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24226"/>
  <mc:AlternateContent xmlns:mc="http://schemas.openxmlformats.org/markup-compatibility/2006">
    <mc:Choice Requires="x15">
      <x15ac:absPath xmlns:x15ac="http://schemas.microsoft.com/office/spreadsheetml/2010/11/ac" url="https://massgov-my.sharepoint.com/personal/deborah_harrison_mass_gov/Documents/Documents/Agencies/EHS/Conor/"/>
    </mc:Choice>
  </mc:AlternateContent>
  <xr:revisionPtr revIDLastSave="0" documentId="8_{9DBE8C96-8974-4F6E-B088-2A7AE003C696}" xr6:coauthVersionLast="47" xr6:coauthVersionMax="47" xr10:uidLastSave="{00000000-0000-0000-0000-000000000000}"/>
  <bookViews>
    <workbookView xWindow="6060" yWindow="435" windowWidth="18330" windowHeight="15045" tabRatio="885" firstSheet="3" activeTab="19" xr2:uid="{00000000-000D-0000-FFFF-FFFF00000000}"/>
  </bookViews>
  <sheets>
    <sheet name="M2021 BLS  SALARY CHART" sheetId="12" state="hidden" r:id="rId1"/>
    <sheet name="FY21 4630 UFR" sheetId="16" state="hidden" r:id="rId2"/>
    <sheet name="NOTES" sheetId="27" state="hidden" r:id="rId3"/>
    <sheet name="Fall CAF 2024" sheetId="20" r:id="rId4"/>
    <sheet name="M2023 BLS Chart 53rd" sheetId="19" r:id="rId5"/>
    <sheet name="FY 23 UFR BTL Data 4627" sheetId="21" state="hidden" r:id="rId6"/>
    <sheet name="CB SDV Advoc Model-4627" sheetId="2" r:id="rId7"/>
    <sheet name="FY23 UFR BTL Data 4628" sheetId="23" state="hidden" r:id="rId8"/>
    <sheet name="CEDV Single FTE Model-4629" sheetId="4" r:id="rId9"/>
    <sheet name="SV Single FTE Model-4628 " sheetId="3" r:id="rId10"/>
    <sheet name="FY23 UFR BTL Data 4629" sheetId="24" state="hidden" r:id="rId11"/>
    <sheet name="FY21 UFR 4627  4628  4629" sheetId="14" state="hidden" r:id="rId12"/>
    <sheet name="FY23 UFR 4627  4628  4629" sheetId="25" state="hidden" r:id="rId13"/>
    <sheet name="SDV  Legal  4630" sheetId="5" r:id="rId14"/>
    <sheet name="RCC models-3361" sheetId="9" r:id="rId15"/>
    <sheet name="FY21 UFR 3361" sheetId="17" state="hidden" r:id="rId16"/>
    <sheet name="RC Satellite Cntr" sheetId="11" r:id="rId17"/>
    <sheet name="FTE Add-on model" sheetId="10" r:id="rId18"/>
    <sheet name="FY21 UFR 3486" sheetId="18" state="hidden" r:id="rId19"/>
    <sheet name="Cohort model" sheetId="6" r:id="rId20"/>
    <sheet name="Outreach and Development" sheetId="7" r:id="rId21"/>
    <sheet name="CAF Fall 2022" sheetId="15" state="hidden" r:id="rId22"/>
  </sheets>
  <externalReferences>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s>
  <definedNames>
    <definedName name="_xlnm._FilterDatabase" localSheetId="16" hidden="1">'RC Satellite Cntr'!$H$13:$J$28</definedName>
    <definedName name="_Key1" localSheetId="3" hidden="1">#REF!</definedName>
    <definedName name="_Key1" hidden="1">#REF!</definedName>
    <definedName name="_Sort" localSheetId="3" hidden="1">#REF!</definedName>
    <definedName name="_Sort" hidden="1">#REF!</definedName>
    <definedName name="alldata" localSheetId="3">#REF!</definedName>
    <definedName name="alldata" localSheetId="12">#REF!</definedName>
    <definedName name="alldata" localSheetId="4">#N/A</definedName>
    <definedName name="alldata">#REF!</definedName>
    <definedName name="alled" localSheetId="3">#REF!</definedName>
    <definedName name="alled" localSheetId="12">#REF!</definedName>
    <definedName name="alled" localSheetId="4">#N/A</definedName>
    <definedName name="alled">#REF!</definedName>
    <definedName name="allstem" localSheetId="3">#REF!</definedName>
    <definedName name="allstem" localSheetId="12">#REF!</definedName>
    <definedName name="allstem" localSheetId="4">#N/A</definedName>
    <definedName name="allstem">#REF!</definedName>
    <definedName name="Area">[1]Sheet2!$A$2:$A$28</definedName>
    <definedName name="ARENEW">[2]amendA!$B$1:$U$51</definedName>
    <definedName name="asdfasd" localSheetId="8">'[3]Complete UFR List'!#REF!</definedName>
    <definedName name="asdfasd" localSheetId="3">'[3]Complete UFR List'!#REF!</definedName>
    <definedName name="asdfasd" localSheetId="4">'[3]Complete UFR List'!#REF!</definedName>
    <definedName name="asdfasd" localSheetId="16">'[3]Complete UFR List'!#REF!</definedName>
    <definedName name="asdfasd" localSheetId="13">'[3]Complete UFR List'!#REF!</definedName>
    <definedName name="asdfasd" localSheetId="9">'[3]Complete UFR List'!#REF!</definedName>
    <definedName name="asdfasd">'[3]Complete UFR List'!#REF!</definedName>
    <definedName name="asdfasdf" localSheetId="8">'[3]Complete UFR List'!#REF!</definedName>
    <definedName name="asdfasdf" localSheetId="19">#REF!</definedName>
    <definedName name="asdfasdf" localSheetId="3">#REF!</definedName>
    <definedName name="asdfasdf" localSheetId="4">#N/A</definedName>
    <definedName name="asdfasdf" localSheetId="13">'[3]Complete UFR List'!#REF!</definedName>
    <definedName name="asdfasdf" localSheetId="9">'[3]Complete UFR List'!#REF!</definedName>
    <definedName name="asdfasdf">'[3]Complete UFR List'!#REF!</definedName>
    <definedName name="ATTABOY">[2]amendA!$B$2:$S$2</definedName>
    <definedName name="AutoInsurance">[4]Universal!$C$19</definedName>
    <definedName name="autsupp2">#N/A</definedName>
    <definedName name="Average" localSheetId="19">#REF!</definedName>
    <definedName name="Average" localSheetId="3">#REF!</definedName>
    <definedName name="Average" localSheetId="17">#REF!</definedName>
    <definedName name="Average" localSheetId="12">#REF!</definedName>
    <definedName name="Average" localSheetId="4">#N/A</definedName>
    <definedName name="Average" localSheetId="13">#REF!</definedName>
    <definedName name="Average">#REF!</definedName>
    <definedName name="BB6_4" localSheetId="3">#REF!</definedName>
    <definedName name="BB6_4">#REF!</definedName>
    <definedName name="CAF" localSheetId="3">#REF!</definedName>
    <definedName name="CAF">#REF!</definedName>
    <definedName name="CAF_NEW" localSheetId="3">[5]RawDataCalcs!$L$70:$DB$70</definedName>
    <definedName name="CAF_NEW" localSheetId="4">[6]RawDataCalcs!$L$70:$DB$70</definedName>
    <definedName name="CAF_NEW">[6]RawDataCalcs!$L$70:$DB$70</definedName>
    <definedName name="Cap" localSheetId="3">[7]RawDataCalcs!$L$70:$DB$70</definedName>
    <definedName name="Cap" localSheetId="0">[8]RawDataCalcs!$L$35:$DB$35</definedName>
    <definedName name="Cap" localSheetId="4">[7]RawDataCalcs!$L$70:$DB$70</definedName>
    <definedName name="Cap">[9]RawDataCalcs!$L$13:$DB$13</definedName>
    <definedName name="chart">#N/A</definedName>
    <definedName name="COLA">[4]Universal!$C$12</definedName>
    <definedName name="Data" localSheetId="19">#REF!</definedName>
    <definedName name="Data" localSheetId="3">#REF!</definedName>
    <definedName name="Data" localSheetId="17">#REF!</definedName>
    <definedName name="Data" localSheetId="12">#REF!</definedName>
    <definedName name="Data" localSheetId="4">#N/A</definedName>
    <definedName name="Data" localSheetId="13">#REF!</definedName>
    <definedName name="Data">#REF!</definedName>
    <definedName name="Electricity">[4]Universal!$C$21</definedName>
    <definedName name="Fisc" localSheetId="8">'[3]Complete UFR List'!#REF!</definedName>
    <definedName name="Fisc" localSheetId="3">'[3]Complete UFR List'!#REF!</definedName>
    <definedName name="Fisc" localSheetId="17">'[3]Complete UFR List'!#REF!</definedName>
    <definedName name="Fisc" localSheetId="4">'[3]Complete UFR List'!#REF!</definedName>
    <definedName name="Fisc" localSheetId="13">'[3]Complete UFR List'!#REF!</definedName>
    <definedName name="Fisc" localSheetId="9">'[3]Complete UFR List'!#REF!</definedName>
    <definedName name="Fisc">'[3]Complete UFR List'!#REF!</definedName>
    <definedName name="FiveDay">[4]Universal!$C$17</definedName>
    <definedName name="Floor" localSheetId="3">[7]RawDataCalcs!$L$69:$DB$69</definedName>
    <definedName name="Floor" localSheetId="0">[8]RawDataCalcs!$L$34:$DB$34</definedName>
    <definedName name="Floor" localSheetId="4">[7]RawDataCalcs!$L$69:$DB$69</definedName>
    <definedName name="Floor">[9]RawDataCalcs!$L$12:$DB$12</definedName>
    <definedName name="Fringe">[4]Universal!$C$8</definedName>
    <definedName name="FROM">[2]amendA!$G$7</definedName>
    <definedName name="Funds" localSheetId="3">'[10]RawDataCalcs3386&amp;3401'!$L$68:$DB$68</definedName>
    <definedName name="Funds" localSheetId="4">'[11]RawDataCalcs3386&amp;3401'!$L$68:$DB$68</definedName>
    <definedName name="Funds">'[11]RawDataCalcs3386&amp;3401'!$L$68:$DB$68</definedName>
    <definedName name="GA">[4]Universal!$C$13</definedName>
    <definedName name="Gas">[4]Universal!$C$22</definedName>
    <definedName name="gk" localSheetId="19">#REF!</definedName>
    <definedName name="gk" localSheetId="3">#REF!</definedName>
    <definedName name="gk" localSheetId="17">#REF!</definedName>
    <definedName name="gk" localSheetId="12">#REF!</definedName>
    <definedName name="gk" localSheetId="4">#N/A</definedName>
    <definedName name="gk" localSheetId="20">#REF!</definedName>
    <definedName name="gk" localSheetId="13">#REF!</definedName>
    <definedName name="gk">#REF!</definedName>
    <definedName name="hhh" localSheetId="19">#REF!</definedName>
    <definedName name="hhh" localSheetId="3">#REF!</definedName>
    <definedName name="hhh" localSheetId="17">#REF!</definedName>
    <definedName name="hhh" localSheetId="12">#REF!</definedName>
    <definedName name="hhh" localSheetId="4">#N/A</definedName>
    <definedName name="hhh" localSheetId="13">#REF!</definedName>
    <definedName name="hhh">#REF!</definedName>
    <definedName name="Holidays">[4]Universal!$C$49:$C$59</definedName>
    <definedName name="JailDAverage" localSheetId="19">#REF!</definedName>
    <definedName name="JailDAverage" localSheetId="3">#REF!</definedName>
    <definedName name="JailDAverage" localSheetId="17">#REF!</definedName>
    <definedName name="JailDAverage" localSheetId="12">#REF!</definedName>
    <definedName name="JailDAverage" localSheetId="4">#N/A</definedName>
    <definedName name="JailDAverage" localSheetId="13">#REF!</definedName>
    <definedName name="JailDAverage">#REF!</definedName>
    <definedName name="JailDCap" localSheetId="3">[12]ALLRawDataCalcs!$L$80:$DB$80</definedName>
    <definedName name="JailDCap" localSheetId="4">[13]ALLRawDataCalcs!$L$80:$DB$80</definedName>
    <definedName name="JailDCap">[13]ALLRawDataCalcs!$L$80:$DB$80</definedName>
    <definedName name="JailDFloor" localSheetId="3">[12]ALLRawDataCalcs!$L$79:$DB$79</definedName>
    <definedName name="JailDFloor" localSheetId="4">[13]ALLRawDataCalcs!$L$79:$DB$79</definedName>
    <definedName name="JailDFloor">[13]ALLRawDataCalcs!$L$79:$DB$79</definedName>
    <definedName name="JailDgk" localSheetId="19">#REF!</definedName>
    <definedName name="JailDgk" localSheetId="3">#REF!</definedName>
    <definedName name="JailDgk" localSheetId="17">#REF!</definedName>
    <definedName name="JailDgk" localSheetId="12">#REF!</definedName>
    <definedName name="JailDgk" localSheetId="4">#N/A</definedName>
    <definedName name="JailDgk" localSheetId="13">#REF!</definedName>
    <definedName name="JailDgk">#REF!</definedName>
    <definedName name="JailDMax" localSheetId="19">#REF!</definedName>
    <definedName name="JailDMax" localSheetId="3">#REF!</definedName>
    <definedName name="JailDMax" localSheetId="17">#REF!</definedName>
    <definedName name="JailDMax" localSheetId="12">#REF!</definedName>
    <definedName name="JailDMax" localSheetId="4">#N/A</definedName>
    <definedName name="JailDMax" localSheetId="13">#REF!</definedName>
    <definedName name="JailDMax">#REF!</definedName>
    <definedName name="JailDMedian" localSheetId="19">#REF!</definedName>
    <definedName name="JailDMedian" localSheetId="3">#REF!</definedName>
    <definedName name="JailDMedian" localSheetId="17">#REF!</definedName>
    <definedName name="JailDMedian" localSheetId="12">#REF!</definedName>
    <definedName name="JailDMedian" localSheetId="4">#N/A</definedName>
    <definedName name="JailDMedian" localSheetId="13">#REF!</definedName>
    <definedName name="JailDMedian">#REF!</definedName>
    <definedName name="jm" localSheetId="8">'[3]Complete UFR List'!#REF!</definedName>
    <definedName name="jm" localSheetId="4">'[3]Complete UFR List'!#REF!</definedName>
    <definedName name="jm" localSheetId="16">'[3]Complete UFR List'!#REF!</definedName>
    <definedName name="jm" localSheetId="13">'[3]Complete UFR List'!#REF!</definedName>
    <definedName name="jm" localSheetId="9">'[3]Complete UFR List'!#REF!</definedName>
    <definedName name="jm">'[3]Complete UFR List'!#REF!</definedName>
    <definedName name="KARA">#N/A</definedName>
    <definedName name="kls" localSheetId="19">#REF!</definedName>
    <definedName name="kls" localSheetId="3">#REF!</definedName>
    <definedName name="kls" localSheetId="17">#REF!</definedName>
    <definedName name="kls" localSheetId="12">#REF!</definedName>
    <definedName name="kls" localSheetId="4">#N/A</definedName>
    <definedName name="kls" localSheetId="13">#REF!</definedName>
    <definedName name="kls">#REF!</definedName>
    <definedName name="ListProviders">'[14]List of Programs'!$A$24:$A$29</definedName>
    <definedName name="Max" localSheetId="19">#REF!</definedName>
    <definedName name="Max" localSheetId="3">#REF!</definedName>
    <definedName name="Max" localSheetId="17">#REF!</definedName>
    <definedName name="Max" localSheetId="12">#REF!</definedName>
    <definedName name="Max" localSheetId="4">#N/A</definedName>
    <definedName name="Max" localSheetId="13">#REF!</definedName>
    <definedName name="Max">#REF!</definedName>
    <definedName name="Median" localSheetId="19">#REF!</definedName>
    <definedName name="Median" localSheetId="3">#REF!</definedName>
    <definedName name="Median" localSheetId="17">#REF!</definedName>
    <definedName name="Median" localSheetId="12">#REF!</definedName>
    <definedName name="Median" localSheetId="4">#N/A</definedName>
    <definedName name="Median" localSheetId="13">#REF!</definedName>
    <definedName name="Median">#REF!</definedName>
    <definedName name="Min" localSheetId="19">#REF!</definedName>
    <definedName name="Min" localSheetId="3">#REF!</definedName>
    <definedName name="Min" localSheetId="17">#REF!</definedName>
    <definedName name="Min" localSheetId="12">#REF!</definedName>
    <definedName name="Min" localSheetId="4">#N/A</definedName>
    <definedName name="Min" localSheetId="13">#REF!</definedName>
    <definedName name="Min">#REF!</definedName>
    <definedName name="mr">#N/A</definedName>
    <definedName name="MT" localSheetId="19">#REF!</definedName>
    <definedName name="MT" localSheetId="3">#REF!</definedName>
    <definedName name="MT" localSheetId="17">#REF!</definedName>
    <definedName name="MT" localSheetId="12">#REF!</definedName>
    <definedName name="MT" localSheetId="4">#N/A</definedName>
    <definedName name="MT" localSheetId="13">#REF!</definedName>
    <definedName name="MT">#REF!</definedName>
    <definedName name="new" localSheetId="19">#REF!</definedName>
    <definedName name="new" localSheetId="3">#REF!</definedName>
    <definedName name="new" localSheetId="17">#REF!</definedName>
    <definedName name="new" localSheetId="12">#REF!</definedName>
    <definedName name="new" localSheetId="4">#N/A</definedName>
    <definedName name="new" localSheetId="13">#REF!</definedName>
    <definedName name="new">#REF!</definedName>
    <definedName name="Oil">[4]Universal!$C$23</definedName>
    <definedName name="ok" localSheetId="19">#REF!</definedName>
    <definedName name="ok" localSheetId="3">#REF!</definedName>
    <definedName name="ok" localSheetId="17">#REF!</definedName>
    <definedName name="ok" localSheetId="12">#REF!</definedName>
    <definedName name="ok" localSheetId="4">#N/A</definedName>
    <definedName name="ok" localSheetId="13">#REF!</definedName>
    <definedName name="ok">#REF!</definedName>
    <definedName name="Paydays">[4]Universal!$C$33:$N$33</definedName>
    <definedName name="Phone">[4]Universal!$C$25</definedName>
    <definedName name="PivotData" localSheetId="10">#REF!</definedName>
    <definedName name="PivotData">#REF!</definedName>
    <definedName name="_xlnm.Print_Area" localSheetId="6">'CB SDV Advoc Model-4627'!$B$2:$F$20</definedName>
    <definedName name="_xlnm.Print_Area" localSheetId="8">'CEDV Single FTE Model-4629'!$B$2:$G$23</definedName>
    <definedName name="_xlnm.Print_Area" localSheetId="19">'Cohort model'!$C$3:$R$43</definedName>
    <definedName name="_xlnm.Print_Area" localSheetId="17">'FTE Add-on model'!$B$2:$G$23</definedName>
    <definedName name="_xlnm.Print_Area" localSheetId="0">'M2021 BLS  SALARY CHART'!$B$1:$E$41</definedName>
    <definedName name="_xlnm.Print_Area" localSheetId="20">'Outreach and Development'!$B$2:$F$25</definedName>
    <definedName name="_xlnm.Print_Area" localSheetId="16">'RC Satellite Cntr'!$B$136:$H$156</definedName>
    <definedName name="_xlnm.Print_Area" localSheetId="14">'RCC models-3361'!$B$3:$AA$204</definedName>
    <definedName name="_xlnm.Print_Area" localSheetId="13">'SDV  Legal  4630'!$C$2:$L$24</definedName>
    <definedName name="_xlnm.Print_Area" localSheetId="9">'SV Single FTE Model-4628 '!$B$2:$G$21</definedName>
    <definedName name="_xlnm.Print_Titles" localSheetId="21">'CAF Fall 2022'!$A:$A</definedName>
    <definedName name="_xlnm.Print_Titles" localSheetId="3">'Fall CAF 2024'!$A:$A</definedName>
    <definedName name="Program_File" localSheetId="19">#REF!</definedName>
    <definedName name="Program_File" localSheetId="3">#REF!</definedName>
    <definedName name="Program_File" localSheetId="17">#REF!</definedName>
    <definedName name="Program_File" localSheetId="12">#REF!</definedName>
    <definedName name="Program_File" localSheetId="4">#N/A</definedName>
    <definedName name="Program_File" localSheetId="13">#REF!</definedName>
    <definedName name="Program_File">#REF!</definedName>
    <definedName name="Programs">'[14]List of Programs'!$B$3:$B$19</definedName>
    <definedName name="PropInsurance">[4]Universal!$C$20</definedName>
    <definedName name="ProvFTE" localSheetId="4">'[15]FTE Data'!$A$3:$AW$56</definedName>
    <definedName name="ProvFTE">'[16]FTE Data'!$A$3:$AW$56</definedName>
    <definedName name="PTO_Hours">[4]Universal!$F$72:$F$78</definedName>
    <definedName name="PTO_Years">[4]Universal!$B$72:$B$78</definedName>
    <definedName name="PurchasedBy" localSheetId="4">'[15]FTE Data'!$C$263:$AZ$657</definedName>
    <definedName name="PurchasedBy">'[16]FTE Data'!$C$263:$AZ$657</definedName>
    <definedName name="REGION">[1]Sheet2!$B$1:$B$5</definedName>
    <definedName name="Relief">[4]Universal!$C$14</definedName>
    <definedName name="resmay2007" localSheetId="19">#REF!</definedName>
    <definedName name="resmay2007" localSheetId="3">#REF!</definedName>
    <definedName name="resmay2007" localSheetId="17">#REF!</definedName>
    <definedName name="resmay2007" localSheetId="12">#REF!</definedName>
    <definedName name="resmay2007" localSheetId="4">#N/A</definedName>
    <definedName name="resmay2007" localSheetId="13">#REF!</definedName>
    <definedName name="resmay2007">#REF!</definedName>
    <definedName name="SevenDay">[4]Universal!$C$18</definedName>
    <definedName name="sheet1" localSheetId="3">#REF!</definedName>
    <definedName name="sheet1" localSheetId="12">#REF!</definedName>
    <definedName name="sheet1" localSheetId="4">#N/A</definedName>
    <definedName name="sheet1">#REF!</definedName>
    <definedName name="Site_list" localSheetId="4">[15]Lists!$A$2:$A$53</definedName>
    <definedName name="Site_list">[16]Lists!$A$2:$A$53</definedName>
    <definedName name="Source" localSheetId="19">#REF!</definedName>
    <definedName name="Source" localSheetId="3">#REF!</definedName>
    <definedName name="Source" localSheetId="17">#REF!</definedName>
    <definedName name="Source" localSheetId="12">#REF!</definedName>
    <definedName name="Source" localSheetId="4">#N/A</definedName>
    <definedName name="Source" localSheetId="13">#REF!</definedName>
    <definedName name="Source">#REF!</definedName>
    <definedName name="Source_2" localSheetId="19">#REF!</definedName>
    <definedName name="Source_2" localSheetId="3">#REF!</definedName>
    <definedName name="Source_2" localSheetId="17">#REF!</definedName>
    <definedName name="Source_2" localSheetId="12">#REF!</definedName>
    <definedName name="Source_2" localSheetId="4">#N/A</definedName>
    <definedName name="Source_2" localSheetId="13">#REF!</definedName>
    <definedName name="Source_2">#REF!</definedName>
    <definedName name="SourcePathAndFileName" localSheetId="19">#REF!</definedName>
    <definedName name="SourcePathAndFileName" localSheetId="3">#REF!</definedName>
    <definedName name="SourcePathAndFileName" localSheetId="17">#REF!</definedName>
    <definedName name="SourcePathAndFileName" localSheetId="12">#REF!</definedName>
    <definedName name="SourcePathAndFileName" localSheetId="4">#N/A</definedName>
    <definedName name="SourcePathAndFileName" localSheetId="13">#REF!</definedName>
    <definedName name="SourcePathAndFileName">#REF!</definedName>
    <definedName name="StaffApp">[4]Universal!$C$11</definedName>
    <definedName name="Tax">[4]Universal!$C$7</definedName>
    <definedName name="tblScheduleB_RevExpSalNRTogether" localSheetId="10">#REF!</definedName>
    <definedName name="tblScheduleB_RevExpSalNRTogether">#REF!</definedName>
    <definedName name="TO">[2]amendA!$K$7:$O$7</definedName>
    <definedName name="Total_UFR" localSheetId="19">#REF!</definedName>
    <definedName name="Total_UFR" localSheetId="3">#REF!</definedName>
    <definedName name="Total_UFR" localSheetId="17">#REF!</definedName>
    <definedName name="Total_UFR" localSheetId="12">#REF!</definedName>
    <definedName name="Total_UFR" localSheetId="4">#N/A</definedName>
    <definedName name="Total_UFR" localSheetId="13">#REF!</definedName>
    <definedName name="Total_UFR">#REF!</definedName>
    <definedName name="Total_UFRs" localSheetId="19">#REF!</definedName>
    <definedName name="Total_UFRs" localSheetId="3">#REF!</definedName>
    <definedName name="Total_UFRs" localSheetId="17">#REF!</definedName>
    <definedName name="Total_UFRs" localSheetId="12">#REF!</definedName>
    <definedName name="Total_UFRs" localSheetId="4">#N/A</definedName>
    <definedName name="Total_UFRs" localSheetId="13">#REF!</definedName>
    <definedName name="Total_UFRs">#REF!</definedName>
    <definedName name="Total_UFRs_" localSheetId="19">#REF!</definedName>
    <definedName name="Total_UFRs_" localSheetId="3">#REF!</definedName>
    <definedName name="Total_UFRs_" localSheetId="17">#REF!</definedName>
    <definedName name="Total_UFRs_" localSheetId="12">#REF!</definedName>
    <definedName name="Total_UFRs_" localSheetId="4">#N/A</definedName>
    <definedName name="Total_UFRs_" localSheetId="13">#REF!</definedName>
    <definedName name="Total_UFRs_">#REF!</definedName>
    <definedName name="TotalDays">[4]Universal!$C$30:$N$30</definedName>
    <definedName name="UEFFR" localSheetId="3">'[3]Complete UFR List'!#REF!</definedName>
    <definedName name="UEFFR">'[3]Complete UFR List'!#REF!</definedName>
    <definedName name="UFR" localSheetId="8">'[3]Complete UFR List'!#REF!</definedName>
    <definedName name="UFR" localSheetId="19">'[3]Complete UFR List'!#REF!</definedName>
    <definedName name="UFR" localSheetId="4">'[3]Complete UFR List'!#REF!</definedName>
    <definedName name="UFR" localSheetId="16">'[3]Complete UFR List'!#REF!</definedName>
    <definedName name="UFR" localSheetId="14">'[3]Complete UFR List'!#REF!</definedName>
    <definedName name="UFR" localSheetId="13">'[3]Complete UFR List'!#REF!</definedName>
    <definedName name="UFR" localSheetId="9">'[3]Complete UFR List'!#REF!</definedName>
    <definedName name="UFR">'[3]Complete UFR List'!#REF!</definedName>
    <definedName name="UFRS" localSheetId="8">'[3]Complete UFR List'!#REF!</definedName>
    <definedName name="UFRS" localSheetId="19">'[3]Complete UFR List'!#REF!</definedName>
    <definedName name="UFRS" localSheetId="16">'[3]Complete UFR List'!#REF!</definedName>
    <definedName name="UFRS" localSheetId="14">'[3]Complete UFR List'!#REF!</definedName>
    <definedName name="UFRS" localSheetId="9">'[3]Complete UFR List'!#REF!</definedName>
    <definedName name="UFRS">'[3]Complete UFR List'!#REF!</definedName>
    <definedName name="UPDATE" localSheetId="8">'[3]Complete UFR List'!#REF!</definedName>
    <definedName name="UPDATE" localSheetId="9">'[3]Complete UFR List'!#REF!</definedName>
    <definedName name="UPDATE">'[3]Complete UFR List'!#REF!</definedName>
    <definedName name="VacAccr">[4]Universal!$C$9</definedName>
    <definedName name="VBB">[4]Universal!$C$10</definedName>
    <definedName name="VBBDist">[4]Universal!$B$35:$N$35</definedName>
    <definedName name="VBBLines">[4]Universal!$B$85:$B$97</definedName>
    <definedName name="Wages5">[4]Universal!$C$37:$N$37</definedName>
    <definedName name="Wages7">[4]Universal!$C$38:$N$38</definedName>
    <definedName name="Water">[4]Universal!$C$24</definedName>
    <definedName name="Weekdays">[4]Universal!$C$31:$N$31</definedName>
    <definedName name="wefqwerqwe" localSheetId="8">'[3]Complete UFR List'!#REF!</definedName>
    <definedName name="wefqwerqwe" localSheetId="3">'[3]Complete UFR List'!#REF!</definedName>
    <definedName name="wefqwerqwe" localSheetId="4">'[3]Complete UFR List'!#REF!</definedName>
    <definedName name="wefqwerqwe" localSheetId="9">'[3]Complete UFR List'!#REF!</definedName>
    <definedName name="wefqwerqwe">'[3]Complete UFR List'!#REF!</definedName>
    <definedName name="yes" localSheetId="3">'[3]Complete UFR List'!#REF!</definedName>
    <definedName name="yes">'[3]Complete UFR List'!#REF!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9" i="4" l="1"/>
  <c r="F29" i="4"/>
  <c r="F31" i="4" s="1"/>
  <c r="E17" i="7"/>
  <c r="I7" i="7"/>
  <c r="C11" i="7"/>
  <c r="I6" i="7"/>
  <c r="I9" i="7"/>
  <c r="C15" i="7" s="1"/>
  <c r="I8" i="7"/>
  <c r="C8" i="7" s="1"/>
  <c r="I10" i="7"/>
  <c r="C17" i="7" s="1"/>
  <c r="I4" i="7"/>
  <c r="C5" i="7" s="1"/>
  <c r="Z25" i="9"/>
  <c r="Z23" i="9"/>
  <c r="E161" i="11" s="1"/>
  <c r="E163" i="11" s="1"/>
  <c r="L147" i="11"/>
  <c r="D150" i="11" s="1"/>
  <c r="L150" i="11"/>
  <c r="D154" i="11" s="1"/>
  <c r="L149" i="11"/>
  <c r="L148" i="11"/>
  <c r="L143" i="11"/>
  <c r="C141" i="11" s="1"/>
  <c r="L142" i="11"/>
  <c r="C140" i="11" s="1"/>
  <c r="E140" i="11" s="1"/>
  <c r="L141" i="11"/>
  <c r="C139" i="11" s="1"/>
  <c r="L140" i="11"/>
  <c r="C138" i="11" s="1"/>
  <c r="L146" i="11"/>
  <c r="D149" i="11" s="1"/>
  <c r="L145" i="11"/>
  <c r="D148" i="11" s="1"/>
  <c r="D152" i="11"/>
  <c r="P13" i="6"/>
  <c r="P12" i="6"/>
  <c r="D145" i="11"/>
  <c r="K13" i="10"/>
  <c r="K14" i="10" s="1"/>
  <c r="K12" i="10"/>
  <c r="K11" i="10"/>
  <c r="C21" i="10"/>
  <c r="K9" i="10"/>
  <c r="D8" i="10" s="1"/>
  <c r="K8" i="10"/>
  <c r="D7" i="10" s="1"/>
  <c r="K7" i="10"/>
  <c r="D6" i="10" s="1"/>
  <c r="K15" i="10"/>
  <c r="E19" i="10" s="1"/>
  <c r="K16" i="10"/>
  <c r="E12" i="10" s="1"/>
  <c r="C5" i="10"/>
  <c r="K6" i="10"/>
  <c r="D5" i="10" s="1"/>
  <c r="K17" i="10"/>
  <c r="E21" i="10" s="1"/>
  <c r="E128" i="9"/>
  <c r="E154" i="9" s="1"/>
  <c r="E179" i="9" s="1"/>
  <c r="E204" i="9" s="1"/>
  <c r="M102" i="9"/>
  <c r="M128" i="9" s="1"/>
  <c r="M154" i="9" s="1"/>
  <c r="M179" i="9" s="1"/>
  <c r="M204" i="9" s="1"/>
  <c r="N77" i="9"/>
  <c r="F77" i="9"/>
  <c r="Z16" i="9"/>
  <c r="Z14" i="9"/>
  <c r="Z13" i="9"/>
  <c r="Z12" i="9"/>
  <c r="Z19" i="9"/>
  <c r="F24" i="5"/>
  <c r="P11" i="6"/>
  <c r="P10" i="6"/>
  <c r="P9" i="6"/>
  <c r="P8" i="6"/>
  <c r="P3" i="6"/>
  <c r="P15" i="6"/>
  <c r="D17" i="6" s="1"/>
  <c r="K5" i="5" l="1"/>
  <c r="C53" i="19"/>
  <c r="C54" i="19"/>
  <c r="K6" i="5" s="1"/>
  <c r="I53" i="19"/>
  <c r="J53" i="19" l="1"/>
  <c r="J54" i="19"/>
  <c r="K13" i="5" l="1"/>
  <c r="K12" i="5"/>
  <c r="K11" i="5"/>
  <c r="K10" i="5"/>
  <c r="K9" i="5"/>
  <c r="K16" i="5"/>
  <c r="E20" i="5" s="1"/>
  <c r="E15" i="4"/>
  <c r="J11" i="4"/>
  <c r="E17" i="4" s="1"/>
  <c r="J10" i="4"/>
  <c r="J9" i="4"/>
  <c r="C5" i="4"/>
  <c r="E8" i="4"/>
  <c r="E7" i="4"/>
  <c r="E6" i="4"/>
  <c r="E5" i="4"/>
  <c r="E16" i="4"/>
  <c r="J13" i="4"/>
  <c r="E19" i="4" s="1"/>
  <c r="J12" i="4"/>
  <c r="E12" i="4" s="1"/>
  <c r="J14" i="4"/>
  <c r="E21" i="4" s="1"/>
  <c r="E9" i="3"/>
  <c r="E10" i="3"/>
  <c r="E17" i="3"/>
  <c r="C19" i="3"/>
  <c r="K13" i="3"/>
  <c r="E19" i="3" s="1"/>
  <c r="K12" i="3"/>
  <c r="K11" i="3"/>
  <c r="K10" i="3"/>
  <c r="E15" i="3" s="1"/>
  <c r="K9" i="3"/>
  <c r="E14" i="3" s="1"/>
  <c r="K8" i="3"/>
  <c r="E13" i="3" s="1"/>
  <c r="E7" i="3"/>
  <c r="E6" i="3"/>
  <c r="E5" i="3"/>
  <c r="J11" i="2"/>
  <c r="E14" i="2" s="1"/>
  <c r="J10" i="2"/>
  <c r="E13" i="2" s="1"/>
  <c r="C18" i="2"/>
  <c r="E18" i="2"/>
  <c r="E16" i="2"/>
  <c r="J9" i="2"/>
  <c r="E12" i="2" s="1"/>
  <c r="E8" i="2"/>
  <c r="E7" i="2"/>
  <c r="E6" i="2"/>
  <c r="E5" i="2"/>
  <c r="K6" i="2"/>
  <c r="C5" i="2"/>
  <c r="J14" i="2"/>
  <c r="J13" i="2"/>
  <c r="J12" i="2"/>
  <c r="E10" i="2" s="1"/>
  <c r="N3" i="25" l="1"/>
  <c r="E3" i="25"/>
  <c r="F3" i="25"/>
  <c r="G3" i="25"/>
  <c r="H3" i="25"/>
  <c r="I3" i="25"/>
  <c r="J3" i="25"/>
  <c r="K3" i="25"/>
  <c r="L3" i="25"/>
  <c r="M3" i="25"/>
  <c r="M2" i="25" l="1"/>
  <c r="L2" i="25"/>
  <c r="J2" i="25"/>
  <c r="I2" i="25"/>
  <c r="H2" i="25"/>
  <c r="G2" i="25"/>
  <c r="F2" i="25"/>
  <c r="E2" i="25"/>
  <c r="D2" i="25"/>
  <c r="K2" i="25"/>
  <c r="K49" i="25"/>
  <c r="K48" i="25"/>
  <c r="M42" i="25" l="1"/>
  <c r="L42" i="25"/>
  <c r="K42" i="25"/>
  <c r="I42" i="25"/>
  <c r="G42" i="25"/>
  <c r="F42" i="25"/>
  <c r="E42" i="25"/>
  <c r="D42" i="25"/>
  <c r="L41" i="25"/>
  <c r="G41" i="25"/>
  <c r="F41" i="25"/>
  <c r="E41" i="25"/>
  <c r="D41" i="25"/>
  <c r="L40" i="25"/>
  <c r="G40" i="25"/>
  <c r="F40" i="25"/>
  <c r="E40" i="25"/>
  <c r="L39" i="25"/>
  <c r="K39" i="25"/>
  <c r="L38" i="25"/>
  <c r="F38" i="25"/>
  <c r="E38" i="25"/>
  <c r="L37" i="25"/>
  <c r="H37" i="25"/>
  <c r="G37" i="25"/>
  <c r="F37" i="25"/>
  <c r="E37" i="25"/>
  <c r="D37" i="25"/>
  <c r="F36" i="25"/>
  <c r="L35" i="25"/>
  <c r="G35" i="25"/>
  <c r="F35" i="25"/>
  <c r="E35" i="25"/>
  <c r="L34" i="25"/>
  <c r="F34" i="25"/>
  <c r="E34" i="25"/>
  <c r="D34" i="25"/>
  <c r="L33" i="25"/>
  <c r="K33" i="25"/>
  <c r="H33" i="25"/>
  <c r="G33" i="25"/>
  <c r="E33" i="25"/>
  <c r="L32" i="25"/>
  <c r="H32" i="25"/>
  <c r="F32" i="25"/>
  <c r="E32" i="25"/>
  <c r="D32" i="25"/>
  <c r="M31" i="25"/>
  <c r="L30" i="25"/>
  <c r="G30" i="25"/>
  <c r="F30" i="25"/>
  <c r="E30" i="25"/>
  <c r="D30" i="25"/>
  <c r="L29" i="25"/>
  <c r="G29" i="25"/>
  <c r="F29" i="25"/>
  <c r="E29" i="25"/>
  <c r="L28" i="25"/>
  <c r="J28" i="25"/>
  <c r="H28" i="25"/>
  <c r="G28" i="25"/>
  <c r="F28" i="25"/>
  <c r="E28" i="25"/>
  <c r="D28" i="25"/>
  <c r="L27" i="25"/>
  <c r="L26" i="25"/>
  <c r="H27" i="25"/>
  <c r="H26" i="25"/>
  <c r="F27" i="25"/>
  <c r="F26" i="25"/>
  <c r="E27" i="25"/>
  <c r="E26" i="25"/>
  <c r="D27" i="25"/>
  <c r="D26" i="25"/>
  <c r="L25" i="25"/>
  <c r="K25" i="25"/>
  <c r="H25" i="25"/>
  <c r="G25" i="25"/>
  <c r="F25" i="25"/>
  <c r="E25" i="25"/>
  <c r="D25" i="25"/>
  <c r="F24" i="25"/>
  <c r="E24" i="25"/>
  <c r="L23" i="25"/>
  <c r="F23" i="25"/>
  <c r="F22" i="25"/>
  <c r="E23" i="25"/>
  <c r="M21" i="25"/>
  <c r="L21" i="25"/>
  <c r="G21" i="25"/>
  <c r="F21" i="25"/>
  <c r="E21" i="25"/>
  <c r="L20" i="25"/>
  <c r="K20" i="25"/>
  <c r="F20" i="25"/>
  <c r="E20" i="25"/>
  <c r="D20" i="25"/>
  <c r="L19" i="25"/>
  <c r="K19" i="25"/>
  <c r="I19" i="25"/>
  <c r="G19" i="25"/>
  <c r="F19" i="25"/>
  <c r="E19" i="25"/>
  <c r="K18" i="25"/>
  <c r="G18" i="25"/>
  <c r="F18" i="25"/>
  <c r="E18" i="25"/>
  <c r="D18" i="25"/>
  <c r="L17" i="25"/>
  <c r="G17" i="25"/>
  <c r="F17" i="25"/>
  <c r="E17" i="25"/>
  <c r="L16" i="25"/>
  <c r="H16" i="25"/>
  <c r="F16" i="25"/>
  <c r="D16" i="25"/>
  <c r="L15" i="25"/>
  <c r="K15" i="25"/>
  <c r="F15" i="25"/>
  <c r="E15" i="25"/>
  <c r="D15" i="25"/>
  <c r="M7" i="25"/>
  <c r="L14" i="25"/>
  <c r="I13" i="25"/>
  <c r="G13" i="25"/>
  <c r="F13" i="25"/>
  <c r="E13" i="25"/>
  <c r="L12" i="25"/>
  <c r="G12" i="25"/>
  <c r="F12" i="25"/>
  <c r="E12" i="25"/>
  <c r="K11" i="25"/>
  <c r="G11" i="25"/>
  <c r="F11" i="25"/>
  <c r="E11" i="25"/>
  <c r="D11" i="25"/>
  <c r="L10" i="25"/>
  <c r="F10" i="25"/>
  <c r="E10" i="25"/>
  <c r="L8" i="25"/>
  <c r="H8" i="25"/>
  <c r="E8" i="25"/>
  <c r="D8" i="25"/>
  <c r="B2" i="25" l="1"/>
  <c r="D3" i="25" l="1"/>
  <c r="J49" i="25"/>
  <c r="AQ300" i="24"/>
  <c r="AO300" i="24"/>
  <c r="AM300" i="24"/>
  <c r="AK300" i="24"/>
  <c r="AI300" i="24"/>
  <c r="AG300" i="24"/>
  <c r="AE300" i="24"/>
  <c r="AC300" i="24"/>
  <c r="AA300" i="24"/>
  <c r="Y300" i="24"/>
  <c r="W300" i="24"/>
  <c r="U300" i="24"/>
  <c r="S300" i="24"/>
  <c r="Q300" i="24"/>
  <c r="O300" i="24"/>
  <c r="M300" i="24"/>
  <c r="K300" i="24"/>
  <c r="I300" i="24"/>
  <c r="G300" i="24"/>
  <c r="E300" i="24"/>
  <c r="AQ299" i="24"/>
  <c r="AO299" i="24"/>
  <c r="AM299" i="24"/>
  <c r="AK299" i="24"/>
  <c r="AI299" i="24"/>
  <c r="AG299" i="24"/>
  <c r="AE299" i="24"/>
  <c r="AC299" i="24"/>
  <c r="AA299" i="24"/>
  <c r="Y299" i="24"/>
  <c r="W299" i="24"/>
  <c r="U299" i="24"/>
  <c r="S299" i="24"/>
  <c r="Q299" i="24"/>
  <c r="O299" i="24"/>
  <c r="M299" i="24"/>
  <c r="K299" i="24"/>
  <c r="I299" i="24"/>
  <c r="G299" i="24"/>
  <c r="E299" i="24"/>
  <c r="AQ298" i="24"/>
  <c r="AO298" i="24"/>
  <c r="AM298" i="24"/>
  <c r="AK298" i="24"/>
  <c r="AI298" i="24"/>
  <c r="AG298" i="24"/>
  <c r="AE298" i="24"/>
  <c r="AC298" i="24"/>
  <c r="AA298" i="24"/>
  <c r="Y298" i="24"/>
  <c r="W298" i="24"/>
  <c r="U298" i="24"/>
  <c r="S298" i="24"/>
  <c r="Q298" i="24"/>
  <c r="O298" i="24"/>
  <c r="M298" i="24"/>
  <c r="K298" i="24"/>
  <c r="I298" i="24"/>
  <c r="G298" i="24"/>
  <c r="E298" i="24"/>
  <c r="AQ297" i="24"/>
  <c r="AO297" i="24"/>
  <c r="AM297" i="24"/>
  <c r="AK297" i="24"/>
  <c r="AI297" i="24"/>
  <c r="AG297" i="24"/>
  <c r="AE297" i="24"/>
  <c r="AC297" i="24"/>
  <c r="AA297" i="24"/>
  <c r="Y297" i="24"/>
  <c r="W297" i="24"/>
  <c r="U297" i="24"/>
  <c r="S297" i="24"/>
  <c r="Q297" i="24"/>
  <c r="O297" i="24"/>
  <c r="M297" i="24"/>
  <c r="K297" i="24"/>
  <c r="I297" i="24"/>
  <c r="G297" i="24"/>
  <c r="E297" i="24"/>
  <c r="AQ296" i="24"/>
  <c r="AO296" i="24"/>
  <c r="AM296" i="24"/>
  <c r="AK296" i="24"/>
  <c r="AI296" i="24"/>
  <c r="AG296" i="24"/>
  <c r="AE296" i="24"/>
  <c r="AC296" i="24"/>
  <c r="AA296" i="24"/>
  <c r="Y296" i="24"/>
  <c r="W296" i="24"/>
  <c r="U296" i="24"/>
  <c r="S296" i="24"/>
  <c r="Q296" i="24"/>
  <c r="O296" i="24"/>
  <c r="M296" i="24"/>
  <c r="K296" i="24"/>
  <c r="I296" i="24"/>
  <c r="G296" i="24"/>
  <c r="E296" i="24"/>
  <c r="AQ295" i="24"/>
  <c r="AO295" i="24"/>
  <c r="AM295" i="24"/>
  <c r="AK295" i="24"/>
  <c r="AI295" i="24"/>
  <c r="AG295" i="24"/>
  <c r="AE295" i="24"/>
  <c r="AC295" i="24"/>
  <c r="AA295" i="24"/>
  <c r="Y295" i="24"/>
  <c r="W295" i="24"/>
  <c r="U295" i="24"/>
  <c r="S295" i="24"/>
  <c r="Q295" i="24"/>
  <c r="O295" i="24"/>
  <c r="M295" i="24"/>
  <c r="K295" i="24"/>
  <c r="I295" i="24"/>
  <c r="G295" i="24"/>
  <c r="E295" i="24"/>
  <c r="AQ294" i="24"/>
  <c r="AO294" i="24"/>
  <c r="AM294" i="24"/>
  <c r="AK294" i="24"/>
  <c r="AI294" i="24"/>
  <c r="AG294" i="24"/>
  <c r="AE294" i="24"/>
  <c r="AC294" i="24"/>
  <c r="AA294" i="24"/>
  <c r="Y294" i="24"/>
  <c r="W294" i="24"/>
  <c r="U294" i="24"/>
  <c r="S294" i="24"/>
  <c r="Q294" i="24"/>
  <c r="O294" i="24"/>
  <c r="M294" i="24"/>
  <c r="K294" i="24"/>
  <c r="I294" i="24"/>
  <c r="G294" i="24"/>
  <c r="E294" i="24"/>
  <c r="AQ293" i="24"/>
  <c r="AO293" i="24"/>
  <c r="AM293" i="24"/>
  <c r="AK293" i="24"/>
  <c r="AI293" i="24"/>
  <c r="AG293" i="24"/>
  <c r="AE293" i="24"/>
  <c r="AC293" i="24"/>
  <c r="AA293" i="24"/>
  <c r="Y293" i="24"/>
  <c r="W293" i="24"/>
  <c r="U293" i="24"/>
  <c r="S293" i="24"/>
  <c r="Q293" i="24"/>
  <c r="O293" i="24"/>
  <c r="M293" i="24"/>
  <c r="K293" i="24"/>
  <c r="I293" i="24"/>
  <c r="G293" i="24"/>
  <c r="E293" i="24"/>
  <c r="AQ292" i="24"/>
  <c r="AO292" i="24"/>
  <c r="AM292" i="24"/>
  <c r="AK292" i="24"/>
  <c r="AI292" i="24"/>
  <c r="AG292" i="24"/>
  <c r="AE292" i="24"/>
  <c r="AC292" i="24"/>
  <c r="AA292" i="24"/>
  <c r="Y292" i="24"/>
  <c r="W292" i="24"/>
  <c r="U292" i="24"/>
  <c r="S292" i="24"/>
  <c r="Q292" i="24"/>
  <c r="O292" i="24"/>
  <c r="M292" i="24"/>
  <c r="K292" i="24"/>
  <c r="I292" i="24"/>
  <c r="G292" i="24"/>
  <c r="E292" i="24"/>
  <c r="AQ291" i="24"/>
  <c r="AO291" i="24"/>
  <c r="AM291" i="24"/>
  <c r="AK291" i="24"/>
  <c r="AI291" i="24"/>
  <c r="AG291" i="24"/>
  <c r="AE291" i="24"/>
  <c r="AC291" i="24"/>
  <c r="AA291" i="24"/>
  <c r="Y291" i="24"/>
  <c r="W291" i="24"/>
  <c r="U291" i="24"/>
  <c r="S291" i="24"/>
  <c r="Q291" i="24"/>
  <c r="O291" i="24"/>
  <c r="M291" i="24"/>
  <c r="K291" i="24"/>
  <c r="I291" i="24"/>
  <c r="G291" i="24"/>
  <c r="E291" i="24"/>
  <c r="AQ290" i="24"/>
  <c r="AO290" i="24"/>
  <c r="AM290" i="24"/>
  <c r="AK290" i="24"/>
  <c r="AI290" i="24"/>
  <c r="AG290" i="24"/>
  <c r="AE290" i="24"/>
  <c r="AC290" i="24"/>
  <c r="AA290" i="24"/>
  <c r="Y290" i="24"/>
  <c r="W290" i="24"/>
  <c r="U290" i="24"/>
  <c r="S290" i="24"/>
  <c r="Q290" i="24"/>
  <c r="O290" i="24"/>
  <c r="M290" i="24"/>
  <c r="K290" i="24"/>
  <c r="I290" i="24"/>
  <c r="G290" i="24"/>
  <c r="E290" i="24"/>
  <c r="AQ289" i="24"/>
  <c r="AO289" i="24"/>
  <c r="AM289" i="24"/>
  <c r="AK289" i="24"/>
  <c r="AI289" i="24"/>
  <c r="AG289" i="24"/>
  <c r="AE289" i="24"/>
  <c r="AC289" i="24"/>
  <c r="AA289" i="24"/>
  <c r="Y289" i="24"/>
  <c r="W289" i="24"/>
  <c r="U289" i="24"/>
  <c r="S289" i="24"/>
  <c r="Q289" i="24"/>
  <c r="O289" i="24"/>
  <c r="M289" i="24"/>
  <c r="K289" i="24"/>
  <c r="I289" i="24"/>
  <c r="G289" i="24"/>
  <c r="E289" i="24"/>
  <c r="AQ288" i="24"/>
  <c r="AO288" i="24"/>
  <c r="AM288" i="24"/>
  <c r="AK288" i="24"/>
  <c r="AI288" i="24"/>
  <c r="AG288" i="24"/>
  <c r="AE288" i="24"/>
  <c r="AC288" i="24"/>
  <c r="AA288" i="24"/>
  <c r="Y288" i="24"/>
  <c r="W288" i="24"/>
  <c r="U288" i="24"/>
  <c r="S288" i="24"/>
  <c r="Q288" i="24"/>
  <c r="O288" i="24"/>
  <c r="M288" i="24"/>
  <c r="K288" i="24"/>
  <c r="I288" i="24"/>
  <c r="G288" i="24"/>
  <c r="E288" i="24"/>
  <c r="AQ287" i="24"/>
  <c r="AO287" i="24"/>
  <c r="AM287" i="24"/>
  <c r="AK287" i="24"/>
  <c r="AI287" i="24"/>
  <c r="AG287" i="24"/>
  <c r="AE287" i="24"/>
  <c r="AC287" i="24"/>
  <c r="AA287" i="24"/>
  <c r="Y287" i="24"/>
  <c r="W287" i="24"/>
  <c r="U287" i="24"/>
  <c r="S287" i="24"/>
  <c r="Q287" i="24"/>
  <c r="O287" i="24"/>
  <c r="M287" i="24"/>
  <c r="K287" i="24"/>
  <c r="I287" i="24"/>
  <c r="G287" i="24"/>
  <c r="E287" i="24"/>
  <c r="AQ286" i="24"/>
  <c r="AO286" i="24"/>
  <c r="AM286" i="24"/>
  <c r="AK286" i="24"/>
  <c r="AI286" i="24"/>
  <c r="AG286" i="24"/>
  <c r="AE286" i="24"/>
  <c r="AC286" i="24"/>
  <c r="AA286" i="24"/>
  <c r="Y286" i="24"/>
  <c r="W286" i="24"/>
  <c r="U286" i="24"/>
  <c r="S286" i="24"/>
  <c r="Q286" i="24"/>
  <c r="O286" i="24"/>
  <c r="M286" i="24"/>
  <c r="K286" i="24"/>
  <c r="I286" i="24"/>
  <c r="G286" i="24"/>
  <c r="E286" i="24"/>
  <c r="AQ285" i="24"/>
  <c r="AO285" i="24"/>
  <c r="AM285" i="24"/>
  <c r="AK285" i="24"/>
  <c r="AI285" i="24"/>
  <c r="AG285" i="24"/>
  <c r="AE285" i="24"/>
  <c r="AC285" i="24"/>
  <c r="AA285" i="24"/>
  <c r="Y285" i="24"/>
  <c r="W285" i="24"/>
  <c r="U285" i="24"/>
  <c r="S285" i="24"/>
  <c r="Q285" i="24"/>
  <c r="O285" i="24"/>
  <c r="M285" i="24"/>
  <c r="K285" i="24"/>
  <c r="I285" i="24"/>
  <c r="G285" i="24"/>
  <c r="E285" i="24"/>
  <c r="AQ284" i="24"/>
  <c r="AO284" i="24"/>
  <c r="AM284" i="24"/>
  <c r="AK284" i="24"/>
  <c r="AI284" i="24"/>
  <c r="AG284" i="24"/>
  <c r="AE284" i="24"/>
  <c r="AC284" i="24"/>
  <c r="AA284" i="24"/>
  <c r="Y284" i="24"/>
  <c r="W284" i="24"/>
  <c r="U284" i="24"/>
  <c r="S284" i="24"/>
  <c r="Q284" i="24"/>
  <c r="O284" i="24"/>
  <c r="M284" i="24"/>
  <c r="K284" i="24"/>
  <c r="I284" i="24"/>
  <c r="G284" i="24"/>
  <c r="E284" i="24"/>
  <c r="AQ283" i="24"/>
  <c r="AO283" i="24"/>
  <c r="AM283" i="24"/>
  <c r="AK283" i="24"/>
  <c r="AI283" i="24"/>
  <c r="AG283" i="24"/>
  <c r="AE283" i="24"/>
  <c r="AC283" i="24"/>
  <c r="AA283" i="24"/>
  <c r="Y283" i="24"/>
  <c r="W283" i="24"/>
  <c r="U283" i="24"/>
  <c r="S283" i="24"/>
  <c r="Q283" i="24"/>
  <c r="O283" i="24"/>
  <c r="M283" i="24"/>
  <c r="K283" i="24"/>
  <c r="I283" i="24"/>
  <c r="G283" i="24"/>
  <c r="E283" i="24"/>
  <c r="AQ282" i="24"/>
  <c r="AO282" i="24"/>
  <c r="AM282" i="24"/>
  <c r="AK282" i="24"/>
  <c r="AI282" i="24"/>
  <c r="AG282" i="24"/>
  <c r="AE282" i="24"/>
  <c r="AC282" i="24"/>
  <c r="AA282" i="24"/>
  <c r="Y282" i="24"/>
  <c r="W282" i="24"/>
  <c r="U282" i="24"/>
  <c r="S282" i="24"/>
  <c r="Q282" i="24"/>
  <c r="O282" i="24"/>
  <c r="M282" i="24"/>
  <c r="K282" i="24"/>
  <c r="I282" i="24"/>
  <c r="G282" i="24"/>
  <c r="E282" i="24"/>
  <c r="AQ281" i="24"/>
  <c r="AO281" i="24"/>
  <c r="AM281" i="24"/>
  <c r="AK281" i="24"/>
  <c r="AI281" i="24"/>
  <c r="AG281" i="24"/>
  <c r="AE281" i="24"/>
  <c r="AC281" i="24"/>
  <c r="AA281" i="24"/>
  <c r="Y281" i="24"/>
  <c r="W281" i="24"/>
  <c r="U281" i="24"/>
  <c r="S281" i="24"/>
  <c r="Q281" i="24"/>
  <c r="O281" i="24"/>
  <c r="M281" i="24"/>
  <c r="K281" i="24"/>
  <c r="I281" i="24"/>
  <c r="G281" i="24"/>
  <c r="E281" i="24"/>
  <c r="AQ280" i="24"/>
  <c r="AO280" i="24"/>
  <c r="AM280" i="24"/>
  <c r="AK280" i="24"/>
  <c r="AI280" i="24"/>
  <c r="AG280" i="24"/>
  <c r="AE280" i="24"/>
  <c r="AC280" i="24"/>
  <c r="AA280" i="24"/>
  <c r="Y280" i="24"/>
  <c r="W280" i="24"/>
  <c r="U280" i="24"/>
  <c r="S280" i="24"/>
  <c r="Q280" i="24"/>
  <c r="O280" i="24"/>
  <c r="M280" i="24"/>
  <c r="K280" i="24"/>
  <c r="I280" i="24"/>
  <c r="G280" i="24"/>
  <c r="E280" i="24"/>
  <c r="AQ279" i="24"/>
  <c r="AO279" i="24"/>
  <c r="AM279" i="24"/>
  <c r="AK279" i="24"/>
  <c r="AI279" i="24"/>
  <c r="AG279" i="24"/>
  <c r="AE279" i="24"/>
  <c r="AC279" i="24"/>
  <c r="AA279" i="24"/>
  <c r="Y279" i="24"/>
  <c r="W279" i="24"/>
  <c r="U279" i="24"/>
  <c r="S279" i="24"/>
  <c r="Q279" i="24"/>
  <c r="O279" i="24"/>
  <c r="M279" i="24"/>
  <c r="K279" i="24"/>
  <c r="I279" i="24"/>
  <c r="G279" i="24"/>
  <c r="E279" i="24"/>
  <c r="AQ278" i="24"/>
  <c r="AO278" i="24"/>
  <c r="AM278" i="24"/>
  <c r="AK278" i="24"/>
  <c r="AI278" i="24"/>
  <c r="AG278" i="24"/>
  <c r="AE278" i="24"/>
  <c r="AC278" i="24"/>
  <c r="AA278" i="24"/>
  <c r="Y278" i="24"/>
  <c r="W278" i="24"/>
  <c r="U278" i="24"/>
  <c r="S278" i="24"/>
  <c r="Q278" i="24"/>
  <c r="O278" i="24"/>
  <c r="M278" i="24"/>
  <c r="K278" i="24"/>
  <c r="I278" i="24"/>
  <c r="G278" i="24"/>
  <c r="E278" i="24"/>
  <c r="AQ277" i="24"/>
  <c r="AO277" i="24"/>
  <c r="AM277" i="24"/>
  <c r="AK277" i="24"/>
  <c r="AI277" i="24"/>
  <c r="AG277" i="24"/>
  <c r="AE277" i="24"/>
  <c r="AC277" i="24"/>
  <c r="AA277" i="24"/>
  <c r="Y277" i="24"/>
  <c r="W277" i="24"/>
  <c r="U277" i="24"/>
  <c r="S277" i="24"/>
  <c r="Q277" i="24"/>
  <c r="O277" i="24"/>
  <c r="M277" i="24"/>
  <c r="K277" i="24"/>
  <c r="I277" i="24"/>
  <c r="G277" i="24"/>
  <c r="E277" i="24"/>
  <c r="AQ276" i="24"/>
  <c r="AO276" i="24"/>
  <c r="AM276" i="24"/>
  <c r="AK276" i="24"/>
  <c r="AI276" i="24"/>
  <c r="AG276" i="24"/>
  <c r="AE276" i="24"/>
  <c r="AC276" i="24"/>
  <c r="AA276" i="24"/>
  <c r="Y276" i="24"/>
  <c r="W276" i="24"/>
  <c r="U276" i="24"/>
  <c r="S276" i="24"/>
  <c r="Q276" i="24"/>
  <c r="O276" i="24"/>
  <c r="M276" i="24"/>
  <c r="K276" i="24"/>
  <c r="I276" i="24"/>
  <c r="G276" i="24"/>
  <c r="E276" i="24"/>
  <c r="AQ275" i="24"/>
  <c r="AO275" i="24"/>
  <c r="AM275" i="24"/>
  <c r="AK275" i="24"/>
  <c r="AI275" i="24"/>
  <c r="AG275" i="24"/>
  <c r="AE275" i="24"/>
  <c r="AC275" i="24"/>
  <c r="AA275" i="24"/>
  <c r="Y275" i="24"/>
  <c r="W275" i="24"/>
  <c r="U275" i="24"/>
  <c r="S275" i="24"/>
  <c r="Q275" i="24"/>
  <c r="O275" i="24"/>
  <c r="M275" i="24"/>
  <c r="K275" i="24"/>
  <c r="I275" i="24"/>
  <c r="G275" i="24"/>
  <c r="E275" i="24"/>
  <c r="AQ274" i="24"/>
  <c r="AO274" i="24"/>
  <c r="AM274" i="24"/>
  <c r="AK274" i="24"/>
  <c r="AI274" i="24"/>
  <c r="AG274" i="24"/>
  <c r="AE274" i="24"/>
  <c r="AC274" i="24"/>
  <c r="AA274" i="24"/>
  <c r="Y274" i="24"/>
  <c r="W274" i="24"/>
  <c r="U274" i="24"/>
  <c r="S274" i="24"/>
  <c r="Q274" i="24"/>
  <c r="O274" i="24"/>
  <c r="M274" i="24"/>
  <c r="K274" i="24"/>
  <c r="I274" i="24"/>
  <c r="G274" i="24"/>
  <c r="E274" i="24"/>
  <c r="AQ273" i="24"/>
  <c r="AO273" i="24"/>
  <c r="AM273" i="24"/>
  <c r="AK273" i="24"/>
  <c r="AI273" i="24"/>
  <c r="AG273" i="24"/>
  <c r="AE273" i="24"/>
  <c r="AC273" i="24"/>
  <c r="AA273" i="24"/>
  <c r="Y273" i="24"/>
  <c r="W273" i="24"/>
  <c r="U273" i="24"/>
  <c r="S273" i="24"/>
  <c r="Q273" i="24"/>
  <c r="O273" i="24"/>
  <c r="M273" i="24"/>
  <c r="K273" i="24"/>
  <c r="I273" i="24"/>
  <c r="G273" i="24"/>
  <c r="E273" i="24"/>
  <c r="AQ272" i="24"/>
  <c r="AO272" i="24"/>
  <c r="AM272" i="24"/>
  <c r="AK272" i="24"/>
  <c r="AI272" i="24"/>
  <c r="AG272" i="24"/>
  <c r="AE272" i="24"/>
  <c r="AC272" i="24"/>
  <c r="AA272" i="24"/>
  <c r="Y272" i="24"/>
  <c r="W272" i="24"/>
  <c r="U272" i="24"/>
  <c r="S272" i="24"/>
  <c r="Q272" i="24"/>
  <c r="O272" i="24"/>
  <c r="M272" i="24"/>
  <c r="K272" i="24"/>
  <c r="I272" i="24"/>
  <c r="G272" i="24"/>
  <c r="E272" i="24"/>
  <c r="AQ271" i="24"/>
  <c r="AO271" i="24"/>
  <c r="AM271" i="24"/>
  <c r="AK271" i="24"/>
  <c r="AI271" i="24"/>
  <c r="AG271" i="24"/>
  <c r="AE271" i="24"/>
  <c r="AC271" i="24"/>
  <c r="AA271" i="24"/>
  <c r="Y271" i="24"/>
  <c r="W271" i="24"/>
  <c r="U271" i="24"/>
  <c r="S271" i="24"/>
  <c r="Q271" i="24"/>
  <c r="O271" i="24"/>
  <c r="M271" i="24"/>
  <c r="K271" i="24"/>
  <c r="I271" i="24"/>
  <c r="G271" i="24"/>
  <c r="E271" i="24"/>
  <c r="AQ270" i="24"/>
  <c r="AO270" i="24"/>
  <c r="AM270" i="24"/>
  <c r="AK270" i="24"/>
  <c r="AI270" i="24"/>
  <c r="AG270" i="24"/>
  <c r="AE270" i="24"/>
  <c r="AC270" i="24"/>
  <c r="AA270" i="24"/>
  <c r="Y270" i="24"/>
  <c r="W270" i="24"/>
  <c r="U270" i="24"/>
  <c r="S270" i="24"/>
  <c r="Q270" i="24"/>
  <c r="O270" i="24"/>
  <c r="M270" i="24"/>
  <c r="K270" i="24"/>
  <c r="I270" i="24"/>
  <c r="G270" i="24"/>
  <c r="E270" i="24"/>
  <c r="AQ269" i="24"/>
  <c r="AO269" i="24"/>
  <c r="AM269" i="24"/>
  <c r="AK269" i="24"/>
  <c r="AI269" i="24"/>
  <c r="AG269" i="24"/>
  <c r="AE269" i="24"/>
  <c r="AC269" i="24"/>
  <c r="AA269" i="24"/>
  <c r="Y269" i="24"/>
  <c r="W269" i="24"/>
  <c r="U269" i="24"/>
  <c r="S269" i="24"/>
  <c r="Q269" i="24"/>
  <c r="O269" i="24"/>
  <c r="M269" i="24"/>
  <c r="K269" i="24"/>
  <c r="I269" i="24"/>
  <c r="G269" i="24"/>
  <c r="E269" i="24"/>
  <c r="AQ268" i="24"/>
  <c r="AO268" i="24"/>
  <c r="AM268" i="24"/>
  <c r="AK268" i="24"/>
  <c r="AI268" i="24"/>
  <c r="AG268" i="24"/>
  <c r="AE268" i="24"/>
  <c r="AC268" i="24"/>
  <c r="AA268" i="24"/>
  <c r="Y268" i="24"/>
  <c r="W268" i="24"/>
  <c r="U268" i="24"/>
  <c r="S268" i="24"/>
  <c r="Q268" i="24"/>
  <c r="O268" i="24"/>
  <c r="M268" i="24"/>
  <c r="K268" i="24"/>
  <c r="I268" i="24"/>
  <c r="G268" i="24"/>
  <c r="E268" i="24"/>
  <c r="AQ267" i="24"/>
  <c r="AO267" i="24"/>
  <c r="AM267" i="24"/>
  <c r="AK267" i="24"/>
  <c r="AI267" i="24"/>
  <c r="AG267" i="24"/>
  <c r="AE267" i="24"/>
  <c r="AC267" i="24"/>
  <c r="AA267" i="24"/>
  <c r="Y267" i="24"/>
  <c r="W267" i="24"/>
  <c r="U267" i="24"/>
  <c r="S267" i="24"/>
  <c r="Q267" i="24"/>
  <c r="O267" i="24"/>
  <c r="M267" i="24"/>
  <c r="K267" i="24"/>
  <c r="I267" i="24"/>
  <c r="G267" i="24"/>
  <c r="E267" i="24"/>
  <c r="AQ266" i="24"/>
  <c r="AO266" i="24"/>
  <c r="AM266" i="24"/>
  <c r="AK266" i="24"/>
  <c r="AI266" i="24"/>
  <c r="AG266" i="24"/>
  <c r="AE266" i="24"/>
  <c r="AC266" i="24"/>
  <c r="AA266" i="24"/>
  <c r="Y266" i="24"/>
  <c r="W266" i="24"/>
  <c r="U266" i="24"/>
  <c r="S266" i="24"/>
  <c r="Q266" i="24"/>
  <c r="O266" i="24"/>
  <c r="M266" i="24"/>
  <c r="K266" i="24"/>
  <c r="I266" i="24"/>
  <c r="G266" i="24"/>
  <c r="E266" i="24"/>
  <c r="AQ265" i="24"/>
  <c r="AO265" i="24"/>
  <c r="AM265" i="24"/>
  <c r="AK265" i="24"/>
  <c r="AI265" i="24"/>
  <c r="AG265" i="24"/>
  <c r="AE265" i="24"/>
  <c r="AC265" i="24"/>
  <c r="AA265" i="24"/>
  <c r="Y265" i="24"/>
  <c r="W265" i="24"/>
  <c r="U265" i="24"/>
  <c r="S265" i="24"/>
  <c r="Q265" i="24"/>
  <c r="O265" i="24"/>
  <c r="M265" i="24"/>
  <c r="K265" i="24"/>
  <c r="I265" i="24"/>
  <c r="G265" i="24"/>
  <c r="E265" i="24"/>
  <c r="AQ264" i="24"/>
  <c r="AO264" i="24"/>
  <c r="AM264" i="24"/>
  <c r="AK264" i="24"/>
  <c r="AI264" i="24"/>
  <c r="AG264" i="24"/>
  <c r="AE264" i="24"/>
  <c r="AC264" i="24"/>
  <c r="AA264" i="24"/>
  <c r="Y264" i="24"/>
  <c r="W264" i="24"/>
  <c r="U264" i="24"/>
  <c r="S264" i="24"/>
  <c r="Q264" i="24"/>
  <c r="O264" i="24"/>
  <c r="M264" i="24"/>
  <c r="K264" i="24"/>
  <c r="I264" i="24"/>
  <c r="G264" i="24"/>
  <c r="E264" i="24"/>
  <c r="AQ263" i="24"/>
  <c r="AO263" i="24"/>
  <c r="AM263" i="24"/>
  <c r="AK263" i="24"/>
  <c r="AI263" i="24"/>
  <c r="AG263" i="24"/>
  <c r="AE263" i="24"/>
  <c r="AC263" i="24"/>
  <c r="AA263" i="24"/>
  <c r="Y263" i="24"/>
  <c r="W263" i="24"/>
  <c r="U263" i="24"/>
  <c r="S263" i="24"/>
  <c r="Q263" i="24"/>
  <c r="O263" i="24"/>
  <c r="M263" i="24"/>
  <c r="K263" i="24"/>
  <c r="I263" i="24"/>
  <c r="G263" i="24"/>
  <c r="E263" i="24"/>
  <c r="AQ262" i="24"/>
  <c r="AO262" i="24"/>
  <c r="AM262" i="24"/>
  <c r="AK262" i="24"/>
  <c r="AI262" i="24"/>
  <c r="AG262" i="24"/>
  <c r="AE262" i="24"/>
  <c r="AC262" i="24"/>
  <c r="AA262" i="24"/>
  <c r="Y262" i="24"/>
  <c r="W262" i="24"/>
  <c r="U262" i="24"/>
  <c r="S262" i="24"/>
  <c r="Q262" i="24"/>
  <c r="O262" i="24"/>
  <c r="M262" i="24"/>
  <c r="K262" i="24"/>
  <c r="I262" i="24"/>
  <c r="G262" i="24"/>
  <c r="E262" i="24"/>
  <c r="AQ261" i="24"/>
  <c r="AO261" i="24"/>
  <c r="AM261" i="24"/>
  <c r="AK261" i="24"/>
  <c r="AI261" i="24"/>
  <c r="AG261" i="24"/>
  <c r="AE261" i="24"/>
  <c r="AC261" i="24"/>
  <c r="AA261" i="24"/>
  <c r="Y261" i="24"/>
  <c r="W261" i="24"/>
  <c r="U261" i="24"/>
  <c r="S261" i="24"/>
  <c r="Q261" i="24"/>
  <c r="O261" i="24"/>
  <c r="M261" i="24"/>
  <c r="K261" i="24"/>
  <c r="I261" i="24"/>
  <c r="G261" i="24"/>
  <c r="E261" i="24"/>
  <c r="AQ260" i="24"/>
  <c r="AO260" i="24"/>
  <c r="AM260" i="24"/>
  <c r="AK260" i="24"/>
  <c r="AI260" i="24"/>
  <c r="AG260" i="24"/>
  <c r="AE260" i="24"/>
  <c r="AC260" i="24"/>
  <c r="AA260" i="24"/>
  <c r="Y260" i="24"/>
  <c r="W260" i="24"/>
  <c r="U260" i="24"/>
  <c r="S260" i="24"/>
  <c r="Q260" i="24"/>
  <c r="O260" i="24"/>
  <c r="M260" i="24"/>
  <c r="K260" i="24"/>
  <c r="I260" i="24"/>
  <c r="G260" i="24"/>
  <c r="E260" i="24"/>
  <c r="AQ259" i="24"/>
  <c r="AO259" i="24"/>
  <c r="AM259" i="24"/>
  <c r="AK259" i="24"/>
  <c r="AI259" i="24"/>
  <c r="AG259" i="24"/>
  <c r="AE259" i="24"/>
  <c r="AC259" i="24"/>
  <c r="AA259" i="24"/>
  <c r="Y259" i="24"/>
  <c r="W259" i="24"/>
  <c r="U259" i="24"/>
  <c r="S259" i="24"/>
  <c r="Q259" i="24"/>
  <c r="O259" i="24"/>
  <c r="M259" i="24"/>
  <c r="K259" i="24"/>
  <c r="I259" i="24"/>
  <c r="G259" i="24"/>
  <c r="E259" i="24"/>
  <c r="AQ258" i="24"/>
  <c r="AO258" i="24"/>
  <c r="AM258" i="24"/>
  <c r="AK258" i="24"/>
  <c r="AI258" i="24"/>
  <c r="AG258" i="24"/>
  <c r="AE258" i="24"/>
  <c r="AC258" i="24"/>
  <c r="AA258" i="24"/>
  <c r="Y258" i="24"/>
  <c r="W258" i="24"/>
  <c r="U258" i="24"/>
  <c r="S258" i="24"/>
  <c r="Q258" i="24"/>
  <c r="O258" i="24"/>
  <c r="M258" i="24"/>
  <c r="K258" i="24"/>
  <c r="I258" i="24"/>
  <c r="G258" i="24"/>
  <c r="E258" i="24"/>
  <c r="AQ257" i="24"/>
  <c r="AO257" i="24"/>
  <c r="AM257" i="24"/>
  <c r="AK257" i="24"/>
  <c r="AI257" i="24"/>
  <c r="AG257" i="24"/>
  <c r="AE257" i="24"/>
  <c r="AC257" i="24"/>
  <c r="AA257" i="24"/>
  <c r="Y257" i="24"/>
  <c r="W257" i="24"/>
  <c r="U257" i="24"/>
  <c r="S257" i="24"/>
  <c r="Q257" i="24"/>
  <c r="O257" i="24"/>
  <c r="M257" i="24"/>
  <c r="K257" i="24"/>
  <c r="I257" i="24"/>
  <c r="G257" i="24"/>
  <c r="E257" i="24"/>
  <c r="AQ256" i="24"/>
  <c r="AO256" i="24"/>
  <c r="AM256" i="24"/>
  <c r="AK256" i="24"/>
  <c r="AI256" i="24"/>
  <c r="AG256" i="24"/>
  <c r="AE256" i="24"/>
  <c r="AC256" i="24"/>
  <c r="AA256" i="24"/>
  <c r="Y256" i="24"/>
  <c r="W256" i="24"/>
  <c r="U256" i="24"/>
  <c r="S256" i="24"/>
  <c r="Q256" i="24"/>
  <c r="O256" i="24"/>
  <c r="M256" i="24"/>
  <c r="K256" i="24"/>
  <c r="I256" i="24"/>
  <c r="G256" i="24"/>
  <c r="E256" i="24"/>
  <c r="AQ255" i="24"/>
  <c r="AO255" i="24"/>
  <c r="AM255" i="24"/>
  <c r="AK255" i="24"/>
  <c r="AI255" i="24"/>
  <c r="AG255" i="24"/>
  <c r="AE255" i="24"/>
  <c r="AC255" i="24"/>
  <c r="AA255" i="24"/>
  <c r="Y255" i="24"/>
  <c r="W255" i="24"/>
  <c r="U255" i="24"/>
  <c r="S255" i="24"/>
  <c r="Q255" i="24"/>
  <c r="O255" i="24"/>
  <c r="M255" i="24"/>
  <c r="K255" i="24"/>
  <c r="I255" i="24"/>
  <c r="G255" i="24"/>
  <c r="E255" i="24"/>
  <c r="AQ254" i="24"/>
  <c r="AO254" i="24"/>
  <c r="AM254" i="24"/>
  <c r="AK254" i="24"/>
  <c r="AI254" i="24"/>
  <c r="AG254" i="24"/>
  <c r="AE254" i="24"/>
  <c r="AC254" i="24"/>
  <c r="AA254" i="24"/>
  <c r="Y254" i="24"/>
  <c r="W254" i="24"/>
  <c r="U254" i="24"/>
  <c r="S254" i="24"/>
  <c r="Q254" i="24"/>
  <c r="O254" i="24"/>
  <c r="M254" i="24"/>
  <c r="K254" i="24"/>
  <c r="I254" i="24"/>
  <c r="G254" i="24"/>
  <c r="E254" i="24"/>
  <c r="AQ253" i="24"/>
  <c r="AO253" i="24"/>
  <c r="AM253" i="24"/>
  <c r="AK253" i="24"/>
  <c r="AI253" i="24"/>
  <c r="AG253" i="24"/>
  <c r="AE253" i="24"/>
  <c r="AC253" i="24"/>
  <c r="AA253" i="24"/>
  <c r="Y253" i="24"/>
  <c r="W253" i="24"/>
  <c r="U253" i="24"/>
  <c r="S253" i="24"/>
  <c r="Q253" i="24"/>
  <c r="O253" i="24"/>
  <c r="M253" i="24"/>
  <c r="K253" i="24"/>
  <c r="I253" i="24"/>
  <c r="G253" i="24"/>
  <c r="E253" i="24"/>
  <c r="AQ252" i="24"/>
  <c r="AO252" i="24"/>
  <c r="AM252" i="24"/>
  <c r="AK252" i="24"/>
  <c r="AI252" i="24"/>
  <c r="AG252" i="24"/>
  <c r="AE252" i="24"/>
  <c r="AC252" i="24"/>
  <c r="AA252" i="24"/>
  <c r="Y252" i="24"/>
  <c r="W252" i="24"/>
  <c r="U252" i="24"/>
  <c r="S252" i="24"/>
  <c r="Q252" i="24"/>
  <c r="O252" i="24"/>
  <c r="M252" i="24"/>
  <c r="K252" i="24"/>
  <c r="I252" i="24"/>
  <c r="G252" i="24"/>
  <c r="E252" i="24"/>
  <c r="AQ251" i="24"/>
  <c r="AO251" i="24"/>
  <c r="AM251" i="24"/>
  <c r="AK251" i="24"/>
  <c r="AI251" i="24"/>
  <c r="AG251" i="24"/>
  <c r="AE251" i="24"/>
  <c r="AC251" i="24"/>
  <c r="AA251" i="24"/>
  <c r="Y251" i="24"/>
  <c r="W251" i="24"/>
  <c r="U251" i="24"/>
  <c r="S251" i="24"/>
  <c r="Q251" i="24"/>
  <c r="O251" i="24"/>
  <c r="M251" i="24"/>
  <c r="K251" i="24"/>
  <c r="I251" i="24"/>
  <c r="G251" i="24"/>
  <c r="E251" i="24"/>
  <c r="AQ250" i="24"/>
  <c r="AO250" i="24"/>
  <c r="AM250" i="24"/>
  <c r="AK250" i="24"/>
  <c r="AI250" i="24"/>
  <c r="AG250" i="24"/>
  <c r="AE250" i="24"/>
  <c r="AC250" i="24"/>
  <c r="AA250" i="24"/>
  <c r="Y250" i="24"/>
  <c r="W250" i="24"/>
  <c r="U250" i="24"/>
  <c r="S250" i="24"/>
  <c r="Q250" i="24"/>
  <c r="O250" i="24"/>
  <c r="M250" i="24"/>
  <c r="K250" i="24"/>
  <c r="I250" i="24"/>
  <c r="G250" i="24"/>
  <c r="E250" i="24"/>
  <c r="AQ249" i="24"/>
  <c r="AO249" i="24"/>
  <c r="AM249" i="24"/>
  <c r="AK249" i="24"/>
  <c r="AI249" i="24"/>
  <c r="AG249" i="24"/>
  <c r="AE249" i="24"/>
  <c r="AC249" i="24"/>
  <c r="AA249" i="24"/>
  <c r="Y249" i="24"/>
  <c r="W249" i="24"/>
  <c r="U249" i="24"/>
  <c r="S249" i="24"/>
  <c r="Q249" i="24"/>
  <c r="O249" i="24"/>
  <c r="M249" i="24"/>
  <c r="K249" i="24"/>
  <c r="I249" i="24"/>
  <c r="G249" i="24"/>
  <c r="E249" i="24"/>
  <c r="AQ248" i="24"/>
  <c r="AO248" i="24"/>
  <c r="AM248" i="24"/>
  <c r="AK248" i="24"/>
  <c r="AI248" i="24"/>
  <c r="AG248" i="24"/>
  <c r="AE248" i="24"/>
  <c r="AC248" i="24"/>
  <c r="AA248" i="24"/>
  <c r="Y248" i="24"/>
  <c r="W248" i="24"/>
  <c r="U248" i="24"/>
  <c r="S248" i="24"/>
  <c r="Q248" i="24"/>
  <c r="O248" i="24"/>
  <c r="M248" i="24"/>
  <c r="K248" i="24"/>
  <c r="I248" i="24"/>
  <c r="G248" i="24"/>
  <c r="E248" i="24"/>
  <c r="AQ247" i="24"/>
  <c r="AO247" i="24"/>
  <c r="AM247" i="24"/>
  <c r="AK247" i="24"/>
  <c r="AI247" i="24"/>
  <c r="AG247" i="24"/>
  <c r="AE247" i="24"/>
  <c r="AC247" i="24"/>
  <c r="AA247" i="24"/>
  <c r="Y247" i="24"/>
  <c r="W247" i="24"/>
  <c r="U247" i="24"/>
  <c r="S247" i="24"/>
  <c r="Q247" i="24"/>
  <c r="O247" i="24"/>
  <c r="M247" i="24"/>
  <c r="K247" i="24"/>
  <c r="I247" i="24"/>
  <c r="G247" i="24"/>
  <c r="E247" i="24"/>
  <c r="AQ246" i="24"/>
  <c r="AO246" i="24"/>
  <c r="AM246" i="24"/>
  <c r="AK246" i="24"/>
  <c r="AI246" i="24"/>
  <c r="AG246" i="24"/>
  <c r="AE246" i="24"/>
  <c r="AC246" i="24"/>
  <c r="AA246" i="24"/>
  <c r="Y246" i="24"/>
  <c r="W246" i="24"/>
  <c r="U246" i="24"/>
  <c r="S246" i="24"/>
  <c r="Q246" i="24"/>
  <c r="O246" i="24"/>
  <c r="M246" i="24"/>
  <c r="K246" i="24"/>
  <c r="I246" i="24"/>
  <c r="G246" i="24"/>
  <c r="E246" i="24"/>
  <c r="AQ245" i="24"/>
  <c r="AO245" i="24"/>
  <c r="AM245" i="24"/>
  <c r="AK245" i="24"/>
  <c r="AI245" i="24"/>
  <c r="AG245" i="24"/>
  <c r="AE245" i="24"/>
  <c r="AC245" i="24"/>
  <c r="AA245" i="24"/>
  <c r="Y245" i="24"/>
  <c r="W245" i="24"/>
  <c r="U245" i="24"/>
  <c r="S245" i="24"/>
  <c r="Q245" i="24"/>
  <c r="O245" i="24"/>
  <c r="M245" i="24"/>
  <c r="K245" i="24"/>
  <c r="I245" i="24"/>
  <c r="G245" i="24"/>
  <c r="E245" i="24"/>
  <c r="AQ244" i="24"/>
  <c r="AO244" i="24"/>
  <c r="AM244" i="24"/>
  <c r="AK244" i="24"/>
  <c r="AI244" i="24"/>
  <c r="AG244" i="24"/>
  <c r="AE244" i="24"/>
  <c r="AC244" i="24"/>
  <c r="AA244" i="24"/>
  <c r="Y244" i="24"/>
  <c r="W244" i="24"/>
  <c r="U244" i="24"/>
  <c r="S244" i="24"/>
  <c r="Q244" i="24"/>
  <c r="O244" i="24"/>
  <c r="M244" i="24"/>
  <c r="K244" i="24"/>
  <c r="I244" i="24"/>
  <c r="G244" i="24"/>
  <c r="E244" i="24"/>
  <c r="AQ243" i="24"/>
  <c r="AO243" i="24"/>
  <c r="AM243" i="24"/>
  <c r="AK243" i="24"/>
  <c r="AI243" i="24"/>
  <c r="AG243" i="24"/>
  <c r="AE243" i="24"/>
  <c r="AC243" i="24"/>
  <c r="AA243" i="24"/>
  <c r="Y243" i="24"/>
  <c r="W243" i="24"/>
  <c r="U243" i="24"/>
  <c r="S243" i="24"/>
  <c r="Q243" i="24"/>
  <c r="O243" i="24"/>
  <c r="M243" i="24"/>
  <c r="K243" i="24"/>
  <c r="I243" i="24"/>
  <c r="G243" i="24"/>
  <c r="E243" i="24"/>
  <c r="AQ242" i="24"/>
  <c r="AO242" i="24"/>
  <c r="AM242" i="24"/>
  <c r="AK242" i="24"/>
  <c r="AI242" i="24"/>
  <c r="AG242" i="24"/>
  <c r="AE242" i="24"/>
  <c r="AC242" i="24"/>
  <c r="AA242" i="24"/>
  <c r="Y242" i="24"/>
  <c r="W242" i="24"/>
  <c r="U242" i="24"/>
  <c r="S242" i="24"/>
  <c r="Q242" i="24"/>
  <c r="O242" i="24"/>
  <c r="M242" i="24"/>
  <c r="K242" i="24"/>
  <c r="I242" i="24"/>
  <c r="G242" i="24"/>
  <c r="E242" i="24"/>
  <c r="AQ241" i="24"/>
  <c r="AO241" i="24"/>
  <c r="AM241" i="24"/>
  <c r="AK241" i="24"/>
  <c r="AI241" i="24"/>
  <c r="AG241" i="24"/>
  <c r="AE241" i="24"/>
  <c r="AC241" i="24"/>
  <c r="AA241" i="24"/>
  <c r="Y241" i="24"/>
  <c r="W241" i="24"/>
  <c r="U241" i="24"/>
  <c r="S241" i="24"/>
  <c r="Q241" i="24"/>
  <c r="O241" i="24"/>
  <c r="M241" i="24"/>
  <c r="K241" i="24"/>
  <c r="I241" i="24"/>
  <c r="G241" i="24"/>
  <c r="E241" i="24"/>
  <c r="AQ240" i="24"/>
  <c r="AO240" i="24"/>
  <c r="AM240" i="24"/>
  <c r="AK240" i="24"/>
  <c r="AI240" i="24"/>
  <c r="AG240" i="24"/>
  <c r="AE240" i="24"/>
  <c r="AC240" i="24"/>
  <c r="AA240" i="24"/>
  <c r="Y240" i="24"/>
  <c r="W240" i="24"/>
  <c r="U240" i="24"/>
  <c r="S240" i="24"/>
  <c r="Q240" i="24"/>
  <c r="O240" i="24"/>
  <c r="M240" i="24"/>
  <c r="K240" i="24"/>
  <c r="I240" i="24"/>
  <c r="G240" i="24"/>
  <c r="E240" i="24"/>
  <c r="AQ239" i="24"/>
  <c r="AO239" i="24"/>
  <c r="AM239" i="24"/>
  <c r="AK239" i="24"/>
  <c r="AI239" i="24"/>
  <c r="AG239" i="24"/>
  <c r="AE239" i="24"/>
  <c r="AC239" i="24"/>
  <c r="AA239" i="24"/>
  <c r="Y239" i="24"/>
  <c r="W239" i="24"/>
  <c r="U239" i="24"/>
  <c r="S239" i="24"/>
  <c r="Q239" i="24"/>
  <c r="O239" i="24"/>
  <c r="M239" i="24"/>
  <c r="K239" i="24"/>
  <c r="I239" i="24"/>
  <c r="G239" i="24"/>
  <c r="E239" i="24"/>
  <c r="AQ238" i="24"/>
  <c r="AO238" i="24"/>
  <c r="AM238" i="24"/>
  <c r="AK238" i="24"/>
  <c r="AI238" i="24"/>
  <c r="AG238" i="24"/>
  <c r="AE238" i="24"/>
  <c r="AC238" i="24"/>
  <c r="AA238" i="24"/>
  <c r="Y238" i="24"/>
  <c r="W238" i="24"/>
  <c r="U238" i="24"/>
  <c r="S238" i="24"/>
  <c r="Q238" i="24"/>
  <c r="O238" i="24"/>
  <c r="M238" i="24"/>
  <c r="K238" i="24"/>
  <c r="I238" i="24"/>
  <c r="G238" i="24"/>
  <c r="E238" i="24"/>
  <c r="AQ237" i="24"/>
  <c r="AO237" i="24"/>
  <c r="AM237" i="24"/>
  <c r="AK237" i="24"/>
  <c r="AI237" i="24"/>
  <c r="AG237" i="24"/>
  <c r="AE237" i="24"/>
  <c r="AC237" i="24"/>
  <c r="AA237" i="24"/>
  <c r="Y237" i="24"/>
  <c r="W237" i="24"/>
  <c r="U237" i="24"/>
  <c r="S237" i="24"/>
  <c r="Q237" i="24"/>
  <c r="O237" i="24"/>
  <c r="M237" i="24"/>
  <c r="K237" i="24"/>
  <c r="I237" i="24"/>
  <c r="G237" i="24"/>
  <c r="E237" i="24"/>
  <c r="AQ236" i="24"/>
  <c r="AO236" i="24"/>
  <c r="AM236" i="24"/>
  <c r="AK236" i="24"/>
  <c r="AI236" i="24"/>
  <c r="AG236" i="24"/>
  <c r="AE236" i="24"/>
  <c r="AC236" i="24"/>
  <c r="AA236" i="24"/>
  <c r="Y236" i="24"/>
  <c r="W236" i="24"/>
  <c r="U236" i="24"/>
  <c r="S236" i="24"/>
  <c r="Q236" i="24"/>
  <c r="O236" i="24"/>
  <c r="M236" i="24"/>
  <c r="K236" i="24"/>
  <c r="I236" i="24"/>
  <c r="G236" i="24"/>
  <c r="E236" i="24"/>
  <c r="AQ235" i="24"/>
  <c r="AO235" i="24"/>
  <c r="AM235" i="24"/>
  <c r="AK235" i="24"/>
  <c r="AI235" i="24"/>
  <c r="AG235" i="24"/>
  <c r="AE235" i="24"/>
  <c r="AC235" i="24"/>
  <c r="AA235" i="24"/>
  <c r="Y235" i="24"/>
  <c r="W235" i="24"/>
  <c r="U235" i="24"/>
  <c r="S235" i="24"/>
  <c r="Q235" i="24"/>
  <c r="O235" i="24"/>
  <c r="M235" i="24"/>
  <c r="K235" i="24"/>
  <c r="I235" i="24"/>
  <c r="G235" i="24"/>
  <c r="E235" i="24"/>
  <c r="AQ234" i="24"/>
  <c r="AO234" i="24"/>
  <c r="AM234" i="24"/>
  <c r="AK234" i="24"/>
  <c r="AI234" i="24"/>
  <c r="AG234" i="24"/>
  <c r="AE234" i="24"/>
  <c r="AC234" i="24"/>
  <c r="AA234" i="24"/>
  <c r="Y234" i="24"/>
  <c r="W234" i="24"/>
  <c r="U234" i="24"/>
  <c r="S234" i="24"/>
  <c r="Q234" i="24"/>
  <c r="O234" i="24"/>
  <c r="M234" i="24"/>
  <c r="K234" i="24"/>
  <c r="I234" i="24"/>
  <c r="G234" i="24"/>
  <c r="E234" i="24"/>
  <c r="AQ233" i="24"/>
  <c r="AO233" i="24"/>
  <c r="AM233" i="24"/>
  <c r="AK233" i="24"/>
  <c r="AI233" i="24"/>
  <c r="AG233" i="24"/>
  <c r="AE233" i="24"/>
  <c r="AC233" i="24"/>
  <c r="AA233" i="24"/>
  <c r="Y233" i="24"/>
  <c r="W233" i="24"/>
  <c r="U233" i="24"/>
  <c r="S233" i="24"/>
  <c r="Q233" i="24"/>
  <c r="O233" i="24"/>
  <c r="M233" i="24"/>
  <c r="K233" i="24"/>
  <c r="I233" i="24"/>
  <c r="G233" i="24"/>
  <c r="E233" i="24"/>
  <c r="AQ232" i="24"/>
  <c r="AO232" i="24"/>
  <c r="AM232" i="24"/>
  <c r="AK232" i="24"/>
  <c r="AI232" i="24"/>
  <c r="AG232" i="24"/>
  <c r="AE232" i="24"/>
  <c r="AC232" i="24"/>
  <c r="AA232" i="24"/>
  <c r="Y232" i="24"/>
  <c r="W232" i="24"/>
  <c r="U232" i="24"/>
  <c r="S232" i="24"/>
  <c r="Q232" i="24"/>
  <c r="O232" i="24"/>
  <c r="M232" i="24"/>
  <c r="K232" i="24"/>
  <c r="I232" i="24"/>
  <c r="G232" i="24"/>
  <c r="E232" i="24"/>
  <c r="AQ231" i="24"/>
  <c r="AO231" i="24"/>
  <c r="AM231" i="24"/>
  <c r="AK231" i="24"/>
  <c r="AI231" i="24"/>
  <c r="AG231" i="24"/>
  <c r="AE231" i="24"/>
  <c r="AC231" i="24"/>
  <c r="AA231" i="24"/>
  <c r="Y231" i="24"/>
  <c r="W231" i="24"/>
  <c r="U231" i="24"/>
  <c r="S231" i="24"/>
  <c r="Q231" i="24"/>
  <c r="O231" i="24"/>
  <c r="M231" i="24"/>
  <c r="K231" i="24"/>
  <c r="I231" i="24"/>
  <c r="G231" i="24"/>
  <c r="E231" i="24"/>
  <c r="AQ230" i="24"/>
  <c r="AO230" i="24"/>
  <c r="AM230" i="24"/>
  <c r="AK230" i="24"/>
  <c r="AI230" i="24"/>
  <c r="AG230" i="24"/>
  <c r="AE230" i="24"/>
  <c r="AC230" i="24"/>
  <c r="AA230" i="24"/>
  <c r="Y230" i="24"/>
  <c r="W230" i="24"/>
  <c r="U230" i="24"/>
  <c r="S230" i="24"/>
  <c r="Q230" i="24"/>
  <c r="O230" i="24"/>
  <c r="M230" i="24"/>
  <c r="K230" i="24"/>
  <c r="I230" i="24"/>
  <c r="G230" i="24"/>
  <c r="E230" i="24"/>
  <c r="AQ229" i="24"/>
  <c r="AO229" i="24"/>
  <c r="AM229" i="24"/>
  <c r="AK229" i="24"/>
  <c r="AI229" i="24"/>
  <c r="AG229" i="24"/>
  <c r="AE229" i="24"/>
  <c r="AC229" i="24"/>
  <c r="AA229" i="24"/>
  <c r="Y229" i="24"/>
  <c r="W229" i="24"/>
  <c r="U229" i="24"/>
  <c r="S229" i="24"/>
  <c r="Q229" i="24"/>
  <c r="O229" i="24"/>
  <c r="M229" i="24"/>
  <c r="K229" i="24"/>
  <c r="I229" i="24"/>
  <c r="G229" i="24"/>
  <c r="E229" i="24"/>
  <c r="AQ228" i="24"/>
  <c r="AO228" i="24"/>
  <c r="AM228" i="24"/>
  <c r="AK228" i="24"/>
  <c r="AI228" i="24"/>
  <c r="AG228" i="24"/>
  <c r="AE228" i="24"/>
  <c r="AC228" i="24"/>
  <c r="AA228" i="24"/>
  <c r="Y228" i="24"/>
  <c r="W228" i="24"/>
  <c r="U228" i="24"/>
  <c r="S228" i="24"/>
  <c r="Q228" i="24"/>
  <c r="O228" i="24"/>
  <c r="M228" i="24"/>
  <c r="K228" i="24"/>
  <c r="I228" i="24"/>
  <c r="G228" i="24"/>
  <c r="E228" i="24"/>
  <c r="AQ227" i="24"/>
  <c r="AO227" i="24"/>
  <c r="AM227" i="24"/>
  <c r="AK227" i="24"/>
  <c r="AI227" i="24"/>
  <c r="AG227" i="24"/>
  <c r="AE227" i="24"/>
  <c r="AC227" i="24"/>
  <c r="AA227" i="24"/>
  <c r="Y227" i="24"/>
  <c r="W227" i="24"/>
  <c r="U227" i="24"/>
  <c r="S227" i="24"/>
  <c r="Q227" i="24"/>
  <c r="O227" i="24"/>
  <c r="M227" i="24"/>
  <c r="K227" i="24"/>
  <c r="I227" i="24"/>
  <c r="G227" i="24"/>
  <c r="E227" i="24"/>
  <c r="AQ226" i="24"/>
  <c r="AO226" i="24"/>
  <c r="AM226" i="24"/>
  <c r="AK226" i="24"/>
  <c r="AI226" i="24"/>
  <c r="AG226" i="24"/>
  <c r="AE226" i="24"/>
  <c r="AC226" i="24"/>
  <c r="AA226" i="24"/>
  <c r="Y226" i="24"/>
  <c r="W226" i="24"/>
  <c r="U226" i="24"/>
  <c r="S226" i="24"/>
  <c r="Q226" i="24"/>
  <c r="O226" i="24"/>
  <c r="M226" i="24"/>
  <c r="K226" i="24"/>
  <c r="I226" i="24"/>
  <c r="G226" i="24"/>
  <c r="E226" i="24"/>
  <c r="AQ225" i="24"/>
  <c r="AO225" i="24"/>
  <c r="AM225" i="24"/>
  <c r="AK225" i="24"/>
  <c r="AI225" i="24"/>
  <c r="AG225" i="24"/>
  <c r="AE225" i="24"/>
  <c r="AC225" i="24"/>
  <c r="AA225" i="24"/>
  <c r="Y225" i="24"/>
  <c r="W225" i="24"/>
  <c r="U225" i="24"/>
  <c r="S225" i="24"/>
  <c r="Q225" i="24"/>
  <c r="O225" i="24"/>
  <c r="M225" i="24"/>
  <c r="K225" i="24"/>
  <c r="I225" i="24"/>
  <c r="G225" i="24"/>
  <c r="E225" i="24"/>
  <c r="AQ224" i="24"/>
  <c r="AO224" i="24"/>
  <c r="AM224" i="24"/>
  <c r="AK224" i="24"/>
  <c r="AI224" i="24"/>
  <c r="AG224" i="24"/>
  <c r="AE224" i="24"/>
  <c r="AC224" i="24"/>
  <c r="AA224" i="24"/>
  <c r="Y224" i="24"/>
  <c r="W224" i="24"/>
  <c r="U224" i="24"/>
  <c r="S224" i="24"/>
  <c r="Q224" i="24"/>
  <c r="O224" i="24"/>
  <c r="M224" i="24"/>
  <c r="K224" i="24"/>
  <c r="I224" i="24"/>
  <c r="G224" i="24"/>
  <c r="E224" i="24"/>
  <c r="AQ223" i="24"/>
  <c r="AO223" i="24"/>
  <c r="AM223" i="24"/>
  <c r="AK223" i="24"/>
  <c r="AI223" i="24"/>
  <c r="AG223" i="24"/>
  <c r="AE223" i="24"/>
  <c r="AC223" i="24"/>
  <c r="AA223" i="24"/>
  <c r="Y223" i="24"/>
  <c r="W223" i="24"/>
  <c r="U223" i="24"/>
  <c r="S223" i="24"/>
  <c r="Q223" i="24"/>
  <c r="O223" i="24"/>
  <c r="M223" i="24"/>
  <c r="K223" i="24"/>
  <c r="I223" i="24"/>
  <c r="G223" i="24"/>
  <c r="E223" i="24"/>
  <c r="AQ222" i="24"/>
  <c r="AO222" i="24"/>
  <c r="AM222" i="24"/>
  <c r="AK222" i="24"/>
  <c r="AI222" i="24"/>
  <c r="AG222" i="24"/>
  <c r="AE222" i="24"/>
  <c r="AC222" i="24"/>
  <c r="AA222" i="24"/>
  <c r="Y222" i="24"/>
  <c r="W222" i="24"/>
  <c r="U222" i="24"/>
  <c r="S222" i="24"/>
  <c r="Q222" i="24"/>
  <c r="O222" i="24"/>
  <c r="M222" i="24"/>
  <c r="K222" i="24"/>
  <c r="I222" i="24"/>
  <c r="G222" i="24"/>
  <c r="E222" i="24"/>
  <c r="AQ221" i="24"/>
  <c r="AO221" i="24"/>
  <c r="AM221" i="24"/>
  <c r="AK221" i="24"/>
  <c r="AI221" i="24"/>
  <c r="AG221" i="24"/>
  <c r="AE221" i="24"/>
  <c r="AC221" i="24"/>
  <c r="AA221" i="24"/>
  <c r="Y221" i="24"/>
  <c r="W221" i="24"/>
  <c r="U221" i="24"/>
  <c r="S221" i="24"/>
  <c r="Q221" i="24"/>
  <c r="O221" i="24"/>
  <c r="M221" i="24"/>
  <c r="K221" i="24"/>
  <c r="I221" i="24"/>
  <c r="G221" i="24"/>
  <c r="E221" i="24"/>
  <c r="AQ220" i="24"/>
  <c r="AO220" i="24"/>
  <c r="AM220" i="24"/>
  <c r="AK220" i="24"/>
  <c r="AI220" i="24"/>
  <c r="AG220" i="24"/>
  <c r="AE220" i="24"/>
  <c r="AC220" i="24"/>
  <c r="AA220" i="24"/>
  <c r="Y220" i="24"/>
  <c r="W220" i="24"/>
  <c r="U220" i="24"/>
  <c r="S220" i="24"/>
  <c r="Q220" i="24"/>
  <c r="O220" i="24"/>
  <c r="M220" i="24"/>
  <c r="K220" i="24"/>
  <c r="I220" i="24"/>
  <c r="G220" i="24"/>
  <c r="E220" i="24"/>
  <c r="AQ219" i="24"/>
  <c r="AO219" i="24"/>
  <c r="AM219" i="24"/>
  <c r="AK219" i="24"/>
  <c r="AI219" i="24"/>
  <c r="AG219" i="24"/>
  <c r="AE219" i="24"/>
  <c r="AC219" i="24"/>
  <c r="AA219" i="24"/>
  <c r="Y219" i="24"/>
  <c r="W219" i="24"/>
  <c r="U219" i="24"/>
  <c r="S219" i="24"/>
  <c r="Q219" i="24"/>
  <c r="O219" i="24"/>
  <c r="M219" i="24"/>
  <c r="K219" i="24"/>
  <c r="I219" i="24"/>
  <c r="G219" i="24"/>
  <c r="E219" i="24"/>
  <c r="AQ218" i="24"/>
  <c r="AO218" i="24"/>
  <c r="AM218" i="24"/>
  <c r="AK218" i="24"/>
  <c r="AI218" i="24"/>
  <c r="AG218" i="24"/>
  <c r="AE218" i="24"/>
  <c r="AC218" i="24"/>
  <c r="AA218" i="24"/>
  <c r="Y218" i="24"/>
  <c r="W218" i="24"/>
  <c r="U218" i="24"/>
  <c r="S218" i="24"/>
  <c r="Q218" i="24"/>
  <c r="O218" i="24"/>
  <c r="M218" i="24"/>
  <c r="K218" i="24"/>
  <c r="I218" i="24"/>
  <c r="G218" i="24"/>
  <c r="E218" i="24"/>
  <c r="AQ217" i="24"/>
  <c r="AO217" i="24"/>
  <c r="AM217" i="24"/>
  <c r="AK217" i="24"/>
  <c r="AI217" i="24"/>
  <c r="AG217" i="24"/>
  <c r="AE217" i="24"/>
  <c r="AC217" i="24"/>
  <c r="AA217" i="24"/>
  <c r="Y217" i="24"/>
  <c r="W217" i="24"/>
  <c r="U217" i="24"/>
  <c r="S217" i="24"/>
  <c r="Q217" i="24"/>
  <c r="O217" i="24"/>
  <c r="M217" i="24"/>
  <c r="K217" i="24"/>
  <c r="I217" i="24"/>
  <c r="G217" i="24"/>
  <c r="E217" i="24"/>
  <c r="AQ216" i="24"/>
  <c r="AO216" i="24"/>
  <c r="AM216" i="24"/>
  <c r="AK216" i="24"/>
  <c r="AI216" i="24"/>
  <c r="AG216" i="24"/>
  <c r="AE216" i="24"/>
  <c r="AC216" i="24"/>
  <c r="AA216" i="24"/>
  <c r="Y216" i="24"/>
  <c r="W216" i="24"/>
  <c r="U216" i="24"/>
  <c r="S216" i="24"/>
  <c r="Q216" i="24"/>
  <c r="O216" i="24"/>
  <c r="M216" i="24"/>
  <c r="K216" i="24"/>
  <c r="I216" i="24"/>
  <c r="G216" i="24"/>
  <c r="E216" i="24"/>
  <c r="AQ215" i="24"/>
  <c r="AO215" i="24"/>
  <c r="AM215" i="24"/>
  <c r="AK215" i="24"/>
  <c r="AI215" i="24"/>
  <c r="AG215" i="24"/>
  <c r="AE215" i="24"/>
  <c r="AC215" i="24"/>
  <c r="AA215" i="24"/>
  <c r="Y215" i="24"/>
  <c r="W215" i="24"/>
  <c r="U215" i="24"/>
  <c r="S215" i="24"/>
  <c r="Q215" i="24"/>
  <c r="O215" i="24"/>
  <c r="M215" i="24"/>
  <c r="K215" i="24"/>
  <c r="I215" i="24"/>
  <c r="G215" i="24"/>
  <c r="E215" i="24"/>
  <c r="AQ214" i="24"/>
  <c r="AO214" i="24"/>
  <c r="AM214" i="24"/>
  <c r="AK214" i="24"/>
  <c r="AI214" i="24"/>
  <c r="AG214" i="24"/>
  <c r="AE214" i="24"/>
  <c r="AC214" i="24"/>
  <c r="AA214" i="24"/>
  <c r="Y214" i="24"/>
  <c r="W214" i="24"/>
  <c r="U214" i="24"/>
  <c r="S214" i="24"/>
  <c r="Q214" i="24"/>
  <c r="O214" i="24"/>
  <c r="M214" i="24"/>
  <c r="K214" i="24"/>
  <c r="I214" i="24"/>
  <c r="G214" i="24"/>
  <c r="E214" i="24"/>
  <c r="AQ213" i="24"/>
  <c r="AO213" i="24"/>
  <c r="AM213" i="24"/>
  <c r="AK213" i="24"/>
  <c r="AI213" i="24"/>
  <c r="AG213" i="24"/>
  <c r="AE213" i="24"/>
  <c r="AC213" i="24"/>
  <c r="AA213" i="24"/>
  <c r="Y213" i="24"/>
  <c r="W213" i="24"/>
  <c r="U213" i="24"/>
  <c r="S213" i="24"/>
  <c r="Q213" i="24"/>
  <c r="O213" i="24"/>
  <c r="M213" i="24"/>
  <c r="K213" i="24"/>
  <c r="I213" i="24"/>
  <c r="G213" i="24"/>
  <c r="E213" i="24"/>
  <c r="AQ212" i="24"/>
  <c r="AO212" i="24"/>
  <c r="AM212" i="24"/>
  <c r="AK212" i="24"/>
  <c r="AI212" i="24"/>
  <c r="AG212" i="24"/>
  <c r="AE212" i="24"/>
  <c r="AC212" i="24"/>
  <c r="AA212" i="24"/>
  <c r="Y212" i="24"/>
  <c r="W212" i="24"/>
  <c r="U212" i="24"/>
  <c r="S212" i="24"/>
  <c r="Q212" i="24"/>
  <c r="O212" i="24"/>
  <c r="M212" i="24"/>
  <c r="K212" i="24"/>
  <c r="I212" i="24"/>
  <c r="G212" i="24"/>
  <c r="E212" i="24"/>
  <c r="AQ211" i="24"/>
  <c r="AO211" i="24"/>
  <c r="AM211" i="24"/>
  <c r="AK211" i="24"/>
  <c r="AI211" i="24"/>
  <c r="AG211" i="24"/>
  <c r="AE211" i="24"/>
  <c r="AC211" i="24"/>
  <c r="AA211" i="24"/>
  <c r="Y211" i="24"/>
  <c r="W211" i="24"/>
  <c r="U211" i="24"/>
  <c r="S211" i="24"/>
  <c r="Q211" i="24"/>
  <c r="O211" i="24"/>
  <c r="M211" i="24"/>
  <c r="K211" i="24"/>
  <c r="I211" i="24"/>
  <c r="G211" i="24"/>
  <c r="E211" i="24"/>
  <c r="AQ210" i="24"/>
  <c r="AO210" i="24"/>
  <c r="AM210" i="24"/>
  <c r="AK210" i="24"/>
  <c r="AI210" i="24"/>
  <c r="AG210" i="24"/>
  <c r="AE210" i="24"/>
  <c r="AC210" i="24"/>
  <c r="AA210" i="24"/>
  <c r="Y210" i="24"/>
  <c r="W210" i="24"/>
  <c r="U210" i="24"/>
  <c r="S210" i="24"/>
  <c r="Q210" i="24"/>
  <c r="O210" i="24"/>
  <c r="M210" i="24"/>
  <c r="K210" i="24"/>
  <c r="I210" i="24"/>
  <c r="G210" i="24"/>
  <c r="E210" i="24"/>
  <c r="AQ209" i="24"/>
  <c r="AO209" i="24"/>
  <c r="AM209" i="24"/>
  <c r="AK209" i="24"/>
  <c r="AI209" i="24"/>
  <c r="AG209" i="24"/>
  <c r="AE209" i="24"/>
  <c r="AC209" i="24"/>
  <c r="AA209" i="24"/>
  <c r="Y209" i="24"/>
  <c r="W209" i="24"/>
  <c r="U209" i="24"/>
  <c r="S209" i="24"/>
  <c r="Q209" i="24"/>
  <c r="O209" i="24"/>
  <c r="M209" i="24"/>
  <c r="K209" i="24"/>
  <c r="I209" i="24"/>
  <c r="G209" i="24"/>
  <c r="E209" i="24"/>
  <c r="AQ208" i="24"/>
  <c r="AO208" i="24"/>
  <c r="AM208" i="24"/>
  <c r="AK208" i="24"/>
  <c r="AI208" i="24"/>
  <c r="AG208" i="24"/>
  <c r="AE208" i="24"/>
  <c r="AC208" i="24"/>
  <c r="AA208" i="24"/>
  <c r="Y208" i="24"/>
  <c r="W208" i="24"/>
  <c r="U208" i="24"/>
  <c r="S208" i="24"/>
  <c r="Q208" i="24"/>
  <c r="O208" i="24"/>
  <c r="M208" i="24"/>
  <c r="K208" i="24"/>
  <c r="I208" i="24"/>
  <c r="G208" i="24"/>
  <c r="E208" i="24"/>
  <c r="AQ207" i="24"/>
  <c r="AO207" i="24"/>
  <c r="AM207" i="24"/>
  <c r="AK207" i="24"/>
  <c r="AI207" i="24"/>
  <c r="AG207" i="24"/>
  <c r="AE207" i="24"/>
  <c r="AC207" i="24"/>
  <c r="AA207" i="24"/>
  <c r="Y207" i="24"/>
  <c r="W207" i="24"/>
  <c r="U207" i="24"/>
  <c r="S207" i="24"/>
  <c r="Q207" i="24"/>
  <c r="O207" i="24"/>
  <c r="M207" i="24"/>
  <c r="K207" i="24"/>
  <c r="I207" i="24"/>
  <c r="G207" i="24"/>
  <c r="E207" i="24"/>
  <c r="AQ206" i="24"/>
  <c r="AO206" i="24"/>
  <c r="AM206" i="24"/>
  <c r="AK206" i="24"/>
  <c r="AI206" i="24"/>
  <c r="AG206" i="24"/>
  <c r="AE206" i="24"/>
  <c r="AC206" i="24"/>
  <c r="AA206" i="24"/>
  <c r="Y206" i="24"/>
  <c r="W206" i="24"/>
  <c r="U206" i="24"/>
  <c r="S206" i="24"/>
  <c r="Q206" i="24"/>
  <c r="O206" i="24"/>
  <c r="M206" i="24"/>
  <c r="K206" i="24"/>
  <c r="I206" i="24"/>
  <c r="G206" i="24"/>
  <c r="E206" i="24"/>
  <c r="AQ205" i="24"/>
  <c r="AO205" i="24"/>
  <c r="AM205" i="24"/>
  <c r="AK205" i="24"/>
  <c r="AI205" i="24"/>
  <c r="AG205" i="24"/>
  <c r="AE205" i="24"/>
  <c r="AC205" i="24"/>
  <c r="AA205" i="24"/>
  <c r="Y205" i="24"/>
  <c r="W205" i="24"/>
  <c r="U205" i="24"/>
  <c r="S205" i="24"/>
  <c r="Q205" i="24"/>
  <c r="O205" i="24"/>
  <c r="M205" i="24"/>
  <c r="K205" i="24"/>
  <c r="I205" i="24"/>
  <c r="G205" i="24"/>
  <c r="E205" i="24"/>
  <c r="AQ204" i="24"/>
  <c r="AO204" i="24"/>
  <c r="AM204" i="24"/>
  <c r="AK204" i="24"/>
  <c r="AI204" i="24"/>
  <c r="AG204" i="24"/>
  <c r="AE204" i="24"/>
  <c r="AC204" i="24"/>
  <c r="AA204" i="24"/>
  <c r="Y204" i="24"/>
  <c r="W204" i="24"/>
  <c r="U204" i="24"/>
  <c r="S204" i="24"/>
  <c r="Q204" i="24"/>
  <c r="O204" i="24"/>
  <c r="M204" i="24"/>
  <c r="K204" i="24"/>
  <c r="I204" i="24"/>
  <c r="G204" i="24"/>
  <c r="E204" i="24"/>
  <c r="AQ203" i="24"/>
  <c r="AO203" i="24"/>
  <c r="AM203" i="24"/>
  <c r="AK203" i="24"/>
  <c r="AI203" i="24"/>
  <c r="AG203" i="24"/>
  <c r="AE203" i="24"/>
  <c r="AC203" i="24"/>
  <c r="AA203" i="24"/>
  <c r="Y203" i="24"/>
  <c r="W203" i="24"/>
  <c r="U203" i="24"/>
  <c r="S203" i="24"/>
  <c r="Q203" i="24"/>
  <c r="O203" i="24"/>
  <c r="M203" i="24"/>
  <c r="K203" i="24"/>
  <c r="I203" i="24"/>
  <c r="G203" i="24"/>
  <c r="E203" i="24"/>
  <c r="AQ202" i="24"/>
  <c r="AO202" i="24"/>
  <c r="AM202" i="24"/>
  <c r="AK202" i="24"/>
  <c r="AI202" i="24"/>
  <c r="AG202" i="24"/>
  <c r="AE202" i="24"/>
  <c r="AC202" i="24"/>
  <c r="AA202" i="24"/>
  <c r="Y202" i="24"/>
  <c r="W202" i="24"/>
  <c r="U202" i="24"/>
  <c r="S202" i="24"/>
  <c r="Q202" i="24"/>
  <c r="O202" i="24"/>
  <c r="M202" i="24"/>
  <c r="K202" i="24"/>
  <c r="I202" i="24"/>
  <c r="G202" i="24"/>
  <c r="E202" i="24"/>
  <c r="AQ201" i="24"/>
  <c r="AO201" i="24"/>
  <c r="AM201" i="24"/>
  <c r="AK201" i="24"/>
  <c r="AI201" i="24"/>
  <c r="AG201" i="24"/>
  <c r="AE201" i="24"/>
  <c r="AC201" i="24"/>
  <c r="AA201" i="24"/>
  <c r="Y201" i="24"/>
  <c r="W201" i="24"/>
  <c r="U201" i="24"/>
  <c r="S201" i="24"/>
  <c r="Q201" i="24"/>
  <c r="O201" i="24"/>
  <c r="M201" i="24"/>
  <c r="K201" i="24"/>
  <c r="I201" i="24"/>
  <c r="G201" i="24"/>
  <c r="E201" i="24"/>
  <c r="AQ200" i="24"/>
  <c r="AO200" i="24"/>
  <c r="AM200" i="24"/>
  <c r="AK200" i="24"/>
  <c r="AI200" i="24"/>
  <c r="AG200" i="24"/>
  <c r="AE200" i="24"/>
  <c r="AC200" i="24"/>
  <c r="AA200" i="24"/>
  <c r="Y200" i="24"/>
  <c r="W200" i="24"/>
  <c r="U200" i="24"/>
  <c r="S200" i="24"/>
  <c r="Q200" i="24"/>
  <c r="O200" i="24"/>
  <c r="M200" i="24"/>
  <c r="K200" i="24"/>
  <c r="I200" i="24"/>
  <c r="G200" i="24"/>
  <c r="E200" i="24"/>
  <c r="AQ199" i="24"/>
  <c r="AO199" i="24"/>
  <c r="AM199" i="24"/>
  <c r="AK199" i="24"/>
  <c r="AI199" i="24"/>
  <c r="AG199" i="24"/>
  <c r="AE199" i="24"/>
  <c r="AC199" i="24"/>
  <c r="AA199" i="24"/>
  <c r="Y199" i="24"/>
  <c r="W199" i="24"/>
  <c r="U199" i="24"/>
  <c r="S199" i="24"/>
  <c r="Q199" i="24"/>
  <c r="O199" i="24"/>
  <c r="M199" i="24"/>
  <c r="K199" i="24"/>
  <c r="I199" i="24"/>
  <c r="G199" i="24"/>
  <c r="E199" i="24"/>
  <c r="AQ198" i="24"/>
  <c r="AO198" i="24"/>
  <c r="AM198" i="24"/>
  <c r="AK198" i="24"/>
  <c r="AI198" i="24"/>
  <c r="AG198" i="24"/>
  <c r="AE198" i="24"/>
  <c r="AC198" i="24"/>
  <c r="AA198" i="24"/>
  <c r="Y198" i="24"/>
  <c r="W198" i="24"/>
  <c r="U198" i="24"/>
  <c r="S198" i="24"/>
  <c r="Q198" i="24"/>
  <c r="O198" i="24"/>
  <c r="M198" i="24"/>
  <c r="K198" i="24"/>
  <c r="I198" i="24"/>
  <c r="G198" i="24"/>
  <c r="E198" i="24"/>
  <c r="AQ197" i="24"/>
  <c r="AO197" i="24"/>
  <c r="AM197" i="24"/>
  <c r="AK197" i="24"/>
  <c r="AI197" i="24"/>
  <c r="AG197" i="24"/>
  <c r="AE197" i="24"/>
  <c r="AC197" i="24"/>
  <c r="AA197" i="24"/>
  <c r="Y197" i="24"/>
  <c r="W197" i="24"/>
  <c r="U197" i="24"/>
  <c r="S197" i="24"/>
  <c r="Q197" i="24"/>
  <c r="O197" i="24"/>
  <c r="M197" i="24"/>
  <c r="K197" i="24"/>
  <c r="I197" i="24"/>
  <c r="G197" i="24"/>
  <c r="E197" i="24"/>
  <c r="AQ196" i="24"/>
  <c r="AO196" i="24"/>
  <c r="AM196" i="24"/>
  <c r="AK196" i="24"/>
  <c r="AI196" i="24"/>
  <c r="AG196" i="24"/>
  <c r="AE196" i="24"/>
  <c r="AC196" i="24"/>
  <c r="AA196" i="24"/>
  <c r="Y196" i="24"/>
  <c r="W196" i="24"/>
  <c r="U196" i="24"/>
  <c r="S196" i="24"/>
  <c r="Q196" i="24"/>
  <c r="O196" i="24"/>
  <c r="M196" i="24"/>
  <c r="K196" i="24"/>
  <c r="I196" i="24"/>
  <c r="G196" i="24"/>
  <c r="E196" i="24"/>
  <c r="AQ195" i="24"/>
  <c r="AO195" i="24"/>
  <c r="AM195" i="24"/>
  <c r="AK195" i="24"/>
  <c r="AI195" i="24"/>
  <c r="AG195" i="24"/>
  <c r="AE195" i="24"/>
  <c r="AC195" i="24"/>
  <c r="AA195" i="24"/>
  <c r="Y195" i="24"/>
  <c r="W195" i="24"/>
  <c r="U195" i="24"/>
  <c r="S195" i="24"/>
  <c r="Q195" i="24"/>
  <c r="O195" i="24"/>
  <c r="M195" i="24"/>
  <c r="K195" i="24"/>
  <c r="I195" i="24"/>
  <c r="G195" i="24"/>
  <c r="E195" i="24"/>
  <c r="AQ194" i="24"/>
  <c r="AO194" i="24"/>
  <c r="AM194" i="24"/>
  <c r="AK194" i="24"/>
  <c r="AI194" i="24"/>
  <c r="AG194" i="24"/>
  <c r="AE194" i="24"/>
  <c r="AC194" i="24"/>
  <c r="AA194" i="24"/>
  <c r="Y194" i="24"/>
  <c r="W194" i="24"/>
  <c r="U194" i="24"/>
  <c r="S194" i="24"/>
  <c r="Q194" i="24"/>
  <c r="O194" i="24"/>
  <c r="M194" i="24"/>
  <c r="K194" i="24"/>
  <c r="I194" i="24"/>
  <c r="G194" i="24"/>
  <c r="E194" i="24"/>
  <c r="AQ193" i="24"/>
  <c r="AO193" i="24"/>
  <c r="AM193" i="24"/>
  <c r="AK193" i="24"/>
  <c r="AI193" i="24"/>
  <c r="AG193" i="24"/>
  <c r="AE193" i="24"/>
  <c r="AC193" i="24"/>
  <c r="AA193" i="24"/>
  <c r="Y193" i="24"/>
  <c r="W193" i="24"/>
  <c r="U193" i="24"/>
  <c r="S193" i="24"/>
  <c r="Q193" i="24"/>
  <c r="O193" i="24"/>
  <c r="M193" i="24"/>
  <c r="K193" i="24"/>
  <c r="I193" i="24"/>
  <c r="G193" i="24"/>
  <c r="E193" i="24"/>
  <c r="AQ192" i="24"/>
  <c r="AO192" i="24"/>
  <c r="AM192" i="24"/>
  <c r="AK192" i="24"/>
  <c r="AI192" i="24"/>
  <c r="AG192" i="24"/>
  <c r="AE192" i="24"/>
  <c r="AC192" i="24"/>
  <c r="AA192" i="24"/>
  <c r="Y192" i="24"/>
  <c r="W192" i="24"/>
  <c r="U192" i="24"/>
  <c r="S192" i="24"/>
  <c r="Q192" i="24"/>
  <c r="O192" i="24"/>
  <c r="M192" i="24"/>
  <c r="K192" i="24"/>
  <c r="I192" i="24"/>
  <c r="G192" i="24"/>
  <c r="E192" i="24"/>
  <c r="AQ191" i="24"/>
  <c r="AO191" i="24"/>
  <c r="AM191" i="24"/>
  <c r="AK191" i="24"/>
  <c r="AI191" i="24"/>
  <c r="AG191" i="24"/>
  <c r="AE191" i="24"/>
  <c r="AC191" i="24"/>
  <c r="AA191" i="24"/>
  <c r="Y191" i="24"/>
  <c r="W191" i="24"/>
  <c r="U191" i="24"/>
  <c r="S191" i="24"/>
  <c r="Q191" i="24"/>
  <c r="O191" i="24"/>
  <c r="M191" i="24"/>
  <c r="K191" i="24"/>
  <c r="I191" i="24"/>
  <c r="G191" i="24"/>
  <c r="E191" i="24"/>
  <c r="AQ190" i="24"/>
  <c r="AO190" i="24"/>
  <c r="AM190" i="24"/>
  <c r="AK190" i="24"/>
  <c r="AI190" i="24"/>
  <c r="AG190" i="24"/>
  <c r="AE190" i="24"/>
  <c r="AC190" i="24"/>
  <c r="AA190" i="24"/>
  <c r="Y190" i="24"/>
  <c r="W190" i="24"/>
  <c r="U190" i="24"/>
  <c r="S190" i="24"/>
  <c r="Q190" i="24"/>
  <c r="O190" i="24"/>
  <c r="M190" i="24"/>
  <c r="K190" i="24"/>
  <c r="I190" i="24"/>
  <c r="G190" i="24"/>
  <c r="E190" i="24"/>
  <c r="AQ189" i="24"/>
  <c r="AO189" i="24"/>
  <c r="AM189" i="24"/>
  <c r="AK189" i="24"/>
  <c r="AI189" i="24"/>
  <c r="AG189" i="24"/>
  <c r="AE189" i="24"/>
  <c r="AC189" i="24"/>
  <c r="AA189" i="24"/>
  <c r="Y189" i="24"/>
  <c r="W189" i="24"/>
  <c r="U189" i="24"/>
  <c r="S189" i="24"/>
  <c r="Q189" i="24"/>
  <c r="O189" i="24"/>
  <c r="M189" i="24"/>
  <c r="K189" i="24"/>
  <c r="I189" i="24"/>
  <c r="G189" i="24"/>
  <c r="E189" i="24"/>
  <c r="AQ188" i="24"/>
  <c r="AO188" i="24"/>
  <c r="AM188" i="24"/>
  <c r="AK188" i="24"/>
  <c r="AI188" i="24"/>
  <c r="AG188" i="24"/>
  <c r="AE188" i="24"/>
  <c r="AC188" i="24"/>
  <c r="AA188" i="24"/>
  <c r="Y188" i="24"/>
  <c r="W188" i="24"/>
  <c r="U188" i="24"/>
  <c r="S188" i="24"/>
  <c r="Q188" i="24"/>
  <c r="O188" i="24"/>
  <c r="M188" i="24"/>
  <c r="K188" i="24"/>
  <c r="I188" i="24"/>
  <c r="G188" i="24"/>
  <c r="E188" i="24"/>
  <c r="AQ187" i="24"/>
  <c r="AO187" i="24"/>
  <c r="AM187" i="24"/>
  <c r="AK187" i="24"/>
  <c r="AI187" i="24"/>
  <c r="AG187" i="24"/>
  <c r="AE187" i="24"/>
  <c r="AC187" i="24"/>
  <c r="AA187" i="24"/>
  <c r="Y187" i="24"/>
  <c r="W187" i="24"/>
  <c r="U187" i="24"/>
  <c r="S187" i="24"/>
  <c r="Q187" i="24"/>
  <c r="O187" i="24"/>
  <c r="M187" i="24"/>
  <c r="K187" i="24"/>
  <c r="I187" i="24"/>
  <c r="G187" i="24"/>
  <c r="E187" i="24"/>
  <c r="AQ186" i="24"/>
  <c r="AO186" i="24"/>
  <c r="AM186" i="24"/>
  <c r="AK186" i="24"/>
  <c r="AI186" i="24"/>
  <c r="AG186" i="24"/>
  <c r="AE186" i="24"/>
  <c r="AC186" i="24"/>
  <c r="AA186" i="24"/>
  <c r="Y186" i="24"/>
  <c r="W186" i="24"/>
  <c r="U186" i="24"/>
  <c r="S186" i="24"/>
  <c r="Q186" i="24"/>
  <c r="O186" i="24"/>
  <c r="M186" i="24"/>
  <c r="K186" i="24"/>
  <c r="I186" i="24"/>
  <c r="G186" i="24"/>
  <c r="E186" i="24"/>
  <c r="AQ185" i="24"/>
  <c r="AO185" i="24"/>
  <c r="AM185" i="24"/>
  <c r="AK185" i="24"/>
  <c r="AI185" i="24"/>
  <c r="AG185" i="24"/>
  <c r="AE185" i="24"/>
  <c r="AC185" i="24"/>
  <c r="AA185" i="24"/>
  <c r="Y185" i="24"/>
  <c r="W185" i="24"/>
  <c r="U185" i="24"/>
  <c r="S185" i="24"/>
  <c r="Q185" i="24"/>
  <c r="O185" i="24"/>
  <c r="M185" i="24"/>
  <c r="K185" i="24"/>
  <c r="I185" i="24"/>
  <c r="G185" i="24"/>
  <c r="E185" i="24"/>
  <c r="AQ184" i="24"/>
  <c r="AO184" i="24"/>
  <c r="AM184" i="24"/>
  <c r="AK184" i="24"/>
  <c r="AI184" i="24"/>
  <c r="AG184" i="24"/>
  <c r="AE184" i="24"/>
  <c r="AC184" i="24"/>
  <c r="AA184" i="24"/>
  <c r="Y184" i="24"/>
  <c r="W184" i="24"/>
  <c r="U184" i="24"/>
  <c r="S184" i="24"/>
  <c r="Q184" i="24"/>
  <c r="O184" i="24"/>
  <c r="M184" i="24"/>
  <c r="K184" i="24"/>
  <c r="I184" i="24"/>
  <c r="G184" i="24"/>
  <c r="E184" i="24"/>
  <c r="AQ183" i="24"/>
  <c r="AO183" i="24"/>
  <c r="AM183" i="24"/>
  <c r="AK183" i="24"/>
  <c r="AI183" i="24"/>
  <c r="AG183" i="24"/>
  <c r="AE183" i="24"/>
  <c r="AC183" i="24"/>
  <c r="AA183" i="24"/>
  <c r="Y183" i="24"/>
  <c r="W183" i="24"/>
  <c r="U183" i="24"/>
  <c r="S183" i="24"/>
  <c r="Q183" i="24"/>
  <c r="O183" i="24"/>
  <c r="M183" i="24"/>
  <c r="K183" i="24"/>
  <c r="I183" i="24"/>
  <c r="G183" i="24"/>
  <c r="E183" i="24"/>
  <c r="AQ182" i="24"/>
  <c r="AO182" i="24"/>
  <c r="AM182" i="24"/>
  <c r="AK182" i="24"/>
  <c r="AI182" i="24"/>
  <c r="AG182" i="24"/>
  <c r="AE182" i="24"/>
  <c r="AC182" i="24"/>
  <c r="AA182" i="24"/>
  <c r="Y182" i="24"/>
  <c r="W182" i="24"/>
  <c r="U182" i="24"/>
  <c r="S182" i="24"/>
  <c r="Q182" i="24"/>
  <c r="O182" i="24"/>
  <c r="M182" i="24"/>
  <c r="K182" i="24"/>
  <c r="I182" i="24"/>
  <c r="G182" i="24"/>
  <c r="E182" i="24"/>
  <c r="AQ181" i="24"/>
  <c r="AO181" i="24"/>
  <c r="AM181" i="24"/>
  <c r="AK181" i="24"/>
  <c r="AI181" i="24"/>
  <c r="AG181" i="24"/>
  <c r="AE181" i="24"/>
  <c r="AC181" i="24"/>
  <c r="AA181" i="24"/>
  <c r="Y181" i="24"/>
  <c r="W181" i="24"/>
  <c r="U181" i="24"/>
  <c r="S181" i="24"/>
  <c r="Q181" i="24"/>
  <c r="O181" i="24"/>
  <c r="M181" i="24"/>
  <c r="K181" i="24"/>
  <c r="I181" i="24"/>
  <c r="G181" i="24"/>
  <c r="E181" i="24"/>
  <c r="AQ180" i="24"/>
  <c r="AO180" i="24"/>
  <c r="AM180" i="24"/>
  <c r="AK180" i="24"/>
  <c r="AI180" i="24"/>
  <c r="AG180" i="24"/>
  <c r="AE180" i="24"/>
  <c r="AC180" i="24"/>
  <c r="AA180" i="24"/>
  <c r="Y180" i="24"/>
  <c r="W180" i="24"/>
  <c r="U180" i="24"/>
  <c r="S180" i="24"/>
  <c r="Q180" i="24"/>
  <c r="O180" i="24"/>
  <c r="M180" i="24"/>
  <c r="K180" i="24"/>
  <c r="I180" i="24"/>
  <c r="G180" i="24"/>
  <c r="E180" i="24"/>
  <c r="AQ179" i="24"/>
  <c r="AO179" i="24"/>
  <c r="AM179" i="24"/>
  <c r="AK179" i="24"/>
  <c r="AI179" i="24"/>
  <c r="AG179" i="24"/>
  <c r="AE179" i="24"/>
  <c r="AC179" i="24"/>
  <c r="AA179" i="24"/>
  <c r="Y179" i="24"/>
  <c r="W179" i="24"/>
  <c r="U179" i="24"/>
  <c r="S179" i="24"/>
  <c r="Q179" i="24"/>
  <c r="O179" i="24"/>
  <c r="M179" i="24"/>
  <c r="K179" i="24"/>
  <c r="I179" i="24"/>
  <c r="G179" i="24"/>
  <c r="E179" i="24"/>
  <c r="AQ178" i="24"/>
  <c r="AO178" i="24"/>
  <c r="AM178" i="24"/>
  <c r="AK178" i="24"/>
  <c r="AI178" i="24"/>
  <c r="AG178" i="24"/>
  <c r="AE178" i="24"/>
  <c r="AC178" i="24"/>
  <c r="AA178" i="24"/>
  <c r="Y178" i="24"/>
  <c r="W178" i="24"/>
  <c r="U178" i="24"/>
  <c r="S178" i="24"/>
  <c r="Q178" i="24"/>
  <c r="O178" i="24"/>
  <c r="M178" i="24"/>
  <c r="K178" i="24"/>
  <c r="I178" i="24"/>
  <c r="G178" i="24"/>
  <c r="E178" i="24"/>
  <c r="AQ177" i="24"/>
  <c r="AO177" i="24"/>
  <c r="AM177" i="24"/>
  <c r="AK177" i="24"/>
  <c r="AI177" i="24"/>
  <c r="AG177" i="24"/>
  <c r="AE177" i="24"/>
  <c r="AC177" i="24"/>
  <c r="AA177" i="24"/>
  <c r="Y177" i="24"/>
  <c r="W177" i="24"/>
  <c r="U177" i="24"/>
  <c r="S177" i="24"/>
  <c r="Q177" i="24"/>
  <c r="O177" i="24"/>
  <c r="M177" i="24"/>
  <c r="K177" i="24"/>
  <c r="I177" i="24"/>
  <c r="G177" i="24"/>
  <c r="E177" i="24"/>
  <c r="AQ176" i="24"/>
  <c r="AO176" i="24"/>
  <c r="AM176" i="24"/>
  <c r="AK176" i="24"/>
  <c r="AI176" i="24"/>
  <c r="AG176" i="24"/>
  <c r="AE176" i="24"/>
  <c r="AC176" i="24"/>
  <c r="AA176" i="24"/>
  <c r="Y176" i="24"/>
  <c r="W176" i="24"/>
  <c r="U176" i="24"/>
  <c r="S176" i="24"/>
  <c r="Q176" i="24"/>
  <c r="O176" i="24"/>
  <c r="M176" i="24"/>
  <c r="K176" i="24"/>
  <c r="I176" i="24"/>
  <c r="G176" i="24"/>
  <c r="E176" i="24"/>
  <c r="AQ175" i="24"/>
  <c r="AO175" i="24"/>
  <c r="AM175" i="24"/>
  <c r="AK175" i="24"/>
  <c r="AI175" i="24"/>
  <c r="AG175" i="24"/>
  <c r="AE175" i="24"/>
  <c r="AC175" i="24"/>
  <c r="AA175" i="24"/>
  <c r="Y175" i="24"/>
  <c r="W175" i="24"/>
  <c r="U175" i="24"/>
  <c r="S175" i="24"/>
  <c r="Q175" i="24"/>
  <c r="O175" i="24"/>
  <c r="M175" i="24"/>
  <c r="K175" i="24"/>
  <c r="I175" i="24"/>
  <c r="G175" i="24"/>
  <c r="E175" i="24"/>
  <c r="AQ174" i="24"/>
  <c r="AO174" i="24"/>
  <c r="AM174" i="24"/>
  <c r="AK174" i="24"/>
  <c r="AI174" i="24"/>
  <c r="AG174" i="24"/>
  <c r="AE174" i="24"/>
  <c r="AC174" i="24"/>
  <c r="AA174" i="24"/>
  <c r="Y174" i="24"/>
  <c r="W174" i="24"/>
  <c r="U174" i="24"/>
  <c r="S174" i="24"/>
  <c r="Q174" i="24"/>
  <c r="O174" i="24"/>
  <c r="M174" i="24"/>
  <c r="K174" i="24"/>
  <c r="I174" i="24"/>
  <c r="G174" i="24"/>
  <c r="E174" i="24"/>
  <c r="AQ173" i="24"/>
  <c r="AO173" i="24"/>
  <c r="AM173" i="24"/>
  <c r="AK173" i="24"/>
  <c r="AI173" i="24"/>
  <c r="AG173" i="24"/>
  <c r="AE173" i="24"/>
  <c r="AC173" i="24"/>
  <c r="AA173" i="24"/>
  <c r="Y173" i="24"/>
  <c r="W173" i="24"/>
  <c r="U173" i="24"/>
  <c r="S173" i="24"/>
  <c r="Q173" i="24"/>
  <c r="O173" i="24"/>
  <c r="M173" i="24"/>
  <c r="K173" i="24"/>
  <c r="I173" i="24"/>
  <c r="G173" i="24"/>
  <c r="E173" i="24"/>
  <c r="AQ172" i="24"/>
  <c r="AO172" i="24"/>
  <c r="AM172" i="24"/>
  <c r="AK172" i="24"/>
  <c r="AI172" i="24"/>
  <c r="AG172" i="24"/>
  <c r="AE172" i="24"/>
  <c r="AC172" i="24"/>
  <c r="AA172" i="24"/>
  <c r="Y172" i="24"/>
  <c r="W172" i="24"/>
  <c r="U172" i="24"/>
  <c r="S172" i="24"/>
  <c r="Q172" i="24"/>
  <c r="O172" i="24"/>
  <c r="M172" i="24"/>
  <c r="K172" i="24"/>
  <c r="I172" i="24"/>
  <c r="G172" i="24"/>
  <c r="E172" i="24"/>
  <c r="AQ171" i="24"/>
  <c r="AO171" i="24"/>
  <c r="AM171" i="24"/>
  <c r="AK171" i="24"/>
  <c r="AI171" i="24"/>
  <c r="AG171" i="24"/>
  <c r="AE171" i="24"/>
  <c r="AC171" i="24"/>
  <c r="AA171" i="24"/>
  <c r="Y171" i="24"/>
  <c r="W171" i="24"/>
  <c r="U171" i="24"/>
  <c r="S171" i="24"/>
  <c r="Q171" i="24"/>
  <c r="O171" i="24"/>
  <c r="M171" i="24"/>
  <c r="K171" i="24"/>
  <c r="I171" i="24"/>
  <c r="G171" i="24"/>
  <c r="E171" i="24"/>
  <c r="AQ170" i="24"/>
  <c r="AO170" i="24"/>
  <c r="AM170" i="24"/>
  <c r="AK170" i="24"/>
  <c r="AI170" i="24"/>
  <c r="AG170" i="24"/>
  <c r="AE170" i="24"/>
  <c r="AC170" i="24"/>
  <c r="AA170" i="24"/>
  <c r="Y170" i="24"/>
  <c r="W170" i="24"/>
  <c r="U170" i="24"/>
  <c r="S170" i="24"/>
  <c r="Q170" i="24"/>
  <c r="O170" i="24"/>
  <c r="M170" i="24"/>
  <c r="K170" i="24"/>
  <c r="I170" i="24"/>
  <c r="G170" i="24"/>
  <c r="E170" i="24"/>
  <c r="AQ169" i="24"/>
  <c r="AO169" i="24"/>
  <c r="AM169" i="24"/>
  <c r="AK169" i="24"/>
  <c r="AI169" i="24"/>
  <c r="AG169" i="24"/>
  <c r="AE169" i="24"/>
  <c r="AC169" i="24"/>
  <c r="AA169" i="24"/>
  <c r="Y169" i="24"/>
  <c r="W169" i="24"/>
  <c r="U169" i="24"/>
  <c r="S169" i="24"/>
  <c r="Q169" i="24"/>
  <c r="O169" i="24"/>
  <c r="M169" i="24"/>
  <c r="K169" i="24"/>
  <c r="I169" i="24"/>
  <c r="G169" i="24"/>
  <c r="E169" i="24"/>
  <c r="AQ168" i="24"/>
  <c r="AO168" i="24"/>
  <c r="AM168" i="24"/>
  <c r="AK168" i="24"/>
  <c r="AI168" i="24"/>
  <c r="AG168" i="24"/>
  <c r="AE168" i="24"/>
  <c r="AC168" i="24"/>
  <c r="AA168" i="24"/>
  <c r="Y168" i="24"/>
  <c r="W168" i="24"/>
  <c r="U168" i="24"/>
  <c r="S168" i="24"/>
  <c r="Q168" i="24"/>
  <c r="O168" i="24"/>
  <c r="M168" i="24"/>
  <c r="K168" i="24"/>
  <c r="I168" i="24"/>
  <c r="G168" i="24"/>
  <c r="E168" i="24"/>
  <c r="AQ167" i="24"/>
  <c r="AO167" i="24"/>
  <c r="AM167" i="24"/>
  <c r="AK167" i="24"/>
  <c r="AI167" i="24"/>
  <c r="AG167" i="24"/>
  <c r="AE167" i="24"/>
  <c r="AC167" i="24"/>
  <c r="AA167" i="24"/>
  <c r="Y167" i="24"/>
  <c r="W167" i="24"/>
  <c r="U167" i="24"/>
  <c r="S167" i="24"/>
  <c r="Q167" i="24"/>
  <c r="O167" i="24"/>
  <c r="M167" i="24"/>
  <c r="K167" i="24"/>
  <c r="I167" i="24"/>
  <c r="G167" i="24"/>
  <c r="E167" i="24"/>
  <c r="AQ166" i="24"/>
  <c r="AO166" i="24"/>
  <c r="AM166" i="24"/>
  <c r="AK166" i="24"/>
  <c r="AI166" i="24"/>
  <c r="AG166" i="24"/>
  <c r="AE166" i="24"/>
  <c r="AC166" i="24"/>
  <c r="AA166" i="24"/>
  <c r="Y166" i="24"/>
  <c r="W166" i="24"/>
  <c r="U166" i="24"/>
  <c r="S166" i="24"/>
  <c r="Q166" i="24"/>
  <c r="O166" i="24"/>
  <c r="M166" i="24"/>
  <c r="K166" i="24"/>
  <c r="I166" i="24"/>
  <c r="G166" i="24"/>
  <c r="E166" i="24"/>
  <c r="AQ165" i="24"/>
  <c r="AO165" i="24"/>
  <c r="AM165" i="24"/>
  <c r="AK165" i="24"/>
  <c r="AI165" i="24"/>
  <c r="AG165" i="24"/>
  <c r="AE165" i="24"/>
  <c r="AC165" i="24"/>
  <c r="AA165" i="24"/>
  <c r="Y165" i="24"/>
  <c r="W165" i="24"/>
  <c r="U165" i="24"/>
  <c r="S165" i="24"/>
  <c r="Q165" i="24"/>
  <c r="O165" i="24"/>
  <c r="M165" i="24"/>
  <c r="K165" i="24"/>
  <c r="I165" i="24"/>
  <c r="G165" i="24"/>
  <c r="E165" i="24"/>
  <c r="AQ164" i="24"/>
  <c r="AO164" i="24"/>
  <c r="AM164" i="24"/>
  <c r="AK164" i="24"/>
  <c r="AI164" i="24"/>
  <c r="AG164" i="24"/>
  <c r="AE164" i="24"/>
  <c r="AC164" i="24"/>
  <c r="AA164" i="24"/>
  <c r="Y164" i="24"/>
  <c r="W164" i="24"/>
  <c r="U164" i="24"/>
  <c r="S164" i="24"/>
  <c r="Q164" i="24"/>
  <c r="O164" i="24"/>
  <c r="M164" i="24"/>
  <c r="K164" i="24"/>
  <c r="I164" i="24"/>
  <c r="G164" i="24"/>
  <c r="E164" i="24"/>
  <c r="AQ163" i="24"/>
  <c r="AO163" i="24"/>
  <c r="AM163" i="24"/>
  <c r="AK163" i="24"/>
  <c r="AI163" i="24"/>
  <c r="AG163" i="24"/>
  <c r="AE163" i="24"/>
  <c r="AC163" i="24"/>
  <c r="AA163" i="24"/>
  <c r="Y163" i="24"/>
  <c r="W163" i="24"/>
  <c r="U163" i="24"/>
  <c r="S163" i="24"/>
  <c r="Q163" i="24"/>
  <c r="O163" i="24"/>
  <c r="M163" i="24"/>
  <c r="K163" i="24"/>
  <c r="I163" i="24"/>
  <c r="G163" i="24"/>
  <c r="E163" i="24"/>
  <c r="AQ162" i="24"/>
  <c r="AO162" i="24"/>
  <c r="AM162" i="24"/>
  <c r="AK162" i="24"/>
  <c r="AI162" i="24"/>
  <c r="AG162" i="24"/>
  <c r="AE162" i="24"/>
  <c r="AC162" i="24"/>
  <c r="AA162" i="24"/>
  <c r="Y162" i="24"/>
  <c r="W162" i="24"/>
  <c r="U162" i="24"/>
  <c r="S162" i="24"/>
  <c r="Q162" i="24"/>
  <c r="O162" i="24"/>
  <c r="M162" i="24"/>
  <c r="K162" i="24"/>
  <c r="I162" i="24"/>
  <c r="G162" i="24"/>
  <c r="E162" i="24"/>
  <c r="AQ161" i="24"/>
  <c r="AO161" i="24"/>
  <c r="AM161" i="24"/>
  <c r="AK161" i="24"/>
  <c r="AI161" i="24"/>
  <c r="AG161" i="24"/>
  <c r="AE161" i="24"/>
  <c r="AC161" i="24"/>
  <c r="AA161" i="24"/>
  <c r="Y161" i="24"/>
  <c r="W161" i="24"/>
  <c r="U161" i="24"/>
  <c r="S161" i="24"/>
  <c r="Q161" i="24"/>
  <c r="O161" i="24"/>
  <c r="M161" i="24"/>
  <c r="K161" i="24"/>
  <c r="I161" i="24"/>
  <c r="G161" i="24"/>
  <c r="E161" i="24"/>
  <c r="AQ160" i="24"/>
  <c r="AO160" i="24"/>
  <c r="AM160" i="24"/>
  <c r="AK160" i="24"/>
  <c r="AI160" i="24"/>
  <c r="AG160" i="24"/>
  <c r="AE160" i="24"/>
  <c r="AC160" i="24"/>
  <c r="AA160" i="24"/>
  <c r="Y160" i="24"/>
  <c r="W160" i="24"/>
  <c r="U160" i="24"/>
  <c r="S160" i="24"/>
  <c r="Q160" i="24"/>
  <c r="O160" i="24"/>
  <c r="M160" i="24"/>
  <c r="K160" i="24"/>
  <c r="I160" i="24"/>
  <c r="G160" i="24"/>
  <c r="E160" i="24"/>
  <c r="AQ159" i="24"/>
  <c r="AO159" i="24"/>
  <c r="AM159" i="24"/>
  <c r="AK159" i="24"/>
  <c r="AI159" i="24"/>
  <c r="AG159" i="24"/>
  <c r="AE159" i="24"/>
  <c r="AC159" i="24"/>
  <c r="AA159" i="24"/>
  <c r="Y159" i="24"/>
  <c r="W159" i="24"/>
  <c r="U159" i="24"/>
  <c r="S159" i="24"/>
  <c r="Q159" i="24"/>
  <c r="O159" i="24"/>
  <c r="M159" i="24"/>
  <c r="K159" i="24"/>
  <c r="I159" i="24"/>
  <c r="G159" i="24"/>
  <c r="E159" i="24"/>
  <c r="AQ158" i="24"/>
  <c r="AO158" i="24"/>
  <c r="AM158" i="24"/>
  <c r="AK158" i="24"/>
  <c r="AI158" i="24"/>
  <c r="AG158" i="24"/>
  <c r="AE158" i="24"/>
  <c r="AC158" i="24"/>
  <c r="AA158" i="24"/>
  <c r="Y158" i="24"/>
  <c r="W158" i="24"/>
  <c r="U158" i="24"/>
  <c r="S158" i="24"/>
  <c r="Q158" i="24"/>
  <c r="O158" i="24"/>
  <c r="M158" i="24"/>
  <c r="K158" i="24"/>
  <c r="I158" i="24"/>
  <c r="G158" i="24"/>
  <c r="E158" i="24"/>
  <c r="AQ157" i="24"/>
  <c r="AO157" i="24"/>
  <c r="AM157" i="24"/>
  <c r="AK157" i="24"/>
  <c r="AI157" i="24"/>
  <c r="AG157" i="24"/>
  <c r="AE157" i="24"/>
  <c r="AC157" i="24"/>
  <c r="AA157" i="24"/>
  <c r="Y157" i="24"/>
  <c r="W157" i="24"/>
  <c r="U157" i="24"/>
  <c r="S157" i="24"/>
  <c r="Q157" i="24"/>
  <c r="O157" i="24"/>
  <c r="M157" i="24"/>
  <c r="K157" i="24"/>
  <c r="I157" i="24"/>
  <c r="G157" i="24"/>
  <c r="E157" i="24"/>
  <c r="AQ156" i="24"/>
  <c r="AO156" i="24"/>
  <c r="AM156" i="24"/>
  <c r="AK156" i="24"/>
  <c r="AI156" i="24"/>
  <c r="AG156" i="24"/>
  <c r="AE156" i="24"/>
  <c r="AC156" i="24"/>
  <c r="AA156" i="24"/>
  <c r="Y156" i="24"/>
  <c r="W156" i="24"/>
  <c r="U156" i="24"/>
  <c r="S156" i="24"/>
  <c r="Q156" i="24"/>
  <c r="O156" i="24"/>
  <c r="M156" i="24"/>
  <c r="K156" i="24"/>
  <c r="I156" i="24"/>
  <c r="G156" i="24"/>
  <c r="E156" i="24"/>
  <c r="AQ155" i="24"/>
  <c r="AO155" i="24"/>
  <c r="AM155" i="24"/>
  <c r="AK155" i="24"/>
  <c r="AI155" i="24"/>
  <c r="AG155" i="24"/>
  <c r="AE155" i="24"/>
  <c r="AC155" i="24"/>
  <c r="AA155" i="24"/>
  <c r="Y155" i="24"/>
  <c r="W155" i="24"/>
  <c r="U155" i="24"/>
  <c r="S155" i="24"/>
  <c r="Q155" i="24"/>
  <c r="O155" i="24"/>
  <c r="M155" i="24"/>
  <c r="K155" i="24"/>
  <c r="I155" i="24"/>
  <c r="G155" i="24"/>
  <c r="E155" i="24"/>
  <c r="AQ154" i="24"/>
  <c r="AO154" i="24"/>
  <c r="AM154" i="24"/>
  <c r="AK154" i="24"/>
  <c r="AI154" i="24"/>
  <c r="AG154" i="24"/>
  <c r="AE154" i="24"/>
  <c r="AC154" i="24"/>
  <c r="AA154" i="24"/>
  <c r="Y154" i="24"/>
  <c r="W154" i="24"/>
  <c r="U154" i="24"/>
  <c r="S154" i="24"/>
  <c r="Q154" i="24"/>
  <c r="O154" i="24"/>
  <c r="M154" i="24"/>
  <c r="K154" i="24"/>
  <c r="I154" i="24"/>
  <c r="G154" i="24"/>
  <c r="E154" i="24"/>
  <c r="AQ153" i="24"/>
  <c r="AO153" i="24"/>
  <c r="AM153" i="24"/>
  <c r="AK153" i="24"/>
  <c r="AI153" i="24"/>
  <c r="AG153" i="24"/>
  <c r="AE153" i="24"/>
  <c r="AC153" i="24"/>
  <c r="AA153" i="24"/>
  <c r="Y153" i="24"/>
  <c r="W153" i="24"/>
  <c r="U153" i="24"/>
  <c r="S153" i="24"/>
  <c r="Q153" i="24"/>
  <c r="O153" i="24"/>
  <c r="M153" i="24"/>
  <c r="K153" i="24"/>
  <c r="I153" i="24"/>
  <c r="G153" i="24"/>
  <c r="E153" i="24"/>
  <c r="AQ152" i="24"/>
  <c r="AO152" i="24"/>
  <c r="AM152" i="24"/>
  <c r="AK152" i="24"/>
  <c r="AI152" i="24"/>
  <c r="AG152" i="24"/>
  <c r="AE152" i="24"/>
  <c r="AC152" i="24"/>
  <c r="AA152" i="24"/>
  <c r="Y152" i="24"/>
  <c r="W152" i="24"/>
  <c r="U152" i="24"/>
  <c r="S152" i="24"/>
  <c r="Q152" i="24"/>
  <c r="O152" i="24"/>
  <c r="M152" i="24"/>
  <c r="K152" i="24"/>
  <c r="I152" i="24"/>
  <c r="G152" i="24"/>
  <c r="E152" i="24"/>
  <c r="AQ151" i="24"/>
  <c r="AO151" i="24"/>
  <c r="AM151" i="24"/>
  <c r="AK151" i="24"/>
  <c r="AI151" i="24"/>
  <c r="AG151" i="24"/>
  <c r="AE151" i="24"/>
  <c r="AC151" i="24"/>
  <c r="AA151" i="24"/>
  <c r="Y151" i="24"/>
  <c r="W151" i="24"/>
  <c r="U151" i="24"/>
  <c r="S151" i="24"/>
  <c r="Q151" i="24"/>
  <c r="O151" i="24"/>
  <c r="M151" i="24"/>
  <c r="K151" i="24"/>
  <c r="I151" i="24"/>
  <c r="G151" i="24"/>
  <c r="E151" i="24"/>
  <c r="AQ150" i="24"/>
  <c r="AO150" i="24"/>
  <c r="AM150" i="24"/>
  <c r="AK150" i="24"/>
  <c r="AI150" i="24"/>
  <c r="AG150" i="24"/>
  <c r="AE150" i="24"/>
  <c r="AC150" i="24"/>
  <c r="AA150" i="24"/>
  <c r="Y150" i="24"/>
  <c r="W150" i="24"/>
  <c r="U150" i="24"/>
  <c r="S150" i="24"/>
  <c r="Q150" i="24"/>
  <c r="O150" i="24"/>
  <c r="M150" i="24"/>
  <c r="K150" i="24"/>
  <c r="I150" i="24"/>
  <c r="G150" i="24"/>
  <c r="E150" i="24"/>
  <c r="AQ149" i="24"/>
  <c r="AO149" i="24"/>
  <c r="AM149" i="24"/>
  <c r="AK149" i="24"/>
  <c r="AI149" i="24"/>
  <c r="AG149" i="24"/>
  <c r="AE149" i="24"/>
  <c r="AC149" i="24"/>
  <c r="AA149" i="24"/>
  <c r="Y149" i="24"/>
  <c r="W149" i="24"/>
  <c r="U149" i="24"/>
  <c r="S149" i="24"/>
  <c r="Q149" i="24"/>
  <c r="O149" i="24"/>
  <c r="M149" i="24"/>
  <c r="K149" i="24"/>
  <c r="I149" i="24"/>
  <c r="G149" i="24"/>
  <c r="E149" i="24"/>
  <c r="AQ148" i="24"/>
  <c r="AO148" i="24"/>
  <c r="AM148" i="24"/>
  <c r="AK148" i="24"/>
  <c r="AI148" i="24"/>
  <c r="AG148" i="24"/>
  <c r="AE148" i="24"/>
  <c r="AC148" i="24"/>
  <c r="AA148" i="24"/>
  <c r="Y148" i="24"/>
  <c r="W148" i="24"/>
  <c r="U148" i="24"/>
  <c r="S148" i="24"/>
  <c r="Q148" i="24"/>
  <c r="O148" i="24"/>
  <c r="M148" i="24"/>
  <c r="K148" i="24"/>
  <c r="I148" i="24"/>
  <c r="G148" i="24"/>
  <c r="E148" i="24"/>
  <c r="AQ147" i="24"/>
  <c r="AO147" i="24"/>
  <c r="AM147" i="24"/>
  <c r="AK147" i="24"/>
  <c r="AI147" i="24"/>
  <c r="AG147" i="24"/>
  <c r="AE147" i="24"/>
  <c r="AC147" i="24"/>
  <c r="AA147" i="24"/>
  <c r="Y147" i="24"/>
  <c r="W147" i="24"/>
  <c r="U147" i="24"/>
  <c r="S147" i="24"/>
  <c r="Q147" i="24"/>
  <c r="O147" i="24"/>
  <c r="M147" i="24"/>
  <c r="K147" i="24"/>
  <c r="I147" i="24"/>
  <c r="G147" i="24"/>
  <c r="E147" i="24"/>
  <c r="AQ146" i="24"/>
  <c r="AO146" i="24"/>
  <c r="AM146" i="24"/>
  <c r="AK146" i="24"/>
  <c r="AI146" i="24"/>
  <c r="AG146" i="24"/>
  <c r="AE146" i="24"/>
  <c r="AC146" i="24"/>
  <c r="AA146" i="24"/>
  <c r="Y146" i="24"/>
  <c r="W146" i="24"/>
  <c r="U146" i="24"/>
  <c r="S146" i="24"/>
  <c r="Q146" i="24"/>
  <c r="O146" i="24"/>
  <c r="M146" i="24"/>
  <c r="K146" i="24"/>
  <c r="I146" i="24"/>
  <c r="G146" i="24"/>
  <c r="E146" i="24"/>
  <c r="AQ145" i="24"/>
  <c r="AO145" i="24"/>
  <c r="AM145" i="24"/>
  <c r="AK145" i="24"/>
  <c r="AI145" i="24"/>
  <c r="AG145" i="24"/>
  <c r="AE145" i="24"/>
  <c r="AC145" i="24"/>
  <c r="AA145" i="24"/>
  <c r="Y145" i="24"/>
  <c r="W145" i="24"/>
  <c r="U145" i="24"/>
  <c r="S145" i="24"/>
  <c r="Q145" i="24"/>
  <c r="O145" i="24"/>
  <c r="M145" i="24"/>
  <c r="K145" i="24"/>
  <c r="I145" i="24"/>
  <c r="G145" i="24"/>
  <c r="E145" i="24"/>
  <c r="AQ144" i="24"/>
  <c r="AO144" i="24"/>
  <c r="AM144" i="24"/>
  <c r="AK144" i="24"/>
  <c r="AI144" i="24"/>
  <c r="AG144" i="24"/>
  <c r="AE144" i="24"/>
  <c r="AC144" i="24"/>
  <c r="AA144" i="24"/>
  <c r="Y144" i="24"/>
  <c r="W144" i="24"/>
  <c r="U144" i="24"/>
  <c r="S144" i="24"/>
  <c r="Q144" i="24"/>
  <c r="O144" i="24"/>
  <c r="M144" i="24"/>
  <c r="K144" i="24"/>
  <c r="I144" i="24"/>
  <c r="G144" i="24"/>
  <c r="E144" i="24"/>
  <c r="AQ143" i="24"/>
  <c r="AO143" i="24"/>
  <c r="AM143" i="24"/>
  <c r="AK143" i="24"/>
  <c r="AI143" i="24"/>
  <c r="AG143" i="24"/>
  <c r="AE143" i="24"/>
  <c r="AC143" i="24"/>
  <c r="AA143" i="24"/>
  <c r="Y143" i="24"/>
  <c r="W143" i="24"/>
  <c r="U143" i="24"/>
  <c r="S143" i="24"/>
  <c r="Q143" i="24"/>
  <c r="O143" i="24"/>
  <c r="M143" i="24"/>
  <c r="K143" i="24"/>
  <c r="I143" i="24"/>
  <c r="G143" i="24"/>
  <c r="E143" i="24"/>
  <c r="AQ142" i="24"/>
  <c r="AO142" i="24"/>
  <c r="AM142" i="24"/>
  <c r="AK142" i="24"/>
  <c r="AI142" i="24"/>
  <c r="AG142" i="24"/>
  <c r="AE142" i="24"/>
  <c r="AC142" i="24"/>
  <c r="AA142" i="24"/>
  <c r="Y142" i="24"/>
  <c r="W142" i="24"/>
  <c r="U142" i="24"/>
  <c r="S142" i="24"/>
  <c r="Q142" i="24"/>
  <c r="O142" i="24"/>
  <c r="M142" i="24"/>
  <c r="K142" i="24"/>
  <c r="I142" i="24"/>
  <c r="G142" i="24"/>
  <c r="E142" i="24"/>
  <c r="AQ141" i="24"/>
  <c r="AO141" i="24"/>
  <c r="AM141" i="24"/>
  <c r="AK141" i="24"/>
  <c r="AI141" i="24"/>
  <c r="AG141" i="24"/>
  <c r="AE141" i="24"/>
  <c r="AC141" i="24"/>
  <c r="AA141" i="24"/>
  <c r="Y141" i="24"/>
  <c r="W141" i="24"/>
  <c r="U141" i="24"/>
  <c r="S141" i="24"/>
  <c r="Q141" i="24"/>
  <c r="O141" i="24"/>
  <c r="M141" i="24"/>
  <c r="K141" i="24"/>
  <c r="I141" i="24"/>
  <c r="G141" i="24"/>
  <c r="E141" i="24"/>
  <c r="AQ140" i="24"/>
  <c r="AO140" i="24"/>
  <c r="AM140" i="24"/>
  <c r="AK140" i="24"/>
  <c r="AI140" i="24"/>
  <c r="AG140" i="24"/>
  <c r="AE140" i="24"/>
  <c r="AC140" i="24"/>
  <c r="AA140" i="24"/>
  <c r="Y140" i="24"/>
  <c r="W140" i="24"/>
  <c r="U140" i="24"/>
  <c r="S140" i="24"/>
  <c r="Q140" i="24"/>
  <c r="O140" i="24"/>
  <c r="M140" i="24"/>
  <c r="K140" i="24"/>
  <c r="I140" i="24"/>
  <c r="G140" i="24"/>
  <c r="E140" i="24"/>
  <c r="AQ139" i="24"/>
  <c r="AO139" i="24"/>
  <c r="AM139" i="24"/>
  <c r="AK139" i="24"/>
  <c r="AI139" i="24"/>
  <c r="AG139" i="24"/>
  <c r="AE139" i="24"/>
  <c r="AC139" i="24"/>
  <c r="AA139" i="24"/>
  <c r="Y139" i="24"/>
  <c r="W139" i="24"/>
  <c r="U139" i="24"/>
  <c r="S139" i="24"/>
  <c r="Q139" i="24"/>
  <c r="O139" i="24"/>
  <c r="M139" i="24"/>
  <c r="K139" i="24"/>
  <c r="I139" i="24"/>
  <c r="G139" i="24"/>
  <c r="E139" i="24"/>
  <c r="AQ138" i="24"/>
  <c r="AO138" i="24"/>
  <c r="AM138" i="24"/>
  <c r="AK138" i="24"/>
  <c r="AI138" i="24"/>
  <c r="AG138" i="24"/>
  <c r="AE138" i="24"/>
  <c r="AC138" i="24"/>
  <c r="AA138" i="24"/>
  <c r="Y138" i="24"/>
  <c r="W138" i="24"/>
  <c r="U138" i="24"/>
  <c r="S138" i="24"/>
  <c r="Q138" i="24"/>
  <c r="O138" i="24"/>
  <c r="M138" i="24"/>
  <c r="K138" i="24"/>
  <c r="I138" i="24"/>
  <c r="G138" i="24"/>
  <c r="E138" i="24"/>
  <c r="AQ137" i="24"/>
  <c r="AO137" i="24"/>
  <c r="AM137" i="24"/>
  <c r="AK137" i="24"/>
  <c r="AI137" i="24"/>
  <c r="AG137" i="24"/>
  <c r="AE137" i="24"/>
  <c r="AC137" i="24"/>
  <c r="AA137" i="24"/>
  <c r="Y137" i="24"/>
  <c r="W137" i="24"/>
  <c r="U137" i="24"/>
  <c r="S137" i="24"/>
  <c r="Q137" i="24"/>
  <c r="O137" i="24"/>
  <c r="M137" i="24"/>
  <c r="K137" i="24"/>
  <c r="I137" i="24"/>
  <c r="G137" i="24"/>
  <c r="E137" i="24"/>
  <c r="AQ136" i="24"/>
  <c r="AO136" i="24"/>
  <c r="AM136" i="24"/>
  <c r="AK136" i="24"/>
  <c r="AI136" i="24"/>
  <c r="AG136" i="24"/>
  <c r="AE136" i="24"/>
  <c r="AC136" i="24"/>
  <c r="AA136" i="24"/>
  <c r="Y136" i="24"/>
  <c r="W136" i="24"/>
  <c r="U136" i="24"/>
  <c r="S136" i="24"/>
  <c r="Q136" i="24"/>
  <c r="O136" i="24"/>
  <c r="M136" i="24"/>
  <c r="K136" i="24"/>
  <c r="I136" i="24"/>
  <c r="G136" i="24"/>
  <c r="E136" i="24"/>
  <c r="AQ135" i="24"/>
  <c r="AO135" i="24"/>
  <c r="AM135" i="24"/>
  <c r="AK135" i="24"/>
  <c r="AI135" i="24"/>
  <c r="AG135" i="24"/>
  <c r="AE135" i="24"/>
  <c r="AC135" i="24"/>
  <c r="AA135" i="24"/>
  <c r="Y135" i="24"/>
  <c r="W135" i="24"/>
  <c r="U135" i="24"/>
  <c r="S135" i="24"/>
  <c r="Q135" i="24"/>
  <c r="O135" i="24"/>
  <c r="M135" i="24"/>
  <c r="K135" i="24"/>
  <c r="I135" i="24"/>
  <c r="G135" i="24"/>
  <c r="E135" i="24"/>
  <c r="AQ134" i="24"/>
  <c r="AO134" i="24"/>
  <c r="AM134" i="24"/>
  <c r="AK134" i="24"/>
  <c r="AI134" i="24"/>
  <c r="AG134" i="24"/>
  <c r="AE134" i="24"/>
  <c r="AC134" i="24"/>
  <c r="AA134" i="24"/>
  <c r="Y134" i="24"/>
  <c r="W134" i="24"/>
  <c r="U134" i="24"/>
  <c r="S134" i="24"/>
  <c r="Q134" i="24"/>
  <c r="O134" i="24"/>
  <c r="M134" i="24"/>
  <c r="K134" i="24"/>
  <c r="I134" i="24"/>
  <c r="G134" i="24"/>
  <c r="E134" i="24"/>
  <c r="AQ133" i="24"/>
  <c r="AO133" i="24"/>
  <c r="AM133" i="24"/>
  <c r="AK133" i="24"/>
  <c r="AI133" i="24"/>
  <c r="AG133" i="24"/>
  <c r="AE133" i="24"/>
  <c r="AC133" i="24"/>
  <c r="AA133" i="24"/>
  <c r="Y133" i="24"/>
  <c r="W133" i="24"/>
  <c r="U133" i="24"/>
  <c r="S133" i="24"/>
  <c r="Q133" i="24"/>
  <c r="O133" i="24"/>
  <c r="M133" i="24"/>
  <c r="K133" i="24"/>
  <c r="I133" i="24"/>
  <c r="G133" i="24"/>
  <c r="E133" i="24"/>
  <c r="AQ132" i="24"/>
  <c r="AO132" i="24"/>
  <c r="AM132" i="24"/>
  <c r="AK132" i="24"/>
  <c r="AI132" i="24"/>
  <c r="AG132" i="24"/>
  <c r="AE132" i="24"/>
  <c r="AC132" i="24"/>
  <c r="AA132" i="24"/>
  <c r="Y132" i="24"/>
  <c r="W132" i="24"/>
  <c r="U132" i="24"/>
  <c r="S132" i="24"/>
  <c r="Q132" i="24"/>
  <c r="O132" i="24"/>
  <c r="M132" i="24"/>
  <c r="K132" i="24"/>
  <c r="I132" i="24"/>
  <c r="G132" i="24"/>
  <c r="E132" i="24"/>
  <c r="AQ131" i="24"/>
  <c r="AO131" i="24"/>
  <c r="AM131" i="24"/>
  <c r="AK131" i="24"/>
  <c r="AI131" i="24"/>
  <c r="AG131" i="24"/>
  <c r="AE131" i="24"/>
  <c r="AC131" i="24"/>
  <c r="AA131" i="24"/>
  <c r="Y131" i="24"/>
  <c r="W131" i="24"/>
  <c r="U131" i="24"/>
  <c r="S131" i="24"/>
  <c r="Q131" i="24"/>
  <c r="O131" i="24"/>
  <c r="M131" i="24"/>
  <c r="K131" i="24"/>
  <c r="I131" i="24"/>
  <c r="G131" i="24"/>
  <c r="E131" i="24"/>
  <c r="AQ130" i="24"/>
  <c r="AO130" i="24"/>
  <c r="AM130" i="24"/>
  <c r="AK130" i="24"/>
  <c r="AI130" i="24"/>
  <c r="AG130" i="24"/>
  <c r="AE130" i="24"/>
  <c r="AC130" i="24"/>
  <c r="AA130" i="24"/>
  <c r="Y130" i="24"/>
  <c r="W130" i="24"/>
  <c r="U130" i="24"/>
  <c r="S130" i="24"/>
  <c r="Q130" i="24"/>
  <c r="O130" i="24"/>
  <c r="M130" i="24"/>
  <c r="K130" i="24"/>
  <c r="I130" i="24"/>
  <c r="G130" i="24"/>
  <c r="E130" i="24"/>
  <c r="AQ129" i="24"/>
  <c r="AO129" i="24"/>
  <c r="AM129" i="24"/>
  <c r="AK129" i="24"/>
  <c r="AI129" i="24"/>
  <c r="AG129" i="24"/>
  <c r="AE129" i="24"/>
  <c r="AC129" i="24"/>
  <c r="AA129" i="24"/>
  <c r="Y129" i="24"/>
  <c r="W129" i="24"/>
  <c r="U129" i="24"/>
  <c r="S129" i="24"/>
  <c r="Q129" i="24"/>
  <c r="O129" i="24"/>
  <c r="M129" i="24"/>
  <c r="K129" i="24"/>
  <c r="I129" i="24"/>
  <c r="G129" i="24"/>
  <c r="E129" i="24"/>
  <c r="AQ128" i="24"/>
  <c r="AO128" i="24"/>
  <c r="AM128" i="24"/>
  <c r="AK128" i="24"/>
  <c r="AI128" i="24"/>
  <c r="AG128" i="24"/>
  <c r="AE128" i="24"/>
  <c r="AC128" i="24"/>
  <c r="AA128" i="24"/>
  <c r="Y128" i="24"/>
  <c r="W128" i="24"/>
  <c r="U128" i="24"/>
  <c r="S128" i="24"/>
  <c r="Q128" i="24"/>
  <c r="O128" i="24"/>
  <c r="M128" i="24"/>
  <c r="K128" i="24"/>
  <c r="I128" i="24"/>
  <c r="G128" i="24"/>
  <c r="E128" i="24"/>
  <c r="AQ127" i="24"/>
  <c r="AO127" i="24"/>
  <c r="AM127" i="24"/>
  <c r="AK127" i="24"/>
  <c r="AI127" i="24"/>
  <c r="AG127" i="24"/>
  <c r="AE127" i="24"/>
  <c r="AC127" i="24"/>
  <c r="AA127" i="24"/>
  <c r="Y127" i="24"/>
  <c r="W127" i="24"/>
  <c r="U127" i="24"/>
  <c r="S127" i="24"/>
  <c r="Q127" i="24"/>
  <c r="O127" i="24"/>
  <c r="M127" i="24"/>
  <c r="K127" i="24"/>
  <c r="I127" i="24"/>
  <c r="G127" i="24"/>
  <c r="E127" i="24"/>
  <c r="AQ126" i="24"/>
  <c r="AO126" i="24"/>
  <c r="AM126" i="24"/>
  <c r="AK126" i="24"/>
  <c r="AI126" i="24"/>
  <c r="AG126" i="24"/>
  <c r="AE126" i="24"/>
  <c r="AC126" i="24"/>
  <c r="AA126" i="24"/>
  <c r="Y126" i="24"/>
  <c r="W126" i="24"/>
  <c r="U126" i="24"/>
  <c r="S126" i="24"/>
  <c r="Q126" i="24"/>
  <c r="O126" i="24"/>
  <c r="M126" i="24"/>
  <c r="K126" i="24"/>
  <c r="I126" i="24"/>
  <c r="G126" i="24"/>
  <c r="E126" i="24"/>
  <c r="AQ125" i="24"/>
  <c r="AO125" i="24"/>
  <c r="AM125" i="24"/>
  <c r="AK125" i="24"/>
  <c r="AI125" i="24"/>
  <c r="AG125" i="24"/>
  <c r="AE125" i="24"/>
  <c r="AC125" i="24"/>
  <c r="AA125" i="24"/>
  <c r="Y125" i="24"/>
  <c r="W125" i="24"/>
  <c r="U125" i="24"/>
  <c r="S125" i="24"/>
  <c r="Q125" i="24"/>
  <c r="O125" i="24"/>
  <c r="M125" i="24"/>
  <c r="K125" i="24"/>
  <c r="I125" i="24"/>
  <c r="G125" i="24"/>
  <c r="E125" i="24"/>
  <c r="AQ124" i="24"/>
  <c r="AO124" i="24"/>
  <c r="AM124" i="24"/>
  <c r="AK124" i="24"/>
  <c r="AI124" i="24"/>
  <c r="AG124" i="24"/>
  <c r="AE124" i="24"/>
  <c r="AC124" i="24"/>
  <c r="AA124" i="24"/>
  <c r="Y124" i="24"/>
  <c r="W124" i="24"/>
  <c r="U124" i="24"/>
  <c r="S124" i="24"/>
  <c r="Q124" i="24"/>
  <c r="O124" i="24"/>
  <c r="M124" i="24"/>
  <c r="K124" i="24"/>
  <c r="I124" i="24"/>
  <c r="G124" i="24"/>
  <c r="E124" i="24"/>
  <c r="AQ123" i="24"/>
  <c r="AO123" i="24"/>
  <c r="AM123" i="24"/>
  <c r="AK123" i="24"/>
  <c r="AI123" i="24"/>
  <c r="AG123" i="24"/>
  <c r="AE123" i="24"/>
  <c r="AC123" i="24"/>
  <c r="AA123" i="24"/>
  <c r="Y123" i="24"/>
  <c r="W123" i="24"/>
  <c r="U123" i="24"/>
  <c r="S123" i="24"/>
  <c r="Q123" i="24"/>
  <c r="O123" i="24"/>
  <c r="M123" i="24"/>
  <c r="K123" i="24"/>
  <c r="I123" i="24"/>
  <c r="G123" i="24"/>
  <c r="E123" i="24"/>
  <c r="AQ122" i="24"/>
  <c r="AO122" i="24"/>
  <c r="AM122" i="24"/>
  <c r="AK122" i="24"/>
  <c r="AI122" i="24"/>
  <c r="AG122" i="24"/>
  <c r="AE122" i="24"/>
  <c r="AC122" i="24"/>
  <c r="AA122" i="24"/>
  <c r="Y122" i="24"/>
  <c r="W122" i="24"/>
  <c r="U122" i="24"/>
  <c r="S122" i="24"/>
  <c r="Q122" i="24"/>
  <c r="O122" i="24"/>
  <c r="M122" i="24"/>
  <c r="K122" i="24"/>
  <c r="I122" i="24"/>
  <c r="G122" i="24"/>
  <c r="E122" i="24"/>
  <c r="AQ121" i="24"/>
  <c r="AO121" i="24"/>
  <c r="AM121" i="24"/>
  <c r="AK121" i="24"/>
  <c r="AI121" i="24"/>
  <c r="AG121" i="24"/>
  <c r="AE121" i="24"/>
  <c r="AC121" i="24"/>
  <c r="AA121" i="24"/>
  <c r="Y121" i="24"/>
  <c r="W121" i="24"/>
  <c r="U121" i="24"/>
  <c r="S121" i="24"/>
  <c r="Q121" i="24"/>
  <c r="O121" i="24"/>
  <c r="M121" i="24"/>
  <c r="K121" i="24"/>
  <c r="I121" i="24"/>
  <c r="G121" i="24"/>
  <c r="E121" i="24"/>
  <c r="AQ120" i="24"/>
  <c r="AO120" i="24"/>
  <c r="AM120" i="24"/>
  <c r="AK120" i="24"/>
  <c r="AI120" i="24"/>
  <c r="AG120" i="24"/>
  <c r="AE120" i="24"/>
  <c r="AC120" i="24"/>
  <c r="AA120" i="24"/>
  <c r="Y120" i="24"/>
  <c r="W120" i="24"/>
  <c r="U120" i="24"/>
  <c r="S120" i="24"/>
  <c r="Q120" i="24"/>
  <c r="O120" i="24"/>
  <c r="M120" i="24"/>
  <c r="K120" i="24"/>
  <c r="I120" i="24"/>
  <c r="G120" i="24"/>
  <c r="E120" i="24"/>
  <c r="AQ119" i="24"/>
  <c r="AO119" i="24"/>
  <c r="AM119" i="24"/>
  <c r="AK119" i="24"/>
  <c r="AI119" i="24"/>
  <c r="AG119" i="24"/>
  <c r="AE119" i="24"/>
  <c r="AC119" i="24"/>
  <c r="AA119" i="24"/>
  <c r="Y119" i="24"/>
  <c r="W119" i="24"/>
  <c r="U119" i="24"/>
  <c r="S119" i="24"/>
  <c r="Q119" i="24"/>
  <c r="O119" i="24"/>
  <c r="M119" i="24"/>
  <c r="K119" i="24"/>
  <c r="I119" i="24"/>
  <c r="G119" i="24"/>
  <c r="E119" i="24"/>
  <c r="AQ118" i="24"/>
  <c r="AO118" i="24"/>
  <c r="AM118" i="24"/>
  <c r="AK118" i="24"/>
  <c r="AI118" i="24"/>
  <c r="AG118" i="24"/>
  <c r="AE118" i="24"/>
  <c r="AC118" i="24"/>
  <c r="AA118" i="24"/>
  <c r="Y118" i="24"/>
  <c r="W118" i="24"/>
  <c r="U118" i="24"/>
  <c r="S118" i="24"/>
  <c r="Q118" i="24"/>
  <c r="O118" i="24"/>
  <c r="M118" i="24"/>
  <c r="K118" i="24"/>
  <c r="I118" i="24"/>
  <c r="G118" i="24"/>
  <c r="E118" i="24"/>
  <c r="AQ117" i="24"/>
  <c r="AO117" i="24"/>
  <c r="AM117" i="24"/>
  <c r="AK117" i="24"/>
  <c r="AI117" i="24"/>
  <c r="AG117" i="24"/>
  <c r="AE117" i="24"/>
  <c r="AC117" i="24"/>
  <c r="AA117" i="24"/>
  <c r="Y117" i="24"/>
  <c r="W117" i="24"/>
  <c r="U117" i="24"/>
  <c r="S117" i="24"/>
  <c r="Q117" i="24"/>
  <c r="O117" i="24"/>
  <c r="M117" i="24"/>
  <c r="K117" i="24"/>
  <c r="I117" i="24"/>
  <c r="G117" i="24"/>
  <c r="E117" i="24"/>
  <c r="AQ116" i="24"/>
  <c r="AO116" i="24"/>
  <c r="AM116" i="24"/>
  <c r="AK116" i="24"/>
  <c r="AI116" i="24"/>
  <c r="AG116" i="24"/>
  <c r="AE116" i="24"/>
  <c r="AC116" i="24"/>
  <c r="AA116" i="24"/>
  <c r="Y116" i="24"/>
  <c r="W116" i="24"/>
  <c r="U116" i="24"/>
  <c r="S116" i="24"/>
  <c r="Q116" i="24"/>
  <c r="O116" i="24"/>
  <c r="M116" i="24"/>
  <c r="K116" i="24"/>
  <c r="I116" i="24"/>
  <c r="G116" i="24"/>
  <c r="E116" i="24"/>
  <c r="AQ115" i="24"/>
  <c r="AO115" i="24"/>
  <c r="AM115" i="24"/>
  <c r="AK115" i="24"/>
  <c r="AI115" i="24"/>
  <c r="AG115" i="24"/>
  <c r="AE115" i="24"/>
  <c r="AC115" i="24"/>
  <c r="AA115" i="24"/>
  <c r="Y115" i="24"/>
  <c r="W115" i="24"/>
  <c r="U115" i="24"/>
  <c r="S115" i="24"/>
  <c r="Q115" i="24"/>
  <c r="O115" i="24"/>
  <c r="M115" i="24"/>
  <c r="K115" i="24"/>
  <c r="I115" i="24"/>
  <c r="G115" i="24"/>
  <c r="E115" i="24"/>
  <c r="AQ114" i="24"/>
  <c r="AO114" i="24"/>
  <c r="AM114" i="24"/>
  <c r="AK114" i="24"/>
  <c r="AI114" i="24"/>
  <c r="AG114" i="24"/>
  <c r="AE114" i="24"/>
  <c r="AC114" i="24"/>
  <c r="AA114" i="24"/>
  <c r="Y114" i="24"/>
  <c r="W114" i="24"/>
  <c r="U114" i="24"/>
  <c r="S114" i="24"/>
  <c r="Q114" i="24"/>
  <c r="O114" i="24"/>
  <c r="M114" i="24"/>
  <c r="K114" i="24"/>
  <c r="I114" i="24"/>
  <c r="G114" i="24"/>
  <c r="E114" i="24"/>
  <c r="AQ113" i="24"/>
  <c r="AO113" i="24"/>
  <c r="AM113" i="24"/>
  <c r="AK113" i="24"/>
  <c r="AI113" i="24"/>
  <c r="AG113" i="24"/>
  <c r="AE113" i="24"/>
  <c r="AC113" i="24"/>
  <c r="AA113" i="24"/>
  <c r="Y113" i="24"/>
  <c r="W113" i="24"/>
  <c r="U113" i="24"/>
  <c r="S113" i="24"/>
  <c r="Q113" i="24"/>
  <c r="O113" i="24"/>
  <c r="M113" i="24"/>
  <c r="K113" i="24"/>
  <c r="I113" i="24"/>
  <c r="G113" i="24"/>
  <c r="E113" i="24"/>
  <c r="AQ112" i="24"/>
  <c r="AO112" i="24"/>
  <c r="AM112" i="24"/>
  <c r="AK112" i="24"/>
  <c r="AI112" i="24"/>
  <c r="AG112" i="24"/>
  <c r="AE112" i="24"/>
  <c r="AC112" i="24"/>
  <c r="AA112" i="24"/>
  <c r="Y112" i="24"/>
  <c r="W112" i="24"/>
  <c r="U112" i="24"/>
  <c r="S112" i="24"/>
  <c r="Q112" i="24"/>
  <c r="O112" i="24"/>
  <c r="M112" i="24"/>
  <c r="K112" i="24"/>
  <c r="I112" i="24"/>
  <c r="G112" i="24"/>
  <c r="E112" i="24"/>
  <c r="AQ111" i="24"/>
  <c r="AO111" i="24"/>
  <c r="AM111" i="24"/>
  <c r="AK111" i="24"/>
  <c r="AI111" i="24"/>
  <c r="AG111" i="24"/>
  <c r="AE111" i="24"/>
  <c r="AC111" i="24"/>
  <c r="AA111" i="24"/>
  <c r="Y111" i="24"/>
  <c r="W111" i="24"/>
  <c r="U111" i="24"/>
  <c r="S111" i="24"/>
  <c r="Q111" i="24"/>
  <c r="O111" i="24"/>
  <c r="M111" i="24"/>
  <c r="K111" i="24"/>
  <c r="I111" i="24"/>
  <c r="G111" i="24"/>
  <c r="E111" i="24"/>
  <c r="AQ110" i="24"/>
  <c r="AO110" i="24"/>
  <c r="AM110" i="24"/>
  <c r="AK110" i="24"/>
  <c r="AI110" i="24"/>
  <c r="AG110" i="24"/>
  <c r="AE110" i="24"/>
  <c r="AC110" i="24"/>
  <c r="AA110" i="24"/>
  <c r="Y110" i="24"/>
  <c r="W110" i="24"/>
  <c r="U110" i="24"/>
  <c r="S110" i="24"/>
  <c r="Q110" i="24"/>
  <c r="O110" i="24"/>
  <c r="M110" i="24"/>
  <c r="K110" i="24"/>
  <c r="I110" i="24"/>
  <c r="G110" i="24"/>
  <c r="E110" i="24"/>
  <c r="AQ109" i="24"/>
  <c r="AO109" i="24"/>
  <c r="AM109" i="24"/>
  <c r="AK109" i="24"/>
  <c r="AI109" i="24"/>
  <c r="AG109" i="24"/>
  <c r="AE109" i="24"/>
  <c r="AC109" i="24"/>
  <c r="AA109" i="24"/>
  <c r="Y109" i="24"/>
  <c r="W109" i="24"/>
  <c r="U109" i="24"/>
  <c r="S109" i="24"/>
  <c r="Q109" i="24"/>
  <c r="O109" i="24"/>
  <c r="M109" i="24"/>
  <c r="K109" i="24"/>
  <c r="I109" i="24"/>
  <c r="G109" i="24"/>
  <c r="E109" i="24"/>
  <c r="AQ108" i="24"/>
  <c r="AO108" i="24"/>
  <c r="AM108" i="24"/>
  <c r="AK108" i="24"/>
  <c r="AI108" i="24"/>
  <c r="AG108" i="24"/>
  <c r="AE108" i="24"/>
  <c r="AC108" i="24"/>
  <c r="AA108" i="24"/>
  <c r="Y108" i="24"/>
  <c r="W108" i="24"/>
  <c r="U108" i="24"/>
  <c r="S108" i="24"/>
  <c r="Q108" i="24"/>
  <c r="O108" i="24"/>
  <c r="M108" i="24"/>
  <c r="K108" i="24"/>
  <c r="I108" i="24"/>
  <c r="G108" i="24"/>
  <c r="E108" i="24"/>
  <c r="AQ107" i="24"/>
  <c r="AO107" i="24"/>
  <c r="AM107" i="24"/>
  <c r="AK107" i="24"/>
  <c r="AI107" i="24"/>
  <c r="AG107" i="24"/>
  <c r="AE107" i="24"/>
  <c r="AC107" i="24"/>
  <c r="AA107" i="24"/>
  <c r="Y107" i="24"/>
  <c r="W107" i="24"/>
  <c r="U107" i="24"/>
  <c r="S107" i="24"/>
  <c r="Q107" i="24"/>
  <c r="O107" i="24"/>
  <c r="M107" i="24"/>
  <c r="K107" i="24"/>
  <c r="I107" i="24"/>
  <c r="G107" i="24"/>
  <c r="E107" i="24"/>
  <c r="AQ106" i="24"/>
  <c r="AO106" i="24"/>
  <c r="AM106" i="24"/>
  <c r="AK106" i="24"/>
  <c r="AI106" i="24"/>
  <c r="AG106" i="24"/>
  <c r="AE106" i="24"/>
  <c r="AC106" i="24"/>
  <c r="AA106" i="24"/>
  <c r="Y106" i="24"/>
  <c r="W106" i="24"/>
  <c r="U106" i="24"/>
  <c r="S106" i="24"/>
  <c r="Q106" i="24"/>
  <c r="O106" i="24"/>
  <c r="M106" i="24"/>
  <c r="K106" i="24"/>
  <c r="I106" i="24"/>
  <c r="G106" i="24"/>
  <c r="E106" i="24"/>
  <c r="AQ105" i="24"/>
  <c r="AO105" i="24"/>
  <c r="AM105" i="24"/>
  <c r="AK105" i="24"/>
  <c r="AI105" i="24"/>
  <c r="AG105" i="24"/>
  <c r="AE105" i="24"/>
  <c r="AC105" i="24"/>
  <c r="AA105" i="24"/>
  <c r="Y105" i="24"/>
  <c r="W105" i="24"/>
  <c r="U105" i="24"/>
  <c r="S105" i="24"/>
  <c r="Q105" i="24"/>
  <c r="O105" i="24"/>
  <c r="M105" i="24"/>
  <c r="K105" i="24"/>
  <c r="I105" i="24"/>
  <c r="G105" i="24"/>
  <c r="E105" i="24"/>
  <c r="AQ104" i="24"/>
  <c r="AO104" i="24"/>
  <c r="AM104" i="24"/>
  <c r="AK104" i="24"/>
  <c r="AI104" i="24"/>
  <c r="AG104" i="24"/>
  <c r="AE104" i="24"/>
  <c r="AC104" i="24"/>
  <c r="AA104" i="24"/>
  <c r="Y104" i="24"/>
  <c r="W104" i="24"/>
  <c r="U104" i="24"/>
  <c r="S104" i="24"/>
  <c r="Q104" i="24"/>
  <c r="O104" i="24"/>
  <c r="M104" i="24"/>
  <c r="K104" i="24"/>
  <c r="I104" i="24"/>
  <c r="G104" i="24"/>
  <c r="E104" i="24"/>
  <c r="AQ103" i="24"/>
  <c r="AO103" i="24"/>
  <c r="AM103" i="24"/>
  <c r="AK103" i="24"/>
  <c r="AI103" i="24"/>
  <c r="AG103" i="24"/>
  <c r="AE103" i="24"/>
  <c r="AC103" i="24"/>
  <c r="AA103" i="24"/>
  <c r="Y103" i="24"/>
  <c r="W103" i="24"/>
  <c r="U103" i="24"/>
  <c r="S103" i="24"/>
  <c r="Q103" i="24"/>
  <c r="O103" i="24"/>
  <c r="M103" i="24"/>
  <c r="K103" i="24"/>
  <c r="I103" i="24"/>
  <c r="G103" i="24"/>
  <c r="E103" i="24"/>
  <c r="AQ102" i="24"/>
  <c r="AO102" i="24"/>
  <c r="AM102" i="24"/>
  <c r="AK102" i="24"/>
  <c r="AI102" i="24"/>
  <c r="AG102" i="24"/>
  <c r="AE102" i="24"/>
  <c r="AC102" i="24"/>
  <c r="AA102" i="24"/>
  <c r="Y102" i="24"/>
  <c r="W102" i="24"/>
  <c r="U102" i="24"/>
  <c r="S102" i="24"/>
  <c r="Q102" i="24"/>
  <c r="O102" i="24"/>
  <c r="M102" i="24"/>
  <c r="K102" i="24"/>
  <c r="I102" i="24"/>
  <c r="G102" i="24"/>
  <c r="E102" i="24"/>
  <c r="AQ101" i="24"/>
  <c r="AO101" i="24"/>
  <c r="AM101" i="24"/>
  <c r="AK101" i="24"/>
  <c r="AI101" i="24"/>
  <c r="AG101" i="24"/>
  <c r="AE101" i="24"/>
  <c r="AC101" i="24"/>
  <c r="AA101" i="24"/>
  <c r="Y101" i="24"/>
  <c r="W101" i="24"/>
  <c r="U101" i="24"/>
  <c r="S101" i="24"/>
  <c r="Q101" i="24"/>
  <c r="O101" i="24"/>
  <c r="M101" i="24"/>
  <c r="K101" i="24"/>
  <c r="I101" i="24"/>
  <c r="G101" i="24"/>
  <c r="E101" i="24"/>
  <c r="AQ100" i="24"/>
  <c r="AO100" i="24"/>
  <c r="AM100" i="24"/>
  <c r="AK100" i="24"/>
  <c r="AI100" i="24"/>
  <c r="AG100" i="24"/>
  <c r="AE100" i="24"/>
  <c r="AC100" i="24"/>
  <c r="AA100" i="24"/>
  <c r="Y100" i="24"/>
  <c r="W100" i="24"/>
  <c r="U100" i="24"/>
  <c r="S100" i="24"/>
  <c r="Q100" i="24"/>
  <c r="O100" i="24"/>
  <c r="M100" i="24"/>
  <c r="K100" i="24"/>
  <c r="I100" i="24"/>
  <c r="G100" i="24"/>
  <c r="E100" i="24"/>
  <c r="AQ99" i="24"/>
  <c r="AO99" i="24"/>
  <c r="AM99" i="24"/>
  <c r="AK99" i="24"/>
  <c r="AI99" i="24"/>
  <c r="AG99" i="24"/>
  <c r="AE99" i="24"/>
  <c r="AC99" i="24"/>
  <c r="AA99" i="24"/>
  <c r="Y99" i="24"/>
  <c r="W99" i="24"/>
  <c r="U99" i="24"/>
  <c r="S99" i="24"/>
  <c r="Q99" i="24"/>
  <c r="O99" i="24"/>
  <c r="M99" i="24"/>
  <c r="K99" i="24"/>
  <c r="I99" i="24"/>
  <c r="G99" i="24"/>
  <c r="E99" i="24"/>
  <c r="AQ98" i="24"/>
  <c r="AO98" i="24"/>
  <c r="AM98" i="24"/>
  <c r="AK98" i="24"/>
  <c r="AI98" i="24"/>
  <c r="AG98" i="24"/>
  <c r="AE98" i="24"/>
  <c r="AC98" i="24"/>
  <c r="AA98" i="24"/>
  <c r="Y98" i="24"/>
  <c r="W98" i="24"/>
  <c r="U98" i="24"/>
  <c r="S98" i="24"/>
  <c r="Q98" i="24"/>
  <c r="O98" i="24"/>
  <c r="M98" i="24"/>
  <c r="K98" i="24"/>
  <c r="I98" i="24"/>
  <c r="G98" i="24"/>
  <c r="E98" i="24"/>
  <c r="AQ97" i="24"/>
  <c r="AO97" i="24"/>
  <c r="AM97" i="24"/>
  <c r="AK97" i="24"/>
  <c r="AI97" i="24"/>
  <c r="AG97" i="24"/>
  <c r="AE97" i="24"/>
  <c r="AC97" i="24"/>
  <c r="AA97" i="24"/>
  <c r="Y97" i="24"/>
  <c r="W97" i="24"/>
  <c r="U97" i="24"/>
  <c r="S97" i="24"/>
  <c r="Q97" i="24"/>
  <c r="O97" i="24"/>
  <c r="M97" i="24"/>
  <c r="K97" i="24"/>
  <c r="I97" i="24"/>
  <c r="G97" i="24"/>
  <c r="E97" i="24"/>
  <c r="AQ96" i="24"/>
  <c r="AO96" i="24"/>
  <c r="AM96" i="24"/>
  <c r="AK96" i="24"/>
  <c r="AI96" i="24"/>
  <c r="AG96" i="24"/>
  <c r="AE96" i="24"/>
  <c r="AC96" i="24"/>
  <c r="AA96" i="24"/>
  <c r="Y96" i="24"/>
  <c r="W96" i="24"/>
  <c r="U96" i="24"/>
  <c r="S96" i="24"/>
  <c r="Q96" i="24"/>
  <c r="O96" i="24"/>
  <c r="M96" i="24"/>
  <c r="K96" i="24"/>
  <c r="I96" i="24"/>
  <c r="G96" i="24"/>
  <c r="E96" i="24"/>
  <c r="AQ95" i="24"/>
  <c r="AO95" i="24"/>
  <c r="AM95" i="24"/>
  <c r="AK95" i="24"/>
  <c r="AI95" i="24"/>
  <c r="AG95" i="24"/>
  <c r="AE95" i="24"/>
  <c r="AC95" i="24"/>
  <c r="AA95" i="24"/>
  <c r="Y95" i="24"/>
  <c r="W95" i="24"/>
  <c r="U95" i="24"/>
  <c r="S95" i="24"/>
  <c r="Q95" i="24"/>
  <c r="O95" i="24"/>
  <c r="M95" i="24"/>
  <c r="K95" i="24"/>
  <c r="I95" i="24"/>
  <c r="G95" i="24"/>
  <c r="E95" i="24"/>
  <c r="AQ94" i="24"/>
  <c r="AO94" i="24"/>
  <c r="AM94" i="24"/>
  <c r="AK94" i="24"/>
  <c r="AI94" i="24"/>
  <c r="AG94" i="24"/>
  <c r="AE94" i="24"/>
  <c r="AC94" i="24"/>
  <c r="AA94" i="24"/>
  <c r="Y94" i="24"/>
  <c r="W94" i="24"/>
  <c r="U94" i="24"/>
  <c r="S94" i="24"/>
  <c r="Q94" i="24"/>
  <c r="O94" i="24"/>
  <c r="M94" i="24"/>
  <c r="K94" i="24"/>
  <c r="I94" i="24"/>
  <c r="G94" i="24"/>
  <c r="E94" i="24"/>
  <c r="AQ93" i="24"/>
  <c r="AO93" i="24"/>
  <c r="AM93" i="24"/>
  <c r="AK93" i="24"/>
  <c r="AI93" i="24"/>
  <c r="AG93" i="24"/>
  <c r="AE93" i="24"/>
  <c r="AC93" i="24"/>
  <c r="AA93" i="24"/>
  <c r="Y93" i="24"/>
  <c r="W93" i="24"/>
  <c r="U93" i="24"/>
  <c r="S93" i="24"/>
  <c r="Q93" i="24"/>
  <c r="O93" i="24"/>
  <c r="M93" i="24"/>
  <c r="K93" i="24"/>
  <c r="I93" i="24"/>
  <c r="G93" i="24"/>
  <c r="E93" i="24"/>
  <c r="AQ92" i="24"/>
  <c r="AO92" i="24"/>
  <c r="AM92" i="24"/>
  <c r="AK92" i="24"/>
  <c r="AI92" i="24"/>
  <c r="AG92" i="24"/>
  <c r="AE92" i="24"/>
  <c r="AC92" i="24"/>
  <c r="AA92" i="24"/>
  <c r="Y92" i="24"/>
  <c r="W92" i="24"/>
  <c r="U92" i="24"/>
  <c r="S92" i="24"/>
  <c r="Q92" i="24"/>
  <c r="O92" i="24"/>
  <c r="M92" i="24"/>
  <c r="K92" i="24"/>
  <c r="I92" i="24"/>
  <c r="G92" i="24"/>
  <c r="E92" i="24"/>
  <c r="AQ91" i="24"/>
  <c r="AO91" i="24"/>
  <c r="AM91" i="24"/>
  <c r="AK91" i="24"/>
  <c r="AI91" i="24"/>
  <c r="AG91" i="24"/>
  <c r="AE91" i="24"/>
  <c r="AC91" i="24"/>
  <c r="AA91" i="24"/>
  <c r="Y91" i="24"/>
  <c r="W91" i="24"/>
  <c r="U91" i="24"/>
  <c r="S91" i="24"/>
  <c r="Q91" i="24"/>
  <c r="O91" i="24"/>
  <c r="M91" i="24"/>
  <c r="K91" i="24"/>
  <c r="I91" i="24"/>
  <c r="G91" i="24"/>
  <c r="E91" i="24"/>
  <c r="AQ90" i="24"/>
  <c r="AO90" i="24"/>
  <c r="AM90" i="24"/>
  <c r="AK90" i="24"/>
  <c r="AI90" i="24"/>
  <c r="AG90" i="24"/>
  <c r="AE90" i="24"/>
  <c r="AC90" i="24"/>
  <c r="AA90" i="24"/>
  <c r="Y90" i="24"/>
  <c r="W90" i="24"/>
  <c r="U90" i="24"/>
  <c r="S90" i="24"/>
  <c r="Q90" i="24"/>
  <c r="O90" i="24"/>
  <c r="M90" i="24"/>
  <c r="K90" i="24"/>
  <c r="I90" i="24"/>
  <c r="G90" i="24"/>
  <c r="E90" i="24"/>
  <c r="AQ89" i="24"/>
  <c r="AO89" i="24"/>
  <c r="AM89" i="24"/>
  <c r="AK89" i="24"/>
  <c r="AI89" i="24"/>
  <c r="AG89" i="24"/>
  <c r="AE89" i="24"/>
  <c r="AC89" i="24"/>
  <c r="AA89" i="24"/>
  <c r="Y89" i="24"/>
  <c r="W89" i="24"/>
  <c r="U89" i="24"/>
  <c r="S89" i="24"/>
  <c r="Q89" i="24"/>
  <c r="O89" i="24"/>
  <c r="M89" i="24"/>
  <c r="K89" i="24"/>
  <c r="I89" i="24"/>
  <c r="G89" i="24"/>
  <c r="E89" i="24"/>
  <c r="AQ88" i="24"/>
  <c r="AO88" i="24"/>
  <c r="AM88" i="24"/>
  <c r="AK88" i="24"/>
  <c r="AI88" i="24"/>
  <c r="AG88" i="24"/>
  <c r="AE88" i="24"/>
  <c r="AC88" i="24"/>
  <c r="AA88" i="24"/>
  <c r="Y88" i="24"/>
  <c r="W88" i="24"/>
  <c r="U88" i="24"/>
  <c r="S88" i="24"/>
  <c r="Q88" i="24"/>
  <c r="O88" i="24"/>
  <c r="M88" i="24"/>
  <c r="K88" i="24"/>
  <c r="I88" i="24"/>
  <c r="G88" i="24"/>
  <c r="E88" i="24"/>
  <c r="AQ87" i="24"/>
  <c r="AO87" i="24"/>
  <c r="AM87" i="24"/>
  <c r="AK87" i="24"/>
  <c r="AI87" i="24"/>
  <c r="AG87" i="24"/>
  <c r="AE87" i="24"/>
  <c r="AC87" i="24"/>
  <c r="AA87" i="24"/>
  <c r="Y87" i="24"/>
  <c r="W87" i="24"/>
  <c r="U87" i="24"/>
  <c r="S87" i="24"/>
  <c r="Q87" i="24"/>
  <c r="O87" i="24"/>
  <c r="M87" i="24"/>
  <c r="K87" i="24"/>
  <c r="I87" i="24"/>
  <c r="G87" i="24"/>
  <c r="E87" i="24"/>
  <c r="AQ86" i="24"/>
  <c r="AO86" i="24"/>
  <c r="AM86" i="24"/>
  <c r="AK86" i="24"/>
  <c r="AI86" i="24"/>
  <c r="AG86" i="24"/>
  <c r="AE86" i="24"/>
  <c r="AC86" i="24"/>
  <c r="AA86" i="24"/>
  <c r="Y86" i="24"/>
  <c r="W86" i="24"/>
  <c r="U86" i="24"/>
  <c r="S86" i="24"/>
  <c r="Q86" i="24"/>
  <c r="O86" i="24"/>
  <c r="M86" i="24"/>
  <c r="K86" i="24"/>
  <c r="I86" i="24"/>
  <c r="G86" i="24"/>
  <c r="E86" i="24"/>
  <c r="AQ85" i="24"/>
  <c r="AO85" i="24"/>
  <c r="AM85" i="24"/>
  <c r="AK85" i="24"/>
  <c r="AI85" i="24"/>
  <c r="AG85" i="24"/>
  <c r="AE85" i="24"/>
  <c r="AC85" i="24"/>
  <c r="AA85" i="24"/>
  <c r="Y85" i="24"/>
  <c r="W85" i="24"/>
  <c r="U85" i="24"/>
  <c r="S85" i="24"/>
  <c r="Q85" i="24"/>
  <c r="O85" i="24"/>
  <c r="M85" i="24"/>
  <c r="K85" i="24"/>
  <c r="I85" i="24"/>
  <c r="G85" i="24"/>
  <c r="E85" i="24"/>
  <c r="AQ84" i="24"/>
  <c r="AO84" i="24"/>
  <c r="AM84" i="24"/>
  <c r="AK84" i="24"/>
  <c r="AI84" i="24"/>
  <c r="AG84" i="24"/>
  <c r="AE84" i="24"/>
  <c r="AC84" i="24"/>
  <c r="AA84" i="24"/>
  <c r="Y84" i="24"/>
  <c r="W84" i="24"/>
  <c r="U84" i="24"/>
  <c r="S84" i="24"/>
  <c r="Q84" i="24"/>
  <c r="O84" i="24"/>
  <c r="M84" i="24"/>
  <c r="K84" i="24"/>
  <c r="I84" i="24"/>
  <c r="G84" i="24"/>
  <c r="E84" i="24"/>
  <c r="AQ83" i="24"/>
  <c r="AO83" i="24"/>
  <c r="AM83" i="24"/>
  <c r="AK83" i="24"/>
  <c r="AI83" i="24"/>
  <c r="AG83" i="24"/>
  <c r="AE83" i="24"/>
  <c r="AC83" i="24"/>
  <c r="AA83" i="24"/>
  <c r="Y83" i="24"/>
  <c r="W83" i="24"/>
  <c r="U83" i="24"/>
  <c r="S83" i="24"/>
  <c r="Q83" i="24"/>
  <c r="O83" i="24"/>
  <c r="M83" i="24"/>
  <c r="K83" i="24"/>
  <c r="I83" i="24"/>
  <c r="G83" i="24"/>
  <c r="E83" i="24"/>
  <c r="AQ82" i="24"/>
  <c r="AO82" i="24"/>
  <c r="AM82" i="24"/>
  <c r="AK82" i="24"/>
  <c r="AI82" i="24"/>
  <c r="AG82" i="24"/>
  <c r="AE82" i="24"/>
  <c r="AC82" i="24"/>
  <c r="AA82" i="24"/>
  <c r="Y82" i="24"/>
  <c r="W82" i="24"/>
  <c r="U82" i="24"/>
  <c r="S82" i="24"/>
  <c r="Q82" i="24"/>
  <c r="O82" i="24"/>
  <c r="M82" i="24"/>
  <c r="K82" i="24"/>
  <c r="I82" i="24"/>
  <c r="G82" i="24"/>
  <c r="E82" i="24"/>
  <c r="AQ81" i="24"/>
  <c r="AO81" i="24"/>
  <c r="AM81" i="24"/>
  <c r="AK81" i="24"/>
  <c r="AI81" i="24"/>
  <c r="AG81" i="24"/>
  <c r="AE81" i="24"/>
  <c r="AC81" i="24"/>
  <c r="AA81" i="24"/>
  <c r="Y81" i="24"/>
  <c r="W81" i="24"/>
  <c r="U81" i="24"/>
  <c r="S81" i="24"/>
  <c r="Q81" i="24"/>
  <c r="O81" i="24"/>
  <c r="M81" i="24"/>
  <c r="K81" i="24"/>
  <c r="I81" i="24"/>
  <c r="G81" i="24"/>
  <c r="E81" i="24"/>
  <c r="AQ80" i="24"/>
  <c r="AO80" i="24"/>
  <c r="AM80" i="24"/>
  <c r="AK80" i="24"/>
  <c r="AI80" i="24"/>
  <c r="AG80" i="24"/>
  <c r="AE80" i="24"/>
  <c r="AC80" i="24"/>
  <c r="AA80" i="24"/>
  <c r="Y80" i="24"/>
  <c r="W80" i="24"/>
  <c r="U80" i="24"/>
  <c r="S80" i="24"/>
  <c r="Q80" i="24"/>
  <c r="O80" i="24"/>
  <c r="M80" i="24"/>
  <c r="K80" i="24"/>
  <c r="I80" i="24"/>
  <c r="G80" i="24"/>
  <c r="E80" i="24"/>
  <c r="AQ79" i="24"/>
  <c r="AO79" i="24"/>
  <c r="AM79" i="24"/>
  <c r="AK79" i="24"/>
  <c r="AI79" i="24"/>
  <c r="AG79" i="24"/>
  <c r="AE79" i="24"/>
  <c r="AC79" i="24"/>
  <c r="AA79" i="24"/>
  <c r="Y79" i="24"/>
  <c r="W79" i="24"/>
  <c r="U79" i="24"/>
  <c r="S79" i="24"/>
  <c r="Q79" i="24"/>
  <c r="O79" i="24"/>
  <c r="M79" i="24"/>
  <c r="K79" i="24"/>
  <c r="I79" i="24"/>
  <c r="G79" i="24"/>
  <c r="E79" i="24"/>
  <c r="AQ78" i="24"/>
  <c r="AO78" i="24"/>
  <c r="AM78" i="24"/>
  <c r="AK78" i="24"/>
  <c r="AI78" i="24"/>
  <c r="AG78" i="24"/>
  <c r="AE78" i="24"/>
  <c r="AC78" i="24"/>
  <c r="AA78" i="24"/>
  <c r="Y78" i="24"/>
  <c r="W78" i="24"/>
  <c r="U78" i="24"/>
  <c r="S78" i="24"/>
  <c r="Q78" i="24"/>
  <c r="O78" i="24"/>
  <c r="M78" i="24"/>
  <c r="K78" i="24"/>
  <c r="I78" i="24"/>
  <c r="G78" i="24"/>
  <c r="E78" i="24"/>
  <c r="AQ77" i="24"/>
  <c r="AO77" i="24"/>
  <c r="AM77" i="24"/>
  <c r="AK77" i="24"/>
  <c r="AI77" i="24"/>
  <c r="AG77" i="24"/>
  <c r="AE77" i="24"/>
  <c r="AC77" i="24"/>
  <c r="AA77" i="24"/>
  <c r="Y77" i="24"/>
  <c r="W77" i="24"/>
  <c r="U77" i="24"/>
  <c r="S77" i="24"/>
  <c r="Q77" i="24"/>
  <c r="O77" i="24"/>
  <c r="M77" i="24"/>
  <c r="K77" i="24"/>
  <c r="I77" i="24"/>
  <c r="G77" i="24"/>
  <c r="E77" i="24"/>
  <c r="AQ76" i="24"/>
  <c r="AO76" i="24"/>
  <c r="AM76" i="24"/>
  <c r="AK76" i="24"/>
  <c r="AI76" i="24"/>
  <c r="AG76" i="24"/>
  <c r="AE76" i="24"/>
  <c r="AC76" i="24"/>
  <c r="AA76" i="24"/>
  <c r="Y76" i="24"/>
  <c r="W76" i="24"/>
  <c r="U76" i="24"/>
  <c r="S76" i="24"/>
  <c r="Q76" i="24"/>
  <c r="O76" i="24"/>
  <c r="M76" i="24"/>
  <c r="K76" i="24"/>
  <c r="I76" i="24"/>
  <c r="G76" i="24"/>
  <c r="E76" i="24"/>
  <c r="AQ75" i="24"/>
  <c r="AO75" i="24"/>
  <c r="AM75" i="24"/>
  <c r="AK75" i="24"/>
  <c r="AI75" i="24"/>
  <c r="AG75" i="24"/>
  <c r="AE75" i="24"/>
  <c r="AC75" i="24"/>
  <c r="AA75" i="24"/>
  <c r="Y75" i="24"/>
  <c r="W75" i="24"/>
  <c r="U75" i="24"/>
  <c r="S75" i="24"/>
  <c r="Q75" i="24"/>
  <c r="O75" i="24"/>
  <c r="M75" i="24"/>
  <c r="K75" i="24"/>
  <c r="I75" i="24"/>
  <c r="G75" i="24"/>
  <c r="E75" i="24"/>
  <c r="AQ74" i="24"/>
  <c r="AO74" i="24"/>
  <c r="AM74" i="24"/>
  <c r="AK74" i="24"/>
  <c r="AI74" i="24"/>
  <c r="AG74" i="24"/>
  <c r="AE74" i="24"/>
  <c r="AC74" i="24"/>
  <c r="AA74" i="24"/>
  <c r="Y74" i="24"/>
  <c r="W74" i="24"/>
  <c r="U74" i="24"/>
  <c r="S74" i="24"/>
  <c r="Q74" i="24"/>
  <c r="O74" i="24"/>
  <c r="M74" i="24"/>
  <c r="K74" i="24"/>
  <c r="I74" i="24"/>
  <c r="G74" i="24"/>
  <c r="E74" i="24"/>
  <c r="AQ73" i="24"/>
  <c r="AO73" i="24"/>
  <c r="AM73" i="24"/>
  <c r="AK73" i="24"/>
  <c r="AI73" i="24"/>
  <c r="AG73" i="24"/>
  <c r="AE73" i="24"/>
  <c r="AC73" i="24"/>
  <c r="AA73" i="24"/>
  <c r="Y73" i="24"/>
  <c r="W73" i="24"/>
  <c r="U73" i="24"/>
  <c r="S73" i="24"/>
  <c r="Q73" i="24"/>
  <c r="O73" i="24"/>
  <c r="M73" i="24"/>
  <c r="K73" i="24"/>
  <c r="I73" i="24"/>
  <c r="G73" i="24"/>
  <c r="E73" i="24"/>
  <c r="AQ72" i="24"/>
  <c r="AO72" i="24"/>
  <c r="AM72" i="24"/>
  <c r="AK72" i="24"/>
  <c r="AI72" i="24"/>
  <c r="AG72" i="24"/>
  <c r="AE72" i="24"/>
  <c r="AC72" i="24"/>
  <c r="AA72" i="24"/>
  <c r="Y72" i="24"/>
  <c r="W72" i="24"/>
  <c r="U72" i="24"/>
  <c r="S72" i="24"/>
  <c r="Q72" i="24"/>
  <c r="O72" i="24"/>
  <c r="M72" i="24"/>
  <c r="K72" i="24"/>
  <c r="I72" i="24"/>
  <c r="G72" i="24"/>
  <c r="E72" i="24"/>
  <c r="AQ71" i="24"/>
  <c r="AO71" i="24"/>
  <c r="AM71" i="24"/>
  <c r="AK71" i="24"/>
  <c r="AI71" i="24"/>
  <c r="AG71" i="24"/>
  <c r="AE71" i="24"/>
  <c r="AC71" i="24"/>
  <c r="AA71" i="24"/>
  <c r="Y71" i="24"/>
  <c r="W71" i="24"/>
  <c r="U71" i="24"/>
  <c r="S71" i="24"/>
  <c r="Q71" i="24"/>
  <c r="O71" i="24"/>
  <c r="M71" i="24"/>
  <c r="K71" i="24"/>
  <c r="I71" i="24"/>
  <c r="G71" i="24"/>
  <c r="E71" i="24"/>
  <c r="AQ70" i="24"/>
  <c r="AO70" i="24"/>
  <c r="AM70" i="24"/>
  <c r="AK70" i="24"/>
  <c r="AI70" i="24"/>
  <c r="AG70" i="24"/>
  <c r="AE70" i="24"/>
  <c r="AC70" i="24"/>
  <c r="AA70" i="24"/>
  <c r="Y70" i="24"/>
  <c r="W70" i="24"/>
  <c r="U70" i="24"/>
  <c r="S70" i="24"/>
  <c r="Q70" i="24"/>
  <c r="O70" i="24"/>
  <c r="M70" i="24"/>
  <c r="K70" i="24"/>
  <c r="I70" i="24"/>
  <c r="G70" i="24"/>
  <c r="E70" i="24"/>
  <c r="AQ69" i="24"/>
  <c r="AO69" i="24"/>
  <c r="AM69" i="24"/>
  <c r="AK69" i="24"/>
  <c r="AI69" i="24"/>
  <c r="AG69" i="24"/>
  <c r="AE69" i="24"/>
  <c r="AC69" i="24"/>
  <c r="AA69" i="24"/>
  <c r="Y69" i="24"/>
  <c r="W69" i="24"/>
  <c r="U69" i="24"/>
  <c r="S69" i="24"/>
  <c r="Q69" i="24"/>
  <c r="O69" i="24"/>
  <c r="M69" i="24"/>
  <c r="K69" i="24"/>
  <c r="I69" i="24"/>
  <c r="G69" i="24"/>
  <c r="E69" i="24"/>
  <c r="AQ68" i="24"/>
  <c r="AO68" i="24"/>
  <c r="AM68" i="24"/>
  <c r="AK68" i="24"/>
  <c r="AI68" i="24"/>
  <c r="AG68" i="24"/>
  <c r="AE68" i="24"/>
  <c r="AC68" i="24"/>
  <c r="AA68" i="24"/>
  <c r="Y68" i="24"/>
  <c r="W68" i="24"/>
  <c r="U68" i="24"/>
  <c r="S68" i="24"/>
  <c r="Q68" i="24"/>
  <c r="O68" i="24"/>
  <c r="M68" i="24"/>
  <c r="K68" i="24"/>
  <c r="I68" i="24"/>
  <c r="G68" i="24"/>
  <c r="E68" i="24"/>
  <c r="AQ67" i="24"/>
  <c r="AO67" i="24"/>
  <c r="AM67" i="24"/>
  <c r="AK67" i="24"/>
  <c r="AI67" i="24"/>
  <c r="AG67" i="24"/>
  <c r="AE67" i="24"/>
  <c r="AC67" i="24"/>
  <c r="AA67" i="24"/>
  <c r="Y67" i="24"/>
  <c r="W67" i="24"/>
  <c r="U67" i="24"/>
  <c r="S67" i="24"/>
  <c r="Q67" i="24"/>
  <c r="O67" i="24"/>
  <c r="M67" i="24"/>
  <c r="K67" i="24"/>
  <c r="I67" i="24"/>
  <c r="G67" i="24"/>
  <c r="E67" i="24"/>
  <c r="AQ66" i="24"/>
  <c r="AO66" i="24"/>
  <c r="AM66" i="24"/>
  <c r="AK66" i="24"/>
  <c r="AI66" i="24"/>
  <c r="AG66" i="24"/>
  <c r="AE66" i="24"/>
  <c r="AC66" i="24"/>
  <c r="AA66" i="24"/>
  <c r="Y66" i="24"/>
  <c r="W66" i="24"/>
  <c r="U66" i="24"/>
  <c r="S66" i="24"/>
  <c r="Q66" i="24"/>
  <c r="O66" i="24"/>
  <c r="M66" i="24"/>
  <c r="K66" i="24"/>
  <c r="I66" i="24"/>
  <c r="G66" i="24"/>
  <c r="E66" i="24"/>
  <c r="AQ65" i="24"/>
  <c r="AO65" i="24"/>
  <c r="AM65" i="24"/>
  <c r="AK65" i="24"/>
  <c r="AI65" i="24"/>
  <c r="AG65" i="24"/>
  <c r="AE65" i="24"/>
  <c r="AC65" i="24"/>
  <c r="AA65" i="24"/>
  <c r="Y65" i="24"/>
  <c r="W65" i="24"/>
  <c r="U65" i="24"/>
  <c r="S65" i="24"/>
  <c r="Q65" i="24"/>
  <c r="O65" i="24"/>
  <c r="M65" i="24"/>
  <c r="K65" i="24"/>
  <c r="I65" i="24"/>
  <c r="G65" i="24"/>
  <c r="E65" i="24"/>
  <c r="AQ64" i="24"/>
  <c r="AO64" i="24"/>
  <c r="AM64" i="24"/>
  <c r="AK64" i="24"/>
  <c r="AI64" i="24"/>
  <c r="AG64" i="24"/>
  <c r="AE64" i="24"/>
  <c r="AC64" i="24"/>
  <c r="AA64" i="24"/>
  <c r="Y64" i="24"/>
  <c r="W64" i="24"/>
  <c r="U64" i="24"/>
  <c r="S64" i="24"/>
  <c r="Q64" i="24"/>
  <c r="O64" i="24"/>
  <c r="M64" i="24"/>
  <c r="K64" i="24"/>
  <c r="I64" i="24"/>
  <c r="G64" i="24"/>
  <c r="E64" i="24"/>
  <c r="AQ63" i="24"/>
  <c r="AO63" i="24"/>
  <c r="AM63" i="24"/>
  <c r="AK63" i="24"/>
  <c r="AI63" i="24"/>
  <c r="AG63" i="24"/>
  <c r="AE63" i="24"/>
  <c r="AC63" i="24"/>
  <c r="AA63" i="24"/>
  <c r="Y63" i="24"/>
  <c r="W63" i="24"/>
  <c r="U63" i="24"/>
  <c r="S63" i="24"/>
  <c r="Q63" i="24"/>
  <c r="O63" i="24"/>
  <c r="M63" i="24"/>
  <c r="K63" i="24"/>
  <c r="I63" i="24"/>
  <c r="G63" i="24"/>
  <c r="E63" i="24"/>
  <c r="AQ62" i="24"/>
  <c r="AO62" i="24"/>
  <c r="AM62" i="24"/>
  <c r="AK62" i="24"/>
  <c r="AI62" i="24"/>
  <c r="AG62" i="24"/>
  <c r="AE62" i="24"/>
  <c r="AC62" i="24"/>
  <c r="AA62" i="24"/>
  <c r="Y62" i="24"/>
  <c r="W62" i="24"/>
  <c r="U62" i="24"/>
  <c r="S62" i="24"/>
  <c r="Q62" i="24"/>
  <c r="O62" i="24"/>
  <c r="M62" i="24"/>
  <c r="K62" i="24"/>
  <c r="I62" i="24"/>
  <c r="G62" i="24"/>
  <c r="E62" i="24"/>
  <c r="AQ61" i="24"/>
  <c r="AO61" i="24"/>
  <c r="AM61" i="24"/>
  <c r="AK61" i="24"/>
  <c r="AI61" i="24"/>
  <c r="AG61" i="24"/>
  <c r="AE61" i="24"/>
  <c r="AC61" i="24"/>
  <c r="AA61" i="24"/>
  <c r="Y61" i="24"/>
  <c r="W61" i="24"/>
  <c r="U61" i="24"/>
  <c r="S61" i="24"/>
  <c r="Q61" i="24"/>
  <c r="O61" i="24"/>
  <c r="M61" i="24"/>
  <c r="K61" i="24"/>
  <c r="I61" i="24"/>
  <c r="G61" i="24"/>
  <c r="E61" i="24"/>
  <c r="AQ60" i="24"/>
  <c r="AO60" i="24"/>
  <c r="AM60" i="24"/>
  <c r="AK60" i="24"/>
  <c r="AI60" i="24"/>
  <c r="AG60" i="24"/>
  <c r="AE60" i="24"/>
  <c r="AC60" i="24"/>
  <c r="AA60" i="24"/>
  <c r="Y60" i="24"/>
  <c r="W60" i="24"/>
  <c r="U60" i="24"/>
  <c r="S60" i="24"/>
  <c r="Q60" i="24"/>
  <c r="O60" i="24"/>
  <c r="M60" i="24"/>
  <c r="K60" i="24"/>
  <c r="I60" i="24"/>
  <c r="G60" i="24"/>
  <c r="E60" i="24"/>
  <c r="AQ59" i="24"/>
  <c r="AO59" i="24"/>
  <c r="AM59" i="24"/>
  <c r="AK59" i="24"/>
  <c r="AI59" i="24"/>
  <c r="AG59" i="24"/>
  <c r="AE59" i="24"/>
  <c r="AC59" i="24"/>
  <c r="AA59" i="24"/>
  <c r="Y59" i="24"/>
  <c r="W59" i="24"/>
  <c r="U59" i="24"/>
  <c r="S59" i="24"/>
  <c r="Q59" i="24"/>
  <c r="O59" i="24"/>
  <c r="M59" i="24"/>
  <c r="K59" i="24"/>
  <c r="I59" i="24"/>
  <c r="G59" i="24"/>
  <c r="E59" i="24"/>
  <c r="AQ58" i="24"/>
  <c r="AO58" i="24"/>
  <c r="AM58" i="24"/>
  <c r="AK58" i="24"/>
  <c r="AI58" i="24"/>
  <c r="AG58" i="24"/>
  <c r="AE58" i="24"/>
  <c r="AC58" i="24"/>
  <c r="AA58" i="24"/>
  <c r="Y58" i="24"/>
  <c r="W58" i="24"/>
  <c r="U58" i="24"/>
  <c r="S58" i="24"/>
  <c r="Q58" i="24"/>
  <c r="O58" i="24"/>
  <c r="M58" i="24"/>
  <c r="K58" i="24"/>
  <c r="I58" i="24"/>
  <c r="G58" i="24"/>
  <c r="E58" i="24"/>
  <c r="AQ57" i="24"/>
  <c r="AO57" i="24"/>
  <c r="AM57" i="24"/>
  <c r="AK57" i="24"/>
  <c r="AI57" i="24"/>
  <c r="AG57" i="24"/>
  <c r="AE57" i="24"/>
  <c r="AC57" i="24"/>
  <c r="AA57" i="24"/>
  <c r="Y57" i="24"/>
  <c r="W57" i="24"/>
  <c r="U57" i="24"/>
  <c r="S57" i="24"/>
  <c r="Q57" i="24"/>
  <c r="O57" i="24"/>
  <c r="M57" i="24"/>
  <c r="K57" i="24"/>
  <c r="I57" i="24"/>
  <c r="G57" i="24"/>
  <c r="E57" i="24"/>
  <c r="AQ56" i="24"/>
  <c r="AO56" i="24"/>
  <c r="AM56" i="24"/>
  <c r="AK56" i="24"/>
  <c r="AI56" i="24"/>
  <c r="AG56" i="24"/>
  <c r="AE56" i="24"/>
  <c r="AC56" i="24"/>
  <c r="AA56" i="24"/>
  <c r="Y56" i="24"/>
  <c r="W56" i="24"/>
  <c r="U56" i="24"/>
  <c r="S56" i="24"/>
  <c r="Q56" i="24"/>
  <c r="O56" i="24"/>
  <c r="M56" i="24"/>
  <c r="K56" i="24"/>
  <c r="I56" i="24"/>
  <c r="G56" i="24"/>
  <c r="E56" i="24"/>
  <c r="AQ55" i="24"/>
  <c r="AO55" i="24"/>
  <c r="AM55" i="24"/>
  <c r="AK55" i="24"/>
  <c r="AI55" i="24"/>
  <c r="AG55" i="24"/>
  <c r="AE55" i="24"/>
  <c r="AC55" i="24"/>
  <c r="AA55" i="24"/>
  <c r="Y55" i="24"/>
  <c r="W55" i="24"/>
  <c r="U55" i="24"/>
  <c r="S55" i="24"/>
  <c r="Q55" i="24"/>
  <c r="O55" i="24"/>
  <c r="M55" i="24"/>
  <c r="K55" i="24"/>
  <c r="I55" i="24"/>
  <c r="G55" i="24"/>
  <c r="E55" i="24"/>
  <c r="AQ54" i="24"/>
  <c r="AO54" i="24"/>
  <c r="AM54" i="24"/>
  <c r="AK54" i="24"/>
  <c r="AI54" i="24"/>
  <c r="AG54" i="24"/>
  <c r="AE54" i="24"/>
  <c r="AC54" i="24"/>
  <c r="AA54" i="24"/>
  <c r="Y54" i="24"/>
  <c r="W54" i="24"/>
  <c r="U54" i="24"/>
  <c r="S54" i="24"/>
  <c r="Q54" i="24"/>
  <c r="O54" i="24"/>
  <c r="M54" i="24"/>
  <c r="K54" i="24"/>
  <c r="I54" i="24"/>
  <c r="G54" i="24"/>
  <c r="E54" i="24"/>
  <c r="AQ53" i="24"/>
  <c r="AO53" i="24"/>
  <c r="AM53" i="24"/>
  <c r="AK53" i="24"/>
  <c r="AI53" i="24"/>
  <c r="AG53" i="24"/>
  <c r="AE53" i="24"/>
  <c r="AC53" i="24"/>
  <c r="AA53" i="24"/>
  <c r="Y53" i="24"/>
  <c r="W53" i="24"/>
  <c r="U53" i="24"/>
  <c r="S53" i="24"/>
  <c r="Q53" i="24"/>
  <c r="O53" i="24"/>
  <c r="M53" i="24"/>
  <c r="K53" i="24"/>
  <c r="I53" i="24"/>
  <c r="G53" i="24"/>
  <c r="E53" i="24"/>
  <c r="AQ52" i="24"/>
  <c r="AO52" i="24"/>
  <c r="AM52" i="24"/>
  <c r="AK52" i="24"/>
  <c r="AI52" i="24"/>
  <c r="AG52" i="24"/>
  <c r="AE52" i="24"/>
  <c r="AC52" i="24"/>
  <c r="AA52" i="24"/>
  <c r="Y52" i="24"/>
  <c r="W52" i="24"/>
  <c r="U52" i="24"/>
  <c r="S52" i="24"/>
  <c r="Q52" i="24"/>
  <c r="O52" i="24"/>
  <c r="M52" i="24"/>
  <c r="K52" i="24"/>
  <c r="I52" i="24"/>
  <c r="G52" i="24"/>
  <c r="E52" i="24"/>
  <c r="AQ51" i="24"/>
  <c r="AO51" i="24"/>
  <c r="AM51" i="24"/>
  <c r="AK51" i="24"/>
  <c r="AI51" i="24"/>
  <c r="AG51" i="24"/>
  <c r="AE51" i="24"/>
  <c r="AC51" i="24"/>
  <c r="AA51" i="24"/>
  <c r="Y51" i="24"/>
  <c r="W51" i="24"/>
  <c r="U51" i="24"/>
  <c r="S51" i="24"/>
  <c r="Q51" i="24"/>
  <c r="O51" i="24"/>
  <c r="M51" i="24"/>
  <c r="K51" i="24"/>
  <c r="I51" i="24"/>
  <c r="G51" i="24"/>
  <c r="E51" i="24"/>
  <c r="AQ50" i="24"/>
  <c r="AO50" i="24"/>
  <c r="AM50" i="24"/>
  <c r="AK50" i="24"/>
  <c r="AI50" i="24"/>
  <c r="AG50" i="24"/>
  <c r="AE50" i="24"/>
  <c r="AC50" i="24"/>
  <c r="AA50" i="24"/>
  <c r="Y50" i="24"/>
  <c r="W50" i="24"/>
  <c r="U50" i="24"/>
  <c r="S50" i="24"/>
  <c r="Q50" i="24"/>
  <c r="O50" i="24"/>
  <c r="M50" i="24"/>
  <c r="K50" i="24"/>
  <c r="I50" i="24"/>
  <c r="G50" i="24"/>
  <c r="E50" i="24"/>
  <c r="AQ49" i="24"/>
  <c r="AO49" i="24"/>
  <c r="AM49" i="24"/>
  <c r="AK49" i="24"/>
  <c r="AI49" i="24"/>
  <c r="AG49" i="24"/>
  <c r="AE49" i="24"/>
  <c r="AC49" i="24"/>
  <c r="AA49" i="24"/>
  <c r="Y49" i="24"/>
  <c r="W49" i="24"/>
  <c r="U49" i="24"/>
  <c r="S49" i="24"/>
  <c r="Q49" i="24"/>
  <c r="O49" i="24"/>
  <c r="M49" i="24"/>
  <c r="K49" i="24"/>
  <c r="I49" i="24"/>
  <c r="G49" i="24"/>
  <c r="E49" i="24"/>
  <c r="AQ48" i="24"/>
  <c r="AO48" i="24"/>
  <c r="AM48" i="24"/>
  <c r="AK48" i="24"/>
  <c r="AI48" i="24"/>
  <c r="AG48" i="24"/>
  <c r="AE48" i="24"/>
  <c r="AC48" i="24"/>
  <c r="AA48" i="24"/>
  <c r="Y48" i="24"/>
  <c r="W48" i="24"/>
  <c r="U48" i="24"/>
  <c r="S48" i="24"/>
  <c r="Q48" i="24"/>
  <c r="O48" i="24"/>
  <c r="M48" i="24"/>
  <c r="K48" i="24"/>
  <c r="I48" i="24"/>
  <c r="G48" i="24"/>
  <c r="E48" i="24"/>
  <c r="AQ47" i="24"/>
  <c r="AO47" i="24"/>
  <c r="AM47" i="24"/>
  <c r="AK47" i="24"/>
  <c r="AI47" i="24"/>
  <c r="AG47" i="24"/>
  <c r="AE47" i="24"/>
  <c r="AC47" i="24"/>
  <c r="AA47" i="24"/>
  <c r="Y47" i="24"/>
  <c r="W47" i="24"/>
  <c r="U47" i="24"/>
  <c r="S47" i="24"/>
  <c r="Q47" i="24"/>
  <c r="O47" i="24"/>
  <c r="M47" i="24"/>
  <c r="K47" i="24"/>
  <c r="I47" i="24"/>
  <c r="G47" i="24"/>
  <c r="E47" i="24"/>
  <c r="AQ46" i="24"/>
  <c r="AO46" i="24"/>
  <c r="AM46" i="24"/>
  <c r="AK46" i="24"/>
  <c r="AI46" i="24"/>
  <c r="AG46" i="24"/>
  <c r="AE46" i="24"/>
  <c r="AC46" i="24"/>
  <c r="AA46" i="24"/>
  <c r="Y46" i="24"/>
  <c r="W46" i="24"/>
  <c r="U46" i="24"/>
  <c r="S46" i="24"/>
  <c r="Q46" i="24"/>
  <c r="O46" i="24"/>
  <c r="M46" i="24"/>
  <c r="K46" i="24"/>
  <c r="I46" i="24"/>
  <c r="G46" i="24"/>
  <c r="E46" i="24"/>
  <c r="AQ45" i="24"/>
  <c r="AO45" i="24"/>
  <c r="AM45" i="24"/>
  <c r="AK45" i="24"/>
  <c r="AI45" i="24"/>
  <c r="AG45" i="24"/>
  <c r="AE45" i="24"/>
  <c r="AC45" i="24"/>
  <c r="AA45" i="24"/>
  <c r="Y45" i="24"/>
  <c r="W45" i="24"/>
  <c r="U45" i="24"/>
  <c r="S45" i="24"/>
  <c r="Q45" i="24"/>
  <c r="O45" i="24"/>
  <c r="M45" i="24"/>
  <c r="K45" i="24"/>
  <c r="I45" i="24"/>
  <c r="G45" i="24"/>
  <c r="E45" i="24"/>
  <c r="AQ44" i="24"/>
  <c r="AO44" i="24"/>
  <c r="AM44" i="24"/>
  <c r="AK44" i="24"/>
  <c r="AI44" i="24"/>
  <c r="AG44" i="24"/>
  <c r="AE44" i="24"/>
  <c r="AC44" i="24"/>
  <c r="AA44" i="24"/>
  <c r="Y44" i="24"/>
  <c r="W44" i="24"/>
  <c r="U44" i="24"/>
  <c r="S44" i="24"/>
  <c r="Q44" i="24"/>
  <c r="O44" i="24"/>
  <c r="M44" i="24"/>
  <c r="K44" i="24"/>
  <c r="I44" i="24"/>
  <c r="G44" i="24"/>
  <c r="E44" i="24"/>
  <c r="AQ43" i="24"/>
  <c r="AO43" i="24"/>
  <c r="AM43" i="24"/>
  <c r="AK43" i="24"/>
  <c r="AI43" i="24"/>
  <c r="AG43" i="24"/>
  <c r="AE43" i="24"/>
  <c r="AC43" i="24"/>
  <c r="AA43" i="24"/>
  <c r="Y43" i="24"/>
  <c r="W43" i="24"/>
  <c r="U43" i="24"/>
  <c r="S43" i="24"/>
  <c r="Q43" i="24"/>
  <c r="O43" i="24"/>
  <c r="M43" i="24"/>
  <c r="K43" i="24"/>
  <c r="I43" i="24"/>
  <c r="G43" i="24"/>
  <c r="E43" i="24"/>
  <c r="AQ42" i="24"/>
  <c r="AO42" i="24"/>
  <c r="AM42" i="24"/>
  <c r="AK42" i="24"/>
  <c r="AI42" i="24"/>
  <c r="AG42" i="24"/>
  <c r="AE42" i="24"/>
  <c r="AC42" i="24"/>
  <c r="AA42" i="24"/>
  <c r="Y42" i="24"/>
  <c r="W42" i="24"/>
  <c r="U42" i="24"/>
  <c r="S42" i="24"/>
  <c r="Q42" i="24"/>
  <c r="O42" i="24"/>
  <c r="M42" i="24"/>
  <c r="K42" i="24"/>
  <c r="I42" i="24"/>
  <c r="G42" i="24"/>
  <c r="E42" i="24"/>
  <c r="AQ41" i="24"/>
  <c r="AO41" i="24"/>
  <c r="AM41" i="24"/>
  <c r="AK41" i="24"/>
  <c r="AI41" i="24"/>
  <c r="AG41" i="24"/>
  <c r="AE41" i="24"/>
  <c r="AC41" i="24"/>
  <c r="AA41" i="24"/>
  <c r="Y41" i="24"/>
  <c r="W41" i="24"/>
  <c r="U41" i="24"/>
  <c r="S41" i="24"/>
  <c r="Q41" i="24"/>
  <c r="O41" i="24"/>
  <c r="M41" i="24"/>
  <c r="K41" i="24"/>
  <c r="I41" i="24"/>
  <c r="G41" i="24"/>
  <c r="E41" i="24"/>
  <c r="AQ40" i="24"/>
  <c r="AO40" i="24"/>
  <c r="AM40" i="24"/>
  <c r="AK40" i="24"/>
  <c r="AI40" i="24"/>
  <c r="AG40" i="24"/>
  <c r="AE40" i="24"/>
  <c r="AC40" i="24"/>
  <c r="AA40" i="24"/>
  <c r="Y40" i="24"/>
  <c r="W40" i="24"/>
  <c r="U40" i="24"/>
  <c r="S40" i="24"/>
  <c r="Q40" i="24"/>
  <c r="O40" i="24"/>
  <c r="M40" i="24"/>
  <c r="K40" i="24"/>
  <c r="I40" i="24"/>
  <c r="G40" i="24"/>
  <c r="E40" i="24"/>
  <c r="AQ39" i="24"/>
  <c r="AO39" i="24"/>
  <c r="AM39" i="24"/>
  <c r="AK39" i="24"/>
  <c r="AI39" i="24"/>
  <c r="AG39" i="24"/>
  <c r="AE39" i="24"/>
  <c r="AC39" i="24"/>
  <c r="AA39" i="24"/>
  <c r="Y39" i="24"/>
  <c r="W39" i="24"/>
  <c r="U39" i="24"/>
  <c r="S39" i="24"/>
  <c r="Q39" i="24"/>
  <c r="O39" i="24"/>
  <c r="M39" i="24"/>
  <c r="K39" i="24"/>
  <c r="I39" i="24"/>
  <c r="G39" i="24"/>
  <c r="E39" i="24"/>
  <c r="AQ38" i="24"/>
  <c r="AO38" i="24"/>
  <c r="AM38" i="24"/>
  <c r="AK38" i="24"/>
  <c r="AI38" i="24"/>
  <c r="AG38" i="24"/>
  <c r="AE38" i="24"/>
  <c r="AC38" i="24"/>
  <c r="AA38" i="24"/>
  <c r="Y38" i="24"/>
  <c r="W38" i="24"/>
  <c r="U38" i="24"/>
  <c r="S38" i="24"/>
  <c r="Q38" i="24"/>
  <c r="O38" i="24"/>
  <c r="M38" i="24"/>
  <c r="K38" i="24"/>
  <c r="I38" i="24"/>
  <c r="G38" i="24"/>
  <c r="E38" i="24"/>
  <c r="AQ37" i="24"/>
  <c r="AO37" i="24"/>
  <c r="AM37" i="24"/>
  <c r="AK37" i="24"/>
  <c r="AI37" i="24"/>
  <c r="AG37" i="24"/>
  <c r="AE37" i="24"/>
  <c r="AC37" i="24"/>
  <c r="AA37" i="24"/>
  <c r="Y37" i="24"/>
  <c r="W37" i="24"/>
  <c r="U37" i="24"/>
  <c r="S37" i="24"/>
  <c r="Q37" i="24"/>
  <c r="O37" i="24"/>
  <c r="M37" i="24"/>
  <c r="K37" i="24"/>
  <c r="I37" i="24"/>
  <c r="G37" i="24"/>
  <c r="E37" i="24"/>
  <c r="AQ36" i="24"/>
  <c r="AO36" i="24"/>
  <c r="AM36" i="24"/>
  <c r="AK36" i="24"/>
  <c r="AI36" i="24"/>
  <c r="AG36" i="24"/>
  <c r="AE36" i="24"/>
  <c r="AC36" i="24"/>
  <c r="AA36" i="24"/>
  <c r="Y36" i="24"/>
  <c r="W36" i="24"/>
  <c r="U36" i="24"/>
  <c r="S36" i="24"/>
  <c r="Q36" i="24"/>
  <c r="O36" i="24"/>
  <c r="M36" i="24"/>
  <c r="K36" i="24"/>
  <c r="I36" i="24"/>
  <c r="G36" i="24"/>
  <c r="E36" i="24"/>
  <c r="AQ35" i="24"/>
  <c r="AO35" i="24"/>
  <c r="AM35" i="24"/>
  <c r="AK35" i="24"/>
  <c r="AI35" i="24"/>
  <c r="AG35" i="24"/>
  <c r="AE35" i="24"/>
  <c r="AC35" i="24"/>
  <c r="AA35" i="24"/>
  <c r="Y35" i="24"/>
  <c r="W35" i="24"/>
  <c r="U35" i="24"/>
  <c r="S35" i="24"/>
  <c r="Q35" i="24"/>
  <c r="O35" i="24"/>
  <c r="M35" i="24"/>
  <c r="K35" i="24"/>
  <c r="I35" i="24"/>
  <c r="G35" i="24"/>
  <c r="E35" i="24"/>
  <c r="AQ34" i="24"/>
  <c r="AO34" i="24"/>
  <c r="AM34" i="24"/>
  <c r="AK34" i="24"/>
  <c r="AI34" i="24"/>
  <c r="AG34" i="24"/>
  <c r="AE34" i="24"/>
  <c r="AC34" i="24"/>
  <c r="AA34" i="24"/>
  <c r="Y34" i="24"/>
  <c r="W34" i="24"/>
  <c r="U34" i="24"/>
  <c r="S34" i="24"/>
  <c r="Q34" i="24"/>
  <c r="O34" i="24"/>
  <c r="M34" i="24"/>
  <c r="K34" i="24"/>
  <c r="I34" i="24"/>
  <c r="G34" i="24"/>
  <c r="E34" i="24"/>
  <c r="AQ33" i="24"/>
  <c r="AO33" i="24"/>
  <c r="AM33" i="24"/>
  <c r="AK33" i="24"/>
  <c r="AI33" i="24"/>
  <c r="AG33" i="24"/>
  <c r="AE33" i="24"/>
  <c r="AC33" i="24"/>
  <c r="AA33" i="24"/>
  <c r="Y33" i="24"/>
  <c r="W33" i="24"/>
  <c r="U33" i="24"/>
  <c r="S33" i="24"/>
  <c r="Q33" i="24"/>
  <c r="O33" i="24"/>
  <c r="M33" i="24"/>
  <c r="K33" i="24"/>
  <c r="I33" i="24"/>
  <c r="G33" i="24"/>
  <c r="E33" i="24"/>
  <c r="AQ32" i="24"/>
  <c r="AO32" i="24"/>
  <c r="AM32" i="24"/>
  <c r="AK32" i="24"/>
  <c r="AI32" i="24"/>
  <c r="AG32" i="24"/>
  <c r="AE32" i="24"/>
  <c r="AC32" i="24"/>
  <c r="AA32" i="24"/>
  <c r="Y32" i="24"/>
  <c r="W32" i="24"/>
  <c r="U32" i="24"/>
  <c r="S32" i="24"/>
  <c r="Q32" i="24"/>
  <c r="O32" i="24"/>
  <c r="M32" i="24"/>
  <c r="K32" i="24"/>
  <c r="I32" i="24"/>
  <c r="G32" i="24"/>
  <c r="E32" i="24"/>
  <c r="AQ31" i="24"/>
  <c r="AO31" i="24"/>
  <c r="AM31" i="24"/>
  <c r="AK31" i="24"/>
  <c r="AI31" i="24"/>
  <c r="AG31" i="24"/>
  <c r="AE31" i="24"/>
  <c r="AC31" i="24"/>
  <c r="AA31" i="24"/>
  <c r="Y31" i="24"/>
  <c r="W31" i="24"/>
  <c r="U31" i="24"/>
  <c r="S31" i="24"/>
  <c r="Q31" i="24"/>
  <c r="O31" i="24"/>
  <c r="M31" i="24"/>
  <c r="K31" i="24"/>
  <c r="I31" i="24"/>
  <c r="G31" i="24"/>
  <c r="E31" i="24"/>
  <c r="AQ30" i="24"/>
  <c r="AO30" i="24"/>
  <c r="AM30" i="24"/>
  <c r="AK30" i="24"/>
  <c r="AI30" i="24"/>
  <c r="AG30" i="24"/>
  <c r="AE30" i="24"/>
  <c r="AC30" i="24"/>
  <c r="AA30" i="24"/>
  <c r="Y30" i="24"/>
  <c r="W30" i="24"/>
  <c r="U30" i="24"/>
  <c r="S30" i="24"/>
  <c r="Q30" i="24"/>
  <c r="O30" i="24"/>
  <c r="M30" i="24"/>
  <c r="K30" i="24"/>
  <c r="I30" i="24"/>
  <c r="G30" i="24"/>
  <c r="E30" i="24"/>
  <c r="AQ29" i="24"/>
  <c r="AO29" i="24"/>
  <c r="AM29" i="24"/>
  <c r="AK29" i="24"/>
  <c r="AI29" i="24"/>
  <c r="AG29" i="24"/>
  <c r="AE29" i="24"/>
  <c r="AC29" i="24"/>
  <c r="AA29" i="24"/>
  <c r="Y29" i="24"/>
  <c r="W29" i="24"/>
  <c r="U29" i="24"/>
  <c r="S29" i="24"/>
  <c r="Q29" i="24"/>
  <c r="O29" i="24"/>
  <c r="M29" i="24"/>
  <c r="K29" i="24"/>
  <c r="I29" i="24"/>
  <c r="G29" i="24"/>
  <c r="E29" i="24"/>
  <c r="AQ28" i="24"/>
  <c r="AO28" i="24"/>
  <c r="AM28" i="24"/>
  <c r="AK28" i="24"/>
  <c r="AI28" i="24"/>
  <c r="AG28" i="24"/>
  <c r="AE28" i="24"/>
  <c r="AC28" i="24"/>
  <c r="AA28" i="24"/>
  <c r="Y28" i="24"/>
  <c r="W28" i="24"/>
  <c r="U28" i="24"/>
  <c r="S28" i="24"/>
  <c r="Q28" i="24"/>
  <c r="O28" i="24"/>
  <c r="M28" i="24"/>
  <c r="K28" i="24"/>
  <c r="I28" i="24"/>
  <c r="G28" i="24"/>
  <c r="E28" i="24"/>
  <c r="AQ27" i="24"/>
  <c r="AO27" i="24"/>
  <c r="AM27" i="24"/>
  <c r="AK27" i="24"/>
  <c r="AI27" i="24"/>
  <c r="AG27" i="24"/>
  <c r="AE27" i="24"/>
  <c r="AC27" i="24"/>
  <c r="AA27" i="24"/>
  <c r="Y27" i="24"/>
  <c r="W27" i="24"/>
  <c r="U27" i="24"/>
  <c r="S27" i="24"/>
  <c r="Q27" i="24"/>
  <c r="O27" i="24"/>
  <c r="M27" i="24"/>
  <c r="K27" i="24"/>
  <c r="I27" i="24"/>
  <c r="G27" i="24"/>
  <c r="E27" i="24"/>
  <c r="AQ26" i="24"/>
  <c r="AO26" i="24"/>
  <c r="AM26" i="24"/>
  <c r="AK26" i="24"/>
  <c r="AI26" i="24"/>
  <c r="AG26" i="24"/>
  <c r="AE26" i="24"/>
  <c r="AC26" i="24"/>
  <c r="AA26" i="24"/>
  <c r="Y26" i="24"/>
  <c r="W26" i="24"/>
  <c r="U26" i="24"/>
  <c r="S26" i="24"/>
  <c r="Q26" i="24"/>
  <c r="O26" i="24"/>
  <c r="M26" i="24"/>
  <c r="K26" i="24"/>
  <c r="I26" i="24"/>
  <c r="G26" i="24"/>
  <c r="E26" i="24"/>
  <c r="AQ25" i="24"/>
  <c r="AO25" i="24"/>
  <c r="AM25" i="24"/>
  <c r="AK25" i="24"/>
  <c r="AI25" i="24"/>
  <c r="AG25" i="24"/>
  <c r="AE25" i="24"/>
  <c r="AC25" i="24"/>
  <c r="AA25" i="24"/>
  <c r="Y25" i="24"/>
  <c r="W25" i="24"/>
  <c r="U25" i="24"/>
  <c r="S25" i="24"/>
  <c r="Q25" i="24"/>
  <c r="O25" i="24"/>
  <c r="M25" i="24"/>
  <c r="K25" i="24"/>
  <c r="I25" i="24"/>
  <c r="G25" i="24"/>
  <c r="E25" i="24"/>
  <c r="AQ24" i="24"/>
  <c r="AO24" i="24"/>
  <c r="AM24" i="24"/>
  <c r="AK24" i="24"/>
  <c r="AI24" i="24"/>
  <c r="AG24" i="24"/>
  <c r="AE24" i="24"/>
  <c r="AC24" i="24"/>
  <c r="AA24" i="24"/>
  <c r="Y24" i="24"/>
  <c r="W24" i="24"/>
  <c r="U24" i="24"/>
  <c r="S24" i="24"/>
  <c r="Q24" i="24"/>
  <c r="O24" i="24"/>
  <c r="M24" i="24"/>
  <c r="K24" i="24"/>
  <c r="I24" i="24"/>
  <c r="G24" i="24"/>
  <c r="E24" i="24"/>
  <c r="AQ23" i="24"/>
  <c r="AO23" i="24"/>
  <c r="AM23" i="24"/>
  <c r="AK23" i="24"/>
  <c r="AI23" i="24"/>
  <c r="AG23" i="24"/>
  <c r="AE23" i="24"/>
  <c r="AC23" i="24"/>
  <c r="AA23" i="24"/>
  <c r="Y23" i="24"/>
  <c r="W23" i="24"/>
  <c r="U23" i="24"/>
  <c r="S23" i="24"/>
  <c r="Q23" i="24"/>
  <c r="O23" i="24"/>
  <c r="M23" i="24"/>
  <c r="K23" i="24"/>
  <c r="I23" i="24"/>
  <c r="G23" i="24"/>
  <c r="E23" i="24"/>
  <c r="AQ22" i="24"/>
  <c r="AO22" i="24"/>
  <c r="AM22" i="24"/>
  <c r="AK22" i="24"/>
  <c r="AI22" i="24"/>
  <c r="AG22" i="24"/>
  <c r="AE22" i="24"/>
  <c r="AC22" i="24"/>
  <c r="AA22" i="24"/>
  <c r="Y22" i="24"/>
  <c r="W22" i="24"/>
  <c r="U22" i="24"/>
  <c r="S22" i="24"/>
  <c r="Q22" i="24"/>
  <c r="O22" i="24"/>
  <c r="M22" i="24"/>
  <c r="K22" i="24"/>
  <c r="I22" i="24"/>
  <c r="G22" i="24"/>
  <c r="E22" i="24"/>
  <c r="AQ21" i="24"/>
  <c r="AO21" i="24"/>
  <c r="AM21" i="24"/>
  <c r="AK21" i="24"/>
  <c r="AI21" i="24"/>
  <c r="AG21" i="24"/>
  <c r="AE21" i="24"/>
  <c r="AC21" i="24"/>
  <c r="AA21" i="24"/>
  <c r="Y21" i="24"/>
  <c r="W21" i="24"/>
  <c r="U21" i="24"/>
  <c r="S21" i="24"/>
  <c r="Q21" i="24"/>
  <c r="O21" i="24"/>
  <c r="M21" i="24"/>
  <c r="K21" i="24"/>
  <c r="I21" i="24"/>
  <c r="G21" i="24"/>
  <c r="E21" i="24"/>
  <c r="AQ20" i="24"/>
  <c r="AO20" i="24"/>
  <c r="AM20" i="24"/>
  <c r="AK20" i="24"/>
  <c r="AI20" i="24"/>
  <c r="AG20" i="24"/>
  <c r="AE20" i="24"/>
  <c r="AC20" i="24"/>
  <c r="AA20" i="24"/>
  <c r="Y20" i="24"/>
  <c r="W20" i="24"/>
  <c r="U20" i="24"/>
  <c r="S20" i="24"/>
  <c r="Q20" i="24"/>
  <c r="O20" i="24"/>
  <c r="M20" i="24"/>
  <c r="K20" i="24"/>
  <c r="I20" i="24"/>
  <c r="G20" i="24"/>
  <c r="E20" i="24"/>
  <c r="AQ19" i="24"/>
  <c r="AO19" i="24"/>
  <c r="AM19" i="24"/>
  <c r="AK19" i="24"/>
  <c r="AI19" i="24"/>
  <c r="AG19" i="24"/>
  <c r="AE19" i="24"/>
  <c r="AC19" i="24"/>
  <c r="AA19" i="24"/>
  <c r="Y19" i="24"/>
  <c r="W19" i="24"/>
  <c r="U19" i="24"/>
  <c r="S19" i="24"/>
  <c r="Q19" i="24"/>
  <c r="O19" i="24"/>
  <c r="M19" i="24"/>
  <c r="K19" i="24"/>
  <c r="I19" i="24"/>
  <c r="G19" i="24"/>
  <c r="E19" i="24"/>
  <c r="AQ18" i="24"/>
  <c r="AO18" i="24"/>
  <c r="AM18" i="24"/>
  <c r="AK18" i="24"/>
  <c r="AI18" i="24"/>
  <c r="AG18" i="24"/>
  <c r="AE18" i="24"/>
  <c r="AC18" i="24"/>
  <c r="AA18" i="24"/>
  <c r="Y18" i="24"/>
  <c r="W18" i="24"/>
  <c r="U18" i="24"/>
  <c r="S18" i="24"/>
  <c r="Q18" i="24"/>
  <c r="O18" i="24"/>
  <c r="M18" i="24"/>
  <c r="K18" i="24"/>
  <c r="I18" i="24"/>
  <c r="G18" i="24"/>
  <c r="E18" i="24"/>
  <c r="AQ17" i="24"/>
  <c r="AO17" i="24"/>
  <c r="AM17" i="24"/>
  <c r="AK17" i="24"/>
  <c r="AI17" i="24"/>
  <c r="AG17" i="24"/>
  <c r="AE17" i="24"/>
  <c r="AC17" i="24"/>
  <c r="AA17" i="24"/>
  <c r="Y17" i="24"/>
  <c r="W17" i="24"/>
  <c r="U17" i="24"/>
  <c r="S17" i="24"/>
  <c r="Q17" i="24"/>
  <c r="O17" i="24"/>
  <c r="M17" i="24"/>
  <c r="K17" i="24"/>
  <c r="I17" i="24"/>
  <c r="G17" i="24"/>
  <c r="E17" i="24"/>
  <c r="AQ16" i="24"/>
  <c r="AO16" i="24"/>
  <c r="AM16" i="24"/>
  <c r="AK16" i="24"/>
  <c r="AI16" i="24"/>
  <c r="AG16" i="24"/>
  <c r="AE16" i="24"/>
  <c r="AC16" i="24"/>
  <c r="AA16" i="24"/>
  <c r="Y16" i="24"/>
  <c r="W16" i="24"/>
  <c r="U16" i="24"/>
  <c r="S16" i="24"/>
  <c r="Q16" i="24"/>
  <c r="O16" i="24"/>
  <c r="M16" i="24"/>
  <c r="K16" i="24"/>
  <c r="I16" i="24"/>
  <c r="G16" i="24"/>
  <c r="E16" i="24"/>
  <c r="AQ15" i="24"/>
  <c r="AO15" i="24"/>
  <c r="AM15" i="24"/>
  <c r="AK15" i="24"/>
  <c r="AI15" i="24"/>
  <c r="AG15" i="24"/>
  <c r="AE15" i="24"/>
  <c r="AC15" i="24"/>
  <c r="AA15" i="24"/>
  <c r="Y15" i="24"/>
  <c r="W15" i="24"/>
  <c r="U15" i="24"/>
  <c r="S15" i="24"/>
  <c r="Q15" i="24"/>
  <c r="O15" i="24"/>
  <c r="M15" i="24"/>
  <c r="K15" i="24"/>
  <c r="I15" i="24"/>
  <c r="G15" i="24"/>
  <c r="E15" i="24"/>
  <c r="AQ14" i="24"/>
  <c r="AO14" i="24"/>
  <c r="AM14" i="24"/>
  <c r="AK14" i="24"/>
  <c r="AI14" i="24"/>
  <c r="AG14" i="24"/>
  <c r="AE14" i="24"/>
  <c r="AC14" i="24"/>
  <c r="AA14" i="24"/>
  <c r="Y14" i="24"/>
  <c r="W14" i="24"/>
  <c r="U14" i="24"/>
  <c r="S14" i="24"/>
  <c r="Q14" i="24"/>
  <c r="O14" i="24"/>
  <c r="M14" i="24"/>
  <c r="K14" i="24"/>
  <c r="I14" i="24"/>
  <c r="G14" i="24"/>
  <c r="E14" i="24"/>
  <c r="AQ13" i="24"/>
  <c r="AO13" i="24"/>
  <c r="AM13" i="24"/>
  <c r="AK13" i="24"/>
  <c r="AI13" i="24"/>
  <c r="AI6" i="24" s="1"/>
  <c r="AG13" i="24"/>
  <c r="AE13" i="24"/>
  <c r="AC13" i="24"/>
  <c r="AA13" i="24"/>
  <c r="Y13" i="24"/>
  <c r="Y6" i="24" s="1"/>
  <c r="W13" i="24"/>
  <c r="U13" i="24"/>
  <c r="S13" i="24"/>
  <c r="Q13" i="24"/>
  <c r="O13" i="24"/>
  <c r="M13" i="24"/>
  <c r="K13" i="24"/>
  <c r="I13" i="24"/>
  <c r="I6" i="24" s="1"/>
  <c r="G13" i="24"/>
  <c r="E13" i="24"/>
  <c r="AQ12" i="24"/>
  <c r="AO12" i="24"/>
  <c r="AM12" i="24"/>
  <c r="AM5" i="24" s="1"/>
  <c r="AK12" i="24"/>
  <c r="AI12" i="24"/>
  <c r="AG12" i="24"/>
  <c r="AG5" i="24" s="1"/>
  <c r="AE12" i="24"/>
  <c r="AC12" i="24"/>
  <c r="AA12" i="24"/>
  <c r="AA5" i="24" s="1"/>
  <c r="Y12" i="24"/>
  <c r="W12" i="24"/>
  <c r="U12" i="24"/>
  <c r="S12" i="24"/>
  <c r="Q12" i="24"/>
  <c r="O12" i="24"/>
  <c r="M12" i="24"/>
  <c r="M5" i="24" s="1"/>
  <c r="K12" i="24"/>
  <c r="K5" i="24" s="1"/>
  <c r="I12" i="24"/>
  <c r="G12" i="24"/>
  <c r="E12" i="24"/>
  <c r="AQ10" i="24"/>
  <c r="AO10" i="24"/>
  <c r="AM10" i="24"/>
  <c r="AK10" i="24"/>
  <c r="AI10" i="24"/>
  <c r="AG10" i="24"/>
  <c r="AE10" i="24"/>
  <c r="AC10" i="24"/>
  <c r="AA10" i="24"/>
  <c r="Y10" i="24"/>
  <c r="W10" i="24"/>
  <c r="U10" i="24"/>
  <c r="S10" i="24"/>
  <c r="Q10" i="24"/>
  <c r="O10" i="24"/>
  <c r="M10" i="24"/>
  <c r="K10" i="24"/>
  <c r="I10" i="24"/>
  <c r="G10" i="24"/>
  <c r="E10" i="24"/>
  <c r="AM6" i="24"/>
  <c r="AG6" i="24"/>
  <c r="AA6" i="24"/>
  <c r="M6" i="24"/>
  <c r="K6" i="24"/>
  <c r="AI5" i="24"/>
  <c r="Y5" i="24"/>
  <c r="I5" i="24"/>
  <c r="AM4" i="24"/>
  <c r="AG4" i="24"/>
  <c r="AA4" i="24"/>
  <c r="M4" i="24"/>
  <c r="K4" i="24"/>
  <c r="AI3" i="24"/>
  <c r="Y3" i="24"/>
  <c r="I3" i="24"/>
  <c r="AM2" i="24"/>
  <c r="AG2" i="24"/>
  <c r="AA2" i="24"/>
  <c r="M2" i="24"/>
  <c r="K2" i="24"/>
  <c r="AO1" i="24"/>
  <c r="AO3" i="24" s="1"/>
  <c r="AM1" i="24"/>
  <c r="AK1" i="24"/>
  <c r="AK3" i="24" s="1"/>
  <c r="AI1" i="24"/>
  <c r="AE1" i="24"/>
  <c r="AE3" i="24" s="1"/>
  <c r="Y1" i="24"/>
  <c r="W1" i="24"/>
  <c r="W2" i="24" s="1"/>
  <c r="U1" i="24"/>
  <c r="U3" i="24" s="1"/>
  <c r="S1" i="24"/>
  <c r="S3" i="24" s="1"/>
  <c r="O1" i="24"/>
  <c r="O3" i="24" s="1"/>
  <c r="I1" i="24"/>
  <c r="G1" i="24"/>
  <c r="G2" i="24" s="1"/>
  <c r="E1" i="24"/>
  <c r="E3" i="24" s="1"/>
  <c r="L49" i="25" l="1"/>
  <c r="M49" i="25"/>
  <c r="J48" i="25"/>
  <c r="O2" i="24"/>
  <c r="O5" i="24" s="1"/>
  <c r="AE2" i="24"/>
  <c r="AE5" i="24" s="1"/>
  <c r="G3" i="24"/>
  <c r="G5" i="24" s="1"/>
  <c r="W3" i="24"/>
  <c r="W5" i="24" s="1"/>
  <c r="AM3" i="24"/>
  <c r="K1" i="24"/>
  <c r="AA1" i="24"/>
  <c r="AQ1" i="24"/>
  <c r="AQ2" i="24" s="1"/>
  <c r="S2" i="24"/>
  <c r="S5" i="24" s="1"/>
  <c r="AI2" i="24"/>
  <c r="K3" i="24"/>
  <c r="AA3" i="24"/>
  <c r="AI4" i="24"/>
  <c r="M1" i="24"/>
  <c r="AC1" i="24"/>
  <c r="AC2" i="24" s="1"/>
  <c r="E2" i="24"/>
  <c r="E5" i="24" s="1"/>
  <c r="U2" i="24"/>
  <c r="U5" i="24" s="1"/>
  <c r="AK2" i="24"/>
  <c r="AK5" i="24" s="1"/>
  <c r="M3" i="24"/>
  <c r="Q1" i="24"/>
  <c r="Q2" i="24" s="1"/>
  <c r="AG1" i="24"/>
  <c r="I2" i="24"/>
  <c r="Y2" i="24"/>
  <c r="AO2" i="24"/>
  <c r="AO5" i="24" s="1"/>
  <c r="AG3" i="24"/>
  <c r="I4" i="24"/>
  <c r="Y4" i="24"/>
  <c r="E17" i="10" l="1"/>
  <c r="W4" i="24"/>
  <c r="L48" i="25"/>
  <c r="M48" i="25"/>
  <c r="E16" i="10"/>
  <c r="G4" i="24"/>
  <c r="AE4" i="24"/>
  <c r="U4" i="24"/>
  <c r="O4" i="24"/>
  <c r="W6" i="24"/>
  <c r="AK4" i="24"/>
  <c r="E4" i="24"/>
  <c r="S6" i="24"/>
  <c r="AC3" i="24"/>
  <c r="AC6" i="24" s="1"/>
  <c r="S4" i="24"/>
  <c r="AE6" i="24"/>
  <c r="AO6" i="24"/>
  <c r="AO4" i="24"/>
  <c r="AQ3" i="24"/>
  <c r="AQ6" i="24" s="1"/>
  <c r="G6" i="24"/>
  <c r="AK6" i="24"/>
  <c r="O6" i="24"/>
  <c r="U6" i="24"/>
  <c r="E6" i="24"/>
  <c r="Q3" i="24"/>
  <c r="Q5" i="24" s="1"/>
  <c r="AC4" i="24" l="1"/>
  <c r="AC5" i="24"/>
  <c r="AQ5" i="24"/>
  <c r="AQ4" i="24"/>
  <c r="Q4" i="24"/>
  <c r="Q6" i="24"/>
  <c r="AQ300" i="23"/>
  <c r="AO300" i="23"/>
  <c r="AM300" i="23"/>
  <c r="AK300" i="23"/>
  <c r="AI300" i="23"/>
  <c r="AG300" i="23"/>
  <c r="AE300" i="23"/>
  <c r="AC300" i="23"/>
  <c r="AA300" i="23"/>
  <c r="Y300" i="23"/>
  <c r="W300" i="23"/>
  <c r="U300" i="23"/>
  <c r="S300" i="23"/>
  <c r="Q300" i="23"/>
  <c r="O300" i="23"/>
  <c r="M300" i="23"/>
  <c r="K300" i="23"/>
  <c r="I300" i="23"/>
  <c r="G300" i="23"/>
  <c r="E300" i="23"/>
  <c r="AQ299" i="23"/>
  <c r="AO299" i="23"/>
  <c r="AM299" i="23"/>
  <c r="AK299" i="23"/>
  <c r="AI299" i="23"/>
  <c r="AG299" i="23"/>
  <c r="AE299" i="23"/>
  <c r="AC299" i="23"/>
  <c r="AA299" i="23"/>
  <c r="Y299" i="23"/>
  <c r="W299" i="23"/>
  <c r="U299" i="23"/>
  <c r="S299" i="23"/>
  <c r="Q299" i="23"/>
  <c r="O299" i="23"/>
  <c r="M299" i="23"/>
  <c r="K299" i="23"/>
  <c r="I299" i="23"/>
  <c r="G299" i="23"/>
  <c r="E299" i="23"/>
  <c r="AQ298" i="23"/>
  <c r="AO298" i="23"/>
  <c r="AM298" i="23"/>
  <c r="AK298" i="23"/>
  <c r="AI298" i="23"/>
  <c r="AG298" i="23"/>
  <c r="AE298" i="23"/>
  <c r="AC298" i="23"/>
  <c r="AA298" i="23"/>
  <c r="Y298" i="23"/>
  <c r="W298" i="23"/>
  <c r="U298" i="23"/>
  <c r="S298" i="23"/>
  <c r="Q298" i="23"/>
  <c r="O298" i="23"/>
  <c r="M298" i="23"/>
  <c r="K298" i="23"/>
  <c r="I298" i="23"/>
  <c r="G298" i="23"/>
  <c r="E298" i="23"/>
  <c r="AQ297" i="23"/>
  <c r="AO297" i="23"/>
  <c r="AM297" i="23"/>
  <c r="AK297" i="23"/>
  <c r="AI297" i="23"/>
  <c r="AG297" i="23"/>
  <c r="AE297" i="23"/>
  <c r="AC297" i="23"/>
  <c r="AA297" i="23"/>
  <c r="Y297" i="23"/>
  <c r="W297" i="23"/>
  <c r="U297" i="23"/>
  <c r="S297" i="23"/>
  <c r="Q297" i="23"/>
  <c r="O297" i="23"/>
  <c r="M297" i="23"/>
  <c r="K297" i="23"/>
  <c r="I297" i="23"/>
  <c r="G297" i="23"/>
  <c r="E297" i="23"/>
  <c r="AQ296" i="23"/>
  <c r="AO296" i="23"/>
  <c r="AM296" i="23"/>
  <c r="AK296" i="23"/>
  <c r="AI296" i="23"/>
  <c r="AG296" i="23"/>
  <c r="AE296" i="23"/>
  <c r="AC296" i="23"/>
  <c r="AA296" i="23"/>
  <c r="Y296" i="23"/>
  <c r="W296" i="23"/>
  <c r="U296" i="23"/>
  <c r="S296" i="23"/>
  <c r="Q296" i="23"/>
  <c r="O296" i="23"/>
  <c r="M296" i="23"/>
  <c r="K296" i="23"/>
  <c r="I296" i="23"/>
  <c r="G296" i="23"/>
  <c r="E296" i="23"/>
  <c r="AQ295" i="23"/>
  <c r="AO295" i="23"/>
  <c r="AM295" i="23"/>
  <c r="AK295" i="23"/>
  <c r="AI295" i="23"/>
  <c r="AG295" i="23"/>
  <c r="AE295" i="23"/>
  <c r="AC295" i="23"/>
  <c r="AA295" i="23"/>
  <c r="Y295" i="23"/>
  <c r="W295" i="23"/>
  <c r="U295" i="23"/>
  <c r="S295" i="23"/>
  <c r="Q295" i="23"/>
  <c r="O295" i="23"/>
  <c r="M295" i="23"/>
  <c r="K295" i="23"/>
  <c r="I295" i="23"/>
  <c r="G295" i="23"/>
  <c r="E295" i="23"/>
  <c r="AQ294" i="23"/>
  <c r="AO294" i="23"/>
  <c r="AM294" i="23"/>
  <c r="AK294" i="23"/>
  <c r="AI294" i="23"/>
  <c r="AG294" i="23"/>
  <c r="AE294" i="23"/>
  <c r="AC294" i="23"/>
  <c r="AA294" i="23"/>
  <c r="Y294" i="23"/>
  <c r="W294" i="23"/>
  <c r="U294" i="23"/>
  <c r="S294" i="23"/>
  <c r="Q294" i="23"/>
  <c r="O294" i="23"/>
  <c r="M294" i="23"/>
  <c r="K294" i="23"/>
  <c r="I294" i="23"/>
  <c r="G294" i="23"/>
  <c r="E294" i="23"/>
  <c r="AQ293" i="23"/>
  <c r="AO293" i="23"/>
  <c r="AM293" i="23"/>
  <c r="AK293" i="23"/>
  <c r="AI293" i="23"/>
  <c r="AG293" i="23"/>
  <c r="AE293" i="23"/>
  <c r="AC293" i="23"/>
  <c r="AA293" i="23"/>
  <c r="Y293" i="23"/>
  <c r="W293" i="23"/>
  <c r="U293" i="23"/>
  <c r="S293" i="23"/>
  <c r="Q293" i="23"/>
  <c r="O293" i="23"/>
  <c r="M293" i="23"/>
  <c r="K293" i="23"/>
  <c r="I293" i="23"/>
  <c r="G293" i="23"/>
  <c r="E293" i="23"/>
  <c r="AQ292" i="23"/>
  <c r="AO292" i="23"/>
  <c r="AM292" i="23"/>
  <c r="AK292" i="23"/>
  <c r="AI292" i="23"/>
  <c r="AG292" i="23"/>
  <c r="AE292" i="23"/>
  <c r="AC292" i="23"/>
  <c r="AA292" i="23"/>
  <c r="Y292" i="23"/>
  <c r="W292" i="23"/>
  <c r="U292" i="23"/>
  <c r="S292" i="23"/>
  <c r="Q292" i="23"/>
  <c r="O292" i="23"/>
  <c r="M292" i="23"/>
  <c r="K292" i="23"/>
  <c r="I292" i="23"/>
  <c r="G292" i="23"/>
  <c r="E292" i="23"/>
  <c r="AQ291" i="23"/>
  <c r="AO291" i="23"/>
  <c r="AM291" i="23"/>
  <c r="AK291" i="23"/>
  <c r="AI291" i="23"/>
  <c r="AG291" i="23"/>
  <c r="AE291" i="23"/>
  <c r="AC291" i="23"/>
  <c r="AA291" i="23"/>
  <c r="Y291" i="23"/>
  <c r="W291" i="23"/>
  <c r="U291" i="23"/>
  <c r="S291" i="23"/>
  <c r="Q291" i="23"/>
  <c r="O291" i="23"/>
  <c r="M291" i="23"/>
  <c r="K291" i="23"/>
  <c r="I291" i="23"/>
  <c r="G291" i="23"/>
  <c r="E291" i="23"/>
  <c r="AQ290" i="23"/>
  <c r="AO290" i="23"/>
  <c r="AM290" i="23"/>
  <c r="AK290" i="23"/>
  <c r="AI290" i="23"/>
  <c r="AG290" i="23"/>
  <c r="AE290" i="23"/>
  <c r="AC290" i="23"/>
  <c r="AA290" i="23"/>
  <c r="Y290" i="23"/>
  <c r="W290" i="23"/>
  <c r="U290" i="23"/>
  <c r="S290" i="23"/>
  <c r="Q290" i="23"/>
  <c r="O290" i="23"/>
  <c r="M290" i="23"/>
  <c r="K290" i="23"/>
  <c r="I290" i="23"/>
  <c r="G290" i="23"/>
  <c r="E290" i="23"/>
  <c r="AQ289" i="23"/>
  <c r="AO289" i="23"/>
  <c r="AM289" i="23"/>
  <c r="AK289" i="23"/>
  <c r="AI289" i="23"/>
  <c r="AG289" i="23"/>
  <c r="AE289" i="23"/>
  <c r="AC289" i="23"/>
  <c r="AA289" i="23"/>
  <c r="Y289" i="23"/>
  <c r="W289" i="23"/>
  <c r="U289" i="23"/>
  <c r="S289" i="23"/>
  <c r="Q289" i="23"/>
  <c r="O289" i="23"/>
  <c r="M289" i="23"/>
  <c r="K289" i="23"/>
  <c r="I289" i="23"/>
  <c r="G289" i="23"/>
  <c r="E289" i="23"/>
  <c r="AQ288" i="23"/>
  <c r="AO288" i="23"/>
  <c r="AM288" i="23"/>
  <c r="AK288" i="23"/>
  <c r="AI288" i="23"/>
  <c r="AG288" i="23"/>
  <c r="AE288" i="23"/>
  <c r="AC288" i="23"/>
  <c r="AA288" i="23"/>
  <c r="Y288" i="23"/>
  <c r="W288" i="23"/>
  <c r="U288" i="23"/>
  <c r="S288" i="23"/>
  <c r="Q288" i="23"/>
  <c r="O288" i="23"/>
  <c r="M288" i="23"/>
  <c r="K288" i="23"/>
  <c r="I288" i="23"/>
  <c r="G288" i="23"/>
  <c r="E288" i="23"/>
  <c r="AQ287" i="23"/>
  <c r="AO287" i="23"/>
  <c r="AM287" i="23"/>
  <c r="AK287" i="23"/>
  <c r="AI287" i="23"/>
  <c r="AG287" i="23"/>
  <c r="AE287" i="23"/>
  <c r="AC287" i="23"/>
  <c r="AA287" i="23"/>
  <c r="Y287" i="23"/>
  <c r="W287" i="23"/>
  <c r="U287" i="23"/>
  <c r="S287" i="23"/>
  <c r="Q287" i="23"/>
  <c r="O287" i="23"/>
  <c r="M287" i="23"/>
  <c r="K287" i="23"/>
  <c r="I287" i="23"/>
  <c r="G287" i="23"/>
  <c r="E287" i="23"/>
  <c r="AQ286" i="23"/>
  <c r="AO286" i="23"/>
  <c r="AM286" i="23"/>
  <c r="AK286" i="23"/>
  <c r="AI286" i="23"/>
  <c r="AG286" i="23"/>
  <c r="AE286" i="23"/>
  <c r="AC286" i="23"/>
  <c r="AA286" i="23"/>
  <c r="Y286" i="23"/>
  <c r="W286" i="23"/>
  <c r="U286" i="23"/>
  <c r="S286" i="23"/>
  <c r="Q286" i="23"/>
  <c r="O286" i="23"/>
  <c r="M286" i="23"/>
  <c r="K286" i="23"/>
  <c r="I286" i="23"/>
  <c r="G286" i="23"/>
  <c r="E286" i="23"/>
  <c r="AQ285" i="23"/>
  <c r="AO285" i="23"/>
  <c r="AM285" i="23"/>
  <c r="AK285" i="23"/>
  <c r="AI285" i="23"/>
  <c r="AG285" i="23"/>
  <c r="AE285" i="23"/>
  <c r="AC285" i="23"/>
  <c r="AA285" i="23"/>
  <c r="Y285" i="23"/>
  <c r="W285" i="23"/>
  <c r="U285" i="23"/>
  <c r="S285" i="23"/>
  <c r="Q285" i="23"/>
  <c r="O285" i="23"/>
  <c r="M285" i="23"/>
  <c r="K285" i="23"/>
  <c r="I285" i="23"/>
  <c r="G285" i="23"/>
  <c r="E285" i="23"/>
  <c r="AQ284" i="23"/>
  <c r="AO284" i="23"/>
  <c r="AM284" i="23"/>
  <c r="AK284" i="23"/>
  <c r="AI284" i="23"/>
  <c r="AG284" i="23"/>
  <c r="AE284" i="23"/>
  <c r="AC284" i="23"/>
  <c r="AA284" i="23"/>
  <c r="Y284" i="23"/>
  <c r="W284" i="23"/>
  <c r="U284" i="23"/>
  <c r="S284" i="23"/>
  <c r="Q284" i="23"/>
  <c r="O284" i="23"/>
  <c r="M284" i="23"/>
  <c r="K284" i="23"/>
  <c r="I284" i="23"/>
  <c r="G284" i="23"/>
  <c r="E284" i="23"/>
  <c r="AQ283" i="23"/>
  <c r="AO283" i="23"/>
  <c r="AM283" i="23"/>
  <c r="AK283" i="23"/>
  <c r="AI283" i="23"/>
  <c r="AG283" i="23"/>
  <c r="AE283" i="23"/>
  <c r="AC283" i="23"/>
  <c r="AA283" i="23"/>
  <c r="Y283" i="23"/>
  <c r="W283" i="23"/>
  <c r="U283" i="23"/>
  <c r="S283" i="23"/>
  <c r="Q283" i="23"/>
  <c r="O283" i="23"/>
  <c r="M283" i="23"/>
  <c r="K283" i="23"/>
  <c r="I283" i="23"/>
  <c r="G283" i="23"/>
  <c r="E283" i="23"/>
  <c r="AQ282" i="23"/>
  <c r="AO282" i="23"/>
  <c r="AM282" i="23"/>
  <c r="AK282" i="23"/>
  <c r="AI282" i="23"/>
  <c r="AG282" i="23"/>
  <c r="AE282" i="23"/>
  <c r="AC282" i="23"/>
  <c r="AA282" i="23"/>
  <c r="Y282" i="23"/>
  <c r="W282" i="23"/>
  <c r="U282" i="23"/>
  <c r="S282" i="23"/>
  <c r="Q282" i="23"/>
  <c r="O282" i="23"/>
  <c r="M282" i="23"/>
  <c r="K282" i="23"/>
  <c r="I282" i="23"/>
  <c r="G282" i="23"/>
  <c r="E282" i="23"/>
  <c r="AQ281" i="23"/>
  <c r="AO281" i="23"/>
  <c r="AM281" i="23"/>
  <c r="AK281" i="23"/>
  <c r="AI281" i="23"/>
  <c r="AG281" i="23"/>
  <c r="AE281" i="23"/>
  <c r="AC281" i="23"/>
  <c r="AA281" i="23"/>
  <c r="Y281" i="23"/>
  <c r="W281" i="23"/>
  <c r="U281" i="23"/>
  <c r="S281" i="23"/>
  <c r="Q281" i="23"/>
  <c r="O281" i="23"/>
  <c r="M281" i="23"/>
  <c r="K281" i="23"/>
  <c r="I281" i="23"/>
  <c r="G281" i="23"/>
  <c r="E281" i="23"/>
  <c r="AQ280" i="23"/>
  <c r="AO280" i="23"/>
  <c r="AM280" i="23"/>
  <c r="AK280" i="23"/>
  <c r="AI280" i="23"/>
  <c r="AG280" i="23"/>
  <c r="AE280" i="23"/>
  <c r="AC280" i="23"/>
  <c r="AA280" i="23"/>
  <c r="Y280" i="23"/>
  <c r="W280" i="23"/>
  <c r="U280" i="23"/>
  <c r="S280" i="23"/>
  <c r="Q280" i="23"/>
  <c r="O280" i="23"/>
  <c r="M280" i="23"/>
  <c r="K280" i="23"/>
  <c r="I280" i="23"/>
  <c r="G280" i="23"/>
  <c r="E280" i="23"/>
  <c r="AQ279" i="23"/>
  <c r="AO279" i="23"/>
  <c r="AM279" i="23"/>
  <c r="AK279" i="23"/>
  <c r="AI279" i="23"/>
  <c r="AG279" i="23"/>
  <c r="AE279" i="23"/>
  <c r="AC279" i="23"/>
  <c r="AA279" i="23"/>
  <c r="Y279" i="23"/>
  <c r="W279" i="23"/>
  <c r="U279" i="23"/>
  <c r="S279" i="23"/>
  <c r="Q279" i="23"/>
  <c r="O279" i="23"/>
  <c r="M279" i="23"/>
  <c r="K279" i="23"/>
  <c r="I279" i="23"/>
  <c r="G279" i="23"/>
  <c r="E279" i="23"/>
  <c r="AQ278" i="23"/>
  <c r="AO278" i="23"/>
  <c r="AM278" i="23"/>
  <c r="AK278" i="23"/>
  <c r="AI278" i="23"/>
  <c r="AG278" i="23"/>
  <c r="AE278" i="23"/>
  <c r="AC278" i="23"/>
  <c r="AA278" i="23"/>
  <c r="Y278" i="23"/>
  <c r="W278" i="23"/>
  <c r="U278" i="23"/>
  <c r="S278" i="23"/>
  <c r="Q278" i="23"/>
  <c r="O278" i="23"/>
  <c r="M278" i="23"/>
  <c r="K278" i="23"/>
  <c r="I278" i="23"/>
  <c r="G278" i="23"/>
  <c r="E278" i="23"/>
  <c r="AQ277" i="23"/>
  <c r="AO277" i="23"/>
  <c r="AM277" i="23"/>
  <c r="AK277" i="23"/>
  <c r="AI277" i="23"/>
  <c r="AG277" i="23"/>
  <c r="AE277" i="23"/>
  <c r="AC277" i="23"/>
  <c r="AA277" i="23"/>
  <c r="Y277" i="23"/>
  <c r="W277" i="23"/>
  <c r="U277" i="23"/>
  <c r="S277" i="23"/>
  <c r="Q277" i="23"/>
  <c r="O277" i="23"/>
  <c r="M277" i="23"/>
  <c r="K277" i="23"/>
  <c r="I277" i="23"/>
  <c r="G277" i="23"/>
  <c r="E277" i="23"/>
  <c r="AQ276" i="23"/>
  <c r="AO276" i="23"/>
  <c r="AM276" i="23"/>
  <c r="AK276" i="23"/>
  <c r="AI276" i="23"/>
  <c r="AG276" i="23"/>
  <c r="AE276" i="23"/>
  <c r="AC276" i="23"/>
  <c r="AA276" i="23"/>
  <c r="Y276" i="23"/>
  <c r="W276" i="23"/>
  <c r="U276" i="23"/>
  <c r="S276" i="23"/>
  <c r="Q276" i="23"/>
  <c r="O276" i="23"/>
  <c r="M276" i="23"/>
  <c r="K276" i="23"/>
  <c r="I276" i="23"/>
  <c r="G276" i="23"/>
  <c r="E276" i="23"/>
  <c r="AQ275" i="23"/>
  <c r="AO275" i="23"/>
  <c r="AM275" i="23"/>
  <c r="AK275" i="23"/>
  <c r="AI275" i="23"/>
  <c r="AG275" i="23"/>
  <c r="AE275" i="23"/>
  <c r="AC275" i="23"/>
  <c r="AA275" i="23"/>
  <c r="Y275" i="23"/>
  <c r="W275" i="23"/>
  <c r="U275" i="23"/>
  <c r="S275" i="23"/>
  <c r="Q275" i="23"/>
  <c r="O275" i="23"/>
  <c r="M275" i="23"/>
  <c r="K275" i="23"/>
  <c r="I275" i="23"/>
  <c r="G275" i="23"/>
  <c r="E275" i="23"/>
  <c r="AQ274" i="23"/>
  <c r="AO274" i="23"/>
  <c r="AM274" i="23"/>
  <c r="AK274" i="23"/>
  <c r="AI274" i="23"/>
  <c r="AG274" i="23"/>
  <c r="AE274" i="23"/>
  <c r="AC274" i="23"/>
  <c r="AA274" i="23"/>
  <c r="Y274" i="23"/>
  <c r="W274" i="23"/>
  <c r="U274" i="23"/>
  <c r="S274" i="23"/>
  <c r="Q274" i="23"/>
  <c r="O274" i="23"/>
  <c r="M274" i="23"/>
  <c r="K274" i="23"/>
  <c r="I274" i="23"/>
  <c r="G274" i="23"/>
  <c r="E274" i="23"/>
  <c r="AQ273" i="23"/>
  <c r="AO273" i="23"/>
  <c r="AM273" i="23"/>
  <c r="AK273" i="23"/>
  <c r="AI273" i="23"/>
  <c r="AG273" i="23"/>
  <c r="AE273" i="23"/>
  <c r="AC273" i="23"/>
  <c r="AA273" i="23"/>
  <c r="Y273" i="23"/>
  <c r="W273" i="23"/>
  <c r="U273" i="23"/>
  <c r="S273" i="23"/>
  <c r="Q273" i="23"/>
  <c r="O273" i="23"/>
  <c r="M273" i="23"/>
  <c r="K273" i="23"/>
  <c r="I273" i="23"/>
  <c r="G273" i="23"/>
  <c r="E273" i="23"/>
  <c r="AQ272" i="23"/>
  <c r="AO272" i="23"/>
  <c r="AM272" i="23"/>
  <c r="AK272" i="23"/>
  <c r="AI272" i="23"/>
  <c r="AG272" i="23"/>
  <c r="AE272" i="23"/>
  <c r="AC272" i="23"/>
  <c r="AA272" i="23"/>
  <c r="Y272" i="23"/>
  <c r="W272" i="23"/>
  <c r="U272" i="23"/>
  <c r="S272" i="23"/>
  <c r="Q272" i="23"/>
  <c r="O272" i="23"/>
  <c r="M272" i="23"/>
  <c r="K272" i="23"/>
  <c r="I272" i="23"/>
  <c r="G272" i="23"/>
  <c r="E272" i="23"/>
  <c r="AQ271" i="23"/>
  <c r="AO271" i="23"/>
  <c r="AM271" i="23"/>
  <c r="AK271" i="23"/>
  <c r="AI271" i="23"/>
  <c r="AG271" i="23"/>
  <c r="AE271" i="23"/>
  <c r="AC271" i="23"/>
  <c r="AA271" i="23"/>
  <c r="Y271" i="23"/>
  <c r="W271" i="23"/>
  <c r="U271" i="23"/>
  <c r="S271" i="23"/>
  <c r="Q271" i="23"/>
  <c r="O271" i="23"/>
  <c r="M271" i="23"/>
  <c r="K271" i="23"/>
  <c r="I271" i="23"/>
  <c r="G271" i="23"/>
  <c r="E271" i="23"/>
  <c r="AQ270" i="23"/>
  <c r="AO270" i="23"/>
  <c r="AM270" i="23"/>
  <c r="AK270" i="23"/>
  <c r="AI270" i="23"/>
  <c r="AG270" i="23"/>
  <c r="AE270" i="23"/>
  <c r="AC270" i="23"/>
  <c r="AA270" i="23"/>
  <c r="Y270" i="23"/>
  <c r="W270" i="23"/>
  <c r="U270" i="23"/>
  <c r="S270" i="23"/>
  <c r="Q270" i="23"/>
  <c r="O270" i="23"/>
  <c r="M270" i="23"/>
  <c r="K270" i="23"/>
  <c r="I270" i="23"/>
  <c r="G270" i="23"/>
  <c r="E270" i="23"/>
  <c r="AQ269" i="23"/>
  <c r="AO269" i="23"/>
  <c r="AM269" i="23"/>
  <c r="AK269" i="23"/>
  <c r="AI269" i="23"/>
  <c r="AG269" i="23"/>
  <c r="AE269" i="23"/>
  <c r="AC269" i="23"/>
  <c r="AA269" i="23"/>
  <c r="Y269" i="23"/>
  <c r="W269" i="23"/>
  <c r="U269" i="23"/>
  <c r="S269" i="23"/>
  <c r="Q269" i="23"/>
  <c r="O269" i="23"/>
  <c r="M269" i="23"/>
  <c r="K269" i="23"/>
  <c r="I269" i="23"/>
  <c r="G269" i="23"/>
  <c r="E269" i="23"/>
  <c r="AQ268" i="23"/>
  <c r="AO268" i="23"/>
  <c r="AM268" i="23"/>
  <c r="AK268" i="23"/>
  <c r="AI268" i="23"/>
  <c r="AG268" i="23"/>
  <c r="AE268" i="23"/>
  <c r="AC268" i="23"/>
  <c r="AA268" i="23"/>
  <c r="Y268" i="23"/>
  <c r="W268" i="23"/>
  <c r="U268" i="23"/>
  <c r="S268" i="23"/>
  <c r="Q268" i="23"/>
  <c r="O268" i="23"/>
  <c r="M268" i="23"/>
  <c r="K268" i="23"/>
  <c r="I268" i="23"/>
  <c r="G268" i="23"/>
  <c r="E268" i="23"/>
  <c r="AQ267" i="23"/>
  <c r="AO267" i="23"/>
  <c r="AM267" i="23"/>
  <c r="AK267" i="23"/>
  <c r="AI267" i="23"/>
  <c r="AG267" i="23"/>
  <c r="AE267" i="23"/>
  <c r="AC267" i="23"/>
  <c r="AA267" i="23"/>
  <c r="Y267" i="23"/>
  <c r="W267" i="23"/>
  <c r="U267" i="23"/>
  <c r="S267" i="23"/>
  <c r="Q267" i="23"/>
  <c r="O267" i="23"/>
  <c r="M267" i="23"/>
  <c r="K267" i="23"/>
  <c r="I267" i="23"/>
  <c r="G267" i="23"/>
  <c r="E267" i="23"/>
  <c r="AQ266" i="23"/>
  <c r="AO266" i="23"/>
  <c r="AM266" i="23"/>
  <c r="AK266" i="23"/>
  <c r="AI266" i="23"/>
  <c r="AG266" i="23"/>
  <c r="AE266" i="23"/>
  <c r="AC266" i="23"/>
  <c r="AA266" i="23"/>
  <c r="Y266" i="23"/>
  <c r="W266" i="23"/>
  <c r="U266" i="23"/>
  <c r="S266" i="23"/>
  <c r="Q266" i="23"/>
  <c r="O266" i="23"/>
  <c r="M266" i="23"/>
  <c r="K266" i="23"/>
  <c r="I266" i="23"/>
  <c r="G266" i="23"/>
  <c r="E266" i="23"/>
  <c r="AQ265" i="23"/>
  <c r="AO265" i="23"/>
  <c r="AM265" i="23"/>
  <c r="AK265" i="23"/>
  <c r="AI265" i="23"/>
  <c r="AG265" i="23"/>
  <c r="AE265" i="23"/>
  <c r="AC265" i="23"/>
  <c r="AA265" i="23"/>
  <c r="Y265" i="23"/>
  <c r="W265" i="23"/>
  <c r="U265" i="23"/>
  <c r="S265" i="23"/>
  <c r="Q265" i="23"/>
  <c r="O265" i="23"/>
  <c r="M265" i="23"/>
  <c r="K265" i="23"/>
  <c r="I265" i="23"/>
  <c r="G265" i="23"/>
  <c r="E265" i="23"/>
  <c r="AQ264" i="23"/>
  <c r="AO264" i="23"/>
  <c r="AM264" i="23"/>
  <c r="AK264" i="23"/>
  <c r="AI264" i="23"/>
  <c r="AG264" i="23"/>
  <c r="AE264" i="23"/>
  <c r="AC264" i="23"/>
  <c r="AA264" i="23"/>
  <c r="Y264" i="23"/>
  <c r="W264" i="23"/>
  <c r="U264" i="23"/>
  <c r="S264" i="23"/>
  <c r="Q264" i="23"/>
  <c r="O264" i="23"/>
  <c r="M264" i="23"/>
  <c r="K264" i="23"/>
  <c r="I264" i="23"/>
  <c r="G264" i="23"/>
  <c r="E264" i="23"/>
  <c r="AQ263" i="23"/>
  <c r="AO263" i="23"/>
  <c r="AM263" i="23"/>
  <c r="AK263" i="23"/>
  <c r="AI263" i="23"/>
  <c r="AG263" i="23"/>
  <c r="AE263" i="23"/>
  <c r="AC263" i="23"/>
  <c r="AA263" i="23"/>
  <c r="Y263" i="23"/>
  <c r="W263" i="23"/>
  <c r="U263" i="23"/>
  <c r="S263" i="23"/>
  <c r="Q263" i="23"/>
  <c r="O263" i="23"/>
  <c r="M263" i="23"/>
  <c r="K263" i="23"/>
  <c r="I263" i="23"/>
  <c r="G263" i="23"/>
  <c r="E263" i="23"/>
  <c r="AQ262" i="23"/>
  <c r="AO262" i="23"/>
  <c r="AM262" i="23"/>
  <c r="AK262" i="23"/>
  <c r="AI262" i="23"/>
  <c r="AG262" i="23"/>
  <c r="AE262" i="23"/>
  <c r="AC262" i="23"/>
  <c r="AA262" i="23"/>
  <c r="Y262" i="23"/>
  <c r="W262" i="23"/>
  <c r="U262" i="23"/>
  <c r="S262" i="23"/>
  <c r="Q262" i="23"/>
  <c r="O262" i="23"/>
  <c r="M262" i="23"/>
  <c r="K262" i="23"/>
  <c r="I262" i="23"/>
  <c r="G262" i="23"/>
  <c r="E262" i="23"/>
  <c r="AQ261" i="23"/>
  <c r="AO261" i="23"/>
  <c r="AM261" i="23"/>
  <c r="AK261" i="23"/>
  <c r="AI261" i="23"/>
  <c r="AG261" i="23"/>
  <c r="AE261" i="23"/>
  <c r="AC261" i="23"/>
  <c r="AA261" i="23"/>
  <c r="Y261" i="23"/>
  <c r="W261" i="23"/>
  <c r="U261" i="23"/>
  <c r="S261" i="23"/>
  <c r="Q261" i="23"/>
  <c r="O261" i="23"/>
  <c r="M261" i="23"/>
  <c r="K261" i="23"/>
  <c r="I261" i="23"/>
  <c r="G261" i="23"/>
  <c r="E261" i="23"/>
  <c r="AQ260" i="23"/>
  <c r="AO260" i="23"/>
  <c r="AM260" i="23"/>
  <c r="AK260" i="23"/>
  <c r="AI260" i="23"/>
  <c r="AG260" i="23"/>
  <c r="AE260" i="23"/>
  <c r="AC260" i="23"/>
  <c r="AA260" i="23"/>
  <c r="Y260" i="23"/>
  <c r="W260" i="23"/>
  <c r="U260" i="23"/>
  <c r="S260" i="23"/>
  <c r="Q260" i="23"/>
  <c r="O260" i="23"/>
  <c r="M260" i="23"/>
  <c r="K260" i="23"/>
  <c r="I260" i="23"/>
  <c r="G260" i="23"/>
  <c r="E260" i="23"/>
  <c r="AQ259" i="23"/>
  <c r="AO259" i="23"/>
  <c r="AM259" i="23"/>
  <c r="AK259" i="23"/>
  <c r="AI259" i="23"/>
  <c r="AG259" i="23"/>
  <c r="AE259" i="23"/>
  <c r="AC259" i="23"/>
  <c r="AA259" i="23"/>
  <c r="Y259" i="23"/>
  <c r="W259" i="23"/>
  <c r="U259" i="23"/>
  <c r="S259" i="23"/>
  <c r="Q259" i="23"/>
  <c r="O259" i="23"/>
  <c r="M259" i="23"/>
  <c r="K259" i="23"/>
  <c r="I259" i="23"/>
  <c r="G259" i="23"/>
  <c r="E259" i="23"/>
  <c r="AQ258" i="23"/>
  <c r="AO258" i="23"/>
  <c r="AM258" i="23"/>
  <c r="AK258" i="23"/>
  <c r="AI258" i="23"/>
  <c r="AG258" i="23"/>
  <c r="AE258" i="23"/>
  <c r="AC258" i="23"/>
  <c r="AA258" i="23"/>
  <c r="Y258" i="23"/>
  <c r="W258" i="23"/>
  <c r="U258" i="23"/>
  <c r="S258" i="23"/>
  <c r="Q258" i="23"/>
  <c r="O258" i="23"/>
  <c r="M258" i="23"/>
  <c r="K258" i="23"/>
  <c r="I258" i="23"/>
  <c r="G258" i="23"/>
  <c r="E258" i="23"/>
  <c r="AQ257" i="23"/>
  <c r="AO257" i="23"/>
  <c r="AM257" i="23"/>
  <c r="AK257" i="23"/>
  <c r="AI257" i="23"/>
  <c r="AG257" i="23"/>
  <c r="AE257" i="23"/>
  <c r="AC257" i="23"/>
  <c r="AA257" i="23"/>
  <c r="Y257" i="23"/>
  <c r="W257" i="23"/>
  <c r="U257" i="23"/>
  <c r="S257" i="23"/>
  <c r="Q257" i="23"/>
  <c r="O257" i="23"/>
  <c r="M257" i="23"/>
  <c r="K257" i="23"/>
  <c r="I257" i="23"/>
  <c r="G257" i="23"/>
  <c r="E257" i="23"/>
  <c r="AQ256" i="23"/>
  <c r="AO256" i="23"/>
  <c r="AM256" i="23"/>
  <c r="AK256" i="23"/>
  <c r="AI256" i="23"/>
  <c r="AG256" i="23"/>
  <c r="AE256" i="23"/>
  <c r="AC256" i="23"/>
  <c r="AA256" i="23"/>
  <c r="Y256" i="23"/>
  <c r="W256" i="23"/>
  <c r="U256" i="23"/>
  <c r="S256" i="23"/>
  <c r="Q256" i="23"/>
  <c r="O256" i="23"/>
  <c r="M256" i="23"/>
  <c r="K256" i="23"/>
  <c r="I256" i="23"/>
  <c r="G256" i="23"/>
  <c r="E256" i="23"/>
  <c r="AQ255" i="23"/>
  <c r="AO255" i="23"/>
  <c r="AM255" i="23"/>
  <c r="AK255" i="23"/>
  <c r="AI255" i="23"/>
  <c r="AG255" i="23"/>
  <c r="AE255" i="23"/>
  <c r="AC255" i="23"/>
  <c r="AA255" i="23"/>
  <c r="Y255" i="23"/>
  <c r="W255" i="23"/>
  <c r="U255" i="23"/>
  <c r="S255" i="23"/>
  <c r="Q255" i="23"/>
  <c r="O255" i="23"/>
  <c r="M255" i="23"/>
  <c r="K255" i="23"/>
  <c r="I255" i="23"/>
  <c r="G255" i="23"/>
  <c r="E255" i="23"/>
  <c r="AQ254" i="23"/>
  <c r="AO254" i="23"/>
  <c r="AM254" i="23"/>
  <c r="AK254" i="23"/>
  <c r="AI254" i="23"/>
  <c r="AG254" i="23"/>
  <c r="AE254" i="23"/>
  <c r="AC254" i="23"/>
  <c r="AA254" i="23"/>
  <c r="Y254" i="23"/>
  <c r="W254" i="23"/>
  <c r="U254" i="23"/>
  <c r="S254" i="23"/>
  <c r="Q254" i="23"/>
  <c r="O254" i="23"/>
  <c r="M254" i="23"/>
  <c r="K254" i="23"/>
  <c r="I254" i="23"/>
  <c r="G254" i="23"/>
  <c r="E254" i="23"/>
  <c r="AQ253" i="23"/>
  <c r="AO253" i="23"/>
  <c r="AM253" i="23"/>
  <c r="AK253" i="23"/>
  <c r="AI253" i="23"/>
  <c r="AG253" i="23"/>
  <c r="AE253" i="23"/>
  <c r="AC253" i="23"/>
  <c r="AA253" i="23"/>
  <c r="Y253" i="23"/>
  <c r="W253" i="23"/>
  <c r="U253" i="23"/>
  <c r="S253" i="23"/>
  <c r="Q253" i="23"/>
  <c r="O253" i="23"/>
  <c r="M253" i="23"/>
  <c r="K253" i="23"/>
  <c r="I253" i="23"/>
  <c r="G253" i="23"/>
  <c r="E253" i="23"/>
  <c r="AQ252" i="23"/>
  <c r="AO252" i="23"/>
  <c r="AM252" i="23"/>
  <c r="AK252" i="23"/>
  <c r="AI252" i="23"/>
  <c r="AG252" i="23"/>
  <c r="AE252" i="23"/>
  <c r="AC252" i="23"/>
  <c r="AA252" i="23"/>
  <c r="Y252" i="23"/>
  <c r="W252" i="23"/>
  <c r="U252" i="23"/>
  <c r="S252" i="23"/>
  <c r="Q252" i="23"/>
  <c r="O252" i="23"/>
  <c r="M252" i="23"/>
  <c r="K252" i="23"/>
  <c r="I252" i="23"/>
  <c r="G252" i="23"/>
  <c r="E252" i="23"/>
  <c r="AQ251" i="23"/>
  <c r="AO251" i="23"/>
  <c r="AM251" i="23"/>
  <c r="AK251" i="23"/>
  <c r="AI251" i="23"/>
  <c r="AG251" i="23"/>
  <c r="AE251" i="23"/>
  <c r="AC251" i="23"/>
  <c r="AA251" i="23"/>
  <c r="Y251" i="23"/>
  <c r="W251" i="23"/>
  <c r="U251" i="23"/>
  <c r="S251" i="23"/>
  <c r="Q251" i="23"/>
  <c r="O251" i="23"/>
  <c r="M251" i="23"/>
  <c r="K251" i="23"/>
  <c r="I251" i="23"/>
  <c r="G251" i="23"/>
  <c r="E251" i="23"/>
  <c r="AQ250" i="23"/>
  <c r="AO250" i="23"/>
  <c r="AM250" i="23"/>
  <c r="AK250" i="23"/>
  <c r="AI250" i="23"/>
  <c r="AG250" i="23"/>
  <c r="AE250" i="23"/>
  <c r="AC250" i="23"/>
  <c r="AA250" i="23"/>
  <c r="Y250" i="23"/>
  <c r="W250" i="23"/>
  <c r="U250" i="23"/>
  <c r="S250" i="23"/>
  <c r="Q250" i="23"/>
  <c r="O250" i="23"/>
  <c r="M250" i="23"/>
  <c r="K250" i="23"/>
  <c r="I250" i="23"/>
  <c r="G250" i="23"/>
  <c r="E250" i="23"/>
  <c r="AQ249" i="23"/>
  <c r="AO249" i="23"/>
  <c r="AM249" i="23"/>
  <c r="AK249" i="23"/>
  <c r="AI249" i="23"/>
  <c r="AG249" i="23"/>
  <c r="AE249" i="23"/>
  <c r="AC249" i="23"/>
  <c r="AA249" i="23"/>
  <c r="Y249" i="23"/>
  <c r="W249" i="23"/>
  <c r="U249" i="23"/>
  <c r="S249" i="23"/>
  <c r="Q249" i="23"/>
  <c r="O249" i="23"/>
  <c r="M249" i="23"/>
  <c r="K249" i="23"/>
  <c r="I249" i="23"/>
  <c r="G249" i="23"/>
  <c r="E249" i="23"/>
  <c r="AQ248" i="23"/>
  <c r="AO248" i="23"/>
  <c r="AM248" i="23"/>
  <c r="AK248" i="23"/>
  <c r="AI248" i="23"/>
  <c r="AG248" i="23"/>
  <c r="AE248" i="23"/>
  <c r="AC248" i="23"/>
  <c r="AA248" i="23"/>
  <c r="Y248" i="23"/>
  <c r="W248" i="23"/>
  <c r="U248" i="23"/>
  <c r="S248" i="23"/>
  <c r="Q248" i="23"/>
  <c r="O248" i="23"/>
  <c r="M248" i="23"/>
  <c r="K248" i="23"/>
  <c r="I248" i="23"/>
  <c r="G248" i="23"/>
  <c r="E248" i="23"/>
  <c r="AQ247" i="23"/>
  <c r="AO247" i="23"/>
  <c r="AM247" i="23"/>
  <c r="AK247" i="23"/>
  <c r="AI247" i="23"/>
  <c r="AG247" i="23"/>
  <c r="AE247" i="23"/>
  <c r="AC247" i="23"/>
  <c r="AA247" i="23"/>
  <c r="Y247" i="23"/>
  <c r="W247" i="23"/>
  <c r="U247" i="23"/>
  <c r="S247" i="23"/>
  <c r="Q247" i="23"/>
  <c r="O247" i="23"/>
  <c r="M247" i="23"/>
  <c r="K247" i="23"/>
  <c r="I247" i="23"/>
  <c r="G247" i="23"/>
  <c r="E247" i="23"/>
  <c r="AQ246" i="23"/>
  <c r="AO246" i="23"/>
  <c r="AM246" i="23"/>
  <c r="AK246" i="23"/>
  <c r="AI246" i="23"/>
  <c r="AG246" i="23"/>
  <c r="AE246" i="23"/>
  <c r="AC246" i="23"/>
  <c r="AA246" i="23"/>
  <c r="Y246" i="23"/>
  <c r="W246" i="23"/>
  <c r="U246" i="23"/>
  <c r="S246" i="23"/>
  <c r="Q246" i="23"/>
  <c r="O246" i="23"/>
  <c r="M246" i="23"/>
  <c r="K246" i="23"/>
  <c r="I246" i="23"/>
  <c r="G246" i="23"/>
  <c r="E246" i="23"/>
  <c r="AQ245" i="23"/>
  <c r="AO245" i="23"/>
  <c r="AM245" i="23"/>
  <c r="AK245" i="23"/>
  <c r="AI245" i="23"/>
  <c r="AG245" i="23"/>
  <c r="AE245" i="23"/>
  <c r="AC245" i="23"/>
  <c r="AA245" i="23"/>
  <c r="Y245" i="23"/>
  <c r="W245" i="23"/>
  <c r="U245" i="23"/>
  <c r="S245" i="23"/>
  <c r="Q245" i="23"/>
  <c r="O245" i="23"/>
  <c r="M245" i="23"/>
  <c r="K245" i="23"/>
  <c r="I245" i="23"/>
  <c r="G245" i="23"/>
  <c r="E245" i="23"/>
  <c r="AQ244" i="23"/>
  <c r="AO244" i="23"/>
  <c r="AM244" i="23"/>
  <c r="AK244" i="23"/>
  <c r="AI244" i="23"/>
  <c r="AG244" i="23"/>
  <c r="AE244" i="23"/>
  <c r="AC244" i="23"/>
  <c r="AA244" i="23"/>
  <c r="Y244" i="23"/>
  <c r="W244" i="23"/>
  <c r="U244" i="23"/>
  <c r="S244" i="23"/>
  <c r="Q244" i="23"/>
  <c r="O244" i="23"/>
  <c r="M244" i="23"/>
  <c r="K244" i="23"/>
  <c r="I244" i="23"/>
  <c r="G244" i="23"/>
  <c r="E244" i="23"/>
  <c r="AQ243" i="23"/>
  <c r="AO243" i="23"/>
  <c r="AM243" i="23"/>
  <c r="AK243" i="23"/>
  <c r="AI243" i="23"/>
  <c r="AG243" i="23"/>
  <c r="AE243" i="23"/>
  <c r="AC243" i="23"/>
  <c r="AA243" i="23"/>
  <c r="Y243" i="23"/>
  <c r="W243" i="23"/>
  <c r="U243" i="23"/>
  <c r="S243" i="23"/>
  <c r="Q243" i="23"/>
  <c r="O243" i="23"/>
  <c r="M243" i="23"/>
  <c r="K243" i="23"/>
  <c r="I243" i="23"/>
  <c r="G243" i="23"/>
  <c r="E243" i="23"/>
  <c r="AQ242" i="23"/>
  <c r="AO242" i="23"/>
  <c r="AM242" i="23"/>
  <c r="AK242" i="23"/>
  <c r="AI242" i="23"/>
  <c r="AG242" i="23"/>
  <c r="AE242" i="23"/>
  <c r="AC242" i="23"/>
  <c r="AA242" i="23"/>
  <c r="Y242" i="23"/>
  <c r="W242" i="23"/>
  <c r="U242" i="23"/>
  <c r="S242" i="23"/>
  <c r="Q242" i="23"/>
  <c r="O242" i="23"/>
  <c r="M242" i="23"/>
  <c r="K242" i="23"/>
  <c r="I242" i="23"/>
  <c r="G242" i="23"/>
  <c r="E242" i="23"/>
  <c r="AQ241" i="23"/>
  <c r="AO241" i="23"/>
  <c r="AM241" i="23"/>
  <c r="AK241" i="23"/>
  <c r="AI241" i="23"/>
  <c r="AG241" i="23"/>
  <c r="AE241" i="23"/>
  <c r="AC241" i="23"/>
  <c r="AA241" i="23"/>
  <c r="Y241" i="23"/>
  <c r="W241" i="23"/>
  <c r="U241" i="23"/>
  <c r="S241" i="23"/>
  <c r="Q241" i="23"/>
  <c r="O241" i="23"/>
  <c r="M241" i="23"/>
  <c r="K241" i="23"/>
  <c r="I241" i="23"/>
  <c r="G241" i="23"/>
  <c r="E241" i="23"/>
  <c r="AQ240" i="23"/>
  <c r="AO240" i="23"/>
  <c r="AM240" i="23"/>
  <c r="AK240" i="23"/>
  <c r="AI240" i="23"/>
  <c r="AG240" i="23"/>
  <c r="AE240" i="23"/>
  <c r="AC240" i="23"/>
  <c r="AA240" i="23"/>
  <c r="Y240" i="23"/>
  <c r="W240" i="23"/>
  <c r="U240" i="23"/>
  <c r="S240" i="23"/>
  <c r="Q240" i="23"/>
  <c r="O240" i="23"/>
  <c r="M240" i="23"/>
  <c r="K240" i="23"/>
  <c r="I240" i="23"/>
  <c r="G240" i="23"/>
  <c r="E240" i="23"/>
  <c r="AQ239" i="23"/>
  <c r="AO239" i="23"/>
  <c r="AM239" i="23"/>
  <c r="AK239" i="23"/>
  <c r="AI239" i="23"/>
  <c r="AG239" i="23"/>
  <c r="AE239" i="23"/>
  <c r="AC239" i="23"/>
  <c r="AA239" i="23"/>
  <c r="Y239" i="23"/>
  <c r="W239" i="23"/>
  <c r="U239" i="23"/>
  <c r="S239" i="23"/>
  <c r="Q239" i="23"/>
  <c r="O239" i="23"/>
  <c r="M239" i="23"/>
  <c r="K239" i="23"/>
  <c r="I239" i="23"/>
  <c r="G239" i="23"/>
  <c r="E239" i="23"/>
  <c r="AQ238" i="23"/>
  <c r="AO238" i="23"/>
  <c r="AM238" i="23"/>
  <c r="AK238" i="23"/>
  <c r="AI238" i="23"/>
  <c r="AG238" i="23"/>
  <c r="AE238" i="23"/>
  <c r="AC238" i="23"/>
  <c r="AA238" i="23"/>
  <c r="Y238" i="23"/>
  <c r="W238" i="23"/>
  <c r="U238" i="23"/>
  <c r="S238" i="23"/>
  <c r="Q238" i="23"/>
  <c r="O238" i="23"/>
  <c r="M238" i="23"/>
  <c r="K238" i="23"/>
  <c r="I238" i="23"/>
  <c r="G238" i="23"/>
  <c r="E238" i="23"/>
  <c r="AQ237" i="23"/>
  <c r="AO237" i="23"/>
  <c r="AM237" i="23"/>
  <c r="AK237" i="23"/>
  <c r="AI237" i="23"/>
  <c r="AG237" i="23"/>
  <c r="AE237" i="23"/>
  <c r="AC237" i="23"/>
  <c r="AA237" i="23"/>
  <c r="Y237" i="23"/>
  <c r="W237" i="23"/>
  <c r="U237" i="23"/>
  <c r="S237" i="23"/>
  <c r="Q237" i="23"/>
  <c r="O237" i="23"/>
  <c r="M237" i="23"/>
  <c r="K237" i="23"/>
  <c r="I237" i="23"/>
  <c r="G237" i="23"/>
  <c r="E237" i="23"/>
  <c r="AQ236" i="23"/>
  <c r="AO236" i="23"/>
  <c r="AM236" i="23"/>
  <c r="AK236" i="23"/>
  <c r="AI236" i="23"/>
  <c r="AG236" i="23"/>
  <c r="AE236" i="23"/>
  <c r="AC236" i="23"/>
  <c r="AA236" i="23"/>
  <c r="Y236" i="23"/>
  <c r="W236" i="23"/>
  <c r="U236" i="23"/>
  <c r="S236" i="23"/>
  <c r="Q236" i="23"/>
  <c r="O236" i="23"/>
  <c r="M236" i="23"/>
  <c r="K236" i="23"/>
  <c r="I236" i="23"/>
  <c r="G236" i="23"/>
  <c r="E236" i="23"/>
  <c r="AQ235" i="23"/>
  <c r="AO235" i="23"/>
  <c r="AM235" i="23"/>
  <c r="AK235" i="23"/>
  <c r="AI235" i="23"/>
  <c r="AG235" i="23"/>
  <c r="AE235" i="23"/>
  <c r="AC235" i="23"/>
  <c r="AA235" i="23"/>
  <c r="Y235" i="23"/>
  <c r="W235" i="23"/>
  <c r="U235" i="23"/>
  <c r="S235" i="23"/>
  <c r="Q235" i="23"/>
  <c r="O235" i="23"/>
  <c r="M235" i="23"/>
  <c r="K235" i="23"/>
  <c r="I235" i="23"/>
  <c r="G235" i="23"/>
  <c r="E235" i="23"/>
  <c r="AQ234" i="23"/>
  <c r="AO234" i="23"/>
  <c r="AM234" i="23"/>
  <c r="AK234" i="23"/>
  <c r="AI234" i="23"/>
  <c r="AG234" i="23"/>
  <c r="AE234" i="23"/>
  <c r="AC234" i="23"/>
  <c r="AA234" i="23"/>
  <c r="Y234" i="23"/>
  <c r="W234" i="23"/>
  <c r="U234" i="23"/>
  <c r="S234" i="23"/>
  <c r="Q234" i="23"/>
  <c r="O234" i="23"/>
  <c r="M234" i="23"/>
  <c r="K234" i="23"/>
  <c r="I234" i="23"/>
  <c r="G234" i="23"/>
  <c r="E234" i="23"/>
  <c r="AQ233" i="23"/>
  <c r="AO233" i="23"/>
  <c r="AM233" i="23"/>
  <c r="AK233" i="23"/>
  <c r="AI233" i="23"/>
  <c r="AG233" i="23"/>
  <c r="AE233" i="23"/>
  <c r="AC233" i="23"/>
  <c r="AA233" i="23"/>
  <c r="Y233" i="23"/>
  <c r="W233" i="23"/>
  <c r="U233" i="23"/>
  <c r="S233" i="23"/>
  <c r="Q233" i="23"/>
  <c r="O233" i="23"/>
  <c r="M233" i="23"/>
  <c r="K233" i="23"/>
  <c r="I233" i="23"/>
  <c r="G233" i="23"/>
  <c r="E233" i="23"/>
  <c r="AQ232" i="23"/>
  <c r="AO232" i="23"/>
  <c r="AM232" i="23"/>
  <c r="AK232" i="23"/>
  <c r="AI232" i="23"/>
  <c r="AG232" i="23"/>
  <c r="AE232" i="23"/>
  <c r="AC232" i="23"/>
  <c r="AA232" i="23"/>
  <c r="Y232" i="23"/>
  <c r="W232" i="23"/>
  <c r="U232" i="23"/>
  <c r="S232" i="23"/>
  <c r="Q232" i="23"/>
  <c r="O232" i="23"/>
  <c r="M232" i="23"/>
  <c r="K232" i="23"/>
  <c r="I232" i="23"/>
  <c r="G232" i="23"/>
  <c r="E232" i="23"/>
  <c r="AQ231" i="23"/>
  <c r="AO231" i="23"/>
  <c r="AM231" i="23"/>
  <c r="AK231" i="23"/>
  <c r="AI231" i="23"/>
  <c r="AG231" i="23"/>
  <c r="AE231" i="23"/>
  <c r="AC231" i="23"/>
  <c r="AA231" i="23"/>
  <c r="Y231" i="23"/>
  <c r="W231" i="23"/>
  <c r="U231" i="23"/>
  <c r="S231" i="23"/>
  <c r="Q231" i="23"/>
  <c r="O231" i="23"/>
  <c r="M231" i="23"/>
  <c r="K231" i="23"/>
  <c r="I231" i="23"/>
  <c r="G231" i="23"/>
  <c r="E231" i="23"/>
  <c r="AQ230" i="23"/>
  <c r="AO230" i="23"/>
  <c r="AM230" i="23"/>
  <c r="AK230" i="23"/>
  <c r="AI230" i="23"/>
  <c r="AG230" i="23"/>
  <c r="AE230" i="23"/>
  <c r="AC230" i="23"/>
  <c r="AA230" i="23"/>
  <c r="Y230" i="23"/>
  <c r="W230" i="23"/>
  <c r="U230" i="23"/>
  <c r="S230" i="23"/>
  <c r="Q230" i="23"/>
  <c r="O230" i="23"/>
  <c r="M230" i="23"/>
  <c r="K230" i="23"/>
  <c r="I230" i="23"/>
  <c r="G230" i="23"/>
  <c r="E230" i="23"/>
  <c r="AQ229" i="23"/>
  <c r="AO229" i="23"/>
  <c r="AM229" i="23"/>
  <c r="AK229" i="23"/>
  <c r="AI229" i="23"/>
  <c r="AG229" i="23"/>
  <c r="AE229" i="23"/>
  <c r="AC229" i="23"/>
  <c r="AA229" i="23"/>
  <c r="Y229" i="23"/>
  <c r="W229" i="23"/>
  <c r="U229" i="23"/>
  <c r="S229" i="23"/>
  <c r="Q229" i="23"/>
  <c r="O229" i="23"/>
  <c r="M229" i="23"/>
  <c r="K229" i="23"/>
  <c r="I229" i="23"/>
  <c r="G229" i="23"/>
  <c r="E229" i="23"/>
  <c r="AQ228" i="23"/>
  <c r="AO228" i="23"/>
  <c r="AM228" i="23"/>
  <c r="AK228" i="23"/>
  <c r="AI228" i="23"/>
  <c r="AG228" i="23"/>
  <c r="AE228" i="23"/>
  <c r="AC228" i="23"/>
  <c r="AA228" i="23"/>
  <c r="Y228" i="23"/>
  <c r="W228" i="23"/>
  <c r="U228" i="23"/>
  <c r="S228" i="23"/>
  <c r="Q228" i="23"/>
  <c r="O228" i="23"/>
  <c r="M228" i="23"/>
  <c r="K228" i="23"/>
  <c r="I228" i="23"/>
  <c r="G228" i="23"/>
  <c r="E228" i="23"/>
  <c r="AQ227" i="23"/>
  <c r="AO227" i="23"/>
  <c r="AM227" i="23"/>
  <c r="AK227" i="23"/>
  <c r="AI227" i="23"/>
  <c r="AG227" i="23"/>
  <c r="AE227" i="23"/>
  <c r="AC227" i="23"/>
  <c r="AA227" i="23"/>
  <c r="Y227" i="23"/>
  <c r="W227" i="23"/>
  <c r="U227" i="23"/>
  <c r="S227" i="23"/>
  <c r="Q227" i="23"/>
  <c r="O227" i="23"/>
  <c r="M227" i="23"/>
  <c r="K227" i="23"/>
  <c r="I227" i="23"/>
  <c r="G227" i="23"/>
  <c r="E227" i="23"/>
  <c r="AQ226" i="23"/>
  <c r="AO226" i="23"/>
  <c r="AM226" i="23"/>
  <c r="AK226" i="23"/>
  <c r="AI226" i="23"/>
  <c r="AG226" i="23"/>
  <c r="AE226" i="23"/>
  <c r="AC226" i="23"/>
  <c r="AA226" i="23"/>
  <c r="Y226" i="23"/>
  <c r="W226" i="23"/>
  <c r="U226" i="23"/>
  <c r="S226" i="23"/>
  <c r="Q226" i="23"/>
  <c r="O226" i="23"/>
  <c r="M226" i="23"/>
  <c r="K226" i="23"/>
  <c r="I226" i="23"/>
  <c r="G226" i="23"/>
  <c r="E226" i="23"/>
  <c r="AQ225" i="23"/>
  <c r="AO225" i="23"/>
  <c r="AM225" i="23"/>
  <c r="AK225" i="23"/>
  <c r="AI225" i="23"/>
  <c r="AG225" i="23"/>
  <c r="AE225" i="23"/>
  <c r="AC225" i="23"/>
  <c r="AA225" i="23"/>
  <c r="Y225" i="23"/>
  <c r="W225" i="23"/>
  <c r="U225" i="23"/>
  <c r="S225" i="23"/>
  <c r="Q225" i="23"/>
  <c r="O225" i="23"/>
  <c r="M225" i="23"/>
  <c r="K225" i="23"/>
  <c r="I225" i="23"/>
  <c r="G225" i="23"/>
  <c r="E225" i="23"/>
  <c r="AQ224" i="23"/>
  <c r="AO224" i="23"/>
  <c r="AM224" i="23"/>
  <c r="AK224" i="23"/>
  <c r="AI224" i="23"/>
  <c r="AG224" i="23"/>
  <c r="AE224" i="23"/>
  <c r="AC224" i="23"/>
  <c r="AA224" i="23"/>
  <c r="Y224" i="23"/>
  <c r="W224" i="23"/>
  <c r="U224" i="23"/>
  <c r="S224" i="23"/>
  <c r="Q224" i="23"/>
  <c r="O224" i="23"/>
  <c r="M224" i="23"/>
  <c r="K224" i="23"/>
  <c r="I224" i="23"/>
  <c r="G224" i="23"/>
  <c r="E224" i="23"/>
  <c r="AQ223" i="23"/>
  <c r="AO223" i="23"/>
  <c r="AM223" i="23"/>
  <c r="AK223" i="23"/>
  <c r="AI223" i="23"/>
  <c r="AG223" i="23"/>
  <c r="AE223" i="23"/>
  <c r="AC223" i="23"/>
  <c r="AA223" i="23"/>
  <c r="Y223" i="23"/>
  <c r="W223" i="23"/>
  <c r="U223" i="23"/>
  <c r="S223" i="23"/>
  <c r="Q223" i="23"/>
  <c r="O223" i="23"/>
  <c r="M223" i="23"/>
  <c r="K223" i="23"/>
  <c r="I223" i="23"/>
  <c r="G223" i="23"/>
  <c r="E223" i="23"/>
  <c r="AQ222" i="23"/>
  <c r="AO222" i="23"/>
  <c r="AM222" i="23"/>
  <c r="AK222" i="23"/>
  <c r="AI222" i="23"/>
  <c r="AG222" i="23"/>
  <c r="AE222" i="23"/>
  <c r="AC222" i="23"/>
  <c r="AA222" i="23"/>
  <c r="Y222" i="23"/>
  <c r="W222" i="23"/>
  <c r="U222" i="23"/>
  <c r="S222" i="23"/>
  <c r="Q222" i="23"/>
  <c r="O222" i="23"/>
  <c r="M222" i="23"/>
  <c r="K222" i="23"/>
  <c r="I222" i="23"/>
  <c r="G222" i="23"/>
  <c r="E222" i="23"/>
  <c r="AQ221" i="23"/>
  <c r="AO221" i="23"/>
  <c r="AM221" i="23"/>
  <c r="AK221" i="23"/>
  <c r="AI221" i="23"/>
  <c r="AG221" i="23"/>
  <c r="AE221" i="23"/>
  <c r="AC221" i="23"/>
  <c r="AA221" i="23"/>
  <c r="Y221" i="23"/>
  <c r="W221" i="23"/>
  <c r="U221" i="23"/>
  <c r="S221" i="23"/>
  <c r="Q221" i="23"/>
  <c r="O221" i="23"/>
  <c r="M221" i="23"/>
  <c r="K221" i="23"/>
  <c r="I221" i="23"/>
  <c r="G221" i="23"/>
  <c r="E221" i="23"/>
  <c r="AQ220" i="23"/>
  <c r="AO220" i="23"/>
  <c r="AM220" i="23"/>
  <c r="AK220" i="23"/>
  <c r="AI220" i="23"/>
  <c r="AG220" i="23"/>
  <c r="AE220" i="23"/>
  <c r="AC220" i="23"/>
  <c r="AA220" i="23"/>
  <c r="Y220" i="23"/>
  <c r="W220" i="23"/>
  <c r="U220" i="23"/>
  <c r="S220" i="23"/>
  <c r="Q220" i="23"/>
  <c r="O220" i="23"/>
  <c r="M220" i="23"/>
  <c r="K220" i="23"/>
  <c r="I220" i="23"/>
  <c r="G220" i="23"/>
  <c r="E220" i="23"/>
  <c r="AQ219" i="23"/>
  <c r="AO219" i="23"/>
  <c r="AM219" i="23"/>
  <c r="AK219" i="23"/>
  <c r="AI219" i="23"/>
  <c r="AG219" i="23"/>
  <c r="AE219" i="23"/>
  <c r="AC219" i="23"/>
  <c r="AA219" i="23"/>
  <c r="Y219" i="23"/>
  <c r="W219" i="23"/>
  <c r="U219" i="23"/>
  <c r="S219" i="23"/>
  <c r="Q219" i="23"/>
  <c r="O219" i="23"/>
  <c r="M219" i="23"/>
  <c r="K219" i="23"/>
  <c r="I219" i="23"/>
  <c r="G219" i="23"/>
  <c r="E219" i="23"/>
  <c r="AQ218" i="23"/>
  <c r="AO218" i="23"/>
  <c r="AM218" i="23"/>
  <c r="AK218" i="23"/>
  <c r="AI218" i="23"/>
  <c r="AG218" i="23"/>
  <c r="AE218" i="23"/>
  <c r="AC218" i="23"/>
  <c r="AA218" i="23"/>
  <c r="Y218" i="23"/>
  <c r="W218" i="23"/>
  <c r="U218" i="23"/>
  <c r="S218" i="23"/>
  <c r="Q218" i="23"/>
  <c r="O218" i="23"/>
  <c r="M218" i="23"/>
  <c r="K218" i="23"/>
  <c r="I218" i="23"/>
  <c r="G218" i="23"/>
  <c r="E218" i="23"/>
  <c r="AQ217" i="23"/>
  <c r="AO217" i="23"/>
  <c r="AM217" i="23"/>
  <c r="AK217" i="23"/>
  <c r="AI217" i="23"/>
  <c r="AG217" i="23"/>
  <c r="AE217" i="23"/>
  <c r="AC217" i="23"/>
  <c r="AA217" i="23"/>
  <c r="Y217" i="23"/>
  <c r="W217" i="23"/>
  <c r="U217" i="23"/>
  <c r="S217" i="23"/>
  <c r="Q217" i="23"/>
  <c r="O217" i="23"/>
  <c r="M217" i="23"/>
  <c r="K217" i="23"/>
  <c r="I217" i="23"/>
  <c r="G217" i="23"/>
  <c r="E217" i="23"/>
  <c r="AQ216" i="23"/>
  <c r="AO216" i="23"/>
  <c r="AM216" i="23"/>
  <c r="AK216" i="23"/>
  <c r="AI216" i="23"/>
  <c r="AG216" i="23"/>
  <c r="AE216" i="23"/>
  <c r="AC216" i="23"/>
  <c r="AA216" i="23"/>
  <c r="Y216" i="23"/>
  <c r="W216" i="23"/>
  <c r="U216" i="23"/>
  <c r="S216" i="23"/>
  <c r="Q216" i="23"/>
  <c r="O216" i="23"/>
  <c r="M216" i="23"/>
  <c r="K216" i="23"/>
  <c r="I216" i="23"/>
  <c r="G216" i="23"/>
  <c r="E216" i="23"/>
  <c r="AQ215" i="23"/>
  <c r="AO215" i="23"/>
  <c r="AM215" i="23"/>
  <c r="AK215" i="23"/>
  <c r="AI215" i="23"/>
  <c r="AG215" i="23"/>
  <c r="AE215" i="23"/>
  <c r="AC215" i="23"/>
  <c r="AA215" i="23"/>
  <c r="Y215" i="23"/>
  <c r="W215" i="23"/>
  <c r="U215" i="23"/>
  <c r="S215" i="23"/>
  <c r="Q215" i="23"/>
  <c r="O215" i="23"/>
  <c r="M215" i="23"/>
  <c r="K215" i="23"/>
  <c r="I215" i="23"/>
  <c r="G215" i="23"/>
  <c r="E215" i="23"/>
  <c r="AQ214" i="23"/>
  <c r="AO214" i="23"/>
  <c r="AM214" i="23"/>
  <c r="AK214" i="23"/>
  <c r="AI214" i="23"/>
  <c r="AG214" i="23"/>
  <c r="AE214" i="23"/>
  <c r="AC214" i="23"/>
  <c r="AA214" i="23"/>
  <c r="Y214" i="23"/>
  <c r="W214" i="23"/>
  <c r="U214" i="23"/>
  <c r="S214" i="23"/>
  <c r="Q214" i="23"/>
  <c r="O214" i="23"/>
  <c r="M214" i="23"/>
  <c r="K214" i="23"/>
  <c r="I214" i="23"/>
  <c r="G214" i="23"/>
  <c r="E214" i="23"/>
  <c r="AQ213" i="23"/>
  <c r="AO213" i="23"/>
  <c r="AM213" i="23"/>
  <c r="AK213" i="23"/>
  <c r="AI213" i="23"/>
  <c r="AG213" i="23"/>
  <c r="AE213" i="23"/>
  <c r="AC213" i="23"/>
  <c r="AA213" i="23"/>
  <c r="Y213" i="23"/>
  <c r="W213" i="23"/>
  <c r="U213" i="23"/>
  <c r="S213" i="23"/>
  <c r="Q213" i="23"/>
  <c r="O213" i="23"/>
  <c r="M213" i="23"/>
  <c r="K213" i="23"/>
  <c r="I213" i="23"/>
  <c r="G213" i="23"/>
  <c r="E213" i="23"/>
  <c r="AQ212" i="23"/>
  <c r="AO212" i="23"/>
  <c r="AM212" i="23"/>
  <c r="AK212" i="23"/>
  <c r="AI212" i="23"/>
  <c r="AG212" i="23"/>
  <c r="AE212" i="23"/>
  <c r="AC212" i="23"/>
  <c r="AA212" i="23"/>
  <c r="Y212" i="23"/>
  <c r="W212" i="23"/>
  <c r="U212" i="23"/>
  <c r="S212" i="23"/>
  <c r="Q212" i="23"/>
  <c r="O212" i="23"/>
  <c r="M212" i="23"/>
  <c r="K212" i="23"/>
  <c r="I212" i="23"/>
  <c r="G212" i="23"/>
  <c r="E212" i="23"/>
  <c r="AQ211" i="23"/>
  <c r="AO211" i="23"/>
  <c r="AM211" i="23"/>
  <c r="AK211" i="23"/>
  <c r="AI211" i="23"/>
  <c r="AG211" i="23"/>
  <c r="AE211" i="23"/>
  <c r="AC211" i="23"/>
  <c r="AA211" i="23"/>
  <c r="Y211" i="23"/>
  <c r="W211" i="23"/>
  <c r="U211" i="23"/>
  <c r="S211" i="23"/>
  <c r="Q211" i="23"/>
  <c r="O211" i="23"/>
  <c r="M211" i="23"/>
  <c r="K211" i="23"/>
  <c r="I211" i="23"/>
  <c r="G211" i="23"/>
  <c r="E211" i="23"/>
  <c r="AQ210" i="23"/>
  <c r="AO210" i="23"/>
  <c r="AM210" i="23"/>
  <c r="AK210" i="23"/>
  <c r="AI210" i="23"/>
  <c r="AG210" i="23"/>
  <c r="AE210" i="23"/>
  <c r="AC210" i="23"/>
  <c r="AA210" i="23"/>
  <c r="Y210" i="23"/>
  <c r="W210" i="23"/>
  <c r="U210" i="23"/>
  <c r="S210" i="23"/>
  <c r="Q210" i="23"/>
  <c r="O210" i="23"/>
  <c r="M210" i="23"/>
  <c r="K210" i="23"/>
  <c r="I210" i="23"/>
  <c r="G210" i="23"/>
  <c r="E210" i="23"/>
  <c r="AQ209" i="23"/>
  <c r="AO209" i="23"/>
  <c r="AM209" i="23"/>
  <c r="AK209" i="23"/>
  <c r="AI209" i="23"/>
  <c r="AG209" i="23"/>
  <c r="AE209" i="23"/>
  <c r="AC209" i="23"/>
  <c r="AA209" i="23"/>
  <c r="Y209" i="23"/>
  <c r="W209" i="23"/>
  <c r="U209" i="23"/>
  <c r="S209" i="23"/>
  <c r="Q209" i="23"/>
  <c r="O209" i="23"/>
  <c r="M209" i="23"/>
  <c r="K209" i="23"/>
  <c r="I209" i="23"/>
  <c r="G209" i="23"/>
  <c r="E209" i="23"/>
  <c r="AQ208" i="23"/>
  <c r="AO208" i="23"/>
  <c r="AM208" i="23"/>
  <c r="AK208" i="23"/>
  <c r="AI208" i="23"/>
  <c r="AG208" i="23"/>
  <c r="AE208" i="23"/>
  <c r="AC208" i="23"/>
  <c r="AA208" i="23"/>
  <c r="Y208" i="23"/>
  <c r="W208" i="23"/>
  <c r="U208" i="23"/>
  <c r="S208" i="23"/>
  <c r="Q208" i="23"/>
  <c r="O208" i="23"/>
  <c r="M208" i="23"/>
  <c r="K208" i="23"/>
  <c r="I208" i="23"/>
  <c r="G208" i="23"/>
  <c r="E208" i="23"/>
  <c r="AQ207" i="23"/>
  <c r="AO207" i="23"/>
  <c r="AM207" i="23"/>
  <c r="AK207" i="23"/>
  <c r="AI207" i="23"/>
  <c r="AG207" i="23"/>
  <c r="AE207" i="23"/>
  <c r="AC207" i="23"/>
  <c r="AA207" i="23"/>
  <c r="Y207" i="23"/>
  <c r="W207" i="23"/>
  <c r="U207" i="23"/>
  <c r="S207" i="23"/>
  <c r="Q207" i="23"/>
  <c r="O207" i="23"/>
  <c r="M207" i="23"/>
  <c r="K207" i="23"/>
  <c r="I207" i="23"/>
  <c r="G207" i="23"/>
  <c r="E207" i="23"/>
  <c r="AQ206" i="23"/>
  <c r="AO206" i="23"/>
  <c r="AM206" i="23"/>
  <c r="AK206" i="23"/>
  <c r="AI206" i="23"/>
  <c r="AG206" i="23"/>
  <c r="AE206" i="23"/>
  <c r="AC206" i="23"/>
  <c r="AA206" i="23"/>
  <c r="Y206" i="23"/>
  <c r="W206" i="23"/>
  <c r="U206" i="23"/>
  <c r="S206" i="23"/>
  <c r="Q206" i="23"/>
  <c r="O206" i="23"/>
  <c r="M206" i="23"/>
  <c r="K206" i="23"/>
  <c r="I206" i="23"/>
  <c r="G206" i="23"/>
  <c r="E206" i="23"/>
  <c r="AQ205" i="23"/>
  <c r="AO205" i="23"/>
  <c r="AM205" i="23"/>
  <c r="AK205" i="23"/>
  <c r="AI205" i="23"/>
  <c r="AG205" i="23"/>
  <c r="AE205" i="23"/>
  <c r="AC205" i="23"/>
  <c r="AA205" i="23"/>
  <c r="Y205" i="23"/>
  <c r="W205" i="23"/>
  <c r="U205" i="23"/>
  <c r="S205" i="23"/>
  <c r="Q205" i="23"/>
  <c r="O205" i="23"/>
  <c r="M205" i="23"/>
  <c r="K205" i="23"/>
  <c r="I205" i="23"/>
  <c r="G205" i="23"/>
  <c r="E205" i="23"/>
  <c r="AQ204" i="23"/>
  <c r="AO204" i="23"/>
  <c r="AM204" i="23"/>
  <c r="AK204" i="23"/>
  <c r="AI204" i="23"/>
  <c r="AG204" i="23"/>
  <c r="AE204" i="23"/>
  <c r="AC204" i="23"/>
  <c r="AA204" i="23"/>
  <c r="Y204" i="23"/>
  <c r="W204" i="23"/>
  <c r="U204" i="23"/>
  <c r="S204" i="23"/>
  <c r="Q204" i="23"/>
  <c r="O204" i="23"/>
  <c r="M204" i="23"/>
  <c r="K204" i="23"/>
  <c r="I204" i="23"/>
  <c r="G204" i="23"/>
  <c r="E204" i="23"/>
  <c r="AQ203" i="23"/>
  <c r="AO203" i="23"/>
  <c r="AM203" i="23"/>
  <c r="AK203" i="23"/>
  <c r="AI203" i="23"/>
  <c r="AG203" i="23"/>
  <c r="AE203" i="23"/>
  <c r="AC203" i="23"/>
  <c r="AA203" i="23"/>
  <c r="Y203" i="23"/>
  <c r="W203" i="23"/>
  <c r="U203" i="23"/>
  <c r="S203" i="23"/>
  <c r="Q203" i="23"/>
  <c r="O203" i="23"/>
  <c r="M203" i="23"/>
  <c r="K203" i="23"/>
  <c r="I203" i="23"/>
  <c r="G203" i="23"/>
  <c r="E203" i="23"/>
  <c r="AQ202" i="23"/>
  <c r="AO202" i="23"/>
  <c r="AM202" i="23"/>
  <c r="AK202" i="23"/>
  <c r="AI202" i="23"/>
  <c r="AG202" i="23"/>
  <c r="AE202" i="23"/>
  <c r="AC202" i="23"/>
  <c r="AA202" i="23"/>
  <c r="Y202" i="23"/>
  <c r="W202" i="23"/>
  <c r="U202" i="23"/>
  <c r="S202" i="23"/>
  <c r="Q202" i="23"/>
  <c r="O202" i="23"/>
  <c r="M202" i="23"/>
  <c r="K202" i="23"/>
  <c r="I202" i="23"/>
  <c r="G202" i="23"/>
  <c r="E202" i="23"/>
  <c r="AQ201" i="23"/>
  <c r="AO201" i="23"/>
  <c r="AM201" i="23"/>
  <c r="AK201" i="23"/>
  <c r="AI201" i="23"/>
  <c r="AG201" i="23"/>
  <c r="AE201" i="23"/>
  <c r="AC201" i="23"/>
  <c r="AA201" i="23"/>
  <c r="Y201" i="23"/>
  <c r="W201" i="23"/>
  <c r="U201" i="23"/>
  <c r="S201" i="23"/>
  <c r="Q201" i="23"/>
  <c r="O201" i="23"/>
  <c r="M201" i="23"/>
  <c r="K201" i="23"/>
  <c r="I201" i="23"/>
  <c r="G201" i="23"/>
  <c r="E201" i="23"/>
  <c r="AQ200" i="23"/>
  <c r="AO200" i="23"/>
  <c r="AM200" i="23"/>
  <c r="AK200" i="23"/>
  <c r="AI200" i="23"/>
  <c r="AG200" i="23"/>
  <c r="AE200" i="23"/>
  <c r="AC200" i="23"/>
  <c r="AA200" i="23"/>
  <c r="Y200" i="23"/>
  <c r="W200" i="23"/>
  <c r="U200" i="23"/>
  <c r="S200" i="23"/>
  <c r="Q200" i="23"/>
  <c r="O200" i="23"/>
  <c r="M200" i="23"/>
  <c r="K200" i="23"/>
  <c r="I200" i="23"/>
  <c r="G200" i="23"/>
  <c r="E200" i="23"/>
  <c r="AQ199" i="23"/>
  <c r="AO199" i="23"/>
  <c r="AM199" i="23"/>
  <c r="AK199" i="23"/>
  <c r="AI199" i="23"/>
  <c r="AG199" i="23"/>
  <c r="AE199" i="23"/>
  <c r="AC199" i="23"/>
  <c r="AA199" i="23"/>
  <c r="Y199" i="23"/>
  <c r="W199" i="23"/>
  <c r="U199" i="23"/>
  <c r="S199" i="23"/>
  <c r="Q199" i="23"/>
  <c r="O199" i="23"/>
  <c r="M199" i="23"/>
  <c r="K199" i="23"/>
  <c r="I199" i="23"/>
  <c r="G199" i="23"/>
  <c r="E199" i="23"/>
  <c r="AQ198" i="23"/>
  <c r="AO198" i="23"/>
  <c r="AM198" i="23"/>
  <c r="AK198" i="23"/>
  <c r="AI198" i="23"/>
  <c r="AG198" i="23"/>
  <c r="AE198" i="23"/>
  <c r="AC198" i="23"/>
  <c r="AA198" i="23"/>
  <c r="Y198" i="23"/>
  <c r="W198" i="23"/>
  <c r="U198" i="23"/>
  <c r="S198" i="23"/>
  <c r="Q198" i="23"/>
  <c r="O198" i="23"/>
  <c r="M198" i="23"/>
  <c r="K198" i="23"/>
  <c r="I198" i="23"/>
  <c r="G198" i="23"/>
  <c r="E198" i="23"/>
  <c r="AQ197" i="23"/>
  <c r="AO197" i="23"/>
  <c r="AM197" i="23"/>
  <c r="AK197" i="23"/>
  <c r="AI197" i="23"/>
  <c r="AG197" i="23"/>
  <c r="AE197" i="23"/>
  <c r="AC197" i="23"/>
  <c r="AA197" i="23"/>
  <c r="Y197" i="23"/>
  <c r="W197" i="23"/>
  <c r="U197" i="23"/>
  <c r="S197" i="23"/>
  <c r="Q197" i="23"/>
  <c r="O197" i="23"/>
  <c r="M197" i="23"/>
  <c r="K197" i="23"/>
  <c r="I197" i="23"/>
  <c r="G197" i="23"/>
  <c r="E197" i="23"/>
  <c r="AQ196" i="23"/>
  <c r="AO196" i="23"/>
  <c r="AM196" i="23"/>
  <c r="AK196" i="23"/>
  <c r="AI196" i="23"/>
  <c r="AG196" i="23"/>
  <c r="AE196" i="23"/>
  <c r="AC196" i="23"/>
  <c r="AA196" i="23"/>
  <c r="Y196" i="23"/>
  <c r="W196" i="23"/>
  <c r="U196" i="23"/>
  <c r="S196" i="23"/>
  <c r="Q196" i="23"/>
  <c r="O196" i="23"/>
  <c r="M196" i="23"/>
  <c r="K196" i="23"/>
  <c r="I196" i="23"/>
  <c r="G196" i="23"/>
  <c r="E196" i="23"/>
  <c r="AQ195" i="23"/>
  <c r="AO195" i="23"/>
  <c r="AM195" i="23"/>
  <c r="AK195" i="23"/>
  <c r="AI195" i="23"/>
  <c r="AG195" i="23"/>
  <c r="AE195" i="23"/>
  <c r="AC195" i="23"/>
  <c r="AA195" i="23"/>
  <c r="Y195" i="23"/>
  <c r="W195" i="23"/>
  <c r="U195" i="23"/>
  <c r="S195" i="23"/>
  <c r="Q195" i="23"/>
  <c r="O195" i="23"/>
  <c r="M195" i="23"/>
  <c r="K195" i="23"/>
  <c r="I195" i="23"/>
  <c r="G195" i="23"/>
  <c r="E195" i="23"/>
  <c r="AQ194" i="23"/>
  <c r="AO194" i="23"/>
  <c r="AM194" i="23"/>
  <c r="AK194" i="23"/>
  <c r="AI194" i="23"/>
  <c r="AG194" i="23"/>
  <c r="AE194" i="23"/>
  <c r="AC194" i="23"/>
  <c r="AA194" i="23"/>
  <c r="Y194" i="23"/>
  <c r="W194" i="23"/>
  <c r="U194" i="23"/>
  <c r="S194" i="23"/>
  <c r="Q194" i="23"/>
  <c r="O194" i="23"/>
  <c r="M194" i="23"/>
  <c r="K194" i="23"/>
  <c r="I194" i="23"/>
  <c r="G194" i="23"/>
  <c r="E194" i="23"/>
  <c r="AQ193" i="23"/>
  <c r="AO193" i="23"/>
  <c r="AM193" i="23"/>
  <c r="AK193" i="23"/>
  <c r="AI193" i="23"/>
  <c r="AG193" i="23"/>
  <c r="AE193" i="23"/>
  <c r="AC193" i="23"/>
  <c r="AA193" i="23"/>
  <c r="Y193" i="23"/>
  <c r="W193" i="23"/>
  <c r="U193" i="23"/>
  <c r="S193" i="23"/>
  <c r="Q193" i="23"/>
  <c r="O193" i="23"/>
  <c r="M193" i="23"/>
  <c r="K193" i="23"/>
  <c r="I193" i="23"/>
  <c r="G193" i="23"/>
  <c r="E193" i="23"/>
  <c r="AQ192" i="23"/>
  <c r="AO192" i="23"/>
  <c r="AM192" i="23"/>
  <c r="AK192" i="23"/>
  <c r="AI192" i="23"/>
  <c r="AG192" i="23"/>
  <c r="AE192" i="23"/>
  <c r="AC192" i="23"/>
  <c r="AA192" i="23"/>
  <c r="Y192" i="23"/>
  <c r="W192" i="23"/>
  <c r="U192" i="23"/>
  <c r="S192" i="23"/>
  <c r="Q192" i="23"/>
  <c r="O192" i="23"/>
  <c r="M192" i="23"/>
  <c r="K192" i="23"/>
  <c r="I192" i="23"/>
  <c r="G192" i="23"/>
  <c r="E192" i="23"/>
  <c r="AQ191" i="23"/>
  <c r="AO191" i="23"/>
  <c r="AM191" i="23"/>
  <c r="AK191" i="23"/>
  <c r="AI191" i="23"/>
  <c r="AG191" i="23"/>
  <c r="AE191" i="23"/>
  <c r="AC191" i="23"/>
  <c r="AA191" i="23"/>
  <c r="Y191" i="23"/>
  <c r="W191" i="23"/>
  <c r="U191" i="23"/>
  <c r="S191" i="23"/>
  <c r="Q191" i="23"/>
  <c r="O191" i="23"/>
  <c r="M191" i="23"/>
  <c r="K191" i="23"/>
  <c r="I191" i="23"/>
  <c r="G191" i="23"/>
  <c r="E191" i="23"/>
  <c r="AQ190" i="23"/>
  <c r="AO190" i="23"/>
  <c r="AM190" i="23"/>
  <c r="AK190" i="23"/>
  <c r="AI190" i="23"/>
  <c r="AG190" i="23"/>
  <c r="AE190" i="23"/>
  <c r="AC190" i="23"/>
  <c r="AA190" i="23"/>
  <c r="Y190" i="23"/>
  <c r="W190" i="23"/>
  <c r="U190" i="23"/>
  <c r="S190" i="23"/>
  <c r="Q190" i="23"/>
  <c r="O190" i="23"/>
  <c r="M190" i="23"/>
  <c r="K190" i="23"/>
  <c r="I190" i="23"/>
  <c r="G190" i="23"/>
  <c r="E190" i="23"/>
  <c r="AQ189" i="23"/>
  <c r="AO189" i="23"/>
  <c r="AM189" i="23"/>
  <c r="AK189" i="23"/>
  <c r="AI189" i="23"/>
  <c r="AG189" i="23"/>
  <c r="AE189" i="23"/>
  <c r="AC189" i="23"/>
  <c r="AA189" i="23"/>
  <c r="Y189" i="23"/>
  <c r="W189" i="23"/>
  <c r="U189" i="23"/>
  <c r="S189" i="23"/>
  <c r="Q189" i="23"/>
  <c r="O189" i="23"/>
  <c r="M189" i="23"/>
  <c r="K189" i="23"/>
  <c r="I189" i="23"/>
  <c r="G189" i="23"/>
  <c r="E189" i="23"/>
  <c r="AQ188" i="23"/>
  <c r="AO188" i="23"/>
  <c r="AM188" i="23"/>
  <c r="AK188" i="23"/>
  <c r="AI188" i="23"/>
  <c r="AG188" i="23"/>
  <c r="AE188" i="23"/>
  <c r="AC188" i="23"/>
  <c r="AA188" i="23"/>
  <c r="Y188" i="23"/>
  <c r="W188" i="23"/>
  <c r="U188" i="23"/>
  <c r="S188" i="23"/>
  <c r="Q188" i="23"/>
  <c r="O188" i="23"/>
  <c r="M188" i="23"/>
  <c r="K188" i="23"/>
  <c r="I188" i="23"/>
  <c r="G188" i="23"/>
  <c r="E188" i="23"/>
  <c r="AQ187" i="23"/>
  <c r="AO187" i="23"/>
  <c r="AM187" i="23"/>
  <c r="AK187" i="23"/>
  <c r="AI187" i="23"/>
  <c r="AG187" i="23"/>
  <c r="AE187" i="23"/>
  <c r="AC187" i="23"/>
  <c r="AA187" i="23"/>
  <c r="Y187" i="23"/>
  <c r="W187" i="23"/>
  <c r="U187" i="23"/>
  <c r="S187" i="23"/>
  <c r="Q187" i="23"/>
  <c r="O187" i="23"/>
  <c r="M187" i="23"/>
  <c r="K187" i="23"/>
  <c r="I187" i="23"/>
  <c r="G187" i="23"/>
  <c r="E187" i="23"/>
  <c r="AQ186" i="23"/>
  <c r="AO186" i="23"/>
  <c r="AM186" i="23"/>
  <c r="AK186" i="23"/>
  <c r="AI186" i="23"/>
  <c r="AG186" i="23"/>
  <c r="AE186" i="23"/>
  <c r="AC186" i="23"/>
  <c r="AA186" i="23"/>
  <c r="Y186" i="23"/>
  <c r="W186" i="23"/>
  <c r="U186" i="23"/>
  <c r="S186" i="23"/>
  <c r="Q186" i="23"/>
  <c r="O186" i="23"/>
  <c r="M186" i="23"/>
  <c r="K186" i="23"/>
  <c r="I186" i="23"/>
  <c r="G186" i="23"/>
  <c r="E186" i="23"/>
  <c r="AQ185" i="23"/>
  <c r="AO185" i="23"/>
  <c r="AM185" i="23"/>
  <c r="AK185" i="23"/>
  <c r="AI185" i="23"/>
  <c r="AG185" i="23"/>
  <c r="AE185" i="23"/>
  <c r="AC185" i="23"/>
  <c r="AA185" i="23"/>
  <c r="Y185" i="23"/>
  <c r="W185" i="23"/>
  <c r="U185" i="23"/>
  <c r="S185" i="23"/>
  <c r="Q185" i="23"/>
  <c r="O185" i="23"/>
  <c r="M185" i="23"/>
  <c r="K185" i="23"/>
  <c r="I185" i="23"/>
  <c r="G185" i="23"/>
  <c r="E185" i="23"/>
  <c r="AQ184" i="23"/>
  <c r="AO184" i="23"/>
  <c r="AM184" i="23"/>
  <c r="AK184" i="23"/>
  <c r="AI184" i="23"/>
  <c r="AG184" i="23"/>
  <c r="AE184" i="23"/>
  <c r="AC184" i="23"/>
  <c r="AA184" i="23"/>
  <c r="Y184" i="23"/>
  <c r="W184" i="23"/>
  <c r="U184" i="23"/>
  <c r="S184" i="23"/>
  <c r="Q184" i="23"/>
  <c r="O184" i="23"/>
  <c r="M184" i="23"/>
  <c r="K184" i="23"/>
  <c r="I184" i="23"/>
  <c r="G184" i="23"/>
  <c r="E184" i="23"/>
  <c r="AQ183" i="23"/>
  <c r="AO183" i="23"/>
  <c r="AM183" i="23"/>
  <c r="AK183" i="23"/>
  <c r="AI183" i="23"/>
  <c r="AG183" i="23"/>
  <c r="AE183" i="23"/>
  <c r="AC183" i="23"/>
  <c r="AA183" i="23"/>
  <c r="Y183" i="23"/>
  <c r="W183" i="23"/>
  <c r="U183" i="23"/>
  <c r="S183" i="23"/>
  <c r="Q183" i="23"/>
  <c r="O183" i="23"/>
  <c r="M183" i="23"/>
  <c r="K183" i="23"/>
  <c r="I183" i="23"/>
  <c r="G183" i="23"/>
  <c r="E183" i="23"/>
  <c r="AQ182" i="23"/>
  <c r="AO182" i="23"/>
  <c r="AM182" i="23"/>
  <c r="AK182" i="23"/>
  <c r="AI182" i="23"/>
  <c r="AG182" i="23"/>
  <c r="AE182" i="23"/>
  <c r="AC182" i="23"/>
  <c r="AA182" i="23"/>
  <c r="Y182" i="23"/>
  <c r="W182" i="23"/>
  <c r="U182" i="23"/>
  <c r="S182" i="23"/>
  <c r="Q182" i="23"/>
  <c r="O182" i="23"/>
  <c r="M182" i="23"/>
  <c r="K182" i="23"/>
  <c r="I182" i="23"/>
  <c r="G182" i="23"/>
  <c r="E182" i="23"/>
  <c r="AQ181" i="23"/>
  <c r="AO181" i="23"/>
  <c r="AM181" i="23"/>
  <c r="AK181" i="23"/>
  <c r="AI181" i="23"/>
  <c r="AG181" i="23"/>
  <c r="AE181" i="23"/>
  <c r="AC181" i="23"/>
  <c r="AA181" i="23"/>
  <c r="Y181" i="23"/>
  <c r="W181" i="23"/>
  <c r="U181" i="23"/>
  <c r="S181" i="23"/>
  <c r="Q181" i="23"/>
  <c r="O181" i="23"/>
  <c r="M181" i="23"/>
  <c r="K181" i="23"/>
  <c r="I181" i="23"/>
  <c r="G181" i="23"/>
  <c r="E181" i="23"/>
  <c r="AQ180" i="23"/>
  <c r="AO180" i="23"/>
  <c r="AM180" i="23"/>
  <c r="AK180" i="23"/>
  <c r="AI180" i="23"/>
  <c r="AG180" i="23"/>
  <c r="AE180" i="23"/>
  <c r="AC180" i="23"/>
  <c r="AA180" i="23"/>
  <c r="Y180" i="23"/>
  <c r="W180" i="23"/>
  <c r="U180" i="23"/>
  <c r="S180" i="23"/>
  <c r="Q180" i="23"/>
  <c r="O180" i="23"/>
  <c r="M180" i="23"/>
  <c r="K180" i="23"/>
  <c r="I180" i="23"/>
  <c r="G180" i="23"/>
  <c r="E180" i="23"/>
  <c r="AQ179" i="23"/>
  <c r="AO179" i="23"/>
  <c r="AM179" i="23"/>
  <c r="AK179" i="23"/>
  <c r="AI179" i="23"/>
  <c r="AG179" i="23"/>
  <c r="AE179" i="23"/>
  <c r="AC179" i="23"/>
  <c r="AA179" i="23"/>
  <c r="Y179" i="23"/>
  <c r="W179" i="23"/>
  <c r="U179" i="23"/>
  <c r="S179" i="23"/>
  <c r="Q179" i="23"/>
  <c r="O179" i="23"/>
  <c r="M179" i="23"/>
  <c r="K179" i="23"/>
  <c r="I179" i="23"/>
  <c r="G179" i="23"/>
  <c r="E179" i="23"/>
  <c r="AQ178" i="23"/>
  <c r="AO178" i="23"/>
  <c r="AM178" i="23"/>
  <c r="AK178" i="23"/>
  <c r="AI178" i="23"/>
  <c r="AG178" i="23"/>
  <c r="AE178" i="23"/>
  <c r="AC178" i="23"/>
  <c r="AA178" i="23"/>
  <c r="Y178" i="23"/>
  <c r="W178" i="23"/>
  <c r="U178" i="23"/>
  <c r="S178" i="23"/>
  <c r="Q178" i="23"/>
  <c r="O178" i="23"/>
  <c r="M178" i="23"/>
  <c r="K178" i="23"/>
  <c r="I178" i="23"/>
  <c r="G178" i="23"/>
  <c r="E178" i="23"/>
  <c r="AQ177" i="23"/>
  <c r="AO177" i="23"/>
  <c r="AM177" i="23"/>
  <c r="AK177" i="23"/>
  <c r="AI177" i="23"/>
  <c r="AG177" i="23"/>
  <c r="AE177" i="23"/>
  <c r="AC177" i="23"/>
  <c r="AA177" i="23"/>
  <c r="Y177" i="23"/>
  <c r="W177" i="23"/>
  <c r="U177" i="23"/>
  <c r="S177" i="23"/>
  <c r="Q177" i="23"/>
  <c r="O177" i="23"/>
  <c r="M177" i="23"/>
  <c r="K177" i="23"/>
  <c r="I177" i="23"/>
  <c r="G177" i="23"/>
  <c r="E177" i="23"/>
  <c r="AQ176" i="23"/>
  <c r="AO176" i="23"/>
  <c r="AM176" i="23"/>
  <c r="AK176" i="23"/>
  <c r="AI176" i="23"/>
  <c r="AG176" i="23"/>
  <c r="AE176" i="23"/>
  <c r="AC176" i="23"/>
  <c r="AA176" i="23"/>
  <c r="Y176" i="23"/>
  <c r="W176" i="23"/>
  <c r="U176" i="23"/>
  <c r="S176" i="23"/>
  <c r="Q176" i="23"/>
  <c r="O176" i="23"/>
  <c r="M176" i="23"/>
  <c r="K176" i="23"/>
  <c r="I176" i="23"/>
  <c r="G176" i="23"/>
  <c r="E176" i="23"/>
  <c r="AQ175" i="23"/>
  <c r="AO175" i="23"/>
  <c r="AM175" i="23"/>
  <c r="AK175" i="23"/>
  <c r="AI175" i="23"/>
  <c r="AG175" i="23"/>
  <c r="AE175" i="23"/>
  <c r="AC175" i="23"/>
  <c r="AA175" i="23"/>
  <c r="Y175" i="23"/>
  <c r="W175" i="23"/>
  <c r="U175" i="23"/>
  <c r="S175" i="23"/>
  <c r="Q175" i="23"/>
  <c r="O175" i="23"/>
  <c r="M175" i="23"/>
  <c r="K175" i="23"/>
  <c r="I175" i="23"/>
  <c r="G175" i="23"/>
  <c r="E175" i="23"/>
  <c r="AQ174" i="23"/>
  <c r="AO174" i="23"/>
  <c r="AM174" i="23"/>
  <c r="AK174" i="23"/>
  <c r="AI174" i="23"/>
  <c r="AG174" i="23"/>
  <c r="AE174" i="23"/>
  <c r="AC174" i="23"/>
  <c r="AA174" i="23"/>
  <c r="Y174" i="23"/>
  <c r="W174" i="23"/>
  <c r="U174" i="23"/>
  <c r="S174" i="23"/>
  <c r="Q174" i="23"/>
  <c r="O174" i="23"/>
  <c r="M174" i="23"/>
  <c r="K174" i="23"/>
  <c r="I174" i="23"/>
  <c r="G174" i="23"/>
  <c r="E174" i="23"/>
  <c r="AQ173" i="23"/>
  <c r="AO173" i="23"/>
  <c r="AM173" i="23"/>
  <c r="AK173" i="23"/>
  <c r="AI173" i="23"/>
  <c r="AG173" i="23"/>
  <c r="AE173" i="23"/>
  <c r="AC173" i="23"/>
  <c r="AA173" i="23"/>
  <c r="Y173" i="23"/>
  <c r="W173" i="23"/>
  <c r="U173" i="23"/>
  <c r="S173" i="23"/>
  <c r="Q173" i="23"/>
  <c r="O173" i="23"/>
  <c r="M173" i="23"/>
  <c r="K173" i="23"/>
  <c r="I173" i="23"/>
  <c r="G173" i="23"/>
  <c r="E173" i="23"/>
  <c r="AQ172" i="23"/>
  <c r="AO172" i="23"/>
  <c r="AM172" i="23"/>
  <c r="AK172" i="23"/>
  <c r="AI172" i="23"/>
  <c r="AG172" i="23"/>
  <c r="AE172" i="23"/>
  <c r="AC172" i="23"/>
  <c r="AA172" i="23"/>
  <c r="Y172" i="23"/>
  <c r="W172" i="23"/>
  <c r="U172" i="23"/>
  <c r="S172" i="23"/>
  <c r="Q172" i="23"/>
  <c r="O172" i="23"/>
  <c r="M172" i="23"/>
  <c r="K172" i="23"/>
  <c r="I172" i="23"/>
  <c r="G172" i="23"/>
  <c r="E172" i="23"/>
  <c r="AQ171" i="23"/>
  <c r="AO171" i="23"/>
  <c r="AM171" i="23"/>
  <c r="AK171" i="23"/>
  <c r="AI171" i="23"/>
  <c r="AG171" i="23"/>
  <c r="AE171" i="23"/>
  <c r="AC171" i="23"/>
  <c r="AA171" i="23"/>
  <c r="Y171" i="23"/>
  <c r="W171" i="23"/>
  <c r="U171" i="23"/>
  <c r="S171" i="23"/>
  <c r="Q171" i="23"/>
  <c r="O171" i="23"/>
  <c r="M171" i="23"/>
  <c r="K171" i="23"/>
  <c r="I171" i="23"/>
  <c r="G171" i="23"/>
  <c r="E171" i="23"/>
  <c r="AQ170" i="23"/>
  <c r="AO170" i="23"/>
  <c r="AM170" i="23"/>
  <c r="AK170" i="23"/>
  <c r="AI170" i="23"/>
  <c r="AG170" i="23"/>
  <c r="AE170" i="23"/>
  <c r="AC170" i="23"/>
  <c r="AA170" i="23"/>
  <c r="Y170" i="23"/>
  <c r="W170" i="23"/>
  <c r="U170" i="23"/>
  <c r="S170" i="23"/>
  <c r="Q170" i="23"/>
  <c r="O170" i="23"/>
  <c r="M170" i="23"/>
  <c r="K170" i="23"/>
  <c r="I170" i="23"/>
  <c r="G170" i="23"/>
  <c r="E170" i="23"/>
  <c r="AQ169" i="23"/>
  <c r="AO169" i="23"/>
  <c r="AM169" i="23"/>
  <c r="AK169" i="23"/>
  <c r="AI169" i="23"/>
  <c r="AG169" i="23"/>
  <c r="AE169" i="23"/>
  <c r="AC169" i="23"/>
  <c r="AA169" i="23"/>
  <c r="Y169" i="23"/>
  <c r="W169" i="23"/>
  <c r="U169" i="23"/>
  <c r="S169" i="23"/>
  <c r="Q169" i="23"/>
  <c r="O169" i="23"/>
  <c r="M169" i="23"/>
  <c r="K169" i="23"/>
  <c r="I169" i="23"/>
  <c r="G169" i="23"/>
  <c r="E169" i="23"/>
  <c r="AQ168" i="23"/>
  <c r="AO168" i="23"/>
  <c r="AM168" i="23"/>
  <c r="AK168" i="23"/>
  <c r="AI168" i="23"/>
  <c r="AG168" i="23"/>
  <c r="AE168" i="23"/>
  <c r="AC168" i="23"/>
  <c r="AA168" i="23"/>
  <c r="Y168" i="23"/>
  <c r="W168" i="23"/>
  <c r="U168" i="23"/>
  <c r="S168" i="23"/>
  <c r="Q168" i="23"/>
  <c r="O168" i="23"/>
  <c r="M168" i="23"/>
  <c r="K168" i="23"/>
  <c r="I168" i="23"/>
  <c r="G168" i="23"/>
  <c r="E168" i="23"/>
  <c r="AQ167" i="23"/>
  <c r="AO167" i="23"/>
  <c r="AM167" i="23"/>
  <c r="AK167" i="23"/>
  <c r="AI167" i="23"/>
  <c r="AG167" i="23"/>
  <c r="AE167" i="23"/>
  <c r="AC167" i="23"/>
  <c r="AA167" i="23"/>
  <c r="Y167" i="23"/>
  <c r="W167" i="23"/>
  <c r="U167" i="23"/>
  <c r="S167" i="23"/>
  <c r="Q167" i="23"/>
  <c r="O167" i="23"/>
  <c r="M167" i="23"/>
  <c r="K167" i="23"/>
  <c r="I167" i="23"/>
  <c r="G167" i="23"/>
  <c r="E167" i="23"/>
  <c r="AQ166" i="23"/>
  <c r="AO166" i="23"/>
  <c r="AM166" i="23"/>
  <c r="AK166" i="23"/>
  <c r="AI166" i="23"/>
  <c r="AG166" i="23"/>
  <c r="AE166" i="23"/>
  <c r="AC166" i="23"/>
  <c r="AA166" i="23"/>
  <c r="Y166" i="23"/>
  <c r="W166" i="23"/>
  <c r="U166" i="23"/>
  <c r="S166" i="23"/>
  <c r="Q166" i="23"/>
  <c r="O166" i="23"/>
  <c r="M166" i="23"/>
  <c r="K166" i="23"/>
  <c r="I166" i="23"/>
  <c r="G166" i="23"/>
  <c r="E166" i="23"/>
  <c r="AQ165" i="23"/>
  <c r="AO165" i="23"/>
  <c r="AM165" i="23"/>
  <c r="AK165" i="23"/>
  <c r="AI165" i="23"/>
  <c r="AG165" i="23"/>
  <c r="AE165" i="23"/>
  <c r="AC165" i="23"/>
  <c r="AA165" i="23"/>
  <c r="Y165" i="23"/>
  <c r="W165" i="23"/>
  <c r="U165" i="23"/>
  <c r="S165" i="23"/>
  <c r="Q165" i="23"/>
  <c r="O165" i="23"/>
  <c r="M165" i="23"/>
  <c r="K165" i="23"/>
  <c r="I165" i="23"/>
  <c r="G165" i="23"/>
  <c r="E165" i="23"/>
  <c r="AQ164" i="23"/>
  <c r="AO164" i="23"/>
  <c r="AM164" i="23"/>
  <c r="AK164" i="23"/>
  <c r="AI164" i="23"/>
  <c r="AG164" i="23"/>
  <c r="AE164" i="23"/>
  <c r="AC164" i="23"/>
  <c r="AA164" i="23"/>
  <c r="Y164" i="23"/>
  <c r="W164" i="23"/>
  <c r="U164" i="23"/>
  <c r="S164" i="23"/>
  <c r="Q164" i="23"/>
  <c r="O164" i="23"/>
  <c r="M164" i="23"/>
  <c r="K164" i="23"/>
  <c r="I164" i="23"/>
  <c r="G164" i="23"/>
  <c r="E164" i="23"/>
  <c r="AQ163" i="23"/>
  <c r="AO163" i="23"/>
  <c r="AM163" i="23"/>
  <c r="AK163" i="23"/>
  <c r="AI163" i="23"/>
  <c r="AG163" i="23"/>
  <c r="AE163" i="23"/>
  <c r="AC163" i="23"/>
  <c r="AA163" i="23"/>
  <c r="Y163" i="23"/>
  <c r="W163" i="23"/>
  <c r="U163" i="23"/>
  <c r="S163" i="23"/>
  <c r="Q163" i="23"/>
  <c r="O163" i="23"/>
  <c r="M163" i="23"/>
  <c r="K163" i="23"/>
  <c r="I163" i="23"/>
  <c r="G163" i="23"/>
  <c r="E163" i="23"/>
  <c r="AQ162" i="23"/>
  <c r="AO162" i="23"/>
  <c r="AM162" i="23"/>
  <c r="AK162" i="23"/>
  <c r="AI162" i="23"/>
  <c r="AG162" i="23"/>
  <c r="AE162" i="23"/>
  <c r="AC162" i="23"/>
  <c r="AA162" i="23"/>
  <c r="Y162" i="23"/>
  <c r="W162" i="23"/>
  <c r="U162" i="23"/>
  <c r="S162" i="23"/>
  <c r="Q162" i="23"/>
  <c r="O162" i="23"/>
  <c r="M162" i="23"/>
  <c r="K162" i="23"/>
  <c r="I162" i="23"/>
  <c r="G162" i="23"/>
  <c r="E162" i="23"/>
  <c r="AQ161" i="23"/>
  <c r="AO161" i="23"/>
  <c r="AM161" i="23"/>
  <c r="AK161" i="23"/>
  <c r="AI161" i="23"/>
  <c r="AG161" i="23"/>
  <c r="AE161" i="23"/>
  <c r="AC161" i="23"/>
  <c r="AA161" i="23"/>
  <c r="Y161" i="23"/>
  <c r="W161" i="23"/>
  <c r="U161" i="23"/>
  <c r="S161" i="23"/>
  <c r="Q161" i="23"/>
  <c r="O161" i="23"/>
  <c r="M161" i="23"/>
  <c r="K161" i="23"/>
  <c r="I161" i="23"/>
  <c r="G161" i="23"/>
  <c r="E161" i="23"/>
  <c r="AQ160" i="23"/>
  <c r="AO160" i="23"/>
  <c r="AM160" i="23"/>
  <c r="AK160" i="23"/>
  <c r="AI160" i="23"/>
  <c r="AG160" i="23"/>
  <c r="AE160" i="23"/>
  <c r="AC160" i="23"/>
  <c r="AA160" i="23"/>
  <c r="Y160" i="23"/>
  <c r="W160" i="23"/>
  <c r="U160" i="23"/>
  <c r="S160" i="23"/>
  <c r="Q160" i="23"/>
  <c r="O160" i="23"/>
  <c r="M160" i="23"/>
  <c r="K160" i="23"/>
  <c r="I160" i="23"/>
  <c r="G160" i="23"/>
  <c r="E160" i="23"/>
  <c r="AQ159" i="23"/>
  <c r="AO159" i="23"/>
  <c r="AM159" i="23"/>
  <c r="AK159" i="23"/>
  <c r="AI159" i="23"/>
  <c r="AG159" i="23"/>
  <c r="AE159" i="23"/>
  <c r="AC159" i="23"/>
  <c r="AA159" i="23"/>
  <c r="Y159" i="23"/>
  <c r="W159" i="23"/>
  <c r="U159" i="23"/>
  <c r="S159" i="23"/>
  <c r="Q159" i="23"/>
  <c r="O159" i="23"/>
  <c r="M159" i="23"/>
  <c r="K159" i="23"/>
  <c r="I159" i="23"/>
  <c r="G159" i="23"/>
  <c r="E159" i="23"/>
  <c r="AQ158" i="23"/>
  <c r="AO158" i="23"/>
  <c r="AM158" i="23"/>
  <c r="AK158" i="23"/>
  <c r="AI158" i="23"/>
  <c r="AG158" i="23"/>
  <c r="AE158" i="23"/>
  <c r="AC158" i="23"/>
  <c r="AA158" i="23"/>
  <c r="Y158" i="23"/>
  <c r="W158" i="23"/>
  <c r="U158" i="23"/>
  <c r="S158" i="23"/>
  <c r="Q158" i="23"/>
  <c r="O158" i="23"/>
  <c r="M158" i="23"/>
  <c r="K158" i="23"/>
  <c r="I158" i="23"/>
  <c r="G158" i="23"/>
  <c r="E158" i="23"/>
  <c r="AQ157" i="23"/>
  <c r="AO157" i="23"/>
  <c r="AM157" i="23"/>
  <c r="AK157" i="23"/>
  <c r="AI157" i="23"/>
  <c r="AG157" i="23"/>
  <c r="AE157" i="23"/>
  <c r="AC157" i="23"/>
  <c r="AA157" i="23"/>
  <c r="Y157" i="23"/>
  <c r="W157" i="23"/>
  <c r="U157" i="23"/>
  <c r="S157" i="23"/>
  <c r="Q157" i="23"/>
  <c r="O157" i="23"/>
  <c r="M157" i="23"/>
  <c r="K157" i="23"/>
  <c r="I157" i="23"/>
  <c r="G157" i="23"/>
  <c r="E157" i="23"/>
  <c r="AQ156" i="23"/>
  <c r="AO156" i="23"/>
  <c r="AM156" i="23"/>
  <c r="AK156" i="23"/>
  <c r="AI156" i="23"/>
  <c r="AG156" i="23"/>
  <c r="AE156" i="23"/>
  <c r="AC156" i="23"/>
  <c r="AA156" i="23"/>
  <c r="Y156" i="23"/>
  <c r="W156" i="23"/>
  <c r="U156" i="23"/>
  <c r="S156" i="23"/>
  <c r="Q156" i="23"/>
  <c r="O156" i="23"/>
  <c r="M156" i="23"/>
  <c r="K156" i="23"/>
  <c r="I156" i="23"/>
  <c r="G156" i="23"/>
  <c r="E156" i="23"/>
  <c r="AQ155" i="23"/>
  <c r="AO155" i="23"/>
  <c r="AM155" i="23"/>
  <c r="AK155" i="23"/>
  <c r="AI155" i="23"/>
  <c r="AG155" i="23"/>
  <c r="AE155" i="23"/>
  <c r="AC155" i="23"/>
  <c r="AA155" i="23"/>
  <c r="Y155" i="23"/>
  <c r="W155" i="23"/>
  <c r="U155" i="23"/>
  <c r="S155" i="23"/>
  <c r="Q155" i="23"/>
  <c r="O155" i="23"/>
  <c r="M155" i="23"/>
  <c r="K155" i="23"/>
  <c r="I155" i="23"/>
  <c r="G155" i="23"/>
  <c r="E155" i="23"/>
  <c r="AQ154" i="23"/>
  <c r="AO154" i="23"/>
  <c r="AM154" i="23"/>
  <c r="AK154" i="23"/>
  <c r="AI154" i="23"/>
  <c r="AG154" i="23"/>
  <c r="AE154" i="23"/>
  <c r="AC154" i="23"/>
  <c r="AA154" i="23"/>
  <c r="Y154" i="23"/>
  <c r="W154" i="23"/>
  <c r="U154" i="23"/>
  <c r="S154" i="23"/>
  <c r="Q154" i="23"/>
  <c r="O154" i="23"/>
  <c r="M154" i="23"/>
  <c r="K154" i="23"/>
  <c r="I154" i="23"/>
  <c r="G154" i="23"/>
  <c r="E154" i="23"/>
  <c r="AQ153" i="23"/>
  <c r="AO153" i="23"/>
  <c r="AM153" i="23"/>
  <c r="AK153" i="23"/>
  <c r="AI153" i="23"/>
  <c r="AG153" i="23"/>
  <c r="AE153" i="23"/>
  <c r="AC153" i="23"/>
  <c r="AA153" i="23"/>
  <c r="Y153" i="23"/>
  <c r="W153" i="23"/>
  <c r="U153" i="23"/>
  <c r="S153" i="23"/>
  <c r="Q153" i="23"/>
  <c r="O153" i="23"/>
  <c r="M153" i="23"/>
  <c r="K153" i="23"/>
  <c r="I153" i="23"/>
  <c r="G153" i="23"/>
  <c r="E153" i="23"/>
  <c r="AQ152" i="23"/>
  <c r="AO152" i="23"/>
  <c r="AM152" i="23"/>
  <c r="AK152" i="23"/>
  <c r="AI152" i="23"/>
  <c r="AG152" i="23"/>
  <c r="AE152" i="23"/>
  <c r="AC152" i="23"/>
  <c r="AA152" i="23"/>
  <c r="Y152" i="23"/>
  <c r="W152" i="23"/>
  <c r="U152" i="23"/>
  <c r="S152" i="23"/>
  <c r="Q152" i="23"/>
  <c r="O152" i="23"/>
  <c r="M152" i="23"/>
  <c r="K152" i="23"/>
  <c r="I152" i="23"/>
  <c r="G152" i="23"/>
  <c r="E152" i="23"/>
  <c r="AQ151" i="23"/>
  <c r="AO151" i="23"/>
  <c r="AM151" i="23"/>
  <c r="AK151" i="23"/>
  <c r="AI151" i="23"/>
  <c r="AG151" i="23"/>
  <c r="AE151" i="23"/>
  <c r="AC151" i="23"/>
  <c r="AA151" i="23"/>
  <c r="Y151" i="23"/>
  <c r="W151" i="23"/>
  <c r="U151" i="23"/>
  <c r="S151" i="23"/>
  <c r="Q151" i="23"/>
  <c r="O151" i="23"/>
  <c r="M151" i="23"/>
  <c r="K151" i="23"/>
  <c r="I151" i="23"/>
  <c r="G151" i="23"/>
  <c r="E151" i="23"/>
  <c r="AQ150" i="23"/>
  <c r="AO150" i="23"/>
  <c r="AM150" i="23"/>
  <c r="AK150" i="23"/>
  <c r="AI150" i="23"/>
  <c r="AG150" i="23"/>
  <c r="AE150" i="23"/>
  <c r="AC150" i="23"/>
  <c r="AA150" i="23"/>
  <c r="Y150" i="23"/>
  <c r="W150" i="23"/>
  <c r="U150" i="23"/>
  <c r="S150" i="23"/>
  <c r="Q150" i="23"/>
  <c r="O150" i="23"/>
  <c r="M150" i="23"/>
  <c r="K150" i="23"/>
  <c r="I150" i="23"/>
  <c r="G150" i="23"/>
  <c r="E150" i="23"/>
  <c r="AQ149" i="23"/>
  <c r="AO149" i="23"/>
  <c r="AM149" i="23"/>
  <c r="AK149" i="23"/>
  <c r="AI149" i="23"/>
  <c r="AG149" i="23"/>
  <c r="AE149" i="23"/>
  <c r="AC149" i="23"/>
  <c r="AA149" i="23"/>
  <c r="Y149" i="23"/>
  <c r="W149" i="23"/>
  <c r="U149" i="23"/>
  <c r="S149" i="23"/>
  <c r="Q149" i="23"/>
  <c r="O149" i="23"/>
  <c r="M149" i="23"/>
  <c r="K149" i="23"/>
  <c r="I149" i="23"/>
  <c r="G149" i="23"/>
  <c r="E149" i="23"/>
  <c r="AQ148" i="23"/>
  <c r="AO148" i="23"/>
  <c r="AM148" i="23"/>
  <c r="AK148" i="23"/>
  <c r="AI148" i="23"/>
  <c r="AG148" i="23"/>
  <c r="AE148" i="23"/>
  <c r="AC148" i="23"/>
  <c r="AA148" i="23"/>
  <c r="Y148" i="23"/>
  <c r="W148" i="23"/>
  <c r="U148" i="23"/>
  <c r="S148" i="23"/>
  <c r="Q148" i="23"/>
  <c r="O148" i="23"/>
  <c r="M148" i="23"/>
  <c r="K148" i="23"/>
  <c r="I148" i="23"/>
  <c r="G148" i="23"/>
  <c r="E148" i="23"/>
  <c r="AQ147" i="23"/>
  <c r="AO147" i="23"/>
  <c r="AM147" i="23"/>
  <c r="AK147" i="23"/>
  <c r="AI147" i="23"/>
  <c r="AG147" i="23"/>
  <c r="AE147" i="23"/>
  <c r="AC147" i="23"/>
  <c r="AA147" i="23"/>
  <c r="Y147" i="23"/>
  <c r="W147" i="23"/>
  <c r="U147" i="23"/>
  <c r="S147" i="23"/>
  <c r="Q147" i="23"/>
  <c r="O147" i="23"/>
  <c r="M147" i="23"/>
  <c r="K147" i="23"/>
  <c r="I147" i="23"/>
  <c r="G147" i="23"/>
  <c r="E147" i="23"/>
  <c r="AQ146" i="23"/>
  <c r="AO146" i="23"/>
  <c r="AM146" i="23"/>
  <c r="AK146" i="23"/>
  <c r="AI146" i="23"/>
  <c r="AG146" i="23"/>
  <c r="AE146" i="23"/>
  <c r="AC146" i="23"/>
  <c r="AA146" i="23"/>
  <c r="Y146" i="23"/>
  <c r="W146" i="23"/>
  <c r="U146" i="23"/>
  <c r="S146" i="23"/>
  <c r="Q146" i="23"/>
  <c r="O146" i="23"/>
  <c r="M146" i="23"/>
  <c r="K146" i="23"/>
  <c r="I146" i="23"/>
  <c r="G146" i="23"/>
  <c r="E146" i="23"/>
  <c r="AQ145" i="23"/>
  <c r="AO145" i="23"/>
  <c r="AM145" i="23"/>
  <c r="AK145" i="23"/>
  <c r="AI145" i="23"/>
  <c r="AG145" i="23"/>
  <c r="AE145" i="23"/>
  <c r="AC145" i="23"/>
  <c r="AA145" i="23"/>
  <c r="Y145" i="23"/>
  <c r="W145" i="23"/>
  <c r="U145" i="23"/>
  <c r="S145" i="23"/>
  <c r="Q145" i="23"/>
  <c r="O145" i="23"/>
  <c r="M145" i="23"/>
  <c r="K145" i="23"/>
  <c r="I145" i="23"/>
  <c r="G145" i="23"/>
  <c r="E145" i="23"/>
  <c r="AQ144" i="23"/>
  <c r="AO144" i="23"/>
  <c r="AM144" i="23"/>
  <c r="AK144" i="23"/>
  <c r="AI144" i="23"/>
  <c r="AG144" i="23"/>
  <c r="AE144" i="23"/>
  <c r="AC144" i="23"/>
  <c r="AA144" i="23"/>
  <c r="Y144" i="23"/>
  <c r="W144" i="23"/>
  <c r="U144" i="23"/>
  <c r="S144" i="23"/>
  <c r="Q144" i="23"/>
  <c r="O144" i="23"/>
  <c r="M144" i="23"/>
  <c r="K144" i="23"/>
  <c r="I144" i="23"/>
  <c r="G144" i="23"/>
  <c r="E144" i="23"/>
  <c r="AQ143" i="23"/>
  <c r="AO143" i="23"/>
  <c r="AM143" i="23"/>
  <c r="AK143" i="23"/>
  <c r="AI143" i="23"/>
  <c r="AG143" i="23"/>
  <c r="AE143" i="23"/>
  <c r="AC143" i="23"/>
  <c r="AA143" i="23"/>
  <c r="Y143" i="23"/>
  <c r="W143" i="23"/>
  <c r="U143" i="23"/>
  <c r="S143" i="23"/>
  <c r="Q143" i="23"/>
  <c r="O143" i="23"/>
  <c r="M143" i="23"/>
  <c r="K143" i="23"/>
  <c r="I143" i="23"/>
  <c r="G143" i="23"/>
  <c r="E143" i="23"/>
  <c r="AQ142" i="23"/>
  <c r="AO142" i="23"/>
  <c r="AM142" i="23"/>
  <c r="AK142" i="23"/>
  <c r="AI142" i="23"/>
  <c r="AG142" i="23"/>
  <c r="AE142" i="23"/>
  <c r="AC142" i="23"/>
  <c r="AA142" i="23"/>
  <c r="Y142" i="23"/>
  <c r="W142" i="23"/>
  <c r="U142" i="23"/>
  <c r="S142" i="23"/>
  <c r="Q142" i="23"/>
  <c r="O142" i="23"/>
  <c r="M142" i="23"/>
  <c r="K142" i="23"/>
  <c r="I142" i="23"/>
  <c r="G142" i="23"/>
  <c r="E142" i="23"/>
  <c r="AQ141" i="23"/>
  <c r="AO141" i="23"/>
  <c r="AM141" i="23"/>
  <c r="AK141" i="23"/>
  <c r="AI141" i="23"/>
  <c r="AG141" i="23"/>
  <c r="AE141" i="23"/>
  <c r="AC141" i="23"/>
  <c r="AA141" i="23"/>
  <c r="Y141" i="23"/>
  <c r="W141" i="23"/>
  <c r="U141" i="23"/>
  <c r="S141" i="23"/>
  <c r="Q141" i="23"/>
  <c r="O141" i="23"/>
  <c r="M141" i="23"/>
  <c r="K141" i="23"/>
  <c r="I141" i="23"/>
  <c r="G141" i="23"/>
  <c r="E141" i="23"/>
  <c r="AQ140" i="23"/>
  <c r="AO140" i="23"/>
  <c r="AM140" i="23"/>
  <c r="AK140" i="23"/>
  <c r="AI140" i="23"/>
  <c r="AG140" i="23"/>
  <c r="AE140" i="23"/>
  <c r="AC140" i="23"/>
  <c r="AA140" i="23"/>
  <c r="Y140" i="23"/>
  <c r="W140" i="23"/>
  <c r="U140" i="23"/>
  <c r="S140" i="23"/>
  <c r="Q140" i="23"/>
  <c r="O140" i="23"/>
  <c r="M140" i="23"/>
  <c r="K140" i="23"/>
  <c r="I140" i="23"/>
  <c r="G140" i="23"/>
  <c r="E140" i="23"/>
  <c r="AQ139" i="23"/>
  <c r="AO139" i="23"/>
  <c r="AM139" i="23"/>
  <c r="AK139" i="23"/>
  <c r="AI139" i="23"/>
  <c r="AG139" i="23"/>
  <c r="AE139" i="23"/>
  <c r="AC139" i="23"/>
  <c r="AA139" i="23"/>
  <c r="Y139" i="23"/>
  <c r="W139" i="23"/>
  <c r="U139" i="23"/>
  <c r="S139" i="23"/>
  <c r="Q139" i="23"/>
  <c r="O139" i="23"/>
  <c r="M139" i="23"/>
  <c r="K139" i="23"/>
  <c r="I139" i="23"/>
  <c r="G139" i="23"/>
  <c r="E139" i="23"/>
  <c r="AQ138" i="23"/>
  <c r="AO138" i="23"/>
  <c r="AM138" i="23"/>
  <c r="AK138" i="23"/>
  <c r="AI138" i="23"/>
  <c r="AG138" i="23"/>
  <c r="AE138" i="23"/>
  <c r="AC138" i="23"/>
  <c r="AA138" i="23"/>
  <c r="Y138" i="23"/>
  <c r="W138" i="23"/>
  <c r="U138" i="23"/>
  <c r="S138" i="23"/>
  <c r="Q138" i="23"/>
  <c r="O138" i="23"/>
  <c r="M138" i="23"/>
  <c r="K138" i="23"/>
  <c r="I138" i="23"/>
  <c r="G138" i="23"/>
  <c r="E138" i="23"/>
  <c r="AQ137" i="23"/>
  <c r="AO137" i="23"/>
  <c r="AM137" i="23"/>
  <c r="AK137" i="23"/>
  <c r="AI137" i="23"/>
  <c r="AG137" i="23"/>
  <c r="AE137" i="23"/>
  <c r="AC137" i="23"/>
  <c r="AA137" i="23"/>
  <c r="Y137" i="23"/>
  <c r="W137" i="23"/>
  <c r="U137" i="23"/>
  <c r="S137" i="23"/>
  <c r="Q137" i="23"/>
  <c r="O137" i="23"/>
  <c r="M137" i="23"/>
  <c r="K137" i="23"/>
  <c r="I137" i="23"/>
  <c r="G137" i="23"/>
  <c r="E137" i="23"/>
  <c r="AQ136" i="23"/>
  <c r="AO136" i="23"/>
  <c r="AM136" i="23"/>
  <c r="AK136" i="23"/>
  <c r="AI136" i="23"/>
  <c r="AG136" i="23"/>
  <c r="AE136" i="23"/>
  <c r="AC136" i="23"/>
  <c r="AA136" i="23"/>
  <c r="Y136" i="23"/>
  <c r="W136" i="23"/>
  <c r="U136" i="23"/>
  <c r="S136" i="23"/>
  <c r="Q136" i="23"/>
  <c r="O136" i="23"/>
  <c r="M136" i="23"/>
  <c r="K136" i="23"/>
  <c r="I136" i="23"/>
  <c r="G136" i="23"/>
  <c r="E136" i="23"/>
  <c r="AQ135" i="23"/>
  <c r="AO135" i="23"/>
  <c r="AM135" i="23"/>
  <c r="AK135" i="23"/>
  <c r="AI135" i="23"/>
  <c r="AG135" i="23"/>
  <c r="AE135" i="23"/>
  <c r="AC135" i="23"/>
  <c r="AA135" i="23"/>
  <c r="Y135" i="23"/>
  <c r="W135" i="23"/>
  <c r="U135" i="23"/>
  <c r="S135" i="23"/>
  <c r="Q135" i="23"/>
  <c r="O135" i="23"/>
  <c r="M135" i="23"/>
  <c r="K135" i="23"/>
  <c r="I135" i="23"/>
  <c r="G135" i="23"/>
  <c r="E135" i="23"/>
  <c r="AQ134" i="23"/>
  <c r="AO134" i="23"/>
  <c r="AM134" i="23"/>
  <c r="AK134" i="23"/>
  <c r="AI134" i="23"/>
  <c r="AG134" i="23"/>
  <c r="AE134" i="23"/>
  <c r="AC134" i="23"/>
  <c r="AA134" i="23"/>
  <c r="Y134" i="23"/>
  <c r="W134" i="23"/>
  <c r="U134" i="23"/>
  <c r="S134" i="23"/>
  <c r="Q134" i="23"/>
  <c r="O134" i="23"/>
  <c r="M134" i="23"/>
  <c r="K134" i="23"/>
  <c r="I134" i="23"/>
  <c r="G134" i="23"/>
  <c r="E134" i="23"/>
  <c r="AQ133" i="23"/>
  <c r="AO133" i="23"/>
  <c r="AM133" i="23"/>
  <c r="AK133" i="23"/>
  <c r="AI133" i="23"/>
  <c r="AG133" i="23"/>
  <c r="AE133" i="23"/>
  <c r="AC133" i="23"/>
  <c r="AA133" i="23"/>
  <c r="Y133" i="23"/>
  <c r="W133" i="23"/>
  <c r="U133" i="23"/>
  <c r="S133" i="23"/>
  <c r="Q133" i="23"/>
  <c r="O133" i="23"/>
  <c r="M133" i="23"/>
  <c r="K133" i="23"/>
  <c r="I133" i="23"/>
  <c r="G133" i="23"/>
  <c r="E133" i="23"/>
  <c r="AQ132" i="23"/>
  <c r="AO132" i="23"/>
  <c r="AM132" i="23"/>
  <c r="AK132" i="23"/>
  <c r="AI132" i="23"/>
  <c r="AG132" i="23"/>
  <c r="AE132" i="23"/>
  <c r="AC132" i="23"/>
  <c r="AA132" i="23"/>
  <c r="Y132" i="23"/>
  <c r="W132" i="23"/>
  <c r="U132" i="23"/>
  <c r="S132" i="23"/>
  <c r="Q132" i="23"/>
  <c r="O132" i="23"/>
  <c r="M132" i="23"/>
  <c r="K132" i="23"/>
  <c r="I132" i="23"/>
  <c r="G132" i="23"/>
  <c r="E132" i="23"/>
  <c r="AQ131" i="23"/>
  <c r="AO131" i="23"/>
  <c r="AM131" i="23"/>
  <c r="AK131" i="23"/>
  <c r="AI131" i="23"/>
  <c r="AG131" i="23"/>
  <c r="AE131" i="23"/>
  <c r="AC131" i="23"/>
  <c r="AA131" i="23"/>
  <c r="Y131" i="23"/>
  <c r="W131" i="23"/>
  <c r="U131" i="23"/>
  <c r="S131" i="23"/>
  <c r="Q131" i="23"/>
  <c r="O131" i="23"/>
  <c r="M131" i="23"/>
  <c r="K131" i="23"/>
  <c r="I131" i="23"/>
  <c r="G131" i="23"/>
  <c r="E131" i="23"/>
  <c r="AQ130" i="23"/>
  <c r="AO130" i="23"/>
  <c r="AM130" i="23"/>
  <c r="AK130" i="23"/>
  <c r="AI130" i="23"/>
  <c r="AG130" i="23"/>
  <c r="AE130" i="23"/>
  <c r="AC130" i="23"/>
  <c r="AA130" i="23"/>
  <c r="Y130" i="23"/>
  <c r="W130" i="23"/>
  <c r="U130" i="23"/>
  <c r="S130" i="23"/>
  <c r="Q130" i="23"/>
  <c r="O130" i="23"/>
  <c r="M130" i="23"/>
  <c r="K130" i="23"/>
  <c r="I130" i="23"/>
  <c r="G130" i="23"/>
  <c r="E130" i="23"/>
  <c r="AQ129" i="23"/>
  <c r="AO129" i="23"/>
  <c r="AM129" i="23"/>
  <c r="AK129" i="23"/>
  <c r="AI129" i="23"/>
  <c r="AG129" i="23"/>
  <c r="AE129" i="23"/>
  <c r="AC129" i="23"/>
  <c r="AA129" i="23"/>
  <c r="Y129" i="23"/>
  <c r="W129" i="23"/>
  <c r="U129" i="23"/>
  <c r="S129" i="23"/>
  <c r="Q129" i="23"/>
  <c r="O129" i="23"/>
  <c r="M129" i="23"/>
  <c r="K129" i="23"/>
  <c r="I129" i="23"/>
  <c r="G129" i="23"/>
  <c r="E129" i="23"/>
  <c r="AQ128" i="23"/>
  <c r="AO128" i="23"/>
  <c r="AM128" i="23"/>
  <c r="AK128" i="23"/>
  <c r="AI128" i="23"/>
  <c r="AG128" i="23"/>
  <c r="AE128" i="23"/>
  <c r="AC128" i="23"/>
  <c r="AA128" i="23"/>
  <c r="Y128" i="23"/>
  <c r="W128" i="23"/>
  <c r="U128" i="23"/>
  <c r="S128" i="23"/>
  <c r="Q128" i="23"/>
  <c r="O128" i="23"/>
  <c r="M128" i="23"/>
  <c r="K128" i="23"/>
  <c r="I128" i="23"/>
  <c r="G128" i="23"/>
  <c r="E128" i="23"/>
  <c r="AQ127" i="23"/>
  <c r="AO127" i="23"/>
  <c r="AM127" i="23"/>
  <c r="AK127" i="23"/>
  <c r="AI127" i="23"/>
  <c r="AG127" i="23"/>
  <c r="AE127" i="23"/>
  <c r="AC127" i="23"/>
  <c r="AA127" i="23"/>
  <c r="Y127" i="23"/>
  <c r="W127" i="23"/>
  <c r="U127" i="23"/>
  <c r="S127" i="23"/>
  <c r="Q127" i="23"/>
  <c r="O127" i="23"/>
  <c r="M127" i="23"/>
  <c r="K127" i="23"/>
  <c r="I127" i="23"/>
  <c r="G127" i="23"/>
  <c r="E127" i="23"/>
  <c r="AQ126" i="23"/>
  <c r="AO126" i="23"/>
  <c r="AM126" i="23"/>
  <c r="AK126" i="23"/>
  <c r="AI126" i="23"/>
  <c r="AG126" i="23"/>
  <c r="AE126" i="23"/>
  <c r="AC126" i="23"/>
  <c r="AA126" i="23"/>
  <c r="Y126" i="23"/>
  <c r="W126" i="23"/>
  <c r="U126" i="23"/>
  <c r="S126" i="23"/>
  <c r="Q126" i="23"/>
  <c r="O126" i="23"/>
  <c r="M126" i="23"/>
  <c r="K126" i="23"/>
  <c r="I126" i="23"/>
  <c r="G126" i="23"/>
  <c r="E126" i="23"/>
  <c r="AQ125" i="23"/>
  <c r="AO125" i="23"/>
  <c r="AM125" i="23"/>
  <c r="AK125" i="23"/>
  <c r="AI125" i="23"/>
  <c r="AG125" i="23"/>
  <c r="AE125" i="23"/>
  <c r="AC125" i="23"/>
  <c r="AA125" i="23"/>
  <c r="Y125" i="23"/>
  <c r="W125" i="23"/>
  <c r="U125" i="23"/>
  <c r="S125" i="23"/>
  <c r="Q125" i="23"/>
  <c r="O125" i="23"/>
  <c r="M125" i="23"/>
  <c r="K125" i="23"/>
  <c r="I125" i="23"/>
  <c r="G125" i="23"/>
  <c r="E125" i="23"/>
  <c r="AQ124" i="23"/>
  <c r="AO124" i="23"/>
  <c r="AM124" i="23"/>
  <c r="AK124" i="23"/>
  <c r="AI124" i="23"/>
  <c r="AG124" i="23"/>
  <c r="AE124" i="23"/>
  <c r="AC124" i="23"/>
  <c r="AA124" i="23"/>
  <c r="Y124" i="23"/>
  <c r="W124" i="23"/>
  <c r="U124" i="23"/>
  <c r="S124" i="23"/>
  <c r="Q124" i="23"/>
  <c r="O124" i="23"/>
  <c r="M124" i="23"/>
  <c r="K124" i="23"/>
  <c r="I124" i="23"/>
  <c r="G124" i="23"/>
  <c r="E124" i="23"/>
  <c r="AQ123" i="23"/>
  <c r="AO123" i="23"/>
  <c r="AM123" i="23"/>
  <c r="AK123" i="23"/>
  <c r="AI123" i="23"/>
  <c r="AG123" i="23"/>
  <c r="AE123" i="23"/>
  <c r="AC123" i="23"/>
  <c r="AA123" i="23"/>
  <c r="Y123" i="23"/>
  <c r="W123" i="23"/>
  <c r="U123" i="23"/>
  <c r="S123" i="23"/>
  <c r="Q123" i="23"/>
  <c r="O123" i="23"/>
  <c r="M123" i="23"/>
  <c r="K123" i="23"/>
  <c r="I123" i="23"/>
  <c r="G123" i="23"/>
  <c r="E123" i="23"/>
  <c r="AQ122" i="23"/>
  <c r="AO122" i="23"/>
  <c r="AM122" i="23"/>
  <c r="AK122" i="23"/>
  <c r="AI122" i="23"/>
  <c r="AG122" i="23"/>
  <c r="AE122" i="23"/>
  <c r="AC122" i="23"/>
  <c r="AA122" i="23"/>
  <c r="Y122" i="23"/>
  <c r="W122" i="23"/>
  <c r="U122" i="23"/>
  <c r="S122" i="23"/>
  <c r="Q122" i="23"/>
  <c r="O122" i="23"/>
  <c r="M122" i="23"/>
  <c r="K122" i="23"/>
  <c r="I122" i="23"/>
  <c r="G122" i="23"/>
  <c r="E122" i="23"/>
  <c r="AQ121" i="23"/>
  <c r="AO121" i="23"/>
  <c r="AM121" i="23"/>
  <c r="AK121" i="23"/>
  <c r="AI121" i="23"/>
  <c r="AG121" i="23"/>
  <c r="AE121" i="23"/>
  <c r="AC121" i="23"/>
  <c r="AA121" i="23"/>
  <c r="Y121" i="23"/>
  <c r="W121" i="23"/>
  <c r="U121" i="23"/>
  <c r="S121" i="23"/>
  <c r="Q121" i="23"/>
  <c r="O121" i="23"/>
  <c r="M121" i="23"/>
  <c r="K121" i="23"/>
  <c r="I121" i="23"/>
  <c r="G121" i="23"/>
  <c r="E121" i="23"/>
  <c r="AQ120" i="23"/>
  <c r="AO120" i="23"/>
  <c r="AM120" i="23"/>
  <c r="AK120" i="23"/>
  <c r="AI120" i="23"/>
  <c r="AG120" i="23"/>
  <c r="AE120" i="23"/>
  <c r="AC120" i="23"/>
  <c r="AA120" i="23"/>
  <c r="Y120" i="23"/>
  <c r="W120" i="23"/>
  <c r="U120" i="23"/>
  <c r="S120" i="23"/>
  <c r="Q120" i="23"/>
  <c r="O120" i="23"/>
  <c r="M120" i="23"/>
  <c r="K120" i="23"/>
  <c r="I120" i="23"/>
  <c r="G120" i="23"/>
  <c r="E120" i="23"/>
  <c r="AQ119" i="23"/>
  <c r="AO119" i="23"/>
  <c r="AM119" i="23"/>
  <c r="AK119" i="23"/>
  <c r="AI119" i="23"/>
  <c r="AG119" i="23"/>
  <c r="AE119" i="23"/>
  <c r="AC119" i="23"/>
  <c r="AA119" i="23"/>
  <c r="Y119" i="23"/>
  <c r="W119" i="23"/>
  <c r="U119" i="23"/>
  <c r="S119" i="23"/>
  <c r="Q119" i="23"/>
  <c r="O119" i="23"/>
  <c r="M119" i="23"/>
  <c r="K119" i="23"/>
  <c r="I119" i="23"/>
  <c r="G119" i="23"/>
  <c r="E119" i="23"/>
  <c r="AQ118" i="23"/>
  <c r="AO118" i="23"/>
  <c r="AM118" i="23"/>
  <c r="AK118" i="23"/>
  <c r="AI118" i="23"/>
  <c r="AG118" i="23"/>
  <c r="AE118" i="23"/>
  <c r="AC118" i="23"/>
  <c r="AA118" i="23"/>
  <c r="Y118" i="23"/>
  <c r="W118" i="23"/>
  <c r="U118" i="23"/>
  <c r="S118" i="23"/>
  <c r="Q118" i="23"/>
  <c r="O118" i="23"/>
  <c r="M118" i="23"/>
  <c r="K118" i="23"/>
  <c r="I118" i="23"/>
  <c r="G118" i="23"/>
  <c r="E118" i="23"/>
  <c r="AQ117" i="23"/>
  <c r="AO117" i="23"/>
  <c r="AM117" i="23"/>
  <c r="AK117" i="23"/>
  <c r="AI117" i="23"/>
  <c r="AG117" i="23"/>
  <c r="AE117" i="23"/>
  <c r="AC117" i="23"/>
  <c r="AA117" i="23"/>
  <c r="Y117" i="23"/>
  <c r="W117" i="23"/>
  <c r="U117" i="23"/>
  <c r="S117" i="23"/>
  <c r="Q117" i="23"/>
  <c r="O117" i="23"/>
  <c r="M117" i="23"/>
  <c r="K117" i="23"/>
  <c r="I117" i="23"/>
  <c r="G117" i="23"/>
  <c r="E117" i="23"/>
  <c r="AQ116" i="23"/>
  <c r="AO116" i="23"/>
  <c r="AM116" i="23"/>
  <c r="AK116" i="23"/>
  <c r="AI116" i="23"/>
  <c r="AG116" i="23"/>
  <c r="AE116" i="23"/>
  <c r="AC116" i="23"/>
  <c r="AA116" i="23"/>
  <c r="Y116" i="23"/>
  <c r="W116" i="23"/>
  <c r="U116" i="23"/>
  <c r="S116" i="23"/>
  <c r="Q116" i="23"/>
  <c r="O116" i="23"/>
  <c r="M116" i="23"/>
  <c r="K116" i="23"/>
  <c r="I116" i="23"/>
  <c r="G116" i="23"/>
  <c r="E116" i="23"/>
  <c r="AQ115" i="23"/>
  <c r="AO115" i="23"/>
  <c r="AM115" i="23"/>
  <c r="AK115" i="23"/>
  <c r="AI115" i="23"/>
  <c r="AG115" i="23"/>
  <c r="AE115" i="23"/>
  <c r="AC115" i="23"/>
  <c r="AA115" i="23"/>
  <c r="Y115" i="23"/>
  <c r="W115" i="23"/>
  <c r="U115" i="23"/>
  <c r="S115" i="23"/>
  <c r="Q115" i="23"/>
  <c r="O115" i="23"/>
  <c r="M115" i="23"/>
  <c r="K115" i="23"/>
  <c r="I115" i="23"/>
  <c r="G115" i="23"/>
  <c r="E115" i="23"/>
  <c r="AQ114" i="23"/>
  <c r="AO114" i="23"/>
  <c r="AM114" i="23"/>
  <c r="AK114" i="23"/>
  <c r="AI114" i="23"/>
  <c r="AG114" i="23"/>
  <c r="AE114" i="23"/>
  <c r="AC114" i="23"/>
  <c r="AA114" i="23"/>
  <c r="Y114" i="23"/>
  <c r="W114" i="23"/>
  <c r="U114" i="23"/>
  <c r="S114" i="23"/>
  <c r="Q114" i="23"/>
  <c r="O114" i="23"/>
  <c r="M114" i="23"/>
  <c r="K114" i="23"/>
  <c r="I114" i="23"/>
  <c r="G114" i="23"/>
  <c r="E114" i="23"/>
  <c r="AQ113" i="23"/>
  <c r="AO113" i="23"/>
  <c r="AM113" i="23"/>
  <c r="AK113" i="23"/>
  <c r="AI113" i="23"/>
  <c r="AG113" i="23"/>
  <c r="AE113" i="23"/>
  <c r="AC113" i="23"/>
  <c r="AA113" i="23"/>
  <c r="Y113" i="23"/>
  <c r="W113" i="23"/>
  <c r="U113" i="23"/>
  <c r="S113" i="23"/>
  <c r="Q113" i="23"/>
  <c r="O113" i="23"/>
  <c r="M113" i="23"/>
  <c r="K113" i="23"/>
  <c r="I113" i="23"/>
  <c r="G113" i="23"/>
  <c r="E113" i="23"/>
  <c r="AQ112" i="23"/>
  <c r="AO112" i="23"/>
  <c r="AM112" i="23"/>
  <c r="AK112" i="23"/>
  <c r="AI112" i="23"/>
  <c r="AG112" i="23"/>
  <c r="AE112" i="23"/>
  <c r="AC112" i="23"/>
  <c r="AA112" i="23"/>
  <c r="Y112" i="23"/>
  <c r="W112" i="23"/>
  <c r="U112" i="23"/>
  <c r="S112" i="23"/>
  <c r="Q112" i="23"/>
  <c r="O112" i="23"/>
  <c r="M112" i="23"/>
  <c r="K112" i="23"/>
  <c r="I112" i="23"/>
  <c r="G112" i="23"/>
  <c r="E112" i="23"/>
  <c r="AQ111" i="23"/>
  <c r="AO111" i="23"/>
  <c r="AM111" i="23"/>
  <c r="AK111" i="23"/>
  <c r="AI111" i="23"/>
  <c r="AG111" i="23"/>
  <c r="AE111" i="23"/>
  <c r="AC111" i="23"/>
  <c r="AA111" i="23"/>
  <c r="Y111" i="23"/>
  <c r="W111" i="23"/>
  <c r="U111" i="23"/>
  <c r="S111" i="23"/>
  <c r="Q111" i="23"/>
  <c r="O111" i="23"/>
  <c r="M111" i="23"/>
  <c r="K111" i="23"/>
  <c r="I111" i="23"/>
  <c r="G111" i="23"/>
  <c r="E111" i="23"/>
  <c r="AQ110" i="23"/>
  <c r="AO110" i="23"/>
  <c r="AM110" i="23"/>
  <c r="AK110" i="23"/>
  <c r="AI110" i="23"/>
  <c r="AG110" i="23"/>
  <c r="AE110" i="23"/>
  <c r="AC110" i="23"/>
  <c r="AA110" i="23"/>
  <c r="Y110" i="23"/>
  <c r="W110" i="23"/>
  <c r="U110" i="23"/>
  <c r="S110" i="23"/>
  <c r="Q110" i="23"/>
  <c r="O110" i="23"/>
  <c r="M110" i="23"/>
  <c r="K110" i="23"/>
  <c r="I110" i="23"/>
  <c r="G110" i="23"/>
  <c r="E110" i="23"/>
  <c r="AQ109" i="23"/>
  <c r="AO109" i="23"/>
  <c r="AM109" i="23"/>
  <c r="AK109" i="23"/>
  <c r="AI109" i="23"/>
  <c r="AG109" i="23"/>
  <c r="AE109" i="23"/>
  <c r="AC109" i="23"/>
  <c r="AA109" i="23"/>
  <c r="Y109" i="23"/>
  <c r="W109" i="23"/>
  <c r="U109" i="23"/>
  <c r="S109" i="23"/>
  <c r="Q109" i="23"/>
  <c r="O109" i="23"/>
  <c r="M109" i="23"/>
  <c r="K109" i="23"/>
  <c r="I109" i="23"/>
  <c r="G109" i="23"/>
  <c r="E109" i="23"/>
  <c r="AQ108" i="23"/>
  <c r="AO108" i="23"/>
  <c r="AM108" i="23"/>
  <c r="AK108" i="23"/>
  <c r="AI108" i="23"/>
  <c r="AG108" i="23"/>
  <c r="AE108" i="23"/>
  <c r="AC108" i="23"/>
  <c r="AA108" i="23"/>
  <c r="Y108" i="23"/>
  <c r="W108" i="23"/>
  <c r="U108" i="23"/>
  <c r="S108" i="23"/>
  <c r="Q108" i="23"/>
  <c r="O108" i="23"/>
  <c r="M108" i="23"/>
  <c r="K108" i="23"/>
  <c r="I108" i="23"/>
  <c r="G108" i="23"/>
  <c r="E108" i="23"/>
  <c r="AQ107" i="23"/>
  <c r="AO107" i="23"/>
  <c r="AM107" i="23"/>
  <c r="AK107" i="23"/>
  <c r="AI107" i="23"/>
  <c r="AG107" i="23"/>
  <c r="AE107" i="23"/>
  <c r="AC107" i="23"/>
  <c r="AA107" i="23"/>
  <c r="Y107" i="23"/>
  <c r="W107" i="23"/>
  <c r="U107" i="23"/>
  <c r="S107" i="23"/>
  <c r="Q107" i="23"/>
  <c r="O107" i="23"/>
  <c r="M107" i="23"/>
  <c r="K107" i="23"/>
  <c r="I107" i="23"/>
  <c r="G107" i="23"/>
  <c r="E107" i="23"/>
  <c r="AQ106" i="23"/>
  <c r="AO106" i="23"/>
  <c r="AM106" i="23"/>
  <c r="AK106" i="23"/>
  <c r="AI106" i="23"/>
  <c r="AG106" i="23"/>
  <c r="AE106" i="23"/>
  <c r="AC106" i="23"/>
  <c r="AA106" i="23"/>
  <c r="Y106" i="23"/>
  <c r="W106" i="23"/>
  <c r="U106" i="23"/>
  <c r="S106" i="23"/>
  <c r="Q106" i="23"/>
  <c r="O106" i="23"/>
  <c r="M106" i="23"/>
  <c r="K106" i="23"/>
  <c r="I106" i="23"/>
  <c r="G106" i="23"/>
  <c r="E106" i="23"/>
  <c r="AQ105" i="23"/>
  <c r="AO105" i="23"/>
  <c r="AM105" i="23"/>
  <c r="AK105" i="23"/>
  <c r="AI105" i="23"/>
  <c r="AG105" i="23"/>
  <c r="AE105" i="23"/>
  <c r="AC105" i="23"/>
  <c r="AA105" i="23"/>
  <c r="Y105" i="23"/>
  <c r="W105" i="23"/>
  <c r="U105" i="23"/>
  <c r="S105" i="23"/>
  <c r="Q105" i="23"/>
  <c r="O105" i="23"/>
  <c r="M105" i="23"/>
  <c r="K105" i="23"/>
  <c r="I105" i="23"/>
  <c r="G105" i="23"/>
  <c r="E105" i="23"/>
  <c r="AQ104" i="23"/>
  <c r="AO104" i="23"/>
  <c r="AM104" i="23"/>
  <c r="AK104" i="23"/>
  <c r="AI104" i="23"/>
  <c r="AG104" i="23"/>
  <c r="AE104" i="23"/>
  <c r="AC104" i="23"/>
  <c r="AA104" i="23"/>
  <c r="Y104" i="23"/>
  <c r="W104" i="23"/>
  <c r="U104" i="23"/>
  <c r="S104" i="23"/>
  <c r="Q104" i="23"/>
  <c r="O104" i="23"/>
  <c r="M104" i="23"/>
  <c r="K104" i="23"/>
  <c r="I104" i="23"/>
  <c r="G104" i="23"/>
  <c r="E104" i="23"/>
  <c r="AQ103" i="23"/>
  <c r="AO103" i="23"/>
  <c r="AM103" i="23"/>
  <c r="AK103" i="23"/>
  <c r="AI103" i="23"/>
  <c r="AG103" i="23"/>
  <c r="AE103" i="23"/>
  <c r="AC103" i="23"/>
  <c r="AA103" i="23"/>
  <c r="Y103" i="23"/>
  <c r="W103" i="23"/>
  <c r="U103" i="23"/>
  <c r="S103" i="23"/>
  <c r="Q103" i="23"/>
  <c r="O103" i="23"/>
  <c r="M103" i="23"/>
  <c r="K103" i="23"/>
  <c r="I103" i="23"/>
  <c r="G103" i="23"/>
  <c r="E103" i="23"/>
  <c r="AQ102" i="23"/>
  <c r="AO102" i="23"/>
  <c r="AM102" i="23"/>
  <c r="AK102" i="23"/>
  <c r="AI102" i="23"/>
  <c r="AG102" i="23"/>
  <c r="AE102" i="23"/>
  <c r="AC102" i="23"/>
  <c r="AA102" i="23"/>
  <c r="Y102" i="23"/>
  <c r="W102" i="23"/>
  <c r="U102" i="23"/>
  <c r="S102" i="23"/>
  <c r="Q102" i="23"/>
  <c r="O102" i="23"/>
  <c r="M102" i="23"/>
  <c r="K102" i="23"/>
  <c r="I102" i="23"/>
  <c r="G102" i="23"/>
  <c r="E102" i="23"/>
  <c r="AQ101" i="23"/>
  <c r="AO101" i="23"/>
  <c r="AM101" i="23"/>
  <c r="AK101" i="23"/>
  <c r="AI101" i="23"/>
  <c r="AG101" i="23"/>
  <c r="AE101" i="23"/>
  <c r="AC101" i="23"/>
  <c r="AA101" i="23"/>
  <c r="Y101" i="23"/>
  <c r="W101" i="23"/>
  <c r="U101" i="23"/>
  <c r="S101" i="23"/>
  <c r="Q101" i="23"/>
  <c r="O101" i="23"/>
  <c r="M101" i="23"/>
  <c r="K101" i="23"/>
  <c r="I101" i="23"/>
  <c r="G101" i="23"/>
  <c r="E101" i="23"/>
  <c r="AQ100" i="23"/>
  <c r="AO100" i="23"/>
  <c r="AM100" i="23"/>
  <c r="AK100" i="23"/>
  <c r="AI100" i="23"/>
  <c r="AG100" i="23"/>
  <c r="AE100" i="23"/>
  <c r="AC100" i="23"/>
  <c r="AA100" i="23"/>
  <c r="Y100" i="23"/>
  <c r="W100" i="23"/>
  <c r="U100" i="23"/>
  <c r="S100" i="23"/>
  <c r="Q100" i="23"/>
  <c r="O100" i="23"/>
  <c r="M100" i="23"/>
  <c r="K100" i="23"/>
  <c r="I100" i="23"/>
  <c r="G100" i="23"/>
  <c r="E100" i="23"/>
  <c r="AQ99" i="23"/>
  <c r="AO99" i="23"/>
  <c r="AM99" i="23"/>
  <c r="AK99" i="23"/>
  <c r="AI99" i="23"/>
  <c r="AG99" i="23"/>
  <c r="AE99" i="23"/>
  <c r="AC99" i="23"/>
  <c r="AA99" i="23"/>
  <c r="Y99" i="23"/>
  <c r="W99" i="23"/>
  <c r="U99" i="23"/>
  <c r="S99" i="23"/>
  <c r="Q99" i="23"/>
  <c r="O99" i="23"/>
  <c r="M99" i="23"/>
  <c r="K99" i="23"/>
  <c r="I99" i="23"/>
  <c r="G99" i="23"/>
  <c r="E99" i="23"/>
  <c r="AQ98" i="23"/>
  <c r="AO98" i="23"/>
  <c r="AM98" i="23"/>
  <c r="AK98" i="23"/>
  <c r="AI98" i="23"/>
  <c r="AG98" i="23"/>
  <c r="AE98" i="23"/>
  <c r="AC98" i="23"/>
  <c r="AA98" i="23"/>
  <c r="Y98" i="23"/>
  <c r="W98" i="23"/>
  <c r="U98" i="23"/>
  <c r="S98" i="23"/>
  <c r="Q98" i="23"/>
  <c r="O98" i="23"/>
  <c r="M98" i="23"/>
  <c r="K98" i="23"/>
  <c r="I98" i="23"/>
  <c r="G98" i="23"/>
  <c r="E98" i="23"/>
  <c r="AQ97" i="23"/>
  <c r="AO97" i="23"/>
  <c r="AM97" i="23"/>
  <c r="AK97" i="23"/>
  <c r="AI97" i="23"/>
  <c r="AG97" i="23"/>
  <c r="AE97" i="23"/>
  <c r="AC97" i="23"/>
  <c r="AA97" i="23"/>
  <c r="Y97" i="23"/>
  <c r="W97" i="23"/>
  <c r="U97" i="23"/>
  <c r="S97" i="23"/>
  <c r="Q97" i="23"/>
  <c r="O97" i="23"/>
  <c r="M97" i="23"/>
  <c r="K97" i="23"/>
  <c r="I97" i="23"/>
  <c r="G97" i="23"/>
  <c r="E97" i="23"/>
  <c r="AQ96" i="23"/>
  <c r="AO96" i="23"/>
  <c r="AM96" i="23"/>
  <c r="AK96" i="23"/>
  <c r="AI96" i="23"/>
  <c r="AG96" i="23"/>
  <c r="AE96" i="23"/>
  <c r="AC96" i="23"/>
  <c r="AA96" i="23"/>
  <c r="Y96" i="23"/>
  <c r="W96" i="23"/>
  <c r="U96" i="23"/>
  <c r="S96" i="23"/>
  <c r="Q96" i="23"/>
  <c r="O96" i="23"/>
  <c r="M96" i="23"/>
  <c r="K96" i="23"/>
  <c r="I96" i="23"/>
  <c r="G96" i="23"/>
  <c r="E96" i="23"/>
  <c r="AQ95" i="23"/>
  <c r="AO95" i="23"/>
  <c r="AM95" i="23"/>
  <c r="AK95" i="23"/>
  <c r="AI95" i="23"/>
  <c r="AG95" i="23"/>
  <c r="AE95" i="23"/>
  <c r="AC95" i="23"/>
  <c r="AA95" i="23"/>
  <c r="Y95" i="23"/>
  <c r="W95" i="23"/>
  <c r="U95" i="23"/>
  <c r="S95" i="23"/>
  <c r="Q95" i="23"/>
  <c r="O95" i="23"/>
  <c r="M95" i="23"/>
  <c r="K95" i="23"/>
  <c r="I95" i="23"/>
  <c r="G95" i="23"/>
  <c r="E95" i="23"/>
  <c r="AQ94" i="23"/>
  <c r="AO94" i="23"/>
  <c r="AM94" i="23"/>
  <c r="AK94" i="23"/>
  <c r="AI94" i="23"/>
  <c r="AG94" i="23"/>
  <c r="AE94" i="23"/>
  <c r="AC94" i="23"/>
  <c r="AA94" i="23"/>
  <c r="Y94" i="23"/>
  <c r="W94" i="23"/>
  <c r="U94" i="23"/>
  <c r="S94" i="23"/>
  <c r="Q94" i="23"/>
  <c r="O94" i="23"/>
  <c r="M94" i="23"/>
  <c r="K94" i="23"/>
  <c r="I94" i="23"/>
  <c r="G94" i="23"/>
  <c r="E94" i="23"/>
  <c r="AQ93" i="23"/>
  <c r="AO93" i="23"/>
  <c r="AM93" i="23"/>
  <c r="AK93" i="23"/>
  <c r="AI93" i="23"/>
  <c r="AG93" i="23"/>
  <c r="AE93" i="23"/>
  <c r="AC93" i="23"/>
  <c r="AA93" i="23"/>
  <c r="Y93" i="23"/>
  <c r="W93" i="23"/>
  <c r="U93" i="23"/>
  <c r="S93" i="23"/>
  <c r="Q93" i="23"/>
  <c r="O93" i="23"/>
  <c r="M93" i="23"/>
  <c r="K93" i="23"/>
  <c r="I93" i="23"/>
  <c r="G93" i="23"/>
  <c r="E93" i="23"/>
  <c r="AQ92" i="23"/>
  <c r="AO92" i="23"/>
  <c r="AM92" i="23"/>
  <c r="AK92" i="23"/>
  <c r="AI92" i="23"/>
  <c r="AG92" i="23"/>
  <c r="AE92" i="23"/>
  <c r="AC92" i="23"/>
  <c r="AA92" i="23"/>
  <c r="Y92" i="23"/>
  <c r="W92" i="23"/>
  <c r="U92" i="23"/>
  <c r="S92" i="23"/>
  <c r="Q92" i="23"/>
  <c r="O92" i="23"/>
  <c r="M92" i="23"/>
  <c r="K92" i="23"/>
  <c r="I92" i="23"/>
  <c r="G92" i="23"/>
  <c r="E92" i="23"/>
  <c r="AQ91" i="23"/>
  <c r="AO91" i="23"/>
  <c r="AM91" i="23"/>
  <c r="AK91" i="23"/>
  <c r="AI91" i="23"/>
  <c r="AG91" i="23"/>
  <c r="AE91" i="23"/>
  <c r="AC91" i="23"/>
  <c r="AA91" i="23"/>
  <c r="Y91" i="23"/>
  <c r="W91" i="23"/>
  <c r="U91" i="23"/>
  <c r="S91" i="23"/>
  <c r="Q91" i="23"/>
  <c r="O91" i="23"/>
  <c r="M91" i="23"/>
  <c r="K91" i="23"/>
  <c r="I91" i="23"/>
  <c r="G91" i="23"/>
  <c r="E91" i="23"/>
  <c r="AQ90" i="23"/>
  <c r="AO90" i="23"/>
  <c r="AM90" i="23"/>
  <c r="AK90" i="23"/>
  <c r="AI90" i="23"/>
  <c r="AG90" i="23"/>
  <c r="AE90" i="23"/>
  <c r="AC90" i="23"/>
  <c r="AA90" i="23"/>
  <c r="Y90" i="23"/>
  <c r="W90" i="23"/>
  <c r="U90" i="23"/>
  <c r="S90" i="23"/>
  <c r="Q90" i="23"/>
  <c r="O90" i="23"/>
  <c r="M90" i="23"/>
  <c r="K90" i="23"/>
  <c r="I90" i="23"/>
  <c r="G90" i="23"/>
  <c r="E90" i="23"/>
  <c r="AQ89" i="23"/>
  <c r="AO89" i="23"/>
  <c r="AM89" i="23"/>
  <c r="AK89" i="23"/>
  <c r="AI89" i="23"/>
  <c r="AG89" i="23"/>
  <c r="AE89" i="23"/>
  <c r="AC89" i="23"/>
  <c r="AA89" i="23"/>
  <c r="Y89" i="23"/>
  <c r="W89" i="23"/>
  <c r="U89" i="23"/>
  <c r="S89" i="23"/>
  <c r="Q89" i="23"/>
  <c r="O89" i="23"/>
  <c r="M89" i="23"/>
  <c r="K89" i="23"/>
  <c r="I89" i="23"/>
  <c r="G89" i="23"/>
  <c r="E89" i="23"/>
  <c r="AQ88" i="23"/>
  <c r="AO88" i="23"/>
  <c r="AM88" i="23"/>
  <c r="AK88" i="23"/>
  <c r="AI88" i="23"/>
  <c r="AG88" i="23"/>
  <c r="AE88" i="23"/>
  <c r="AC88" i="23"/>
  <c r="AA88" i="23"/>
  <c r="Y88" i="23"/>
  <c r="W88" i="23"/>
  <c r="U88" i="23"/>
  <c r="S88" i="23"/>
  <c r="Q88" i="23"/>
  <c r="O88" i="23"/>
  <c r="M88" i="23"/>
  <c r="K88" i="23"/>
  <c r="I88" i="23"/>
  <c r="G88" i="23"/>
  <c r="E88" i="23"/>
  <c r="AQ87" i="23"/>
  <c r="AO87" i="23"/>
  <c r="AM87" i="23"/>
  <c r="AK87" i="23"/>
  <c r="AI87" i="23"/>
  <c r="AG87" i="23"/>
  <c r="AE87" i="23"/>
  <c r="AC87" i="23"/>
  <c r="AA87" i="23"/>
  <c r="Y87" i="23"/>
  <c r="W87" i="23"/>
  <c r="U87" i="23"/>
  <c r="S87" i="23"/>
  <c r="Q87" i="23"/>
  <c r="O87" i="23"/>
  <c r="M87" i="23"/>
  <c r="K87" i="23"/>
  <c r="I87" i="23"/>
  <c r="G87" i="23"/>
  <c r="E87" i="23"/>
  <c r="AQ86" i="23"/>
  <c r="AO86" i="23"/>
  <c r="AM86" i="23"/>
  <c r="AK86" i="23"/>
  <c r="AI86" i="23"/>
  <c r="AG86" i="23"/>
  <c r="AE86" i="23"/>
  <c r="AC86" i="23"/>
  <c r="AA86" i="23"/>
  <c r="Y86" i="23"/>
  <c r="W86" i="23"/>
  <c r="U86" i="23"/>
  <c r="S86" i="23"/>
  <c r="Q86" i="23"/>
  <c r="O86" i="23"/>
  <c r="M86" i="23"/>
  <c r="K86" i="23"/>
  <c r="I86" i="23"/>
  <c r="G86" i="23"/>
  <c r="E86" i="23"/>
  <c r="AQ85" i="23"/>
  <c r="AO85" i="23"/>
  <c r="AM85" i="23"/>
  <c r="AK85" i="23"/>
  <c r="AI85" i="23"/>
  <c r="AG85" i="23"/>
  <c r="AE85" i="23"/>
  <c r="AC85" i="23"/>
  <c r="AA85" i="23"/>
  <c r="Y85" i="23"/>
  <c r="W85" i="23"/>
  <c r="U85" i="23"/>
  <c r="S85" i="23"/>
  <c r="Q85" i="23"/>
  <c r="O85" i="23"/>
  <c r="M85" i="23"/>
  <c r="K85" i="23"/>
  <c r="I85" i="23"/>
  <c r="G85" i="23"/>
  <c r="E85" i="23"/>
  <c r="AQ84" i="23"/>
  <c r="AO84" i="23"/>
  <c r="AM84" i="23"/>
  <c r="AK84" i="23"/>
  <c r="AI84" i="23"/>
  <c r="AG84" i="23"/>
  <c r="AE84" i="23"/>
  <c r="AC84" i="23"/>
  <c r="AA84" i="23"/>
  <c r="Y84" i="23"/>
  <c r="W84" i="23"/>
  <c r="U84" i="23"/>
  <c r="S84" i="23"/>
  <c r="Q84" i="23"/>
  <c r="O84" i="23"/>
  <c r="M84" i="23"/>
  <c r="K84" i="23"/>
  <c r="I84" i="23"/>
  <c r="G84" i="23"/>
  <c r="E84" i="23"/>
  <c r="AQ83" i="23"/>
  <c r="AO83" i="23"/>
  <c r="AM83" i="23"/>
  <c r="AK83" i="23"/>
  <c r="AI83" i="23"/>
  <c r="AG83" i="23"/>
  <c r="AE83" i="23"/>
  <c r="AC83" i="23"/>
  <c r="AA83" i="23"/>
  <c r="Y83" i="23"/>
  <c r="W83" i="23"/>
  <c r="U83" i="23"/>
  <c r="S83" i="23"/>
  <c r="Q83" i="23"/>
  <c r="O83" i="23"/>
  <c r="M83" i="23"/>
  <c r="K83" i="23"/>
  <c r="I83" i="23"/>
  <c r="G83" i="23"/>
  <c r="E83" i="23"/>
  <c r="AQ82" i="23"/>
  <c r="AO82" i="23"/>
  <c r="AM82" i="23"/>
  <c r="AK82" i="23"/>
  <c r="AI82" i="23"/>
  <c r="AG82" i="23"/>
  <c r="AE82" i="23"/>
  <c r="AC82" i="23"/>
  <c r="AA82" i="23"/>
  <c r="Y82" i="23"/>
  <c r="W82" i="23"/>
  <c r="U82" i="23"/>
  <c r="S82" i="23"/>
  <c r="Q82" i="23"/>
  <c r="O82" i="23"/>
  <c r="M82" i="23"/>
  <c r="K82" i="23"/>
  <c r="I82" i="23"/>
  <c r="G82" i="23"/>
  <c r="E82" i="23"/>
  <c r="AQ81" i="23"/>
  <c r="AO81" i="23"/>
  <c r="AM81" i="23"/>
  <c r="AK81" i="23"/>
  <c r="AI81" i="23"/>
  <c r="AG81" i="23"/>
  <c r="AE81" i="23"/>
  <c r="AC81" i="23"/>
  <c r="AA81" i="23"/>
  <c r="Y81" i="23"/>
  <c r="W81" i="23"/>
  <c r="U81" i="23"/>
  <c r="S81" i="23"/>
  <c r="Q81" i="23"/>
  <c r="O81" i="23"/>
  <c r="M81" i="23"/>
  <c r="K81" i="23"/>
  <c r="I81" i="23"/>
  <c r="G81" i="23"/>
  <c r="E81" i="23"/>
  <c r="AQ80" i="23"/>
  <c r="AO80" i="23"/>
  <c r="AM80" i="23"/>
  <c r="AK80" i="23"/>
  <c r="AI80" i="23"/>
  <c r="AG80" i="23"/>
  <c r="AE80" i="23"/>
  <c r="AC80" i="23"/>
  <c r="AA80" i="23"/>
  <c r="Y80" i="23"/>
  <c r="W80" i="23"/>
  <c r="U80" i="23"/>
  <c r="S80" i="23"/>
  <c r="Q80" i="23"/>
  <c r="O80" i="23"/>
  <c r="M80" i="23"/>
  <c r="K80" i="23"/>
  <c r="I80" i="23"/>
  <c r="G80" i="23"/>
  <c r="E80" i="23"/>
  <c r="AQ79" i="23"/>
  <c r="AO79" i="23"/>
  <c r="AM79" i="23"/>
  <c r="AK79" i="23"/>
  <c r="AI79" i="23"/>
  <c r="AG79" i="23"/>
  <c r="AE79" i="23"/>
  <c r="AC79" i="23"/>
  <c r="AA79" i="23"/>
  <c r="Y79" i="23"/>
  <c r="W79" i="23"/>
  <c r="U79" i="23"/>
  <c r="S79" i="23"/>
  <c r="Q79" i="23"/>
  <c r="O79" i="23"/>
  <c r="M79" i="23"/>
  <c r="K79" i="23"/>
  <c r="I79" i="23"/>
  <c r="G79" i="23"/>
  <c r="E79" i="23"/>
  <c r="AQ78" i="23"/>
  <c r="AO78" i="23"/>
  <c r="AM78" i="23"/>
  <c r="AK78" i="23"/>
  <c r="AI78" i="23"/>
  <c r="AG78" i="23"/>
  <c r="AE78" i="23"/>
  <c r="AC78" i="23"/>
  <c r="AA78" i="23"/>
  <c r="Y78" i="23"/>
  <c r="W78" i="23"/>
  <c r="U78" i="23"/>
  <c r="S78" i="23"/>
  <c r="Q78" i="23"/>
  <c r="O78" i="23"/>
  <c r="M78" i="23"/>
  <c r="K78" i="23"/>
  <c r="I78" i="23"/>
  <c r="G78" i="23"/>
  <c r="E78" i="23"/>
  <c r="AQ77" i="23"/>
  <c r="AO77" i="23"/>
  <c r="AM77" i="23"/>
  <c r="AK77" i="23"/>
  <c r="AI77" i="23"/>
  <c r="AG77" i="23"/>
  <c r="AE77" i="23"/>
  <c r="AC77" i="23"/>
  <c r="AA77" i="23"/>
  <c r="Y77" i="23"/>
  <c r="W77" i="23"/>
  <c r="U77" i="23"/>
  <c r="S77" i="23"/>
  <c r="Q77" i="23"/>
  <c r="O77" i="23"/>
  <c r="M77" i="23"/>
  <c r="K77" i="23"/>
  <c r="I77" i="23"/>
  <c r="G77" i="23"/>
  <c r="E77" i="23"/>
  <c r="AQ76" i="23"/>
  <c r="AO76" i="23"/>
  <c r="AM76" i="23"/>
  <c r="AK76" i="23"/>
  <c r="AI76" i="23"/>
  <c r="AG76" i="23"/>
  <c r="AE76" i="23"/>
  <c r="AC76" i="23"/>
  <c r="AA76" i="23"/>
  <c r="Y76" i="23"/>
  <c r="W76" i="23"/>
  <c r="U76" i="23"/>
  <c r="S76" i="23"/>
  <c r="Q76" i="23"/>
  <c r="O76" i="23"/>
  <c r="M76" i="23"/>
  <c r="K76" i="23"/>
  <c r="I76" i="23"/>
  <c r="G76" i="23"/>
  <c r="E76" i="23"/>
  <c r="AQ75" i="23"/>
  <c r="AO75" i="23"/>
  <c r="AM75" i="23"/>
  <c r="AK75" i="23"/>
  <c r="AI75" i="23"/>
  <c r="AG75" i="23"/>
  <c r="AE75" i="23"/>
  <c r="AC75" i="23"/>
  <c r="AA75" i="23"/>
  <c r="Y75" i="23"/>
  <c r="W75" i="23"/>
  <c r="U75" i="23"/>
  <c r="S75" i="23"/>
  <c r="Q75" i="23"/>
  <c r="O75" i="23"/>
  <c r="M75" i="23"/>
  <c r="K75" i="23"/>
  <c r="I75" i="23"/>
  <c r="G75" i="23"/>
  <c r="E75" i="23"/>
  <c r="AQ74" i="23"/>
  <c r="AO74" i="23"/>
  <c r="AM74" i="23"/>
  <c r="AK74" i="23"/>
  <c r="AI74" i="23"/>
  <c r="AG74" i="23"/>
  <c r="AE74" i="23"/>
  <c r="AC74" i="23"/>
  <c r="AA74" i="23"/>
  <c r="Y74" i="23"/>
  <c r="W74" i="23"/>
  <c r="U74" i="23"/>
  <c r="S74" i="23"/>
  <c r="Q74" i="23"/>
  <c r="O74" i="23"/>
  <c r="M74" i="23"/>
  <c r="K74" i="23"/>
  <c r="I74" i="23"/>
  <c r="G74" i="23"/>
  <c r="E74" i="23"/>
  <c r="AQ73" i="23"/>
  <c r="AO73" i="23"/>
  <c r="AM73" i="23"/>
  <c r="AK73" i="23"/>
  <c r="AI73" i="23"/>
  <c r="AG73" i="23"/>
  <c r="AE73" i="23"/>
  <c r="AC73" i="23"/>
  <c r="AA73" i="23"/>
  <c r="Y73" i="23"/>
  <c r="W73" i="23"/>
  <c r="U73" i="23"/>
  <c r="S73" i="23"/>
  <c r="Q73" i="23"/>
  <c r="O73" i="23"/>
  <c r="M73" i="23"/>
  <c r="K73" i="23"/>
  <c r="I73" i="23"/>
  <c r="G73" i="23"/>
  <c r="E73" i="23"/>
  <c r="AQ72" i="23"/>
  <c r="AO72" i="23"/>
  <c r="AM72" i="23"/>
  <c r="AK72" i="23"/>
  <c r="AI72" i="23"/>
  <c r="AG72" i="23"/>
  <c r="AE72" i="23"/>
  <c r="AC72" i="23"/>
  <c r="AA72" i="23"/>
  <c r="Y72" i="23"/>
  <c r="W72" i="23"/>
  <c r="U72" i="23"/>
  <c r="S72" i="23"/>
  <c r="Q72" i="23"/>
  <c r="O72" i="23"/>
  <c r="M72" i="23"/>
  <c r="K72" i="23"/>
  <c r="I72" i="23"/>
  <c r="G72" i="23"/>
  <c r="E72" i="23"/>
  <c r="AQ71" i="23"/>
  <c r="AO71" i="23"/>
  <c r="AM71" i="23"/>
  <c r="AK71" i="23"/>
  <c r="AI71" i="23"/>
  <c r="AG71" i="23"/>
  <c r="AE71" i="23"/>
  <c r="AC71" i="23"/>
  <c r="AA71" i="23"/>
  <c r="Y71" i="23"/>
  <c r="W71" i="23"/>
  <c r="U71" i="23"/>
  <c r="S71" i="23"/>
  <c r="Q71" i="23"/>
  <c r="O71" i="23"/>
  <c r="M71" i="23"/>
  <c r="K71" i="23"/>
  <c r="I71" i="23"/>
  <c r="G71" i="23"/>
  <c r="E71" i="23"/>
  <c r="AQ70" i="23"/>
  <c r="AO70" i="23"/>
  <c r="AM70" i="23"/>
  <c r="AK70" i="23"/>
  <c r="AI70" i="23"/>
  <c r="AG70" i="23"/>
  <c r="AE70" i="23"/>
  <c r="AC70" i="23"/>
  <c r="AA70" i="23"/>
  <c r="Y70" i="23"/>
  <c r="W70" i="23"/>
  <c r="U70" i="23"/>
  <c r="S70" i="23"/>
  <c r="Q70" i="23"/>
  <c r="O70" i="23"/>
  <c r="M70" i="23"/>
  <c r="K70" i="23"/>
  <c r="I70" i="23"/>
  <c r="G70" i="23"/>
  <c r="E70" i="23"/>
  <c r="AQ69" i="23"/>
  <c r="AO69" i="23"/>
  <c r="AM69" i="23"/>
  <c r="AK69" i="23"/>
  <c r="AI69" i="23"/>
  <c r="AG69" i="23"/>
  <c r="AE69" i="23"/>
  <c r="AC69" i="23"/>
  <c r="AA69" i="23"/>
  <c r="Y69" i="23"/>
  <c r="W69" i="23"/>
  <c r="U69" i="23"/>
  <c r="S69" i="23"/>
  <c r="Q69" i="23"/>
  <c r="O69" i="23"/>
  <c r="M69" i="23"/>
  <c r="K69" i="23"/>
  <c r="I69" i="23"/>
  <c r="G69" i="23"/>
  <c r="E69" i="23"/>
  <c r="AQ68" i="23"/>
  <c r="AO68" i="23"/>
  <c r="AM68" i="23"/>
  <c r="AK68" i="23"/>
  <c r="AI68" i="23"/>
  <c r="AG68" i="23"/>
  <c r="AE68" i="23"/>
  <c r="AC68" i="23"/>
  <c r="AA68" i="23"/>
  <c r="Y68" i="23"/>
  <c r="W68" i="23"/>
  <c r="U68" i="23"/>
  <c r="S68" i="23"/>
  <c r="Q68" i="23"/>
  <c r="O68" i="23"/>
  <c r="M68" i="23"/>
  <c r="K68" i="23"/>
  <c r="I68" i="23"/>
  <c r="G68" i="23"/>
  <c r="E68" i="23"/>
  <c r="AQ67" i="23"/>
  <c r="AO67" i="23"/>
  <c r="AM67" i="23"/>
  <c r="AK67" i="23"/>
  <c r="AI67" i="23"/>
  <c r="AG67" i="23"/>
  <c r="AE67" i="23"/>
  <c r="AC67" i="23"/>
  <c r="AA67" i="23"/>
  <c r="Y67" i="23"/>
  <c r="W67" i="23"/>
  <c r="U67" i="23"/>
  <c r="S67" i="23"/>
  <c r="Q67" i="23"/>
  <c r="O67" i="23"/>
  <c r="M67" i="23"/>
  <c r="K67" i="23"/>
  <c r="I67" i="23"/>
  <c r="G67" i="23"/>
  <c r="E67" i="23"/>
  <c r="AQ66" i="23"/>
  <c r="AO66" i="23"/>
  <c r="AM66" i="23"/>
  <c r="AK66" i="23"/>
  <c r="AI66" i="23"/>
  <c r="AG66" i="23"/>
  <c r="AE66" i="23"/>
  <c r="AC66" i="23"/>
  <c r="AA66" i="23"/>
  <c r="Y66" i="23"/>
  <c r="W66" i="23"/>
  <c r="U66" i="23"/>
  <c r="S66" i="23"/>
  <c r="Q66" i="23"/>
  <c r="O66" i="23"/>
  <c r="M66" i="23"/>
  <c r="K66" i="23"/>
  <c r="I66" i="23"/>
  <c r="G66" i="23"/>
  <c r="E66" i="23"/>
  <c r="AQ65" i="23"/>
  <c r="AO65" i="23"/>
  <c r="AM65" i="23"/>
  <c r="AK65" i="23"/>
  <c r="AI65" i="23"/>
  <c r="AG65" i="23"/>
  <c r="AE65" i="23"/>
  <c r="AC65" i="23"/>
  <c r="AA65" i="23"/>
  <c r="Y65" i="23"/>
  <c r="W65" i="23"/>
  <c r="U65" i="23"/>
  <c r="S65" i="23"/>
  <c r="Q65" i="23"/>
  <c r="O65" i="23"/>
  <c r="M65" i="23"/>
  <c r="K65" i="23"/>
  <c r="I65" i="23"/>
  <c r="G65" i="23"/>
  <c r="E65" i="23"/>
  <c r="AQ64" i="23"/>
  <c r="AO64" i="23"/>
  <c r="AM64" i="23"/>
  <c r="AK64" i="23"/>
  <c r="AI64" i="23"/>
  <c r="AG64" i="23"/>
  <c r="AE64" i="23"/>
  <c r="AC64" i="23"/>
  <c r="AA64" i="23"/>
  <c r="Y64" i="23"/>
  <c r="W64" i="23"/>
  <c r="U64" i="23"/>
  <c r="S64" i="23"/>
  <c r="Q64" i="23"/>
  <c r="O64" i="23"/>
  <c r="M64" i="23"/>
  <c r="K64" i="23"/>
  <c r="I64" i="23"/>
  <c r="G64" i="23"/>
  <c r="E64" i="23"/>
  <c r="AQ63" i="23"/>
  <c r="AO63" i="23"/>
  <c r="AM63" i="23"/>
  <c r="AK63" i="23"/>
  <c r="AI63" i="23"/>
  <c r="AG63" i="23"/>
  <c r="AE63" i="23"/>
  <c r="AC63" i="23"/>
  <c r="AA63" i="23"/>
  <c r="Y63" i="23"/>
  <c r="W63" i="23"/>
  <c r="U63" i="23"/>
  <c r="S63" i="23"/>
  <c r="Q63" i="23"/>
  <c r="O63" i="23"/>
  <c r="M63" i="23"/>
  <c r="K63" i="23"/>
  <c r="I63" i="23"/>
  <c r="G63" i="23"/>
  <c r="E63" i="23"/>
  <c r="AQ62" i="23"/>
  <c r="AO62" i="23"/>
  <c r="AM62" i="23"/>
  <c r="AK62" i="23"/>
  <c r="AI62" i="23"/>
  <c r="AG62" i="23"/>
  <c r="AE62" i="23"/>
  <c r="AC62" i="23"/>
  <c r="AA62" i="23"/>
  <c r="Y62" i="23"/>
  <c r="W62" i="23"/>
  <c r="U62" i="23"/>
  <c r="S62" i="23"/>
  <c r="Q62" i="23"/>
  <c r="O62" i="23"/>
  <c r="M62" i="23"/>
  <c r="K62" i="23"/>
  <c r="I62" i="23"/>
  <c r="G62" i="23"/>
  <c r="E62" i="23"/>
  <c r="AQ61" i="23"/>
  <c r="AO61" i="23"/>
  <c r="AM61" i="23"/>
  <c r="AK61" i="23"/>
  <c r="AI61" i="23"/>
  <c r="AG61" i="23"/>
  <c r="AE61" i="23"/>
  <c r="AC61" i="23"/>
  <c r="AA61" i="23"/>
  <c r="Y61" i="23"/>
  <c r="W61" i="23"/>
  <c r="U61" i="23"/>
  <c r="S61" i="23"/>
  <c r="Q61" i="23"/>
  <c r="O61" i="23"/>
  <c r="M61" i="23"/>
  <c r="K61" i="23"/>
  <c r="I61" i="23"/>
  <c r="G61" i="23"/>
  <c r="E61" i="23"/>
  <c r="AQ60" i="23"/>
  <c r="AO60" i="23"/>
  <c r="AM60" i="23"/>
  <c r="AK60" i="23"/>
  <c r="AI60" i="23"/>
  <c r="AG60" i="23"/>
  <c r="AE60" i="23"/>
  <c r="AC60" i="23"/>
  <c r="AA60" i="23"/>
  <c r="Y60" i="23"/>
  <c r="W60" i="23"/>
  <c r="U60" i="23"/>
  <c r="S60" i="23"/>
  <c r="Q60" i="23"/>
  <c r="O60" i="23"/>
  <c r="M60" i="23"/>
  <c r="K60" i="23"/>
  <c r="I60" i="23"/>
  <c r="G60" i="23"/>
  <c r="E60" i="23"/>
  <c r="AQ59" i="23"/>
  <c r="AO59" i="23"/>
  <c r="AM59" i="23"/>
  <c r="AK59" i="23"/>
  <c r="AI59" i="23"/>
  <c r="AG59" i="23"/>
  <c r="AE59" i="23"/>
  <c r="AC59" i="23"/>
  <c r="AA59" i="23"/>
  <c r="Y59" i="23"/>
  <c r="W59" i="23"/>
  <c r="U59" i="23"/>
  <c r="S59" i="23"/>
  <c r="Q59" i="23"/>
  <c r="O59" i="23"/>
  <c r="M59" i="23"/>
  <c r="K59" i="23"/>
  <c r="I59" i="23"/>
  <c r="G59" i="23"/>
  <c r="E59" i="23"/>
  <c r="AQ58" i="23"/>
  <c r="AO58" i="23"/>
  <c r="AM58" i="23"/>
  <c r="AK58" i="23"/>
  <c r="AI58" i="23"/>
  <c r="AG58" i="23"/>
  <c r="AE58" i="23"/>
  <c r="AC58" i="23"/>
  <c r="AA58" i="23"/>
  <c r="Y58" i="23"/>
  <c r="W58" i="23"/>
  <c r="U58" i="23"/>
  <c r="S58" i="23"/>
  <c r="Q58" i="23"/>
  <c r="O58" i="23"/>
  <c r="M58" i="23"/>
  <c r="K58" i="23"/>
  <c r="I58" i="23"/>
  <c r="G58" i="23"/>
  <c r="E58" i="23"/>
  <c r="AQ57" i="23"/>
  <c r="AO57" i="23"/>
  <c r="AM57" i="23"/>
  <c r="AK57" i="23"/>
  <c r="AI57" i="23"/>
  <c r="AG57" i="23"/>
  <c r="AE57" i="23"/>
  <c r="AC57" i="23"/>
  <c r="AA57" i="23"/>
  <c r="Y57" i="23"/>
  <c r="W57" i="23"/>
  <c r="U57" i="23"/>
  <c r="S57" i="23"/>
  <c r="Q57" i="23"/>
  <c r="O57" i="23"/>
  <c r="M57" i="23"/>
  <c r="K57" i="23"/>
  <c r="I57" i="23"/>
  <c r="G57" i="23"/>
  <c r="E57" i="23"/>
  <c r="AQ56" i="23"/>
  <c r="AO56" i="23"/>
  <c r="AM56" i="23"/>
  <c r="AK56" i="23"/>
  <c r="AI56" i="23"/>
  <c r="AG56" i="23"/>
  <c r="AE56" i="23"/>
  <c r="AC56" i="23"/>
  <c r="AA56" i="23"/>
  <c r="Y56" i="23"/>
  <c r="W56" i="23"/>
  <c r="U56" i="23"/>
  <c r="S56" i="23"/>
  <c r="Q56" i="23"/>
  <c r="O56" i="23"/>
  <c r="M56" i="23"/>
  <c r="K56" i="23"/>
  <c r="I56" i="23"/>
  <c r="G56" i="23"/>
  <c r="E56" i="23"/>
  <c r="AQ55" i="23"/>
  <c r="AO55" i="23"/>
  <c r="AM55" i="23"/>
  <c r="AK55" i="23"/>
  <c r="AI55" i="23"/>
  <c r="AG55" i="23"/>
  <c r="AE55" i="23"/>
  <c r="AC55" i="23"/>
  <c r="AA55" i="23"/>
  <c r="Y55" i="23"/>
  <c r="W55" i="23"/>
  <c r="U55" i="23"/>
  <c r="S55" i="23"/>
  <c r="Q55" i="23"/>
  <c r="O55" i="23"/>
  <c r="M55" i="23"/>
  <c r="K55" i="23"/>
  <c r="I55" i="23"/>
  <c r="G55" i="23"/>
  <c r="E55" i="23"/>
  <c r="AQ54" i="23"/>
  <c r="AO54" i="23"/>
  <c r="AM54" i="23"/>
  <c r="AK54" i="23"/>
  <c r="AI54" i="23"/>
  <c r="AG54" i="23"/>
  <c r="AE54" i="23"/>
  <c r="AC54" i="23"/>
  <c r="AA54" i="23"/>
  <c r="Y54" i="23"/>
  <c r="W54" i="23"/>
  <c r="U54" i="23"/>
  <c r="S54" i="23"/>
  <c r="Q54" i="23"/>
  <c r="O54" i="23"/>
  <c r="M54" i="23"/>
  <c r="K54" i="23"/>
  <c r="I54" i="23"/>
  <c r="G54" i="23"/>
  <c r="E54" i="23"/>
  <c r="AQ53" i="23"/>
  <c r="AO53" i="23"/>
  <c r="AM53" i="23"/>
  <c r="AK53" i="23"/>
  <c r="AI53" i="23"/>
  <c r="AG53" i="23"/>
  <c r="AE53" i="23"/>
  <c r="AC53" i="23"/>
  <c r="AA53" i="23"/>
  <c r="Y53" i="23"/>
  <c r="W53" i="23"/>
  <c r="U53" i="23"/>
  <c r="S53" i="23"/>
  <c r="Q53" i="23"/>
  <c r="O53" i="23"/>
  <c r="M53" i="23"/>
  <c r="K53" i="23"/>
  <c r="I53" i="23"/>
  <c r="G53" i="23"/>
  <c r="E53" i="23"/>
  <c r="AQ52" i="23"/>
  <c r="AO52" i="23"/>
  <c r="AM52" i="23"/>
  <c r="AK52" i="23"/>
  <c r="AI52" i="23"/>
  <c r="AG52" i="23"/>
  <c r="AE52" i="23"/>
  <c r="AC52" i="23"/>
  <c r="AA52" i="23"/>
  <c r="Y52" i="23"/>
  <c r="W52" i="23"/>
  <c r="U52" i="23"/>
  <c r="S52" i="23"/>
  <c r="Q52" i="23"/>
  <c r="O52" i="23"/>
  <c r="M52" i="23"/>
  <c r="K52" i="23"/>
  <c r="I52" i="23"/>
  <c r="G52" i="23"/>
  <c r="E52" i="23"/>
  <c r="AQ51" i="23"/>
  <c r="AO51" i="23"/>
  <c r="AM51" i="23"/>
  <c r="AK51" i="23"/>
  <c r="AI51" i="23"/>
  <c r="AG51" i="23"/>
  <c r="AE51" i="23"/>
  <c r="AC51" i="23"/>
  <c r="AA51" i="23"/>
  <c r="Y51" i="23"/>
  <c r="W51" i="23"/>
  <c r="U51" i="23"/>
  <c r="S51" i="23"/>
  <c r="Q51" i="23"/>
  <c r="O51" i="23"/>
  <c r="M51" i="23"/>
  <c r="K51" i="23"/>
  <c r="I51" i="23"/>
  <c r="G51" i="23"/>
  <c r="E51" i="23"/>
  <c r="AQ50" i="23"/>
  <c r="AO50" i="23"/>
  <c r="AM50" i="23"/>
  <c r="AK50" i="23"/>
  <c r="AI50" i="23"/>
  <c r="AG50" i="23"/>
  <c r="AE50" i="23"/>
  <c r="AC50" i="23"/>
  <c r="AA50" i="23"/>
  <c r="Y50" i="23"/>
  <c r="W50" i="23"/>
  <c r="U50" i="23"/>
  <c r="S50" i="23"/>
  <c r="Q50" i="23"/>
  <c r="O50" i="23"/>
  <c r="M50" i="23"/>
  <c r="K50" i="23"/>
  <c r="I50" i="23"/>
  <c r="G50" i="23"/>
  <c r="E50" i="23"/>
  <c r="AQ49" i="23"/>
  <c r="AO49" i="23"/>
  <c r="AM49" i="23"/>
  <c r="AK49" i="23"/>
  <c r="AI49" i="23"/>
  <c r="AG49" i="23"/>
  <c r="AE49" i="23"/>
  <c r="AC49" i="23"/>
  <c r="AA49" i="23"/>
  <c r="Y49" i="23"/>
  <c r="W49" i="23"/>
  <c r="U49" i="23"/>
  <c r="S49" i="23"/>
  <c r="Q49" i="23"/>
  <c r="O49" i="23"/>
  <c r="M49" i="23"/>
  <c r="K49" i="23"/>
  <c r="I49" i="23"/>
  <c r="G49" i="23"/>
  <c r="E49" i="23"/>
  <c r="AQ48" i="23"/>
  <c r="AO48" i="23"/>
  <c r="AM48" i="23"/>
  <c r="AK48" i="23"/>
  <c r="AI48" i="23"/>
  <c r="AG48" i="23"/>
  <c r="AE48" i="23"/>
  <c r="AC48" i="23"/>
  <c r="AA48" i="23"/>
  <c r="Y48" i="23"/>
  <c r="W48" i="23"/>
  <c r="U48" i="23"/>
  <c r="S48" i="23"/>
  <c r="Q48" i="23"/>
  <c r="O48" i="23"/>
  <c r="M48" i="23"/>
  <c r="K48" i="23"/>
  <c r="I48" i="23"/>
  <c r="G48" i="23"/>
  <c r="E48" i="23"/>
  <c r="AQ47" i="23"/>
  <c r="AO47" i="23"/>
  <c r="AM47" i="23"/>
  <c r="AK47" i="23"/>
  <c r="AI47" i="23"/>
  <c r="AG47" i="23"/>
  <c r="AE47" i="23"/>
  <c r="AC47" i="23"/>
  <c r="AA47" i="23"/>
  <c r="Y47" i="23"/>
  <c r="W47" i="23"/>
  <c r="U47" i="23"/>
  <c r="S47" i="23"/>
  <c r="Q47" i="23"/>
  <c r="O47" i="23"/>
  <c r="M47" i="23"/>
  <c r="K47" i="23"/>
  <c r="I47" i="23"/>
  <c r="G47" i="23"/>
  <c r="E47" i="23"/>
  <c r="AQ46" i="23"/>
  <c r="AO46" i="23"/>
  <c r="AM46" i="23"/>
  <c r="AK46" i="23"/>
  <c r="AI46" i="23"/>
  <c r="AG46" i="23"/>
  <c r="AE46" i="23"/>
  <c r="AC46" i="23"/>
  <c r="AA46" i="23"/>
  <c r="Y46" i="23"/>
  <c r="W46" i="23"/>
  <c r="U46" i="23"/>
  <c r="S46" i="23"/>
  <c r="Q46" i="23"/>
  <c r="O46" i="23"/>
  <c r="M46" i="23"/>
  <c r="K46" i="23"/>
  <c r="I46" i="23"/>
  <c r="G46" i="23"/>
  <c r="E46" i="23"/>
  <c r="AQ45" i="23"/>
  <c r="AO45" i="23"/>
  <c r="AM45" i="23"/>
  <c r="AK45" i="23"/>
  <c r="AI45" i="23"/>
  <c r="AG45" i="23"/>
  <c r="AE45" i="23"/>
  <c r="AC45" i="23"/>
  <c r="AA45" i="23"/>
  <c r="Y45" i="23"/>
  <c r="W45" i="23"/>
  <c r="U45" i="23"/>
  <c r="S45" i="23"/>
  <c r="Q45" i="23"/>
  <c r="O45" i="23"/>
  <c r="M45" i="23"/>
  <c r="K45" i="23"/>
  <c r="I45" i="23"/>
  <c r="G45" i="23"/>
  <c r="E45" i="23"/>
  <c r="AQ44" i="23"/>
  <c r="AO44" i="23"/>
  <c r="AM44" i="23"/>
  <c r="AK44" i="23"/>
  <c r="AI44" i="23"/>
  <c r="AG44" i="23"/>
  <c r="AE44" i="23"/>
  <c r="AC44" i="23"/>
  <c r="AA44" i="23"/>
  <c r="Y44" i="23"/>
  <c r="W44" i="23"/>
  <c r="U44" i="23"/>
  <c r="S44" i="23"/>
  <c r="Q44" i="23"/>
  <c r="O44" i="23"/>
  <c r="M44" i="23"/>
  <c r="K44" i="23"/>
  <c r="I44" i="23"/>
  <c r="G44" i="23"/>
  <c r="E44" i="23"/>
  <c r="AQ43" i="23"/>
  <c r="AO43" i="23"/>
  <c r="AM43" i="23"/>
  <c r="AK43" i="23"/>
  <c r="AI43" i="23"/>
  <c r="AG43" i="23"/>
  <c r="AE43" i="23"/>
  <c r="AC43" i="23"/>
  <c r="AA43" i="23"/>
  <c r="Y43" i="23"/>
  <c r="W43" i="23"/>
  <c r="U43" i="23"/>
  <c r="S43" i="23"/>
  <c r="Q43" i="23"/>
  <c r="O43" i="23"/>
  <c r="M43" i="23"/>
  <c r="K43" i="23"/>
  <c r="I43" i="23"/>
  <c r="G43" i="23"/>
  <c r="E43" i="23"/>
  <c r="AQ42" i="23"/>
  <c r="AO42" i="23"/>
  <c r="AM42" i="23"/>
  <c r="AK42" i="23"/>
  <c r="AI42" i="23"/>
  <c r="AG42" i="23"/>
  <c r="AE42" i="23"/>
  <c r="AC42" i="23"/>
  <c r="AA42" i="23"/>
  <c r="Y42" i="23"/>
  <c r="W42" i="23"/>
  <c r="U42" i="23"/>
  <c r="S42" i="23"/>
  <c r="Q42" i="23"/>
  <c r="O42" i="23"/>
  <c r="M42" i="23"/>
  <c r="K42" i="23"/>
  <c r="I42" i="23"/>
  <c r="G42" i="23"/>
  <c r="E42" i="23"/>
  <c r="AQ41" i="23"/>
  <c r="AO41" i="23"/>
  <c r="AM41" i="23"/>
  <c r="AK41" i="23"/>
  <c r="AI41" i="23"/>
  <c r="AG41" i="23"/>
  <c r="AE41" i="23"/>
  <c r="AC41" i="23"/>
  <c r="AA41" i="23"/>
  <c r="Y41" i="23"/>
  <c r="W41" i="23"/>
  <c r="U41" i="23"/>
  <c r="S41" i="23"/>
  <c r="Q41" i="23"/>
  <c r="O41" i="23"/>
  <c r="M41" i="23"/>
  <c r="K41" i="23"/>
  <c r="I41" i="23"/>
  <c r="G41" i="23"/>
  <c r="E41" i="23"/>
  <c r="AQ40" i="23"/>
  <c r="AO40" i="23"/>
  <c r="AM40" i="23"/>
  <c r="AK40" i="23"/>
  <c r="AI40" i="23"/>
  <c r="AG40" i="23"/>
  <c r="AE40" i="23"/>
  <c r="AC40" i="23"/>
  <c r="AA40" i="23"/>
  <c r="Y40" i="23"/>
  <c r="W40" i="23"/>
  <c r="U40" i="23"/>
  <c r="S40" i="23"/>
  <c r="Q40" i="23"/>
  <c r="O40" i="23"/>
  <c r="M40" i="23"/>
  <c r="K40" i="23"/>
  <c r="I40" i="23"/>
  <c r="G40" i="23"/>
  <c r="E40" i="23"/>
  <c r="AQ39" i="23"/>
  <c r="AO39" i="23"/>
  <c r="AM39" i="23"/>
  <c r="AK39" i="23"/>
  <c r="AI39" i="23"/>
  <c r="AG39" i="23"/>
  <c r="AE39" i="23"/>
  <c r="AC39" i="23"/>
  <c r="AA39" i="23"/>
  <c r="Y39" i="23"/>
  <c r="W39" i="23"/>
  <c r="U39" i="23"/>
  <c r="S39" i="23"/>
  <c r="Q39" i="23"/>
  <c r="O39" i="23"/>
  <c r="M39" i="23"/>
  <c r="K39" i="23"/>
  <c r="I39" i="23"/>
  <c r="G39" i="23"/>
  <c r="E39" i="23"/>
  <c r="AQ38" i="23"/>
  <c r="AO38" i="23"/>
  <c r="AM38" i="23"/>
  <c r="AK38" i="23"/>
  <c r="AI38" i="23"/>
  <c r="AG38" i="23"/>
  <c r="AE38" i="23"/>
  <c r="AC38" i="23"/>
  <c r="AA38" i="23"/>
  <c r="Y38" i="23"/>
  <c r="W38" i="23"/>
  <c r="U38" i="23"/>
  <c r="S38" i="23"/>
  <c r="Q38" i="23"/>
  <c r="O38" i="23"/>
  <c r="M38" i="23"/>
  <c r="K38" i="23"/>
  <c r="I38" i="23"/>
  <c r="G38" i="23"/>
  <c r="E38" i="23"/>
  <c r="AQ37" i="23"/>
  <c r="AO37" i="23"/>
  <c r="AM37" i="23"/>
  <c r="AK37" i="23"/>
  <c r="AI37" i="23"/>
  <c r="AG37" i="23"/>
  <c r="AE37" i="23"/>
  <c r="AC37" i="23"/>
  <c r="AA37" i="23"/>
  <c r="Y37" i="23"/>
  <c r="W37" i="23"/>
  <c r="U37" i="23"/>
  <c r="S37" i="23"/>
  <c r="Q37" i="23"/>
  <c r="O37" i="23"/>
  <c r="M37" i="23"/>
  <c r="K37" i="23"/>
  <c r="I37" i="23"/>
  <c r="G37" i="23"/>
  <c r="E37" i="23"/>
  <c r="AQ36" i="23"/>
  <c r="AO36" i="23"/>
  <c r="AM36" i="23"/>
  <c r="AK36" i="23"/>
  <c r="AI36" i="23"/>
  <c r="AG36" i="23"/>
  <c r="AE36" i="23"/>
  <c r="AC36" i="23"/>
  <c r="AA36" i="23"/>
  <c r="Y36" i="23"/>
  <c r="W36" i="23"/>
  <c r="U36" i="23"/>
  <c r="S36" i="23"/>
  <c r="Q36" i="23"/>
  <c r="O36" i="23"/>
  <c r="M36" i="23"/>
  <c r="K36" i="23"/>
  <c r="I36" i="23"/>
  <c r="G36" i="23"/>
  <c r="E36" i="23"/>
  <c r="AQ35" i="23"/>
  <c r="AO35" i="23"/>
  <c r="AM35" i="23"/>
  <c r="AK35" i="23"/>
  <c r="AI35" i="23"/>
  <c r="AG35" i="23"/>
  <c r="AE35" i="23"/>
  <c r="AC35" i="23"/>
  <c r="AA35" i="23"/>
  <c r="Y35" i="23"/>
  <c r="W35" i="23"/>
  <c r="U35" i="23"/>
  <c r="S35" i="23"/>
  <c r="Q35" i="23"/>
  <c r="O35" i="23"/>
  <c r="M35" i="23"/>
  <c r="K35" i="23"/>
  <c r="I35" i="23"/>
  <c r="G35" i="23"/>
  <c r="E35" i="23"/>
  <c r="AQ34" i="23"/>
  <c r="AO34" i="23"/>
  <c r="AM34" i="23"/>
  <c r="AK34" i="23"/>
  <c r="AI34" i="23"/>
  <c r="AG34" i="23"/>
  <c r="AE34" i="23"/>
  <c r="AC34" i="23"/>
  <c r="AA34" i="23"/>
  <c r="Y34" i="23"/>
  <c r="W34" i="23"/>
  <c r="U34" i="23"/>
  <c r="S34" i="23"/>
  <c r="Q34" i="23"/>
  <c r="O34" i="23"/>
  <c r="M34" i="23"/>
  <c r="K34" i="23"/>
  <c r="I34" i="23"/>
  <c r="G34" i="23"/>
  <c r="E34" i="23"/>
  <c r="AQ33" i="23"/>
  <c r="AO33" i="23"/>
  <c r="AM33" i="23"/>
  <c r="AK33" i="23"/>
  <c r="AI33" i="23"/>
  <c r="AG33" i="23"/>
  <c r="AE33" i="23"/>
  <c r="AC33" i="23"/>
  <c r="AA33" i="23"/>
  <c r="Y33" i="23"/>
  <c r="W33" i="23"/>
  <c r="U33" i="23"/>
  <c r="S33" i="23"/>
  <c r="Q33" i="23"/>
  <c r="O33" i="23"/>
  <c r="M33" i="23"/>
  <c r="K33" i="23"/>
  <c r="I33" i="23"/>
  <c r="G33" i="23"/>
  <c r="E33" i="23"/>
  <c r="AQ32" i="23"/>
  <c r="AO32" i="23"/>
  <c r="AM32" i="23"/>
  <c r="AK32" i="23"/>
  <c r="AI32" i="23"/>
  <c r="AG32" i="23"/>
  <c r="AE32" i="23"/>
  <c r="AC32" i="23"/>
  <c r="AA32" i="23"/>
  <c r="Y32" i="23"/>
  <c r="W32" i="23"/>
  <c r="U32" i="23"/>
  <c r="S32" i="23"/>
  <c r="Q32" i="23"/>
  <c r="O32" i="23"/>
  <c r="M32" i="23"/>
  <c r="K32" i="23"/>
  <c r="I32" i="23"/>
  <c r="G32" i="23"/>
  <c r="E32" i="23"/>
  <c r="AQ31" i="23"/>
  <c r="AO31" i="23"/>
  <c r="AM31" i="23"/>
  <c r="AK31" i="23"/>
  <c r="AI31" i="23"/>
  <c r="AG31" i="23"/>
  <c r="AE31" i="23"/>
  <c r="AC31" i="23"/>
  <c r="AA31" i="23"/>
  <c r="Y31" i="23"/>
  <c r="W31" i="23"/>
  <c r="U31" i="23"/>
  <c r="S31" i="23"/>
  <c r="Q31" i="23"/>
  <c r="O31" i="23"/>
  <c r="M31" i="23"/>
  <c r="K31" i="23"/>
  <c r="I31" i="23"/>
  <c r="G31" i="23"/>
  <c r="E31" i="23"/>
  <c r="AQ30" i="23"/>
  <c r="AO30" i="23"/>
  <c r="AM30" i="23"/>
  <c r="AK30" i="23"/>
  <c r="AI30" i="23"/>
  <c r="AG30" i="23"/>
  <c r="AE30" i="23"/>
  <c r="AC30" i="23"/>
  <c r="AA30" i="23"/>
  <c r="Y30" i="23"/>
  <c r="W30" i="23"/>
  <c r="U30" i="23"/>
  <c r="S30" i="23"/>
  <c r="Q30" i="23"/>
  <c r="O30" i="23"/>
  <c r="M30" i="23"/>
  <c r="K30" i="23"/>
  <c r="I30" i="23"/>
  <c r="G30" i="23"/>
  <c r="E30" i="23"/>
  <c r="AQ29" i="23"/>
  <c r="AO29" i="23"/>
  <c r="AM29" i="23"/>
  <c r="AK29" i="23"/>
  <c r="AI29" i="23"/>
  <c r="AG29" i="23"/>
  <c r="AE29" i="23"/>
  <c r="AC29" i="23"/>
  <c r="AA29" i="23"/>
  <c r="Y29" i="23"/>
  <c r="W29" i="23"/>
  <c r="U29" i="23"/>
  <c r="S29" i="23"/>
  <c r="Q29" i="23"/>
  <c r="O29" i="23"/>
  <c r="M29" i="23"/>
  <c r="K29" i="23"/>
  <c r="I29" i="23"/>
  <c r="G29" i="23"/>
  <c r="E29" i="23"/>
  <c r="AQ28" i="23"/>
  <c r="AO28" i="23"/>
  <c r="AM28" i="23"/>
  <c r="AK28" i="23"/>
  <c r="AI28" i="23"/>
  <c r="AG28" i="23"/>
  <c r="AE28" i="23"/>
  <c r="AC28" i="23"/>
  <c r="AA28" i="23"/>
  <c r="Y28" i="23"/>
  <c r="W28" i="23"/>
  <c r="U28" i="23"/>
  <c r="S28" i="23"/>
  <c r="Q28" i="23"/>
  <c r="O28" i="23"/>
  <c r="M28" i="23"/>
  <c r="K28" i="23"/>
  <c r="I28" i="23"/>
  <c r="G28" i="23"/>
  <c r="E28" i="23"/>
  <c r="AQ27" i="23"/>
  <c r="AO27" i="23"/>
  <c r="AM27" i="23"/>
  <c r="AK27" i="23"/>
  <c r="AI27" i="23"/>
  <c r="AG27" i="23"/>
  <c r="AE27" i="23"/>
  <c r="AC27" i="23"/>
  <c r="AA27" i="23"/>
  <c r="Y27" i="23"/>
  <c r="W27" i="23"/>
  <c r="U27" i="23"/>
  <c r="S27" i="23"/>
  <c r="Q27" i="23"/>
  <c r="O27" i="23"/>
  <c r="M27" i="23"/>
  <c r="K27" i="23"/>
  <c r="I27" i="23"/>
  <c r="G27" i="23"/>
  <c r="E27" i="23"/>
  <c r="AQ26" i="23"/>
  <c r="AO26" i="23"/>
  <c r="AM26" i="23"/>
  <c r="AK26" i="23"/>
  <c r="AI26" i="23"/>
  <c r="AG26" i="23"/>
  <c r="AE26" i="23"/>
  <c r="AC26" i="23"/>
  <c r="AA26" i="23"/>
  <c r="Y26" i="23"/>
  <c r="W26" i="23"/>
  <c r="U26" i="23"/>
  <c r="S26" i="23"/>
  <c r="Q26" i="23"/>
  <c r="O26" i="23"/>
  <c r="M26" i="23"/>
  <c r="K26" i="23"/>
  <c r="I26" i="23"/>
  <c r="G26" i="23"/>
  <c r="E26" i="23"/>
  <c r="AQ25" i="23"/>
  <c r="AO25" i="23"/>
  <c r="AM25" i="23"/>
  <c r="AK25" i="23"/>
  <c r="AI25" i="23"/>
  <c r="AG25" i="23"/>
  <c r="AE25" i="23"/>
  <c r="AC25" i="23"/>
  <c r="AA25" i="23"/>
  <c r="Y25" i="23"/>
  <c r="W25" i="23"/>
  <c r="U25" i="23"/>
  <c r="S25" i="23"/>
  <c r="Q25" i="23"/>
  <c r="O25" i="23"/>
  <c r="M25" i="23"/>
  <c r="K25" i="23"/>
  <c r="I25" i="23"/>
  <c r="G25" i="23"/>
  <c r="E25" i="23"/>
  <c r="AQ24" i="23"/>
  <c r="AO24" i="23"/>
  <c r="AM24" i="23"/>
  <c r="AK24" i="23"/>
  <c r="AI24" i="23"/>
  <c r="AG24" i="23"/>
  <c r="AE24" i="23"/>
  <c r="AC24" i="23"/>
  <c r="AA24" i="23"/>
  <c r="Y24" i="23"/>
  <c r="W24" i="23"/>
  <c r="U24" i="23"/>
  <c r="S24" i="23"/>
  <c r="Q24" i="23"/>
  <c r="O24" i="23"/>
  <c r="M24" i="23"/>
  <c r="K24" i="23"/>
  <c r="I24" i="23"/>
  <c r="G24" i="23"/>
  <c r="E24" i="23"/>
  <c r="AQ23" i="23"/>
  <c r="AO23" i="23"/>
  <c r="AM23" i="23"/>
  <c r="AK23" i="23"/>
  <c r="AI23" i="23"/>
  <c r="AG23" i="23"/>
  <c r="AE23" i="23"/>
  <c r="AC23" i="23"/>
  <c r="AA23" i="23"/>
  <c r="Y23" i="23"/>
  <c r="W23" i="23"/>
  <c r="U23" i="23"/>
  <c r="S23" i="23"/>
  <c r="Q23" i="23"/>
  <c r="O23" i="23"/>
  <c r="M23" i="23"/>
  <c r="K23" i="23"/>
  <c r="I23" i="23"/>
  <c r="G23" i="23"/>
  <c r="E23" i="23"/>
  <c r="AQ22" i="23"/>
  <c r="AO22" i="23"/>
  <c r="AM22" i="23"/>
  <c r="AK22" i="23"/>
  <c r="AI22" i="23"/>
  <c r="AG22" i="23"/>
  <c r="AE22" i="23"/>
  <c r="AC22" i="23"/>
  <c r="AA22" i="23"/>
  <c r="Y22" i="23"/>
  <c r="W22" i="23"/>
  <c r="U22" i="23"/>
  <c r="S22" i="23"/>
  <c r="Q22" i="23"/>
  <c r="O22" i="23"/>
  <c r="M22" i="23"/>
  <c r="K22" i="23"/>
  <c r="I22" i="23"/>
  <c r="G22" i="23"/>
  <c r="E22" i="23"/>
  <c r="AQ21" i="23"/>
  <c r="AO21" i="23"/>
  <c r="AM21" i="23"/>
  <c r="AK21" i="23"/>
  <c r="AI21" i="23"/>
  <c r="AG21" i="23"/>
  <c r="AE21" i="23"/>
  <c r="AC21" i="23"/>
  <c r="AA21" i="23"/>
  <c r="Y21" i="23"/>
  <c r="W21" i="23"/>
  <c r="U21" i="23"/>
  <c r="S21" i="23"/>
  <c r="Q21" i="23"/>
  <c r="O21" i="23"/>
  <c r="M21" i="23"/>
  <c r="K21" i="23"/>
  <c r="I21" i="23"/>
  <c r="G21" i="23"/>
  <c r="E21" i="23"/>
  <c r="AQ20" i="23"/>
  <c r="AO20" i="23"/>
  <c r="AM20" i="23"/>
  <c r="AK20" i="23"/>
  <c r="AI20" i="23"/>
  <c r="AG20" i="23"/>
  <c r="AE20" i="23"/>
  <c r="AC20" i="23"/>
  <c r="AA20" i="23"/>
  <c r="Y20" i="23"/>
  <c r="W20" i="23"/>
  <c r="U20" i="23"/>
  <c r="S20" i="23"/>
  <c r="Q20" i="23"/>
  <c r="O20" i="23"/>
  <c r="M20" i="23"/>
  <c r="K20" i="23"/>
  <c r="I20" i="23"/>
  <c r="G20" i="23"/>
  <c r="E20" i="23"/>
  <c r="AQ19" i="23"/>
  <c r="AO19" i="23"/>
  <c r="AM19" i="23"/>
  <c r="AK19" i="23"/>
  <c r="AI19" i="23"/>
  <c r="AG19" i="23"/>
  <c r="AE19" i="23"/>
  <c r="AC19" i="23"/>
  <c r="AA19" i="23"/>
  <c r="Y19" i="23"/>
  <c r="W19" i="23"/>
  <c r="U19" i="23"/>
  <c r="S19" i="23"/>
  <c r="Q19" i="23"/>
  <c r="O19" i="23"/>
  <c r="M19" i="23"/>
  <c r="K19" i="23"/>
  <c r="I19" i="23"/>
  <c r="G19" i="23"/>
  <c r="E19" i="23"/>
  <c r="AQ18" i="23"/>
  <c r="AO18" i="23"/>
  <c r="AM18" i="23"/>
  <c r="AK18" i="23"/>
  <c r="AI18" i="23"/>
  <c r="AG18" i="23"/>
  <c r="AE18" i="23"/>
  <c r="AC18" i="23"/>
  <c r="AA18" i="23"/>
  <c r="Y18" i="23"/>
  <c r="W18" i="23"/>
  <c r="U18" i="23"/>
  <c r="S18" i="23"/>
  <c r="Q18" i="23"/>
  <c r="O18" i="23"/>
  <c r="M18" i="23"/>
  <c r="K18" i="23"/>
  <c r="I18" i="23"/>
  <c r="G18" i="23"/>
  <c r="E18" i="23"/>
  <c r="AQ17" i="23"/>
  <c r="AO17" i="23"/>
  <c r="AM17" i="23"/>
  <c r="AK17" i="23"/>
  <c r="AI17" i="23"/>
  <c r="AG17" i="23"/>
  <c r="AE17" i="23"/>
  <c r="AC17" i="23"/>
  <c r="AA17" i="23"/>
  <c r="Y17" i="23"/>
  <c r="W17" i="23"/>
  <c r="U17" i="23"/>
  <c r="S17" i="23"/>
  <c r="Q17" i="23"/>
  <c r="O17" i="23"/>
  <c r="M17" i="23"/>
  <c r="K17" i="23"/>
  <c r="I17" i="23"/>
  <c r="G17" i="23"/>
  <c r="E17" i="23"/>
  <c r="AQ16" i="23"/>
  <c r="AO16" i="23"/>
  <c r="AM16" i="23"/>
  <c r="AK16" i="23"/>
  <c r="AI16" i="23"/>
  <c r="AG16" i="23"/>
  <c r="AE16" i="23"/>
  <c r="AC16" i="23"/>
  <c r="AA16" i="23"/>
  <c r="Y16" i="23"/>
  <c r="W16" i="23"/>
  <c r="U16" i="23"/>
  <c r="S16" i="23"/>
  <c r="Q16" i="23"/>
  <c r="O16" i="23"/>
  <c r="M16" i="23"/>
  <c r="K16" i="23"/>
  <c r="I16" i="23"/>
  <c r="G16" i="23"/>
  <c r="E16" i="23"/>
  <c r="AQ15" i="23"/>
  <c r="AO15" i="23"/>
  <c r="AM15" i="23"/>
  <c r="AK15" i="23"/>
  <c r="AI15" i="23"/>
  <c r="AG15" i="23"/>
  <c r="AE15" i="23"/>
  <c r="AC15" i="23"/>
  <c r="AA15" i="23"/>
  <c r="Y15" i="23"/>
  <c r="W15" i="23"/>
  <c r="U15" i="23"/>
  <c r="S15" i="23"/>
  <c r="Q15" i="23"/>
  <c r="O15" i="23"/>
  <c r="M15" i="23"/>
  <c r="K15" i="23"/>
  <c r="I15" i="23"/>
  <c r="G15" i="23"/>
  <c r="E15" i="23"/>
  <c r="AQ14" i="23"/>
  <c r="AO14" i="23"/>
  <c r="AM14" i="23"/>
  <c r="AK14" i="23"/>
  <c r="AI14" i="23"/>
  <c r="AG14" i="23"/>
  <c r="AE14" i="23"/>
  <c r="AC14" i="23"/>
  <c r="AA14" i="23"/>
  <c r="Y14" i="23"/>
  <c r="W14" i="23"/>
  <c r="U14" i="23"/>
  <c r="S14" i="23"/>
  <c r="Q14" i="23"/>
  <c r="O14" i="23"/>
  <c r="M14" i="23"/>
  <c r="K14" i="23"/>
  <c r="I14" i="23"/>
  <c r="G14" i="23"/>
  <c r="E14" i="23"/>
  <c r="AQ13" i="23"/>
  <c r="AO13" i="23"/>
  <c r="AM13" i="23"/>
  <c r="AM6" i="23" s="1"/>
  <c r="AK13" i="23"/>
  <c r="AI13" i="23"/>
  <c r="AG13" i="23"/>
  <c r="AE13" i="23"/>
  <c r="AC13" i="23"/>
  <c r="AA13" i="23"/>
  <c r="Y13" i="23"/>
  <c r="W13" i="23"/>
  <c r="U13" i="23"/>
  <c r="S13" i="23"/>
  <c r="Q13" i="23"/>
  <c r="O13" i="23"/>
  <c r="M13" i="23"/>
  <c r="K13" i="23"/>
  <c r="I13" i="23"/>
  <c r="G13" i="23"/>
  <c r="E13" i="23"/>
  <c r="AQ12" i="23"/>
  <c r="AO12" i="23"/>
  <c r="AM12" i="23"/>
  <c r="AK12" i="23"/>
  <c r="AI12" i="23"/>
  <c r="AG12" i="23"/>
  <c r="AE12" i="23"/>
  <c r="AC12" i="23"/>
  <c r="AA12" i="23"/>
  <c r="Y12" i="23"/>
  <c r="W12" i="23"/>
  <c r="U12" i="23"/>
  <c r="S12" i="23"/>
  <c r="Q12" i="23"/>
  <c r="O12" i="23"/>
  <c r="M12" i="23"/>
  <c r="K12" i="23"/>
  <c r="I12" i="23"/>
  <c r="G12" i="23"/>
  <c r="E12" i="23"/>
  <c r="AQ10" i="23"/>
  <c r="AO10" i="23"/>
  <c r="AM10" i="23"/>
  <c r="AK10" i="23"/>
  <c r="AI10" i="23"/>
  <c r="AG10" i="23"/>
  <c r="AE10" i="23"/>
  <c r="AC10" i="23"/>
  <c r="AA10" i="23"/>
  <c r="Y10" i="23"/>
  <c r="W10" i="23"/>
  <c r="U10" i="23"/>
  <c r="S10" i="23"/>
  <c r="Q10" i="23"/>
  <c r="O10" i="23"/>
  <c r="M10" i="23"/>
  <c r="K10" i="23"/>
  <c r="I10" i="23"/>
  <c r="G10" i="23"/>
  <c r="E10" i="23"/>
  <c r="AO6" i="23"/>
  <c r="AI6" i="23"/>
  <c r="AG6" i="23"/>
  <c r="AA6" i="23"/>
  <c r="Y6" i="23"/>
  <c r="K6" i="23"/>
  <c r="I6" i="23"/>
  <c r="AO5" i="23"/>
  <c r="AM5" i="23"/>
  <c r="AI5" i="23"/>
  <c r="AG5" i="23"/>
  <c r="AA5" i="23"/>
  <c r="Y5" i="23"/>
  <c r="K5" i="23"/>
  <c r="I5" i="23"/>
  <c r="AO4" i="23"/>
  <c r="AI4" i="23"/>
  <c r="AG4" i="23"/>
  <c r="AA4" i="23"/>
  <c r="Y4" i="23"/>
  <c r="K4" i="23"/>
  <c r="I4" i="23"/>
  <c r="AO3" i="23"/>
  <c r="AM3" i="23"/>
  <c r="AI3" i="23"/>
  <c r="AG3" i="23"/>
  <c r="AA3" i="23"/>
  <c r="Y3" i="23"/>
  <c r="K3" i="23"/>
  <c r="I3" i="23"/>
  <c r="AO2" i="23"/>
  <c r="AI2" i="23"/>
  <c r="AG2" i="23"/>
  <c r="AA2" i="23"/>
  <c r="Y2" i="23"/>
  <c r="K2" i="23"/>
  <c r="I2" i="23"/>
  <c r="AQ1" i="23"/>
  <c r="AQ2" i="23" s="1"/>
  <c r="AO1" i="23"/>
  <c r="AM1" i="23"/>
  <c r="AK1" i="23"/>
  <c r="AK3" i="23" s="1"/>
  <c r="AI1" i="23"/>
  <c r="AG1" i="23"/>
  <c r="AA1" i="23"/>
  <c r="Y1" i="23"/>
  <c r="W1" i="23"/>
  <c r="W3" i="23" s="1"/>
  <c r="U1" i="23"/>
  <c r="U3" i="23" s="1"/>
  <c r="S1" i="23"/>
  <c r="S3" i="23" s="1"/>
  <c r="Q1" i="23"/>
  <c r="Q3" i="23" s="1"/>
  <c r="K1" i="23"/>
  <c r="I1" i="23"/>
  <c r="G1" i="23"/>
  <c r="G3" i="23" s="1"/>
  <c r="E1" i="23"/>
  <c r="E3" i="23" s="1"/>
  <c r="Q2" i="23" l="1"/>
  <c r="S2" i="23"/>
  <c r="AQ3" i="23"/>
  <c r="AQ4" i="23" s="1"/>
  <c r="M1" i="23"/>
  <c r="M2" i="23" s="1"/>
  <c r="AC1" i="23"/>
  <c r="AC2" i="23" s="1"/>
  <c r="E2" i="23"/>
  <c r="E5" i="23" s="1"/>
  <c r="U2" i="23"/>
  <c r="U5" i="23" s="1"/>
  <c r="AK2" i="23"/>
  <c r="AK5" i="23" s="1"/>
  <c r="O1" i="23"/>
  <c r="O2" i="23" s="1"/>
  <c r="AE1" i="23"/>
  <c r="AE2" i="23" s="1"/>
  <c r="G2" i="23"/>
  <c r="G5" i="23" s="1"/>
  <c r="W2" i="23"/>
  <c r="W5" i="23" s="1"/>
  <c r="AM2" i="23"/>
  <c r="AM4" i="23"/>
  <c r="AC3" i="23" l="1"/>
  <c r="AC4" i="23" s="1"/>
  <c r="U4" i="23"/>
  <c r="G4" i="23"/>
  <c r="E4" i="23"/>
  <c r="AE3" i="23"/>
  <c r="AE5" i="23" s="1"/>
  <c r="W4" i="23"/>
  <c r="AK4" i="23"/>
  <c r="O3" i="23"/>
  <c r="O6" i="23" s="1"/>
  <c r="S5" i="23"/>
  <c r="S6" i="23"/>
  <c r="S4" i="23"/>
  <c r="AQ6" i="23"/>
  <c r="M3" i="23"/>
  <c r="M5" i="23" s="1"/>
  <c r="Q5" i="23"/>
  <c r="Q6" i="23"/>
  <c r="Q4" i="23"/>
  <c r="W6" i="23"/>
  <c r="G6" i="23"/>
  <c r="E6" i="23"/>
  <c r="AK6" i="23"/>
  <c r="AQ5" i="23"/>
  <c r="U6" i="23"/>
  <c r="AC5" i="23" l="1"/>
  <c r="AC6" i="23"/>
  <c r="AE6" i="23"/>
  <c r="AE4" i="23"/>
  <c r="O4" i="23"/>
  <c r="O5" i="23"/>
  <c r="M4" i="23"/>
  <c r="M6" i="23"/>
  <c r="B63" i="19" l="1"/>
  <c r="B61" i="19" a="1"/>
  <c r="B61" i="19" s="1"/>
  <c r="AQ300" i="21"/>
  <c r="AO300" i="21"/>
  <c r="AM300" i="21"/>
  <c r="AK300" i="21"/>
  <c r="AI300" i="21"/>
  <c r="AG300" i="21"/>
  <c r="AE300" i="21"/>
  <c r="AC300" i="21"/>
  <c r="AA300" i="21"/>
  <c r="Y300" i="21"/>
  <c r="W300" i="21"/>
  <c r="U300" i="21"/>
  <c r="S300" i="21"/>
  <c r="Q300" i="21"/>
  <c r="O300" i="21"/>
  <c r="M300" i="21"/>
  <c r="K300" i="21"/>
  <c r="I300" i="21"/>
  <c r="G300" i="21"/>
  <c r="E300" i="21"/>
  <c r="AQ299" i="21"/>
  <c r="AO299" i="21"/>
  <c r="AM299" i="21"/>
  <c r="AK299" i="21"/>
  <c r="AI299" i="21"/>
  <c r="AG299" i="21"/>
  <c r="AE299" i="21"/>
  <c r="AC299" i="21"/>
  <c r="AA299" i="21"/>
  <c r="Y299" i="21"/>
  <c r="W299" i="21"/>
  <c r="U299" i="21"/>
  <c r="S299" i="21"/>
  <c r="Q299" i="21"/>
  <c r="O299" i="21"/>
  <c r="M299" i="21"/>
  <c r="K299" i="21"/>
  <c r="I299" i="21"/>
  <c r="G299" i="21"/>
  <c r="E299" i="21"/>
  <c r="AQ298" i="21"/>
  <c r="AO298" i="21"/>
  <c r="AM298" i="21"/>
  <c r="AK298" i="21"/>
  <c r="AI298" i="21"/>
  <c r="AG298" i="21"/>
  <c r="AE298" i="21"/>
  <c r="AC298" i="21"/>
  <c r="AA298" i="21"/>
  <c r="Y298" i="21"/>
  <c r="W298" i="21"/>
  <c r="U298" i="21"/>
  <c r="S298" i="21"/>
  <c r="Q298" i="21"/>
  <c r="O298" i="21"/>
  <c r="M298" i="21"/>
  <c r="K298" i="21"/>
  <c r="I298" i="21"/>
  <c r="G298" i="21"/>
  <c r="E298" i="21"/>
  <c r="AQ297" i="21"/>
  <c r="AO297" i="21"/>
  <c r="AM297" i="21"/>
  <c r="AK297" i="21"/>
  <c r="AI297" i="21"/>
  <c r="AG297" i="21"/>
  <c r="AE297" i="21"/>
  <c r="AC297" i="21"/>
  <c r="AA297" i="21"/>
  <c r="Y297" i="21"/>
  <c r="W297" i="21"/>
  <c r="U297" i="21"/>
  <c r="S297" i="21"/>
  <c r="Q297" i="21"/>
  <c r="O297" i="21"/>
  <c r="M297" i="21"/>
  <c r="K297" i="21"/>
  <c r="I297" i="21"/>
  <c r="G297" i="21"/>
  <c r="E297" i="21"/>
  <c r="AQ296" i="21"/>
  <c r="AO296" i="21"/>
  <c r="AM296" i="21"/>
  <c r="AK296" i="21"/>
  <c r="AI296" i="21"/>
  <c r="AG296" i="21"/>
  <c r="AE296" i="21"/>
  <c r="AC296" i="21"/>
  <c r="AA296" i="21"/>
  <c r="Y296" i="21"/>
  <c r="W296" i="21"/>
  <c r="U296" i="21"/>
  <c r="S296" i="21"/>
  <c r="Q296" i="21"/>
  <c r="O296" i="21"/>
  <c r="M296" i="21"/>
  <c r="K296" i="21"/>
  <c r="I296" i="21"/>
  <c r="G296" i="21"/>
  <c r="E296" i="21"/>
  <c r="AQ295" i="21"/>
  <c r="AO295" i="21"/>
  <c r="AM295" i="21"/>
  <c r="AK295" i="21"/>
  <c r="AI295" i="21"/>
  <c r="AG295" i="21"/>
  <c r="AE295" i="21"/>
  <c r="AC295" i="21"/>
  <c r="AA295" i="21"/>
  <c r="Y295" i="21"/>
  <c r="W295" i="21"/>
  <c r="U295" i="21"/>
  <c r="S295" i="21"/>
  <c r="Q295" i="21"/>
  <c r="O295" i="21"/>
  <c r="M295" i="21"/>
  <c r="K295" i="21"/>
  <c r="I295" i="21"/>
  <c r="G295" i="21"/>
  <c r="E295" i="21"/>
  <c r="AQ294" i="21"/>
  <c r="AO294" i="21"/>
  <c r="AM294" i="21"/>
  <c r="AK294" i="21"/>
  <c r="AI294" i="21"/>
  <c r="AG294" i="21"/>
  <c r="AE294" i="21"/>
  <c r="AC294" i="21"/>
  <c r="AA294" i="21"/>
  <c r="Y294" i="21"/>
  <c r="W294" i="21"/>
  <c r="U294" i="21"/>
  <c r="S294" i="21"/>
  <c r="Q294" i="21"/>
  <c r="O294" i="21"/>
  <c r="M294" i="21"/>
  <c r="K294" i="21"/>
  <c r="I294" i="21"/>
  <c r="G294" i="21"/>
  <c r="E294" i="21"/>
  <c r="AQ293" i="21"/>
  <c r="AO293" i="21"/>
  <c r="AM293" i="21"/>
  <c r="AK293" i="21"/>
  <c r="AI293" i="21"/>
  <c r="AG293" i="21"/>
  <c r="AE293" i="21"/>
  <c r="AC293" i="21"/>
  <c r="AA293" i="21"/>
  <c r="Y293" i="21"/>
  <c r="W293" i="21"/>
  <c r="U293" i="21"/>
  <c r="S293" i="21"/>
  <c r="Q293" i="21"/>
  <c r="O293" i="21"/>
  <c r="M293" i="21"/>
  <c r="K293" i="21"/>
  <c r="I293" i="21"/>
  <c r="G293" i="21"/>
  <c r="E293" i="21"/>
  <c r="AQ292" i="21"/>
  <c r="AO292" i="21"/>
  <c r="AM292" i="21"/>
  <c r="AK292" i="21"/>
  <c r="AI292" i="21"/>
  <c r="AG292" i="21"/>
  <c r="AE292" i="21"/>
  <c r="AC292" i="21"/>
  <c r="AA292" i="21"/>
  <c r="Y292" i="21"/>
  <c r="W292" i="21"/>
  <c r="U292" i="21"/>
  <c r="S292" i="21"/>
  <c r="Q292" i="21"/>
  <c r="O292" i="21"/>
  <c r="M292" i="21"/>
  <c r="K292" i="21"/>
  <c r="I292" i="21"/>
  <c r="G292" i="21"/>
  <c r="E292" i="21"/>
  <c r="AQ291" i="21"/>
  <c r="AO291" i="21"/>
  <c r="AM291" i="21"/>
  <c r="AK291" i="21"/>
  <c r="AI291" i="21"/>
  <c r="AG291" i="21"/>
  <c r="AE291" i="21"/>
  <c r="AC291" i="21"/>
  <c r="AA291" i="21"/>
  <c r="Y291" i="21"/>
  <c r="W291" i="21"/>
  <c r="U291" i="21"/>
  <c r="S291" i="21"/>
  <c r="Q291" i="21"/>
  <c r="O291" i="21"/>
  <c r="M291" i="21"/>
  <c r="K291" i="21"/>
  <c r="I291" i="21"/>
  <c r="G291" i="21"/>
  <c r="E291" i="21"/>
  <c r="AQ290" i="21"/>
  <c r="AO290" i="21"/>
  <c r="AM290" i="21"/>
  <c r="AK290" i="21"/>
  <c r="AI290" i="21"/>
  <c r="AG290" i="21"/>
  <c r="AE290" i="21"/>
  <c r="AC290" i="21"/>
  <c r="AA290" i="21"/>
  <c r="Y290" i="21"/>
  <c r="W290" i="21"/>
  <c r="U290" i="21"/>
  <c r="S290" i="21"/>
  <c r="Q290" i="21"/>
  <c r="O290" i="21"/>
  <c r="M290" i="21"/>
  <c r="K290" i="21"/>
  <c r="I290" i="21"/>
  <c r="G290" i="21"/>
  <c r="E290" i="21"/>
  <c r="AQ289" i="21"/>
  <c r="AO289" i="21"/>
  <c r="AM289" i="21"/>
  <c r="AK289" i="21"/>
  <c r="AI289" i="21"/>
  <c r="AG289" i="21"/>
  <c r="AE289" i="21"/>
  <c r="AC289" i="21"/>
  <c r="AA289" i="21"/>
  <c r="Y289" i="21"/>
  <c r="W289" i="21"/>
  <c r="U289" i="21"/>
  <c r="S289" i="21"/>
  <c r="Q289" i="21"/>
  <c r="O289" i="21"/>
  <c r="M289" i="21"/>
  <c r="K289" i="21"/>
  <c r="I289" i="21"/>
  <c r="G289" i="21"/>
  <c r="E289" i="21"/>
  <c r="AQ288" i="21"/>
  <c r="AO288" i="21"/>
  <c r="AM288" i="21"/>
  <c r="AK288" i="21"/>
  <c r="AI288" i="21"/>
  <c r="AG288" i="21"/>
  <c r="AE288" i="21"/>
  <c r="AC288" i="21"/>
  <c r="AA288" i="21"/>
  <c r="Y288" i="21"/>
  <c r="W288" i="21"/>
  <c r="U288" i="21"/>
  <c r="S288" i="21"/>
  <c r="Q288" i="21"/>
  <c r="O288" i="21"/>
  <c r="M288" i="21"/>
  <c r="K288" i="21"/>
  <c r="I288" i="21"/>
  <c r="G288" i="21"/>
  <c r="E288" i="21"/>
  <c r="AQ287" i="21"/>
  <c r="AO287" i="21"/>
  <c r="AM287" i="21"/>
  <c r="AK287" i="21"/>
  <c r="AI287" i="21"/>
  <c r="AG287" i="21"/>
  <c r="AE287" i="21"/>
  <c r="AC287" i="21"/>
  <c r="AA287" i="21"/>
  <c r="Y287" i="21"/>
  <c r="W287" i="21"/>
  <c r="U287" i="21"/>
  <c r="S287" i="21"/>
  <c r="Q287" i="21"/>
  <c r="O287" i="21"/>
  <c r="M287" i="21"/>
  <c r="K287" i="21"/>
  <c r="I287" i="21"/>
  <c r="G287" i="21"/>
  <c r="E287" i="21"/>
  <c r="AQ286" i="21"/>
  <c r="AO286" i="21"/>
  <c r="AM286" i="21"/>
  <c r="AK286" i="21"/>
  <c r="AI286" i="21"/>
  <c r="AG286" i="21"/>
  <c r="AE286" i="21"/>
  <c r="AC286" i="21"/>
  <c r="AA286" i="21"/>
  <c r="Y286" i="21"/>
  <c r="W286" i="21"/>
  <c r="U286" i="21"/>
  <c r="S286" i="21"/>
  <c r="Q286" i="21"/>
  <c r="O286" i="21"/>
  <c r="M286" i="21"/>
  <c r="K286" i="21"/>
  <c r="I286" i="21"/>
  <c r="G286" i="21"/>
  <c r="E286" i="21"/>
  <c r="AQ285" i="21"/>
  <c r="AO285" i="21"/>
  <c r="AM285" i="21"/>
  <c r="AK285" i="21"/>
  <c r="AI285" i="21"/>
  <c r="AG285" i="21"/>
  <c r="AE285" i="21"/>
  <c r="AC285" i="21"/>
  <c r="AA285" i="21"/>
  <c r="Y285" i="21"/>
  <c r="W285" i="21"/>
  <c r="U285" i="21"/>
  <c r="S285" i="21"/>
  <c r="Q285" i="21"/>
  <c r="O285" i="21"/>
  <c r="M285" i="21"/>
  <c r="K285" i="21"/>
  <c r="I285" i="21"/>
  <c r="G285" i="21"/>
  <c r="E285" i="21"/>
  <c r="AQ284" i="21"/>
  <c r="AO284" i="21"/>
  <c r="AM284" i="21"/>
  <c r="AK284" i="21"/>
  <c r="AI284" i="21"/>
  <c r="AG284" i="21"/>
  <c r="AE284" i="21"/>
  <c r="AC284" i="21"/>
  <c r="AA284" i="21"/>
  <c r="Y284" i="21"/>
  <c r="W284" i="21"/>
  <c r="U284" i="21"/>
  <c r="S284" i="21"/>
  <c r="Q284" i="21"/>
  <c r="O284" i="21"/>
  <c r="M284" i="21"/>
  <c r="K284" i="21"/>
  <c r="I284" i="21"/>
  <c r="G284" i="21"/>
  <c r="E284" i="21"/>
  <c r="AQ283" i="21"/>
  <c r="AO283" i="21"/>
  <c r="AM283" i="21"/>
  <c r="AK283" i="21"/>
  <c r="AI283" i="21"/>
  <c r="AG283" i="21"/>
  <c r="AE283" i="21"/>
  <c r="AC283" i="21"/>
  <c r="AA283" i="21"/>
  <c r="Y283" i="21"/>
  <c r="W283" i="21"/>
  <c r="U283" i="21"/>
  <c r="S283" i="21"/>
  <c r="Q283" i="21"/>
  <c r="O283" i="21"/>
  <c r="M283" i="21"/>
  <c r="K283" i="21"/>
  <c r="I283" i="21"/>
  <c r="G283" i="21"/>
  <c r="E283" i="21"/>
  <c r="AQ282" i="21"/>
  <c r="AO282" i="21"/>
  <c r="AM282" i="21"/>
  <c r="AK282" i="21"/>
  <c r="AI282" i="21"/>
  <c r="AG282" i="21"/>
  <c r="AE282" i="21"/>
  <c r="AC282" i="21"/>
  <c r="AA282" i="21"/>
  <c r="Y282" i="21"/>
  <c r="W282" i="21"/>
  <c r="U282" i="21"/>
  <c r="S282" i="21"/>
  <c r="Q282" i="21"/>
  <c r="O282" i="21"/>
  <c r="M282" i="21"/>
  <c r="K282" i="21"/>
  <c r="I282" i="21"/>
  <c r="G282" i="21"/>
  <c r="E282" i="21"/>
  <c r="AQ281" i="21"/>
  <c r="AO281" i="21"/>
  <c r="AM281" i="21"/>
  <c r="AK281" i="21"/>
  <c r="AI281" i="21"/>
  <c r="AG281" i="21"/>
  <c r="AE281" i="21"/>
  <c r="AC281" i="21"/>
  <c r="AA281" i="21"/>
  <c r="Y281" i="21"/>
  <c r="W281" i="21"/>
  <c r="U281" i="21"/>
  <c r="S281" i="21"/>
  <c r="Q281" i="21"/>
  <c r="O281" i="21"/>
  <c r="M281" i="21"/>
  <c r="K281" i="21"/>
  <c r="I281" i="21"/>
  <c r="G281" i="21"/>
  <c r="E281" i="21"/>
  <c r="AQ280" i="21"/>
  <c r="AO280" i="21"/>
  <c r="AM280" i="21"/>
  <c r="AK280" i="21"/>
  <c r="AI280" i="21"/>
  <c r="AG280" i="21"/>
  <c r="AE280" i="21"/>
  <c r="AC280" i="21"/>
  <c r="AA280" i="21"/>
  <c r="Y280" i="21"/>
  <c r="W280" i="21"/>
  <c r="U280" i="21"/>
  <c r="S280" i="21"/>
  <c r="Q280" i="21"/>
  <c r="O280" i="21"/>
  <c r="M280" i="21"/>
  <c r="K280" i="21"/>
  <c r="I280" i="21"/>
  <c r="G280" i="21"/>
  <c r="E280" i="21"/>
  <c r="AQ279" i="21"/>
  <c r="AO279" i="21"/>
  <c r="AM279" i="21"/>
  <c r="AK279" i="21"/>
  <c r="AI279" i="21"/>
  <c r="AG279" i="21"/>
  <c r="AE279" i="21"/>
  <c r="AC279" i="21"/>
  <c r="AA279" i="21"/>
  <c r="Y279" i="21"/>
  <c r="W279" i="21"/>
  <c r="U279" i="21"/>
  <c r="S279" i="21"/>
  <c r="Q279" i="21"/>
  <c r="O279" i="21"/>
  <c r="M279" i="21"/>
  <c r="K279" i="21"/>
  <c r="I279" i="21"/>
  <c r="G279" i="21"/>
  <c r="E279" i="21"/>
  <c r="AQ278" i="21"/>
  <c r="AO278" i="21"/>
  <c r="AM278" i="21"/>
  <c r="AK278" i="21"/>
  <c r="AI278" i="21"/>
  <c r="AG278" i="21"/>
  <c r="AE278" i="21"/>
  <c r="AC278" i="21"/>
  <c r="AA278" i="21"/>
  <c r="Y278" i="21"/>
  <c r="W278" i="21"/>
  <c r="U278" i="21"/>
  <c r="S278" i="21"/>
  <c r="Q278" i="21"/>
  <c r="O278" i="21"/>
  <c r="M278" i="21"/>
  <c r="K278" i="21"/>
  <c r="I278" i="21"/>
  <c r="G278" i="21"/>
  <c r="E278" i="21"/>
  <c r="AQ277" i="21"/>
  <c r="AO277" i="21"/>
  <c r="AM277" i="21"/>
  <c r="AK277" i="21"/>
  <c r="AI277" i="21"/>
  <c r="AG277" i="21"/>
  <c r="AE277" i="21"/>
  <c r="AC277" i="21"/>
  <c r="AA277" i="21"/>
  <c r="Y277" i="21"/>
  <c r="W277" i="21"/>
  <c r="U277" i="21"/>
  <c r="S277" i="21"/>
  <c r="Q277" i="21"/>
  <c r="O277" i="21"/>
  <c r="M277" i="21"/>
  <c r="K277" i="21"/>
  <c r="I277" i="21"/>
  <c r="G277" i="21"/>
  <c r="E277" i="21"/>
  <c r="AQ276" i="21"/>
  <c r="AO276" i="21"/>
  <c r="AM276" i="21"/>
  <c r="AK276" i="21"/>
  <c r="AI276" i="21"/>
  <c r="AG276" i="21"/>
  <c r="AE276" i="21"/>
  <c r="AC276" i="21"/>
  <c r="AA276" i="21"/>
  <c r="Y276" i="21"/>
  <c r="W276" i="21"/>
  <c r="U276" i="21"/>
  <c r="S276" i="21"/>
  <c r="Q276" i="21"/>
  <c r="O276" i="21"/>
  <c r="M276" i="21"/>
  <c r="K276" i="21"/>
  <c r="I276" i="21"/>
  <c r="G276" i="21"/>
  <c r="E276" i="21"/>
  <c r="AQ275" i="21"/>
  <c r="AO275" i="21"/>
  <c r="AM275" i="21"/>
  <c r="AK275" i="21"/>
  <c r="AI275" i="21"/>
  <c r="AG275" i="21"/>
  <c r="AE275" i="21"/>
  <c r="AC275" i="21"/>
  <c r="AA275" i="21"/>
  <c r="Y275" i="21"/>
  <c r="W275" i="21"/>
  <c r="U275" i="21"/>
  <c r="S275" i="21"/>
  <c r="Q275" i="21"/>
  <c r="O275" i="21"/>
  <c r="M275" i="21"/>
  <c r="K275" i="21"/>
  <c r="I275" i="21"/>
  <c r="G275" i="21"/>
  <c r="E275" i="21"/>
  <c r="AQ274" i="21"/>
  <c r="AO274" i="21"/>
  <c r="AM274" i="21"/>
  <c r="AK274" i="21"/>
  <c r="AI274" i="21"/>
  <c r="AG274" i="21"/>
  <c r="AE274" i="21"/>
  <c r="AC274" i="21"/>
  <c r="AA274" i="21"/>
  <c r="Y274" i="21"/>
  <c r="W274" i="21"/>
  <c r="U274" i="21"/>
  <c r="S274" i="21"/>
  <c r="Q274" i="21"/>
  <c r="O274" i="21"/>
  <c r="M274" i="21"/>
  <c r="K274" i="21"/>
  <c r="I274" i="21"/>
  <c r="G274" i="21"/>
  <c r="E274" i="21"/>
  <c r="AQ273" i="21"/>
  <c r="AO273" i="21"/>
  <c r="AM273" i="21"/>
  <c r="AK273" i="21"/>
  <c r="AI273" i="21"/>
  <c r="AG273" i="21"/>
  <c r="AE273" i="21"/>
  <c r="AC273" i="21"/>
  <c r="AA273" i="21"/>
  <c r="Y273" i="21"/>
  <c r="W273" i="21"/>
  <c r="U273" i="21"/>
  <c r="S273" i="21"/>
  <c r="Q273" i="21"/>
  <c r="O273" i="21"/>
  <c r="M273" i="21"/>
  <c r="K273" i="21"/>
  <c r="I273" i="21"/>
  <c r="G273" i="21"/>
  <c r="E273" i="21"/>
  <c r="AQ272" i="21"/>
  <c r="AO272" i="21"/>
  <c r="AM272" i="21"/>
  <c r="AK272" i="21"/>
  <c r="AI272" i="21"/>
  <c r="AG272" i="21"/>
  <c r="AE272" i="21"/>
  <c r="AC272" i="21"/>
  <c r="AA272" i="21"/>
  <c r="Y272" i="21"/>
  <c r="W272" i="21"/>
  <c r="U272" i="21"/>
  <c r="S272" i="21"/>
  <c r="Q272" i="21"/>
  <c r="O272" i="21"/>
  <c r="M272" i="21"/>
  <c r="K272" i="21"/>
  <c r="I272" i="21"/>
  <c r="G272" i="21"/>
  <c r="E272" i="21"/>
  <c r="AQ271" i="21"/>
  <c r="AO271" i="21"/>
  <c r="AM271" i="21"/>
  <c r="AK271" i="21"/>
  <c r="AI271" i="21"/>
  <c r="AG271" i="21"/>
  <c r="AE271" i="21"/>
  <c r="AC271" i="21"/>
  <c r="AA271" i="21"/>
  <c r="Y271" i="21"/>
  <c r="W271" i="21"/>
  <c r="U271" i="21"/>
  <c r="S271" i="21"/>
  <c r="Q271" i="21"/>
  <c r="O271" i="21"/>
  <c r="M271" i="21"/>
  <c r="K271" i="21"/>
  <c r="I271" i="21"/>
  <c r="G271" i="21"/>
  <c r="E271" i="21"/>
  <c r="AQ270" i="21"/>
  <c r="AO270" i="21"/>
  <c r="AM270" i="21"/>
  <c r="AK270" i="21"/>
  <c r="AI270" i="21"/>
  <c r="AG270" i="21"/>
  <c r="AE270" i="21"/>
  <c r="AC270" i="21"/>
  <c r="AA270" i="21"/>
  <c r="Y270" i="21"/>
  <c r="W270" i="21"/>
  <c r="U270" i="21"/>
  <c r="S270" i="21"/>
  <c r="Q270" i="21"/>
  <c r="O270" i="21"/>
  <c r="M270" i="21"/>
  <c r="K270" i="21"/>
  <c r="I270" i="21"/>
  <c r="G270" i="21"/>
  <c r="E270" i="21"/>
  <c r="AQ269" i="21"/>
  <c r="AO269" i="21"/>
  <c r="AM269" i="21"/>
  <c r="AK269" i="21"/>
  <c r="AI269" i="21"/>
  <c r="AG269" i="21"/>
  <c r="AE269" i="21"/>
  <c r="AC269" i="21"/>
  <c r="AA269" i="21"/>
  <c r="Y269" i="21"/>
  <c r="W269" i="21"/>
  <c r="U269" i="21"/>
  <c r="S269" i="21"/>
  <c r="Q269" i="21"/>
  <c r="O269" i="21"/>
  <c r="M269" i="21"/>
  <c r="K269" i="21"/>
  <c r="I269" i="21"/>
  <c r="G269" i="21"/>
  <c r="E269" i="21"/>
  <c r="AQ268" i="21"/>
  <c r="AO268" i="21"/>
  <c r="AM268" i="21"/>
  <c r="AK268" i="21"/>
  <c r="AI268" i="21"/>
  <c r="AG268" i="21"/>
  <c r="AE268" i="21"/>
  <c r="AC268" i="21"/>
  <c r="AA268" i="21"/>
  <c r="Y268" i="21"/>
  <c r="W268" i="21"/>
  <c r="U268" i="21"/>
  <c r="S268" i="21"/>
  <c r="Q268" i="21"/>
  <c r="O268" i="21"/>
  <c r="M268" i="21"/>
  <c r="K268" i="21"/>
  <c r="I268" i="21"/>
  <c r="G268" i="21"/>
  <c r="E268" i="21"/>
  <c r="AQ267" i="21"/>
  <c r="AO267" i="21"/>
  <c r="AM267" i="21"/>
  <c r="AK267" i="21"/>
  <c r="AI267" i="21"/>
  <c r="AG267" i="21"/>
  <c r="AE267" i="21"/>
  <c r="AC267" i="21"/>
  <c r="AA267" i="21"/>
  <c r="Y267" i="21"/>
  <c r="W267" i="21"/>
  <c r="U267" i="21"/>
  <c r="S267" i="21"/>
  <c r="Q267" i="21"/>
  <c r="O267" i="21"/>
  <c r="M267" i="21"/>
  <c r="K267" i="21"/>
  <c r="I267" i="21"/>
  <c r="G267" i="21"/>
  <c r="E267" i="21"/>
  <c r="AQ266" i="21"/>
  <c r="AO266" i="21"/>
  <c r="AM266" i="21"/>
  <c r="AK266" i="21"/>
  <c r="AI266" i="21"/>
  <c r="AG266" i="21"/>
  <c r="AE266" i="21"/>
  <c r="AC266" i="21"/>
  <c r="AA266" i="21"/>
  <c r="Y266" i="21"/>
  <c r="W266" i="21"/>
  <c r="U266" i="21"/>
  <c r="S266" i="21"/>
  <c r="Q266" i="21"/>
  <c r="O266" i="21"/>
  <c r="M266" i="21"/>
  <c r="K266" i="21"/>
  <c r="I266" i="21"/>
  <c r="G266" i="21"/>
  <c r="E266" i="21"/>
  <c r="AQ265" i="21"/>
  <c r="AO265" i="21"/>
  <c r="AM265" i="21"/>
  <c r="AK265" i="21"/>
  <c r="AI265" i="21"/>
  <c r="AG265" i="21"/>
  <c r="AE265" i="21"/>
  <c r="AC265" i="21"/>
  <c r="AA265" i="21"/>
  <c r="Y265" i="21"/>
  <c r="W265" i="21"/>
  <c r="U265" i="21"/>
  <c r="S265" i="21"/>
  <c r="Q265" i="21"/>
  <c r="O265" i="21"/>
  <c r="M265" i="21"/>
  <c r="K265" i="21"/>
  <c r="I265" i="21"/>
  <c r="G265" i="21"/>
  <c r="E265" i="21"/>
  <c r="AQ264" i="21"/>
  <c r="AO264" i="21"/>
  <c r="AM264" i="21"/>
  <c r="AK264" i="21"/>
  <c r="AI264" i="21"/>
  <c r="AG264" i="21"/>
  <c r="AE264" i="21"/>
  <c r="AC264" i="21"/>
  <c r="AA264" i="21"/>
  <c r="Y264" i="21"/>
  <c r="W264" i="21"/>
  <c r="U264" i="21"/>
  <c r="S264" i="21"/>
  <c r="Q264" i="21"/>
  <c r="O264" i="21"/>
  <c r="M264" i="21"/>
  <c r="K264" i="21"/>
  <c r="I264" i="21"/>
  <c r="G264" i="21"/>
  <c r="E264" i="21"/>
  <c r="AQ263" i="21"/>
  <c r="AO263" i="21"/>
  <c r="AM263" i="21"/>
  <c r="AK263" i="21"/>
  <c r="AI263" i="21"/>
  <c r="AG263" i="21"/>
  <c r="AE263" i="21"/>
  <c r="AC263" i="21"/>
  <c r="AA263" i="21"/>
  <c r="Y263" i="21"/>
  <c r="W263" i="21"/>
  <c r="U263" i="21"/>
  <c r="S263" i="21"/>
  <c r="Q263" i="21"/>
  <c r="O263" i="21"/>
  <c r="M263" i="21"/>
  <c r="K263" i="21"/>
  <c r="I263" i="21"/>
  <c r="G263" i="21"/>
  <c r="E263" i="21"/>
  <c r="AQ262" i="21"/>
  <c r="AO262" i="21"/>
  <c r="AM262" i="21"/>
  <c r="AK262" i="21"/>
  <c r="AI262" i="21"/>
  <c r="AG262" i="21"/>
  <c r="AE262" i="21"/>
  <c r="AC262" i="21"/>
  <c r="AA262" i="21"/>
  <c r="Y262" i="21"/>
  <c r="W262" i="21"/>
  <c r="U262" i="21"/>
  <c r="S262" i="21"/>
  <c r="Q262" i="21"/>
  <c r="O262" i="21"/>
  <c r="M262" i="21"/>
  <c r="K262" i="21"/>
  <c r="I262" i="21"/>
  <c r="G262" i="21"/>
  <c r="E262" i="21"/>
  <c r="AQ261" i="21"/>
  <c r="AO261" i="21"/>
  <c r="AM261" i="21"/>
  <c r="AK261" i="21"/>
  <c r="AI261" i="21"/>
  <c r="AG261" i="21"/>
  <c r="AE261" i="21"/>
  <c r="AC261" i="21"/>
  <c r="AA261" i="21"/>
  <c r="Y261" i="21"/>
  <c r="W261" i="21"/>
  <c r="U261" i="21"/>
  <c r="S261" i="21"/>
  <c r="Q261" i="21"/>
  <c r="O261" i="21"/>
  <c r="M261" i="21"/>
  <c r="K261" i="21"/>
  <c r="I261" i="21"/>
  <c r="G261" i="21"/>
  <c r="E261" i="21"/>
  <c r="AQ260" i="21"/>
  <c r="AO260" i="21"/>
  <c r="AM260" i="21"/>
  <c r="AK260" i="21"/>
  <c r="AI260" i="21"/>
  <c r="AG260" i="21"/>
  <c r="AE260" i="21"/>
  <c r="AC260" i="21"/>
  <c r="AA260" i="21"/>
  <c r="Y260" i="21"/>
  <c r="W260" i="21"/>
  <c r="U260" i="21"/>
  <c r="S260" i="21"/>
  <c r="Q260" i="21"/>
  <c r="O260" i="21"/>
  <c r="M260" i="21"/>
  <c r="K260" i="21"/>
  <c r="I260" i="21"/>
  <c r="G260" i="21"/>
  <c r="E260" i="21"/>
  <c r="AQ259" i="21"/>
  <c r="AO259" i="21"/>
  <c r="AM259" i="21"/>
  <c r="AK259" i="21"/>
  <c r="AI259" i="21"/>
  <c r="AG259" i="21"/>
  <c r="AE259" i="21"/>
  <c r="AC259" i="21"/>
  <c r="AA259" i="21"/>
  <c r="Y259" i="21"/>
  <c r="W259" i="21"/>
  <c r="U259" i="21"/>
  <c r="S259" i="21"/>
  <c r="Q259" i="21"/>
  <c r="O259" i="21"/>
  <c r="M259" i="21"/>
  <c r="K259" i="21"/>
  <c r="I259" i="21"/>
  <c r="G259" i="21"/>
  <c r="E259" i="21"/>
  <c r="AQ258" i="21"/>
  <c r="AO258" i="21"/>
  <c r="AM258" i="21"/>
  <c r="AK258" i="21"/>
  <c r="AI258" i="21"/>
  <c r="AG258" i="21"/>
  <c r="AE258" i="21"/>
  <c r="AC258" i="21"/>
  <c r="AA258" i="21"/>
  <c r="Y258" i="21"/>
  <c r="W258" i="21"/>
  <c r="U258" i="21"/>
  <c r="S258" i="21"/>
  <c r="Q258" i="21"/>
  <c r="O258" i="21"/>
  <c r="M258" i="21"/>
  <c r="K258" i="21"/>
  <c r="I258" i="21"/>
  <c r="G258" i="21"/>
  <c r="E258" i="21"/>
  <c r="AQ257" i="21"/>
  <c r="AO257" i="21"/>
  <c r="AM257" i="21"/>
  <c r="AK257" i="21"/>
  <c r="AI257" i="21"/>
  <c r="AG257" i="21"/>
  <c r="AE257" i="21"/>
  <c r="AC257" i="21"/>
  <c r="AA257" i="21"/>
  <c r="Y257" i="21"/>
  <c r="W257" i="21"/>
  <c r="U257" i="21"/>
  <c r="S257" i="21"/>
  <c r="Q257" i="21"/>
  <c r="O257" i="21"/>
  <c r="M257" i="21"/>
  <c r="K257" i="21"/>
  <c r="I257" i="21"/>
  <c r="G257" i="21"/>
  <c r="E257" i="21"/>
  <c r="AQ256" i="21"/>
  <c r="AO256" i="21"/>
  <c r="AM256" i="21"/>
  <c r="AK256" i="21"/>
  <c r="AI256" i="21"/>
  <c r="AG256" i="21"/>
  <c r="AE256" i="21"/>
  <c r="AC256" i="21"/>
  <c r="AA256" i="21"/>
  <c r="Y256" i="21"/>
  <c r="W256" i="21"/>
  <c r="U256" i="21"/>
  <c r="S256" i="21"/>
  <c r="Q256" i="21"/>
  <c r="O256" i="21"/>
  <c r="M256" i="21"/>
  <c r="K256" i="21"/>
  <c r="I256" i="21"/>
  <c r="G256" i="21"/>
  <c r="E256" i="21"/>
  <c r="AQ255" i="21"/>
  <c r="AO255" i="21"/>
  <c r="AM255" i="21"/>
  <c r="AK255" i="21"/>
  <c r="AI255" i="21"/>
  <c r="AG255" i="21"/>
  <c r="AE255" i="21"/>
  <c r="AC255" i="21"/>
  <c r="AA255" i="21"/>
  <c r="Y255" i="21"/>
  <c r="W255" i="21"/>
  <c r="U255" i="21"/>
  <c r="S255" i="21"/>
  <c r="Q255" i="21"/>
  <c r="O255" i="21"/>
  <c r="M255" i="21"/>
  <c r="K255" i="21"/>
  <c r="I255" i="21"/>
  <c r="G255" i="21"/>
  <c r="E255" i="21"/>
  <c r="AQ254" i="21"/>
  <c r="AO254" i="21"/>
  <c r="AM254" i="21"/>
  <c r="AK254" i="21"/>
  <c r="AI254" i="21"/>
  <c r="AG254" i="21"/>
  <c r="AE254" i="21"/>
  <c r="AC254" i="21"/>
  <c r="AA254" i="21"/>
  <c r="Y254" i="21"/>
  <c r="W254" i="21"/>
  <c r="U254" i="21"/>
  <c r="S254" i="21"/>
  <c r="Q254" i="21"/>
  <c r="O254" i="21"/>
  <c r="M254" i="21"/>
  <c r="K254" i="21"/>
  <c r="I254" i="21"/>
  <c r="G254" i="21"/>
  <c r="E254" i="21"/>
  <c r="AQ253" i="21"/>
  <c r="AO253" i="21"/>
  <c r="AM253" i="21"/>
  <c r="AK253" i="21"/>
  <c r="AI253" i="21"/>
  <c r="AG253" i="21"/>
  <c r="AE253" i="21"/>
  <c r="AC253" i="21"/>
  <c r="AA253" i="21"/>
  <c r="Y253" i="21"/>
  <c r="W253" i="21"/>
  <c r="U253" i="21"/>
  <c r="S253" i="21"/>
  <c r="Q253" i="21"/>
  <c r="O253" i="21"/>
  <c r="M253" i="21"/>
  <c r="K253" i="21"/>
  <c r="I253" i="21"/>
  <c r="G253" i="21"/>
  <c r="E253" i="21"/>
  <c r="AQ252" i="21"/>
  <c r="AO252" i="21"/>
  <c r="AM252" i="21"/>
  <c r="AK252" i="21"/>
  <c r="AI252" i="21"/>
  <c r="AG252" i="21"/>
  <c r="AE252" i="21"/>
  <c r="AC252" i="21"/>
  <c r="AA252" i="21"/>
  <c r="Y252" i="21"/>
  <c r="W252" i="21"/>
  <c r="U252" i="21"/>
  <c r="S252" i="21"/>
  <c r="Q252" i="21"/>
  <c r="O252" i="21"/>
  <c r="M252" i="21"/>
  <c r="K252" i="21"/>
  <c r="I252" i="21"/>
  <c r="G252" i="21"/>
  <c r="E252" i="21"/>
  <c r="AQ251" i="21"/>
  <c r="AO251" i="21"/>
  <c r="AM251" i="21"/>
  <c r="AK251" i="21"/>
  <c r="AI251" i="21"/>
  <c r="AG251" i="21"/>
  <c r="AE251" i="21"/>
  <c r="AC251" i="21"/>
  <c r="AA251" i="21"/>
  <c r="Y251" i="21"/>
  <c r="W251" i="21"/>
  <c r="U251" i="21"/>
  <c r="S251" i="21"/>
  <c r="Q251" i="21"/>
  <c r="O251" i="21"/>
  <c r="M251" i="21"/>
  <c r="K251" i="21"/>
  <c r="I251" i="21"/>
  <c r="G251" i="21"/>
  <c r="E251" i="21"/>
  <c r="AQ250" i="21"/>
  <c r="AO250" i="21"/>
  <c r="AM250" i="21"/>
  <c r="AK250" i="21"/>
  <c r="AI250" i="21"/>
  <c r="AG250" i="21"/>
  <c r="AE250" i="21"/>
  <c r="AC250" i="21"/>
  <c r="AA250" i="21"/>
  <c r="Y250" i="21"/>
  <c r="W250" i="21"/>
  <c r="U250" i="21"/>
  <c r="S250" i="21"/>
  <c r="Q250" i="21"/>
  <c r="O250" i="21"/>
  <c r="M250" i="21"/>
  <c r="K250" i="21"/>
  <c r="I250" i="21"/>
  <c r="G250" i="21"/>
  <c r="E250" i="21"/>
  <c r="AQ249" i="21"/>
  <c r="AO249" i="21"/>
  <c r="AM249" i="21"/>
  <c r="AK249" i="21"/>
  <c r="AI249" i="21"/>
  <c r="AG249" i="21"/>
  <c r="AE249" i="21"/>
  <c r="AC249" i="21"/>
  <c r="AA249" i="21"/>
  <c r="Y249" i="21"/>
  <c r="W249" i="21"/>
  <c r="U249" i="21"/>
  <c r="S249" i="21"/>
  <c r="Q249" i="21"/>
  <c r="O249" i="21"/>
  <c r="M249" i="21"/>
  <c r="K249" i="21"/>
  <c r="I249" i="21"/>
  <c r="G249" i="21"/>
  <c r="E249" i="21"/>
  <c r="AQ248" i="21"/>
  <c r="AO248" i="21"/>
  <c r="AM248" i="21"/>
  <c r="AK248" i="21"/>
  <c r="AI248" i="21"/>
  <c r="AG248" i="21"/>
  <c r="AE248" i="21"/>
  <c r="AC248" i="21"/>
  <c r="AA248" i="21"/>
  <c r="Y248" i="21"/>
  <c r="W248" i="21"/>
  <c r="U248" i="21"/>
  <c r="S248" i="21"/>
  <c r="Q248" i="21"/>
  <c r="O248" i="21"/>
  <c r="M248" i="21"/>
  <c r="K248" i="21"/>
  <c r="I248" i="21"/>
  <c r="G248" i="21"/>
  <c r="E248" i="21"/>
  <c r="AQ247" i="21"/>
  <c r="AO247" i="21"/>
  <c r="AM247" i="21"/>
  <c r="AK247" i="21"/>
  <c r="AI247" i="21"/>
  <c r="AG247" i="21"/>
  <c r="AE247" i="21"/>
  <c r="AC247" i="21"/>
  <c r="AA247" i="21"/>
  <c r="Y247" i="21"/>
  <c r="W247" i="21"/>
  <c r="U247" i="21"/>
  <c r="S247" i="21"/>
  <c r="Q247" i="21"/>
  <c r="O247" i="21"/>
  <c r="M247" i="21"/>
  <c r="K247" i="21"/>
  <c r="I247" i="21"/>
  <c r="G247" i="21"/>
  <c r="E247" i="21"/>
  <c r="AQ246" i="21"/>
  <c r="AO246" i="21"/>
  <c r="AM246" i="21"/>
  <c r="AK246" i="21"/>
  <c r="AI246" i="21"/>
  <c r="AG246" i="21"/>
  <c r="AE246" i="21"/>
  <c r="AC246" i="21"/>
  <c r="AA246" i="21"/>
  <c r="Y246" i="21"/>
  <c r="W246" i="21"/>
  <c r="U246" i="21"/>
  <c r="S246" i="21"/>
  <c r="Q246" i="21"/>
  <c r="O246" i="21"/>
  <c r="M246" i="21"/>
  <c r="K246" i="21"/>
  <c r="I246" i="21"/>
  <c r="G246" i="21"/>
  <c r="E246" i="21"/>
  <c r="AQ245" i="21"/>
  <c r="AO245" i="21"/>
  <c r="AM245" i="21"/>
  <c r="AK245" i="21"/>
  <c r="AI245" i="21"/>
  <c r="AG245" i="21"/>
  <c r="AE245" i="21"/>
  <c r="AC245" i="21"/>
  <c r="AA245" i="21"/>
  <c r="Y245" i="21"/>
  <c r="W245" i="21"/>
  <c r="U245" i="21"/>
  <c r="S245" i="21"/>
  <c r="Q245" i="21"/>
  <c r="O245" i="21"/>
  <c r="M245" i="21"/>
  <c r="K245" i="21"/>
  <c r="I245" i="21"/>
  <c r="G245" i="21"/>
  <c r="E245" i="21"/>
  <c r="AQ244" i="21"/>
  <c r="AO244" i="21"/>
  <c r="AM244" i="21"/>
  <c r="AK244" i="21"/>
  <c r="AI244" i="21"/>
  <c r="AG244" i="21"/>
  <c r="AE244" i="21"/>
  <c r="AC244" i="21"/>
  <c r="AA244" i="21"/>
  <c r="Y244" i="21"/>
  <c r="W244" i="21"/>
  <c r="U244" i="21"/>
  <c r="S244" i="21"/>
  <c r="Q244" i="21"/>
  <c r="O244" i="21"/>
  <c r="M244" i="21"/>
  <c r="K244" i="21"/>
  <c r="I244" i="21"/>
  <c r="G244" i="21"/>
  <c r="E244" i="21"/>
  <c r="AQ243" i="21"/>
  <c r="AO243" i="21"/>
  <c r="AM243" i="21"/>
  <c r="AK243" i="21"/>
  <c r="AI243" i="21"/>
  <c r="AG243" i="21"/>
  <c r="AE243" i="21"/>
  <c r="AC243" i="21"/>
  <c r="AA243" i="21"/>
  <c r="Y243" i="21"/>
  <c r="W243" i="21"/>
  <c r="U243" i="21"/>
  <c r="S243" i="21"/>
  <c r="Q243" i="21"/>
  <c r="O243" i="21"/>
  <c r="M243" i="21"/>
  <c r="K243" i="21"/>
  <c r="I243" i="21"/>
  <c r="G243" i="21"/>
  <c r="E243" i="21"/>
  <c r="AQ242" i="21"/>
  <c r="AO242" i="21"/>
  <c r="AM242" i="21"/>
  <c r="AK242" i="21"/>
  <c r="AI242" i="21"/>
  <c r="AG242" i="21"/>
  <c r="AE242" i="21"/>
  <c r="AC242" i="21"/>
  <c r="AA242" i="21"/>
  <c r="Y242" i="21"/>
  <c r="W242" i="21"/>
  <c r="U242" i="21"/>
  <c r="S242" i="21"/>
  <c r="Q242" i="21"/>
  <c r="O242" i="21"/>
  <c r="M242" i="21"/>
  <c r="K242" i="21"/>
  <c r="I242" i="21"/>
  <c r="G242" i="21"/>
  <c r="E242" i="21"/>
  <c r="AQ241" i="21"/>
  <c r="AO241" i="21"/>
  <c r="AM241" i="21"/>
  <c r="AK241" i="21"/>
  <c r="AI241" i="21"/>
  <c r="AG241" i="21"/>
  <c r="AE241" i="21"/>
  <c r="AC241" i="21"/>
  <c r="AA241" i="21"/>
  <c r="Y241" i="21"/>
  <c r="W241" i="21"/>
  <c r="U241" i="21"/>
  <c r="S241" i="21"/>
  <c r="Q241" i="21"/>
  <c r="O241" i="21"/>
  <c r="M241" i="21"/>
  <c r="K241" i="21"/>
  <c r="I241" i="21"/>
  <c r="G241" i="21"/>
  <c r="E241" i="21"/>
  <c r="AQ240" i="21"/>
  <c r="AO240" i="21"/>
  <c r="AM240" i="21"/>
  <c r="AK240" i="21"/>
  <c r="AI240" i="21"/>
  <c r="AG240" i="21"/>
  <c r="AE240" i="21"/>
  <c r="AC240" i="21"/>
  <c r="AA240" i="21"/>
  <c r="Y240" i="21"/>
  <c r="W240" i="21"/>
  <c r="U240" i="21"/>
  <c r="S240" i="21"/>
  <c r="Q240" i="21"/>
  <c r="O240" i="21"/>
  <c r="M240" i="21"/>
  <c r="K240" i="21"/>
  <c r="I240" i="21"/>
  <c r="G240" i="21"/>
  <c r="E240" i="21"/>
  <c r="AQ239" i="21"/>
  <c r="AO239" i="21"/>
  <c r="AM239" i="21"/>
  <c r="AK239" i="21"/>
  <c r="AI239" i="21"/>
  <c r="AG239" i="21"/>
  <c r="AE239" i="21"/>
  <c r="AC239" i="21"/>
  <c r="AA239" i="21"/>
  <c r="Y239" i="21"/>
  <c r="W239" i="21"/>
  <c r="U239" i="21"/>
  <c r="S239" i="21"/>
  <c r="Q239" i="21"/>
  <c r="O239" i="21"/>
  <c r="M239" i="21"/>
  <c r="K239" i="21"/>
  <c r="I239" i="21"/>
  <c r="G239" i="21"/>
  <c r="E239" i="21"/>
  <c r="AQ238" i="21"/>
  <c r="AO238" i="21"/>
  <c r="AM238" i="21"/>
  <c r="AK238" i="21"/>
  <c r="AI238" i="21"/>
  <c r="AG238" i="21"/>
  <c r="AE238" i="21"/>
  <c r="AC238" i="21"/>
  <c r="AA238" i="21"/>
  <c r="Y238" i="21"/>
  <c r="W238" i="21"/>
  <c r="U238" i="21"/>
  <c r="S238" i="21"/>
  <c r="Q238" i="21"/>
  <c r="O238" i="21"/>
  <c r="M238" i="21"/>
  <c r="K238" i="21"/>
  <c r="I238" i="21"/>
  <c r="G238" i="21"/>
  <c r="E238" i="21"/>
  <c r="AQ237" i="21"/>
  <c r="AO237" i="21"/>
  <c r="AM237" i="21"/>
  <c r="AK237" i="21"/>
  <c r="AI237" i="21"/>
  <c r="AG237" i="21"/>
  <c r="AE237" i="21"/>
  <c r="AC237" i="21"/>
  <c r="AA237" i="21"/>
  <c r="Y237" i="21"/>
  <c r="W237" i="21"/>
  <c r="U237" i="21"/>
  <c r="S237" i="21"/>
  <c r="Q237" i="21"/>
  <c r="O237" i="21"/>
  <c r="M237" i="21"/>
  <c r="K237" i="21"/>
  <c r="I237" i="21"/>
  <c r="G237" i="21"/>
  <c r="E237" i="21"/>
  <c r="AQ236" i="21"/>
  <c r="AO236" i="21"/>
  <c r="AM236" i="21"/>
  <c r="AK236" i="21"/>
  <c r="AI236" i="21"/>
  <c r="AG236" i="21"/>
  <c r="AE236" i="21"/>
  <c r="AC236" i="21"/>
  <c r="AA236" i="21"/>
  <c r="Y236" i="21"/>
  <c r="W236" i="21"/>
  <c r="U236" i="21"/>
  <c r="S236" i="21"/>
  <c r="Q236" i="21"/>
  <c r="O236" i="21"/>
  <c r="M236" i="21"/>
  <c r="K236" i="21"/>
  <c r="I236" i="21"/>
  <c r="G236" i="21"/>
  <c r="E236" i="21"/>
  <c r="AQ235" i="21"/>
  <c r="AO235" i="21"/>
  <c r="AM235" i="21"/>
  <c r="AK235" i="21"/>
  <c r="AI235" i="21"/>
  <c r="AG235" i="21"/>
  <c r="AE235" i="21"/>
  <c r="AC235" i="21"/>
  <c r="AA235" i="21"/>
  <c r="Y235" i="21"/>
  <c r="W235" i="21"/>
  <c r="U235" i="21"/>
  <c r="S235" i="21"/>
  <c r="Q235" i="21"/>
  <c r="O235" i="21"/>
  <c r="M235" i="21"/>
  <c r="K235" i="21"/>
  <c r="I235" i="21"/>
  <c r="G235" i="21"/>
  <c r="E235" i="21"/>
  <c r="AQ234" i="21"/>
  <c r="AO234" i="21"/>
  <c r="AM234" i="21"/>
  <c r="AK234" i="21"/>
  <c r="AI234" i="21"/>
  <c r="AG234" i="21"/>
  <c r="AE234" i="21"/>
  <c r="AC234" i="21"/>
  <c r="AA234" i="21"/>
  <c r="Y234" i="21"/>
  <c r="W234" i="21"/>
  <c r="U234" i="21"/>
  <c r="S234" i="21"/>
  <c r="Q234" i="21"/>
  <c r="O234" i="21"/>
  <c r="M234" i="21"/>
  <c r="K234" i="21"/>
  <c r="I234" i="21"/>
  <c r="G234" i="21"/>
  <c r="E234" i="21"/>
  <c r="AQ233" i="21"/>
  <c r="AO233" i="21"/>
  <c r="AM233" i="21"/>
  <c r="AK233" i="21"/>
  <c r="AI233" i="21"/>
  <c r="AG233" i="21"/>
  <c r="AE233" i="21"/>
  <c r="AC233" i="21"/>
  <c r="AA233" i="21"/>
  <c r="Y233" i="21"/>
  <c r="W233" i="21"/>
  <c r="U233" i="21"/>
  <c r="S233" i="21"/>
  <c r="Q233" i="21"/>
  <c r="O233" i="21"/>
  <c r="M233" i="21"/>
  <c r="K233" i="21"/>
  <c r="I233" i="21"/>
  <c r="G233" i="21"/>
  <c r="E233" i="21"/>
  <c r="AQ232" i="21"/>
  <c r="AO232" i="21"/>
  <c r="AM232" i="21"/>
  <c r="AK232" i="21"/>
  <c r="AI232" i="21"/>
  <c r="AG232" i="21"/>
  <c r="AE232" i="21"/>
  <c r="AC232" i="21"/>
  <c r="AA232" i="21"/>
  <c r="Y232" i="21"/>
  <c r="W232" i="21"/>
  <c r="U232" i="21"/>
  <c r="S232" i="21"/>
  <c r="Q232" i="21"/>
  <c r="O232" i="21"/>
  <c r="M232" i="21"/>
  <c r="K232" i="21"/>
  <c r="I232" i="21"/>
  <c r="G232" i="21"/>
  <c r="E232" i="21"/>
  <c r="AQ231" i="21"/>
  <c r="AO231" i="21"/>
  <c r="AM231" i="21"/>
  <c r="AK231" i="21"/>
  <c r="AI231" i="21"/>
  <c r="AG231" i="21"/>
  <c r="AE231" i="21"/>
  <c r="AC231" i="21"/>
  <c r="AA231" i="21"/>
  <c r="Y231" i="21"/>
  <c r="W231" i="21"/>
  <c r="U231" i="21"/>
  <c r="S231" i="21"/>
  <c r="Q231" i="21"/>
  <c r="O231" i="21"/>
  <c r="M231" i="21"/>
  <c r="K231" i="21"/>
  <c r="I231" i="21"/>
  <c r="G231" i="21"/>
  <c r="E231" i="21"/>
  <c r="AQ230" i="21"/>
  <c r="AO230" i="21"/>
  <c r="AM230" i="21"/>
  <c r="AK230" i="21"/>
  <c r="AI230" i="21"/>
  <c r="AG230" i="21"/>
  <c r="AE230" i="21"/>
  <c r="AC230" i="21"/>
  <c r="AA230" i="21"/>
  <c r="Y230" i="21"/>
  <c r="W230" i="21"/>
  <c r="U230" i="21"/>
  <c r="S230" i="21"/>
  <c r="Q230" i="21"/>
  <c r="O230" i="21"/>
  <c r="M230" i="21"/>
  <c r="K230" i="21"/>
  <c r="I230" i="21"/>
  <c r="G230" i="21"/>
  <c r="E230" i="21"/>
  <c r="AQ229" i="21"/>
  <c r="AO229" i="21"/>
  <c r="AM229" i="21"/>
  <c r="AK229" i="21"/>
  <c r="AI229" i="21"/>
  <c r="AG229" i="21"/>
  <c r="AE229" i="21"/>
  <c r="AC229" i="21"/>
  <c r="AA229" i="21"/>
  <c r="Y229" i="21"/>
  <c r="W229" i="21"/>
  <c r="U229" i="21"/>
  <c r="S229" i="21"/>
  <c r="Q229" i="21"/>
  <c r="O229" i="21"/>
  <c r="M229" i="21"/>
  <c r="K229" i="21"/>
  <c r="I229" i="21"/>
  <c r="G229" i="21"/>
  <c r="E229" i="21"/>
  <c r="AQ228" i="21"/>
  <c r="AO228" i="21"/>
  <c r="AM228" i="21"/>
  <c r="AK228" i="21"/>
  <c r="AI228" i="21"/>
  <c r="AG228" i="21"/>
  <c r="AE228" i="21"/>
  <c r="AC228" i="21"/>
  <c r="AA228" i="21"/>
  <c r="Y228" i="21"/>
  <c r="W228" i="21"/>
  <c r="U228" i="21"/>
  <c r="S228" i="21"/>
  <c r="Q228" i="21"/>
  <c r="O228" i="21"/>
  <c r="M228" i="21"/>
  <c r="K228" i="21"/>
  <c r="I228" i="21"/>
  <c r="G228" i="21"/>
  <c r="E228" i="21"/>
  <c r="AQ227" i="21"/>
  <c r="AO227" i="21"/>
  <c r="AM227" i="21"/>
  <c r="AK227" i="21"/>
  <c r="AI227" i="21"/>
  <c r="AG227" i="21"/>
  <c r="AE227" i="21"/>
  <c r="AC227" i="21"/>
  <c r="AA227" i="21"/>
  <c r="Y227" i="21"/>
  <c r="W227" i="21"/>
  <c r="U227" i="21"/>
  <c r="S227" i="21"/>
  <c r="Q227" i="21"/>
  <c r="O227" i="21"/>
  <c r="M227" i="21"/>
  <c r="K227" i="21"/>
  <c r="I227" i="21"/>
  <c r="G227" i="21"/>
  <c r="E227" i="21"/>
  <c r="AQ226" i="21"/>
  <c r="AO226" i="21"/>
  <c r="AM226" i="21"/>
  <c r="AK226" i="21"/>
  <c r="AI226" i="21"/>
  <c r="AG226" i="21"/>
  <c r="AE226" i="21"/>
  <c r="AC226" i="21"/>
  <c r="AA226" i="21"/>
  <c r="Y226" i="21"/>
  <c r="W226" i="21"/>
  <c r="U226" i="21"/>
  <c r="S226" i="21"/>
  <c r="Q226" i="21"/>
  <c r="O226" i="21"/>
  <c r="M226" i="21"/>
  <c r="K226" i="21"/>
  <c r="I226" i="21"/>
  <c r="G226" i="21"/>
  <c r="E226" i="21"/>
  <c r="AQ225" i="21"/>
  <c r="AO225" i="21"/>
  <c r="AM225" i="21"/>
  <c r="AK225" i="21"/>
  <c r="AI225" i="21"/>
  <c r="AG225" i="21"/>
  <c r="AE225" i="21"/>
  <c r="AC225" i="21"/>
  <c r="AA225" i="21"/>
  <c r="Y225" i="21"/>
  <c r="W225" i="21"/>
  <c r="U225" i="21"/>
  <c r="S225" i="21"/>
  <c r="Q225" i="21"/>
  <c r="O225" i="21"/>
  <c r="M225" i="21"/>
  <c r="K225" i="21"/>
  <c r="I225" i="21"/>
  <c r="G225" i="21"/>
  <c r="E225" i="21"/>
  <c r="AQ224" i="21"/>
  <c r="AO224" i="21"/>
  <c r="AM224" i="21"/>
  <c r="AK224" i="21"/>
  <c r="AI224" i="21"/>
  <c r="AG224" i="21"/>
  <c r="AE224" i="21"/>
  <c r="AC224" i="21"/>
  <c r="AA224" i="21"/>
  <c r="Y224" i="21"/>
  <c r="W224" i="21"/>
  <c r="U224" i="21"/>
  <c r="S224" i="21"/>
  <c r="Q224" i="21"/>
  <c r="O224" i="21"/>
  <c r="M224" i="21"/>
  <c r="K224" i="21"/>
  <c r="I224" i="21"/>
  <c r="G224" i="21"/>
  <c r="E224" i="21"/>
  <c r="AQ223" i="21"/>
  <c r="AO223" i="21"/>
  <c r="AM223" i="21"/>
  <c r="AK223" i="21"/>
  <c r="AI223" i="21"/>
  <c r="AG223" i="21"/>
  <c r="AE223" i="21"/>
  <c r="AC223" i="21"/>
  <c r="AA223" i="21"/>
  <c r="Y223" i="21"/>
  <c r="W223" i="21"/>
  <c r="U223" i="21"/>
  <c r="S223" i="21"/>
  <c r="Q223" i="21"/>
  <c r="O223" i="21"/>
  <c r="M223" i="21"/>
  <c r="K223" i="21"/>
  <c r="I223" i="21"/>
  <c r="G223" i="21"/>
  <c r="E223" i="21"/>
  <c r="AQ222" i="21"/>
  <c r="AO222" i="21"/>
  <c r="AM222" i="21"/>
  <c r="AK222" i="21"/>
  <c r="AI222" i="21"/>
  <c r="AG222" i="21"/>
  <c r="AE222" i="21"/>
  <c r="AC222" i="21"/>
  <c r="AA222" i="21"/>
  <c r="Y222" i="21"/>
  <c r="W222" i="21"/>
  <c r="U222" i="21"/>
  <c r="S222" i="21"/>
  <c r="Q222" i="21"/>
  <c r="O222" i="21"/>
  <c r="M222" i="21"/>
  <c r="K222" i="21"/>
  <c r="I222" i="21"/>
  <c r="G222" i="21"/>
  <c r="E222" i="21"/>
  <c r="AQ221" i="21"/>
  <c r="AO221" i="21"/>
  <c r="AM221" i="21"/>
  <c r="AK221" i="21"/>
  <c r="AI221" i="21"/>
  <c r="AG221" i="21"/>
  <c r="AE221" i="21"/>
  <c r="AC221" i="21"/>
  <c r="AA221" i="21"/>
  <c r="Y221" i="21"/>
  <c r="W221" i="21"/>
  <c r="U221" i="21"/>
  <c r="S221" i="21"/>
  <c r="Q221" i="21"/>
  <c r="O221" i="21"/>
  <c r="M221" i="21"/>
  <c r="K221" i="21"/>
  <c r="I221" i="21"/>
  <c r="G221" i="21"/>
  <c r="E221" i="21"/>
  <c r="AQ220" i="21"/>
  <c r="AO220" i="21"/>
  <c r="AM220" i="21"/>
  <c r="AK220" i="21"/>
  <c r="AI220" i="21"/>
  <c r="AG220" i="21"/>
  <c r="AE220" i="21"/>
  <c r="AC220" i="21"/>
  <c r="AA220" i="21"/>
  <c r="Y220" i="21"/>
  <c r="W220" i="21"/>
  <c r="U220" i="21"/>
  <c r="S220" i="21"/>
  <c r="Q220" i="21"/>
  <c r="O220" i="21"/>
  <c r="M220" i="21"/>
  <c r="K220" i="21"/>
  <c r="I220" i="21"/>
  <c r="G220" i="21"/>
  <c r="E220" i="21"/>
  <c r="AQ219" i="21"/>
  <c r="AO219" i="21"/>
  <c r="AM219" i="21"/>
  <c r="AK219" i="21"/>
  <c r="AI219" i="21"/>
  <c r="AG219" i="21"/>
  <c r="AE219" i="21"/>
  <c r="AC219" i="21"/>
  <c r="AA219" i="21"/>
  <c r="Y219" i="21"/>
  <c r="W219" i="21"/>
  <c r="U219" i="21"/>
  <c r="S219" i="21"/>
  <c r="Q219" i="21"/>
  <c r="O219" i="21"/>
  <c r="M219" i="21"/>
  <c r="K219" i="21"/>
  <c r="I219" i="21"/>
  <c r="G219" i="21"/>
  <c r="E219" i="21"/>
  <c r="AQ218" i="21"/>
  <c r="AO218" i="21"/>
  <c r="AM218" i="21"/>
  <c r="AK218" i="21"/>
  <c r="AI218" i="21"/>
  <c r="AG218" i="21"/>
  <c r="AE218" i="21"/>
  <c r="AC218" i="21"/>
  <c r="AA218" i="21"/>
  <c r="Y218" i="21"/>
  <c r="W218" i="21"/>
  <c r="U218" i="21"/>
  <c r="S218" i="21"/>
  <c r="Q218" i="21"/>
  <c r="O218" i="21"/>
  <c r="M218" i="21"/>
  <c r="K218" i="21"/>
  <c r="I218" i="21"/>
  <c r="G218" i="21"/>
  <c r="E218" i="21"/>
  <c r="AQ217" i="21"/>
  <c r="AO217" i="21"/>
  <c r="AM217" i="21"/>
  <c r="AK217" i="21"/>
  <c r="AI217" i="21"/>
  <c r="AG217" i="21"/>
  <c r="AE217" i="21"/>
  <c r="AC217" i="21"/>
  <c r="AA217" i="21"/>
  <c r="Y217" i="21"/>
  <c r="W217" i="21"/>
  <c r="U217" i="21"/>
  <c r="S217" i="21"/>
  <c r="Q217" i="21"/>
  <c r="O217" i="21"/>
  <c r="M217" i="21"/>
  <c r="K217" i="21"/>
  <c r="I217" i="21"/>
  <c r="G217" i="21"/>
  <c r="E217" i="21"/>
  <c r="AQ216" i="21"/>
  <c r="AO216" i="21"/>
  <c r="AM216" i="21"/>
  <c r="AK216" i="21"/>
  <c r="AI216" i="21"/>
  <c r="AG216" i="21"/>
  <c r="AE216" i="21"/>
  <c r="AC216" i="21"/>
  <c r="AA216" i="21"/>
  <c r="Y216" i="21"/>
  <c r="W216" i="21"/>
  <c r="U216" i="21"/>
  <c r="S216" i="21"/>
  <c r="Q216" i="21"/>
  <c r="O216" i="21"/>
  <c r="M216" i="21"/>
  <c r="K216" i="21"/>
  <c r="I216" i="21"/>
  <c r="G216" i="21"/>
  <c r="E216" i="21"/>
  <c r="AQ215" i="21"/>
  <c r="AO215" i="21"/>
  <c r="AM215" i="21"/>
  <c r="AK215" i="21"/>
  <c r="AI215" i="21"/>
  <c r="AG215" i="21"/>
  <c r="AE215" i="21"/>
  <c r="AC215" i="21"/>
  <c r="AA215" i="21"/>
  <c r="Y215" i="21"/>
  <c r="W215" i="21"/>
  <c r="U215" i="21"/>
  <c r="S215" i="21"/>
  <c r="Q215" i="21"/>
  <c r="O215" i="21"/>
  <c r="M215" i="21"/>
  <c r="K215" i="21"/>
  <c r="I215" i="21"/>
  <c r="G215" i="21"/>
  <c r="E215" i="21"/>
  <c r="AQ214" i="21"/>
  <c r="AO214" i="21"/>
  <c r="AM214" i="21"/>
  <c r="AK214" i="21"/>
  <c r="AI214" i="21"/>
  <c r="AG214" i="21"/>
  <c r="AE214" i="21"/>
  <c r="AC214" i="21"/>
  <c r="AA214" i="21"/>
  <c r="Y214" i="21"/>
  <c r="W214" i="21"/>
  <c r="U214" i="21"/>
  <c r="S214" i="21"/>
  <c r="Q214" i="21"/>
  <c r="O214" i="21"/>
  <c r="M214" i="21"/>
  <c r="K214" i="21"/>
  <c r="I214" i="21"/>
  <c r="G214" i="21"/>
  <c r="E214" i="21"/>
  <c r="AQ213" i="21"/>
  <c r="AO213" i="21"/>
  <c r="AM213" i="21"/>
  <c r="AK213" i="21"/>
  <c r="AI213" i="21"/>
  <c r="AG213" i="21"/>
  <c r="AE213" i="21"/>
  <c r="AC213" i="21"/>
  <c r="AA213" i="21"/>
  <c r="Y213" i="21"/>
  <c r="W213" i="21"/>
  <c r="U213" i="21"/>
  <c r="S213" i="21"/>
  <c r="Q213" i="21"/>
  <c r="O213" i="21"/>
  <c r="M213" i="21"/>
  <c r="K213" i="21"/>
  <c r="I213" i="21"/>
  <c r="G213" i="21"/>
  <c r="E213" i="21"/>
  <c r="AQ212" i="21"/>
  <c r="AO212" i="21"/>
  <c r="AM212" i="21"/>
  <c r="AK212" i="21"/>
  <c r="AI212" i="21"/>
  <c r="AG212" i="21"/>
  <c r="AE212" i="21"/>
  <c r="AC212" i="21"/>
  <c r="AA212" i="21"/>
  <c r="Y212" i="21"/>
  <c r="W212" i="21"/>
  <c r="U212" i="21"/>
  <c r="S212" i="21"/>
  <c r="Q212" i="21"/>
  <c r="O212" i="21"/>
  <c r="M212" i="21"/>
  <c r="K212" i="21"/>
  <c r="I212" i="21"/>
  <c r="G212" i="21"/>
  <c r="E212" i="21"/>
  <c r="AQ211" i="21"/>
  <c r="AO211" i="21"/>
  <c r="AM211" i="21"/>
  <c r="AK211" i="21"/>
  <c r="AI211" i="21"/>
  <c r="AG211" i="21"/>
  <c r="AE211" i="21"/>
  <c r="AC211" i="21"/>
  <c r="AA211" i="21"/>
  <c r="Y211" i="21"/>
  <c r="W211" i="21"/>
  <c r="U211" i="21"/>
  <c r="S211" i="21"/>
  <c r="Q211" i="21"/>
  <c r="O211" i="21"/>
  <c r="M211" i="21"/>
  <c r="K211" i="21"/>
  <c r="I211" i="21"/>
  <c r="G211" i="21"/>
  <c r="E211" i="21"/>
  <c r="AQ210" i="21"/>
  <c r="AO210" i="21"/>
  <c r="AM210" i="21"/>
  <c r="AK210" i="21"/>
  <c r="AI210" i="21"/>
  <c r="AG210" i="21"/>
  <c r="AE210" i="21"/>
  <c r="AC210" i="21"/>
  <c r="AA210" i="21"/>
  <c r="Y210" i="21"/>
  <c r="W210" i="21"/>
  <c r="U210" i="21"/>
  <c r="S210" i="21"/>
  <c r="Q210" i="21"/>
  <c r="O210" i="21"/>
  <c r="M210" i="21"/>
  <c r="K210" i="21"/>
  <c r="I210" i="21"/>
  <c r="G210" i="21"/>
  <c r="E210" i="21"/>
  <c r="AQ209" i="21"/>
  <c r="AO209" i="21"/>
  <c r="AM209" i="21"/>
  <c r="AK209" i="21"/>
  <c r="AI209" i="21"/>
  <c r="AG209" i="21"/>
  <c r="AE209" i="21"/>
  <c r="AC209" i="21"/>
  <c r="AA209" i="21"/>
  <c r="Y209" i="21"/>
  <c r="W209" i="21"/>
  <c r="U209" i="21"/>
  <c r="S209" i="21"/>
  <c r="Q209" i="21"/>
  <c r="O209" i="21"/>
  <c r="M209" i="21"/>
  <c r="K209" i="21"/>
  <c r="I209" i="21"/>
  <c r="G209" i="21"/>
  <c r="E209" i="21"/>
  <c r="AQ208" i="21"/>
  <c r="AO208" i="21"/>
  <c r="AM208" i="21"/>
  <c r="AK208" i="21"/>
  <c r="AI208" i="21"/>
  <c r="AG208" i="21"/>
  <c r="AE208" i="21"/>
  <c r="AC208" i="21"/>
  <c r="AA208" i="21"/>
  <c r="Y208" i="21"/>
  <c r="W208" i="21"/>
  <c r="U208" i="21"/>
  <c r="S208" i="21"/>
  <c r="Q208" i="21"/>
  <c r="O208" i="21"/>
  <c r="M208" i="21"/>
  <c r="K208" i="21"/>
  <c r="I208" i="21"/>
  <c r="G208" i="21"/>
  <c r="E208" i="21"/>
  <c r="AQ207" i="21"/>
  <c r="AO207" i="21"/>
  <c r="AM207" i="21"/>
  <c r="AK207" i="21"/>
  <c r="AI207" i="21"/>
  <c r="AG207" i="21"/>
  <c r="AE207" i="21"/>
  <c r="AC207" i="21"/>
  <c r="AA207" i="21"/>
  <c r="Y207" i="21"/>
  <c r="W207" i="21"/>
  <c r="U207" i="21"/>
  <c r="S207" i="21"/>
  <c r="Q207" i="21"/>
  <c r="O207" i="21"/>
  <c r="M207" i="21"/>
  <c r="K207" i="21"/>
  <c r="I207" i="21"/>
  <c r="G207" i="21"/>
  <c r="E207" i="21"/>
  <c r="AQ206" i="21"/>
  <c r="AO206" i="21"/>
  <c r="AM206" i="21"/>
  <c r="AK206" i="21"/>
  <c r="AI206" i="21"/>
  <c r="AG206" i="21"/>
  <c r="AE206" i="21"/>
  <c r="AC206" i="21"/>
  <c r="AA206" i="21"/>
  <c r="Y206" i="21"/>
  <c r="W206" i="21"/>
  <c r="U206" i="21"/>
  <c r="S206" i="21"/>
  <c r="Q206" i="21"/>
  <c r="O206" i="21"/>
  <c r="M206" i="21"/>
  <c r="K206" i="21"/>
  <c r="I206" i="21"/>
  <c r="G206" i="21"/>
  <c r="E206" i="21"/>
  <c r="AQ205" i="21"/>
  <c r="AO205" i="21"/>
  <c r="AM205" i="21"/>
  <c r="AK205" i="21"/>
  <c r="AI205" i="21"/>
  <c r="AG205" i="21"/>
  <c r="AE205" i="21"/>
  <c r="AC205" i="21"/>
  <c r="AA205" i="21"/>
  <c r="Y205" i="21"/>
  <c r="W205" i="21"/>
  <c r="U205" i="21"/>
  <c r="S205" i="21"/>
  <c r="Q205" i="21"/>
  <c r="O205" i="21"/>
  <c r="M205" i="21"/>
  <c r="K205" i="21"/>
  <c r="I205" i="21"/>
  <c r="G205" i="21"/>
  <c r="E205" i="21"/>
  <c r="AQ204" i="21"/>
  <c r="AO204" i="21"/>
  <c r="AM204" i="21"/>
  <c r="AK204" i="21"/>
  <c r="AI204" i="21"/>
  <c r="AG204" i="21"/>
  <c r="AE204" i="21"/>
  <c r="AC204" i="21"/>
  <c r="AA204" i="21"/>
  <c r="Y204" i="21"/>
  <c r="W204" i="21"/>
  <c r="U204" i="21"/>
  <c r="S204" i="21"/>
  <c r="Q204" i="21"/>
  <c r="O204" i="21"/>
  <c r="M204" i="21"/>
  <c r="K204" i="21"/>
  <c r="I204" i="21"/>
  <c r="G204" i="21"/>
  <c r="E204" i="21"/>
  <c r="AQ203" i="21"/>
  <c r="AO203" i="21"/>
  <c r="AM203" i="21"/>
  <c r="AK203" i="21"/>
  <c r="AI203" i="21"/>
  <c r="AG203" i="21"/>
  <c r="AE203" i="21"/>
  <c r="AC203" i="21"/>
  <c r="AA203" i="21"/>
  <c r="Y203" i="21"/>
  <c r="W203" i="21"/>
  <c r="U203" i="21"/>
  <c r="S203" i="21"/>
  <c r="Q203" i="21"/>
  <c r="O203" i="21"/>
  <c r="M203" i="21"/>
  <c r="K203" i="21"/>
  <c r="I203" i="21"/>
  <c r="G203" i="21"/>
  <c r="E203" i="21"/>
  <c r="AQ202" i="21"/>
  <c r="AO202" i="21"/>
  <c r="AM202" i="21"/>
  <c r="AK202" i="21"/>
  <c r="AI202" i="21"/>
  <c r="AG202" i="21"/>
  <c r="AE202" i="21"/>
  <c r="AC202" i="21"/>
  <c r="AA202" i="21"/>
  <c r="Y202" i="21"/>
  <c r="W202" i="21"/>
  <c r="U202" i="21"/>
  <c r="S202" i="21"/>
  <c r="Q202" i="21"/>
  <c r="O202" i="21"/>
  <c r="M202" i="21"/>
  <c r="K202" i="21"/>
  <c r="I202" i="21"/>
  <c r="G202" i="21"/>
  <c r="E202" i="21"/>
  <c r="AQ201" i="21"/>
  <c r="AO201" i="21"/>
  <c r="AM201" i="21"/>
  <c r="AK201" i="21"/>
  <c r="AI201" i="21"/>
  <c r="AG201" i="21"/>
  <c r="AE201" i="21"/>
  <c r="AC201" i="21"/>
  <c r="AA201" i="21"/>
  <c r="Y201" i="21"/>
  <c r="W201" i="21"/>
  <c r="U201" i="21"/>
  <c r="S201" i="21"/>
  <c r="Q201" i="21"/>
  <c r="O201" i="21"/>
  <c r="M201" i="21"/>
  <c r="K201" i="21"/>
  <c r="I201" i="21"/>
  <c r="G201" i="21"/>
  <c r="E201" i="21"/>
  <c r="AQ200" i="21"/>
  <c r="AO200" i="21"/>
  <c r="AM200" i="21"/>
  <c r="AK200" i="21"/>
  <c r="AI200" i="21"/>
  <c r="AG200" i="21"/>
  <c r="AE200" i="21"/>
  <c r="AC200" i="21"/>
  <c r="AA200" i="21"/>
  <c r="Y200" i="21"/>
  <c r="W200" i="21"/>
  <c r="U200" i="21"/>
  <c r="S200" i="21"/>
  <c r="Q200" i="21"/>
  <c r="O200" i="21"/>
  <c r="M200" i="21"/>
  <c r="K200" i="21"/>
  <c r="I200" i="21"/>
  <c r="G200" i="21"/>
  <c r="E200" i="21"/>
  <c r="AQ199" i="21"/>
  <c r="AO199" i="21"/>
  <c r="AM199" i="21"/>
  <c r="AK199" i="21"/>
  <c r="AI199" i="21"/>
  <c r="AG199" i="21"/>
  <c r="AE199" i="21"/>
  <c r="AC199" i="21"/>
  <c r="AA199" i="21"/>
  <c r="Y199" i="21"/>
  <c r="W199" i="21"/>
  <c r="U199" i="21"/>
  <c r="S199" i="21"/>
  <c r="Q199" i="21"/>
  <c r="O199" i="21"/>
  <c r="M199" i="21"/>
  <c r="K199" i="21"/>
  <c r="I199" i="21"/>
  <c r="G199" i="21"/>
  <c r="E199" i="21"/>
  <c r="AQ198" i="21"/>
  <c r="AO198" i="21"/>
  <c r="AM198" i="21"/>
  <c r="AK198" i="21"/>
  <c r="AI198" i="21"/>
  <c r="AG198" i="21"/>
  <c r="AE198" i="21"/>
  <c r="AC198" i="21"/>
  <c r="AA198" i="21"/>
  <c r="Y198" i="21"/>
  <c r="W198" i="21"/>
  <c r="U198" i="21"/>
  <c r="S198" i="21"/>
  <c r="Q198" i="21"/>
  <c r="O198" i="21"/>
  <c r="M198" i="21"/>
  <c r="K198" i="21"/>
  <c r="I198" i="21"/>
  <c r="G198" i="21"/>
  <c r="E198" i="21"/>
  <c r="AQ197" i="21"/>
  <c r="AO197" i="21"/>
  <c r="AM197" i="21"/>
  <c r="AK197" i="21"/>
  <c r="AI197" i="21"/>
  <c r="AG197" i="21"/>
  <c r="AE197" i="21"/>
  <c r="AC197" i="21"/>
  <c r="AA197" i="21"/>
  <c r="Y197" i="21"/>
  <c r="W197" i="21"/>
  <c r="U197" i="21"/>
  <c r="S197" i="21"/>
  <c r="Q197" i="21"/>
  <c r="O197" i="21"/>
  <c r="M197" i="21"/>
  <c r="K197" i="21"/>
  <c r="I197" i="21"/>
  <c r="G197" i="21"/>
  <c r="E197" i="21"/>
  <c r="AQ196" i="21"/>
  <c r="AO196" i="21"/>
  <c r="AM196" i="21"/>
  <c r="AK196" i="21"/>
  <c r="AI196" i="21"/>
  <c r="AG196" i="21"/>
  <c r="AE196" i="21"/>
  <c r="AC196" i="21"/>
  <c r="AA196" i="21"/>
  <c r="Y196" i="21"/>
  <c r="W196" i="21"/>
  <c r="U196" i="21"/>
  <c r="S196" i="21"/>
  <c r="Q196" i="21"/>
  <c r="O196" i="21"/>
  <c r="M196" i="21"/>
  <c r="K196" i="21"/>
  <c r="I196" i="21"/>
  <c r="G196" i="21"/>
  <c r="E196" i="21"/>
  <c r="AQ195" i="21"/>
  <c r="AO195" i="21"/>
  <c r="AM195" i="21"/>
  <c r="AK195" i="21"/>
  <c r="AI195" i="21"/>
  <c r="AG195" i="21"/>
  <c r="AE195" i="21"/>
  <c r="AC195" i="21"/>
  <c r="AA195" i="21"/>
  <c r="Y195" i="21"/>
  <c r="W195" i="21"/>
  <c r="U195" i="21"/>
  <c r="S195" i="21"/>
  <c r="Q195" i="21"/>
  <c r="O195" i="21"/>
  <c r="M195" i="21"/>
  <c r="K195" i="21"/>
  <c r="I195" i="21"/>
  <c r="G195" i="21"/>
  <c r="E195" i="21"/>
  <c r="AQ194" i="21"/>
  <c r="AO194" i="21"/>
  <c r="AM194" i="21"/>
  <c r="AK194" i="21"/>
  <c r="AI194" i="21"/>
  <c r="AG194" i="21"/>
  <c r="AE194" i="21"/>
  <c r="AC194" i="21"/>
  <c r="AA194" i="21"/>
  <c r="Y194" i="21"/>
  <c r="W194" i="21"/>
  <c r="U194" i="21"/>
  <c r="S194" i="21"/>
  <c r="Q194" i="21"/>
  <c r="O194" i="21"/>
  <c r="M194" i="21"/>
  <c r="K194" i="21"/>
  <c r="I194" i="21"/>
  <c r="G194" i="21"/>
  <c r="E194" i="21"/>
  <c r="AQ193" i="21"/>
  <c r="AO193" i="21"/>
  <c r="AM193" i="21"/>
  <c r="AK193" i="21"/>
  <c r="AI193" i="21"/>
  <c r="AG193" i="21"/>
  <c r="AE193" i="21"/>
  <c r="AC193" i="21"/>
  <c r="AA193" i="21"/>
  <c r="Y193" i="21"/>
  <c r="W193" i="21"/>
  <c r="U193" i="21"/>
  <c r="S193" i="21"/>
  <c r="Q193" i="21"/>
  <c r="O193" i="21"/>
  <c r="M193" i="21"/>
  <c r="K193" i="21"/>
  <c r="I193" i="21"/>
  <c r="G193" i="21"/>
  <c r="E193" i="21"/>
  <c r="AQ192" i="21"/>
  <c r="AO192" i="21"/>
  <c r="AM192" i="21"/>
  <c r="AK192" i="21"/>
  <c r="AI192" i="21"/>
  <c r="AG192" i="21"/>
  <c r="AE192" i="21"/>
  <c r="AC192" i="21"/>
  <c r="AA192" i="21"/>
  <c r="Y192" i="21"/>
  <c r="W192" i="21"/>
  <c r="U192" i="21"/>
  <c r="S192" i="21"/>
  <c r="Q192" i="21"/>
  <c r="O192" i="21"/>
  <c r="M192" i="21"/>
  <c r="K192" i="21"/>
  <c r="I192" i="21"/>
  <c r="G192" i="21"/>
  <c r="E192" i="21"/>
  <c r="AQ191" i="21"/>
  <c r="AO191" i="21"/>
  <c r="AM191" i="21"/>
  <c r="AK191" i="21"/>
  <c r="AI191" i="21"/>
  <c r="AG191" i="21"/>
  <c r="AE191" i="21"/>
  <c r="AC191" i="21"/>
  <c r="AA191" i="21"/>
  <c r="Y191" i="21"/>
  <c r="W191" i="21"/>
  <c r="U191" i="21"/>
  <c r="S191" i="21"/>
  <c r="Q191" i="21"/>
  <c r="O191" i="21"/>
  <c r="M191" i="21"/>
  <c r="K191" i="21"/>
  <c r="I191" i="21"/>
  <c r="G191" i="21"/>
  <c r="E191" i="21"/>
  <c r="AQ190" i="21"/>
  <c r="AO190" i="21"/>
  <c r="AM190" i="21"/>
  <c r="AK190" i="21"/>
  <c r="AI190" i="21"/>
  <c r="AG190" i="21"/>
  <c r="AE190" i="21"/>
  <c r="AC190" i="21"/>
  <c r="AA190" i="21"/>
  <c r="Y190" i="21"/>
  <c r="W190" i="21"/>
  <c r="U190" i="21"/>
  <c r="S190" i="21"/>
  <c r="Q190" i="21"/>
  <c r="O190" i="21"/>
  <c r="M190" i="21"/>
  <c r="K190" i="21"/>
  <c r="I190" i="21"/>
  <c r="G190" i="21"/>
  <c r="E190" i="21"/>
  <c r="AQ189" i="21"/>
  <c r="AO189" i="21"/>
  <c r="AM189" i="21"/>
  <c r="AK189" i="21"/>
  <c r="AI189" i="21"/>
  <c r="AG189" i="21"/>
  <c r="AE189" i="21"/>
  <c r="AC189" i="21"/>
  <c r="AA189" i="21"/>
  <c r="Y189" i="21"/>
  <c r="W189" i="21"/>
  <c r="U189" i="21"/>
  <c r="S189" i="21"/>
  <c r="Q189" i="21"/>
  <c r="O189" i="21"/>
  <c r="M189" i="21"/>
  <c r="K189" i="21"/>
  <c r="I189" i="21"/>
  <c r="G189" i="21"/>
  <c r="E189" i="21"/>
  <c r="AQ188" i="21"/>
  <c r="AO188" i="21"/>
  <c r="AM188" i="21"/>
  <c r="AK188" i="21"/>
  <c r="AI188" i="21"/>
  <c r="AG188" i="21"/>
  <c r="AE188" i="21"/>
  <c r="AC188" i="21"/>
  <c r="AA188" i="21"/>
  <c r="Y188" i="21"/>
  <c r="W188" i="21"/>
  <c r="U188" i="21"/>
  <c r="S188" i="21"/>
  <c r="Q188" i="21"/>
  <c r="O188" i="21"/>
  <c r="M188" i="21"/>
  <c r="K188" i="21"/>
  <c r="I188" i="21"/>
  <c r="G188" i="21"/>
  <c r="E188" i="21"/>
  <c r="AQ187" i="21"/>
  <c r="AO187" i="21"/>
  <c r="AM187" i="21"/>
  <c r="AK187" i="21"/>
  <c r="AI187" i="21"/>
  <c r="AG187" i="21"/>
  <c r="AE187" i="21"/>
  <c r="AC187" i="21"/>
  <c r="AA187" i="21"/>
  <c r="Y187" i="21"/>
  <c r="W187" i="21"/>
  <c r="U187" i="21"/>
  <c r="S187" i="21"/>
  <c r="Q187" i="21"/>
  <c r="O187" i="21"/>
  <c r="M187" i="21"/>
  <c r="K187" i="21"/>
  <c r="I187" i="21"/>
  <c r="G187" i="21"/>
  <c r="E187" i="21"/>
  <c r="AQ186" i="21"/>
  <c r="AO186" i="21"/>
  <c r="AM186" i="21"/>
  <c r="AK186" i="21"/>
  <c r="AI186" i="21"/>
  <c r="AG186" i="21"/>
  <c r="AE186" i="21"/>
  <c r="AC186" i="21"/>
  <c r="AA186" i="21"/>
  <c r="Y186" i="21"/>
  <c r="W186" i="21"/>
  <c r="U186" i="21"/>
  <c r="S186" i="21"/>
  <c r="Q186" i="21"/>
  <c r="O186" i="21"/>
  <c r="M186" i="21"/>
  <c r="K186" i="21"/>
  <c r="I186" i="21"/>
  <c r="G186" i="21"/>
  <c r="E186" i="21"/>
  <c r="AQ185" i="21"/>
  <c r="AO185" i="21"/>
  <c r="AM185" i="21"/>
  <c r="AK185" i="21"/>
  <c r="AI185" i="21"/>
  <c r="AG185" i="21"/>
  <c r="AE185" i="21"/>
  <c r="AC185" i="21"/>
  <c r="AA185" i="21"/>
  <c r="Y185" i="21"/>
  <c r="W185" i="21"/>
  <c r="U185" i="21"/>
  <c r="S185" i="21"/>
  <c r="Q185" i="21"/>
  <c r="O185" i="21"/>
  <c r="M185" i="21"/>
  <c r="K185" i="21"/>
  <c r="I185" i="21"/>
  <c r="G185" i="21"/>
  <c r="E185" i="21"/>
  <c r="AQ184" i="21"/>
  <c r="AO184" i="21"/>
  <c r="AM184" i="21"/>
  <c r="AK184" i="21"/>
  <c r="AI184" i="21"/>
  <c r="AG184" i="21"/>
  <c r="AE184" i="21"/>
  <c r="AC184" i="21"/>
  <c r="AA184" i="21"/>
  <c r="Y184" i="21"/>
  <c r="W184" i="21"/>
  <c r="U184" i="21"/>
  <c r="S184" i="21"/>
  <c r="Q184" i="21"/>
  <c r="O184" i="21"/>
  <c r="M184" i="21"/>
  <c r="K184" i="21"/>
  <c r="I184" i="21"/>
  <c r="G184" i="21"/>
  <c r="E184" i="21"/>
  <c r="AQ183" i="21"/>
  <c r="AO183" i="21"/>
  <c r="AM183" i="21"/>
  <c r="AK183" i="21"/>
  <c r="AI183" i="21"/>
  <c r="AG183" i="21"/>
  <c r="AE183" i="21"/>
  <c r="AC183" i="21"/>
  <c r="AA183" i="21"/>
  <c r="Y183" i="21"/>
  <c r="W183" i="21"/>
  <c r="U183" i="21"/>
  <c r="S183" i="21"/>
  <c r="Q183" i="21"/>
  <c r="O183" i="21"/>
  <c r="M183" i="21"/>
  <c r="K183" i="21"/>
  <c r="I183" i="21"/>
  <c r="G183" i="21"/>
  <c r="E183" i="21"/>
  <c r="AQ182" i="21"/>
  <c r="AO182" i="21"/>
  <c r="AM182" i="21"/>
  <c r="AK182" i="21"/>
  <c r="AI182" i="21"/>
  <c r="AG182" i="21"/>
  <c r="AE182" i="21"/>
  <c r="AC182" i="21"/>
  <c r="AA182" i="21"/>
  <c r="Y182" i="21"/>
  <c r="W182" i="21"/>
  <c r="U182" i="21"/>
  <c r="S182" i="21"/>
  <c r="Q182" i="21"/>
  <c r="O182" i="21"/>
  <c r="M182" i="21"/>
  <c r="K182" i="21"/>
  <c r="I182" i="21"/>
  <c r="G182" i="21"/>
  <c r="E182" i="21"/>
  <c r="AQ181" i="21"/>
  <c r="AO181" i="21"/>
  <c r="AM181" i="21"/>
  <c r="AK181" i="21"/>
  <c r="AI181" i="21"/>
  <c r="AG181" i="21"/>
  <c r="AE181" i="21"/>
  <c r="AC181" i="21"/>
  <c r="AA181" i="21"/>
  <c r="Y181" i="21"/>
  <c r="W181" i="21"/>
  <c r="U181" i="21"/>
  <c r="S181" i="21"/>
  <c r="Q181" i="21"/>
  <c r="O181" i="21"/>
  <c r="M181" i="21"/>
  <c r="K181" i="21"/>
  <c r="I181" i="21"/>
  <c r="G181" i="21"/>
  <c r="E181" i="21"/>
  <c r="AQ180" i="21"/>
  <c r="AO180" i="21"/>
  <c r="AM180" i="21"/>
  <c r="AK180" i="21"/>
  <c r="AI180" i="21"/>
  <c r="AG180" i="21"/>
  <c r="AE180" i="21"/>
  <c r="AC180" i="21"/>
  <c r="AA180" i="21"/>
  <c r="Y180" i="21"/>
  <c r="W180" i="21"/>
  <c r="U180" i="21"/>
  <c r="S180" i="21"/>
  <c r="Q180" i="21"/>
  <c r="O180" i="21"/>
  <c r="M180" i="21"/>
  <c r="K180" i="21"/>
  <c r="I180" i="21"/>
  <c r="G180" i="21"/>
  <c r="E180" i="21"/>
  <c r="AQ179" i="21"/>
  <c r="AO179" i="21"/>
  <c r="AM179" i="21"/>
  <c r="AK179" i="21"/>
  <c r="AI179" i="21"/>
  <c r="AG179" i="21"/>
  <c r="AE179" i="21"/>
  <c r="AC179" i="21"/>
  <c r="AA179" i="21"/>
  <c r="Y179" i="21"/>
  <c r="W179" i="21"/>
  <c r="U179" i="21"/>
  <c r="S179" i="21"/>
  <c r="Q179" i="21"/>
  <c r="O179" i="21"/>
  <c r="M179" i="21"/>
  <c r="K179" i="21"/>
  <c r="I179" i="21"/>
  <c r="G179" i="21"/>
  <c r="E179" i="21"/>
  <c r="AQ178" i="21"/>
  <c r="AO178" i="21"/>
  <c r="AM178" i="21"/>
  <c r="AK178" i="21"/>
  <c r="AI178" i="21"/>
  <c r="AG178" i="21"/>
  <c r="AE178" i="21"/>
  <c r="AC178" i="21"/>
  <c r="AA178" i="21"/>
  <c r="Y178" i="21"/>
  <c r="W178" i="21"/>
  <c r="U178" i="21"/>
  <c r="S178" i="21"/>
  <c r="Q178" i="21"/>
  <c r="O178" i="21"/>
  <c r="M178" i="21"/>
  <c r="K178" i="21"/>
  <c r="I178" i="21"/>
  <c r="G178" i="21"/>
  <c r="E178" i="21"/>
  <c r="AQ177" i="21"/>
  <c r="AO177" i="21"/>
  <c r="AM177" i="21"/>
  <c r="AK177" i="21"/>
  <c r="AI177" i="21"/>
  <c r="AG177" i="21"/>
  <c r="AE177" i="21"/>
  <c r="AC177" i="21"/>
  <c r="AA177" i="21"/>
  <c r="Y177" i="21"/>
  <c r="W177" i="21"/>
  <c r="U177" i="21"/>
  <c r="S177" i="21"/>
  <c r="Q177" i="21"/>
  <c r="O177" i="21"/>
  <c r="M177" i="21"/>
  <c r="K177" i="21"/>
  <c r="I177" i="21"/>
  <c r="G177" i="21"/>
  <c r="E177" i="21"/>
  <c r="AQ176" i="21"/>
  <c r="AO176" i="21"/>
  <c r="AM176" i="21"/>
  <c r="AK176" i="21"/>
  <c r="AI176" i="21"/>
  <c r="AG176" i="21"/>
  <c r="AE176" i="21"/>
  <c r="AC176" i="21"/>
  <c r="AA176" i="21"/>
  <c r="Y176" i="21"/>
  <c r="W176" i="21"/>
  <c r="U176" i="21"/>
  <c r="S176" i="21"/>
  <c r="Q176" i="21"/>
  <c r="O176" i="21"/>
  <c r="M176" i="21"/>
  <c r="K176" i="21"/>
  <c r="I176" i="21"/>
  <c r="G176" i="21"/>
  <c r="E176" i="21"/>
  <c r="AQ175" i="21"/>
  <c r="AO175" i="21"/>
  <c r="AM175" i="21"/>
  <c r="AK175" i="21"/>
  <c r="AI175" i="21"/>
  <c r="AG175" i="21"/>
  <c r="AE175" i="21"/>
  <c r="AC175" i="21"/>
  <c r="AA175" i="21"/>
  <c r="Y175" i="21"/>
  <c r="W175" i="21"/>
  <c r="U175" i="21"/>
  <c r="S175" i="21"/>
  <c r="Q175" i="21"/>
  <c r="O175" i="21"/>
  <c r="M175" i="21"/>
  <c r="K175" i="21"/>
  <c r="I175" i="21"/>
  <c r="G175" i="21"/>
  <c r="E175" i="21"/>
  <c r="AQ174" i="21"/>
  <c r="AO174" i="21"/>
  <c r="AM174" i="21"/>
  <c r="AK174" i="21"/>
  <c r="AI174" i="21"/>
  <c r="AG174" i="21"/>
  <c r="AE174" i="21"/>
  <c r="AC174" i="21"/>
  <c r="AA174" i="21"/>
  <c r="Y174" i="21"/>
  <c r="W174" i="21"/>
  <c r="U174" i="21"/>
  <c r="S174" i="21"/>
  <c r="Q174" i="21"/>
  <c r="O174" i="21"/>
  <c r="M174" i="21"/>
  <c r="K174" i="21"/>
  <c r="I174" i="21"/>
  <c r="G174" i="21"/>
  <c r="E174" i="21"/>
  <c r="AQ173" i="21"/>
  <c r="AO173" i="21"/>
  <c r="AM173" i="21"/>
  <c r="AK173" i="21"/>
  <c r="AI173" i="21"/>
  <c r="AG173" i="21"/>
  <c r="AE173" i="21"/>
  <c r="AC173" i="21"/>
  <c r="AA173" i="21"/>
  <c r="Y173" i="21"/>
  <c r="W173" i="21"/>
  <c r="U173" i="21"/>
  <c r="S173" i="21"/>
  <c r="Q173" i="21"/>
  <c r="O173" i="21"/>
  <c r="M173" i="21"/>
  <c r="K173" i="21"/>
  <c r="I173" i="21"/>
  <c r="G173" i="21"/>
  <c r="E173" i="21"/>
  <c r="AQ172" i="21"/>
  <c r="AO172" i="21"/>
  <c r="AM172" i="21"/>
  <c r="AK172" i="21"/>
  <c r="AI172" i="21"/>
  <c r="AG172" i="21"/>
  <c r="AE172" i="21"/>
  <c r="AC172" i="21"/>
  <c r="AA172" i="21"/>
  <c r="Y172" i="21"/>
  <c r="W172" i="21"/>
  <c r="U172" i="21"/>
  <c r="S172" i="21"/>
  <c r="Q172" i="21"/>
  <c r="O172" i="21"/>
  <c r="M172" i="21"/>
  <c r="K172" i="21"/>
  <c r="I172" i="21"/>
  <c r="G172" i="21"/>
  <c r="E172" i="21"/>
  <c r="AQ171" i="21"/>
  <c r="AO171" i="21"/>
  <c r="AM171" i="21"/>
  <c r="AK171" i="21"/>
  <c r="AI171" i="21"/>
  <c r="AG171" i="21"/>
  <c r="AE171" i="21"/>
  <c r="AC171" i="21"/>
  <c r="AA171" i="21"/>
  <c r="Y171" i="21"/>
  <c r="W171" i="21"/>
  <c r="U171" i="21"/>
  <c r="S171" i="21"/>
  <c r="Q171" i="21"/>
  <c r="O171" i="21"/>
  <c r="M171" i="21"/>
  <c r="K171" i="21"/>
  <c r="I171" i="21"/>
  <c r="G171" i="21"/>
  <c r="E171" i="21"/>
  <c r="AQ170" i="21"/>
  <c r="AO170" i="21"/>
  <c r="AM170" i="21"/>
  <c r="AK170" i="21"/>
  <c r="AI170" i="21"/>
  <c r="AG170" i="21"/>
  <c r="AE170" i="21"/>
  <c r="AC170" i="21"/>
  <c r="AA170" i="21"/>
  <c r="Y170" i="21"/>
  <c r="W170" i="21"/>
  <c r="U170" i="21"/>
  <c r="S170" i="21"/>
  <c r="Q170" i="21"/>
  <c r="O170" i="21"/>
  <c r="M170" i="21"/>
  <c r="K170" i="21"/>
  <c r="I170" i="21"/>
  <c r="G170" i="21"/>
  <c r="E170" i="21"/>
  <c r="AQ169" i="21"/>
  <c r="AO169" i="21"/>
  <c r="AM169" i="21"/>
  <c r="AK169" i="21"/>
  <c r="AI169" i="21"/>
  <c r="AG169" i="21"/>
  <c r="AE169" i="21"/>
  <c r="AC169" i="21"/>
  <c r="AA169" i="21"/>
  <c r="Y169" i="21"/>
  <c r="W169" i="21"/>
  <c r="U169" i="21"/>
  <c r="S169" i="21"/>
  <c r="Q169" i="21"/>
  <c r="O169" i="21"/>
  <c r="M169" i="21"/>
  <c r="K169" i="21"/>
  <c r="I169" i="21"/>
  <c r="G169" i="21"/>
  <c r="E169" i="21"/>
  <c r="AQ168" i="21"/>
  <c r="AO168" i="21"/>
  <c r="AM168" i="21"/>
  <c r="AK168" i="21"/>
  <c r="AI168" i="21"/>
  <c r="AG168" i="21"/>
  <c r="AE168" i="21"/>
  <c r="AC168" i="21"/>
  <c r="AA168" i="21"/>
  <c r="Y168" i="21"/>
  <c r="W168" i="21"/>
  <c r="U168" i="21"/>
  <c r="S168" i="21"/>
  <c r="Q168" i="21"/>
  <c r="O168" i="21"/>
  <c r="M168" i="21"/>
  <c r="K168" i="21"/>
  <c r="I168" i="21"/>
  <c r="G168" i="21"/>
  <c r="E168" i="21"/>
  <c r="AQ167" i="21"/>
  <c r="AO167" i="21"/>
  <c r="AM167" i="21"/>
  <c r="AK167" i="21"/>
  <c r="AI167" i="21"/>
  <c r="AG167" i="21"/>
  <c r="AE167" i="21"/>
  <c r="AC167" i="21"/>
  <c r="AA167" i="21"/>
  <c r="Y167" i="21"/>
  <c r="W167" i="21"/>
  <c r="U167" i="21"/>
  <c r="S167" i="21"/>
  <c r="Q167" i="21"/>
  <c r="O167" i="21"/>
  <c r="M167" i="21"/>
  <c r="K167" i="21"/>
  <c r="I167" i="21"/>
  <c r="G167" i="21"/>
  <c r="E167" i="21"/>
  <c r="AQ166" i="21"/>
  <c r="AO166" i="21"/>
  <c r="AM166" i="21"/>
  <c r="AK166" i="21"/>
  <c r="AI166" i="21"/>
  <c r="AG166" i="21"/>
  <c r="AE166" i="21"/>
  <c r="AC166" i="21"/>
  <c r="AA166" i="21"/>
  <c r="Y166" i="21"/>
  <c r="W166" i="21"/>
  <c r="U166" i="21"/>
  <c r="S166" i="21"/>
  <c r="Q166" i="21"/>
  <c r="O166" i="21"/>
  <c r="M166" i="21"/>
  <c r="K166" i="21"/>
  <c r="I166" i="21"/>
  <c r="G166" i="21"/>
  <c r="E166" i="21"/>
  <c r="AQ165" i="21"/>
  <c r="AO165" i="21"/>
  <c r="AM165" i="21"/>
  <c r="AK165" i="21"/>
  <c r="AI165" i="21"/>
  <c r="AG165" i="21"/>
  <c r="AE165" i="21"/>
  <c r="AC165" i="21"/>
  <c r="AA165" i="21"/>
  <c r="Y165" i="21"/>
  <c r="W165" i="21"/>
  <c r="U165" i="21"/>
  <c r="S165" i="21"/>
  <c r="Q165" i="21"/>
  <c r="O165" i="21"/>
  <c r="M165" i="21"/>
  <c r="K165" i="21"/>
  <c r="I165" i="21"/>
  <c r="G165" i="21"/>
  <c r="E165" i="21"/>
  <c r="AQ164" i="21"/>
  <c r="AO164" i="21"/>
  <c r="AM164" i="21"/>
  <c r="AK164" i="21"/>
  <c r="AI164" i="21"/>
  <c r="AG164" i="21"/>
  <c r="AE164" i="21"/>
  <c r="AC164" i="21"/>
  <c r="AA164" i="21"/>
  <c r="Y164" i="21"/>
  <c r="W164" i="21"/>
  <c r="U164" i="21"/>
  <c r="S164" i="21"/>
  <c r="Q164" i="21"/>
  <c r="O164" i="21"/>
  <c r="M164" i="21"/>
  <c r="K164" i="21"/>
  <c r="I164" i="21"/>
  <c r="G164" i="21"/>
  <c r="E164" i="21"/>
  <c r="AQ163" i="21"/>
  <c r="AO163" i="21"/>
  <c r="AM163" i="21"/>
  <c r="AK163" i="21"/>
  <c r="AI163" i="21"/>
  <c r="AG163" i="21"/>
  <c r="AE163" i="21"/>
  <c r="AC163" i="21"/>
  <c r="AA163" i="21"/>
  <c r="Y163" i="21"/>
  <c r="W163" i="21"/>
  <c r="U163" i="21"/>
  <c r="S163" i="21"/>
  <c r="Q163" i="21"/>
  <c r="O163" i="21"/>
  <c r="M163" i="21"/>
  <c r="K163" i="21"/>
  <c r="I163" i="21"/>
  <c r="G163" i="21"/>
  <c r="E163" i="21"/>
  <c r="AQ162" i="21"/>
  <c r="AO162" i="21"/>
  <c r="AM162" i="21"/>
  <c r="AK162" i="21"/>
  <c r="AI162" i="21"/>
  <c r="AG162" i="21"/>
  <c r="AE162" i="21"/>
  <c r="AC162" i="21"/>
  <c r="AA162" i="21"/>
  <c r="Y162" i="21"/>
  <c r="W162" i="21"/>
  <c r="U162" i="21"/>
  <c r="S162" i="21"/>
  <c r="Q162" i="21"/>
  <c r="O162" i="21"/>
  <c r="M162" i="21"/>
  <c r="K162" i="21"/>
  <c r="I162" i="21"/>
  <c r="G162" i="21"/>
  <c r="E162" i="21"/>
  <c r="AQ161" i="21"/>
  <c r="AO161" i="21"/>
  <c r="AM161" i="21"/>
  <c r="AK161" i="21"/>
  <c r="AI161" i="21"/>
  <c r="AG161" i="21"/>
  <c r="AE161" i="21"/>
  <c r="AC161" i="21"/>
  <c r="AA161" i="21"/>
  <c r="Y161" i="21"/>
  <c r="W161" i="21"/>
  <c r="U161" i="21"/>
  <c r="S161" i="21"/>
  <c r="Q161" i="21"/>
  <c r="O161" i="21"/>
  <c r="M161" i="21"/>
  <c r="K161" i="21"/>
  <c r="I161" i="21"/>
  <c r="G161" i="21"/>
  <c r="E161" i="21"/>
  <c r="AQ160" i="21"/>
  <c r="AO160" i="21"/>
  <c r="AM160" i="21"/>
  <c r="AK160" i="21"/>
  <c r="AI160" i="21"/>
  <c r="AG160" i="21"/>
  <c r="AE160" i="21"/>
  <c r="AC160" i="21"/>
  <c r="AA160" i="21"/>
  <c r="Y160" i="21"/>
  <c r="W160" i="21"/>
  <c r="U160" i="21"/>
  <c r="S160" i="21"/>
  <c r="Q160" i="21"/>
  <c r="O160" i="21"/>
  <c r="M160" i="21"/>
  <c r="K160" i="21"/>
  <c r="I160" i="21"/>
  <c r="G160" i="21"/>
  <c r="E160" i="21"/>
  <c r="AQ159" i="21"/>
  <c r="AO159" i="21"/>
  <c r="AM159" i="21"/>
  <c r="AK159" i="21"/>
  <c r="AI159" i="21"/>
  <c r="AG159" i="21"/>
  <c r="AE159" i="21"/>
  <c r="AC159" i="21"/>
  <c r="AA159" i="21"/>
  <c r="Y159" i="21"/>
  <c r="W159" i="21"/>
  <c r="U159" i="21"/>
  <c r="S159" i="21"/>
  <c r="Q159" i="21"/>
  <c r="O159" i="21"/>
  <c r="M159" i="21"/>
  <c r="K159" i="21"/>
  <c r="I159" i="21"/>
  <c r="G159" i="21"/>
  <c r="E159" i="21"/>
  <c r="AQ158" i="21"/>
  <c r="AO158" i="21"/>
  <c r="AM158" i="21"/>
  <c r="AK158" i="21"/>
  <c r="AI158" i="21"/>
  <c r="AG158" i="21"/>
  <c r="AE158" i="21"/>
  <c r="AC158" i="21"/>
  <c r="AA158" i="21"/>
  <c r="Y158" i="21"/>
  <c r="W158" i="21"/>
  <c r="U158" i="21"/>
  <c r="S158" i="21"/>
  <c r="Q158" i="21"/>
  <c r="O158" i="21"/>
  <c r="M158" i="21"/>
  <c r="K158" i="21"/>
  <c r="I158" i="21"/>
  <c r="G158" i="21"/>
  <c r="E158" i="21"/>
  <c r="AQ157" i="21"/>
  <c r="AO157" i="21"/>
  <c r="AM157" i="21"/>
  <c r="AK157" i="21"/>
  <c r="AI157" i="21"/>
  <c r="AG157" i="21"/>
  <c r="AE157" i="21"/>
  <c r="AC157" i="21"/>
  <c r="AA157" i="21"/>
  <c r="Y157" i="21"/>
  <c r="W157" i="21"/>
  <c r="U157" i="21"/>
  <c r="S157" i="21"/>
  <c r="Q157" i="21"/>
  <c r="O157" i="21"/>
  <c r="M157" i="21"/>
  <c r="K157" i="21"/>
  <c r="I157" i="21"/>
  <c r="G157" i="21"/>
  <c r="E157" i="21"/>
  <c r="AQ156" i="21"/>
  <c r="AO156" i="21"/>
  <c r="AM156" i="21"/>
  <c r="AK156" i="21"/>
  <c r="AI156" i="21"/>
  <c r="AG156" i="21"/>
  <c r="AE156" i="21"/>
  <c r="AC156" i="21"/>
  <c r="AA156" i="21"/>
  <c r="Y156" i="21"/>
  <c r="W156" i="21"/>
  <c r="U156" i="21"/>
  <c r="S156" i="21"/>
  <c r="Q156" i="21"/>
  <c r="O156" i="21"/>
  <c r="M156" i="21"/>
  <c r="K156" i="21"/>
  <c r="I156" i="21"/>
  <c r="G156" i="21"/>
  <c r="E156" i="21"/>
  <c r="AQ155" i="21"/>
  <c r="AO155" i="21"/>
  <c r="AM155" i="21"/>
  <c r="AK155" i="21"/>
  <c r="AI155" i="21"/>
  <c r="AG155" i="21"/>
  <c r="AE155" i="21"/>
  <c r="AC155" i="21"/>
  <c r="AA155" i="21"/>
  <c r="Y155" i="21"/>
  <c r="W155" i="21"/>
  <c r="U155" i="21"/>
  <c r="S155" i="21"/>
  <c r="Q155" i="21"/>
  <c r="O155" i="21"/>
  <c r="M155" i="21"/>
  <c r="K155" i="21"/>
  <c r="I155" i="21"/>
  <c r="G155" i="21"/>
  <c r="E155" i="21"/>
  <c r="AQ154" i="21"/>
  <c r="AO154" i="21"/>
  <c r="AM154" i="21"/>
  <c r="AK154" i="21"/>
  <c r="AI154" i="21"/>
  <c r="AG154" i="21"/>
  <c r="AE154" i="21"/>
  <c r="AC154" i="21"/>
  <c r="AA154" i="21"/>
  <c r="Y154" i="21"/>
  <c r="W154" i="21"/>
  <c r="U154" i="21"/>
  <c r="S154" i="21"/>
  <c r="Q154" i="21"/>
  <c r="O154" i="21"/>
  <c r="M154" i="21"/>
  <c r="K154" i="21"/>
  <c r="I154" i="21"/>
  <c r="G154" i="21"/>
  <c r="E154" i="21"/>
  <c r="AQ153" i="21"/>
  <c r="AO153" i="21"/>
  <c r="AM153" i="21"/>
  <c r="AK153" i="21"/>
  <c r="AI153" i="21"/>
  <c r="AG153" i="21"/>
  <c r="AE153" i="21"/>
  <c r="AC153" i="21"/>
  <c r="AA153" i="21"/>
  <c r="Y153" i="21"/>
  <c r="W153" i="21"/>
  <c r="U153" i="21"/>
  <c r="S153" i="21"/>
  <c r="Q153" i="21"/>
  <c r="O153" i="21"/>
  <c r="M153" i="21"/>
  <c r="K153" i="21"/>
  <c r="I153" i="21"/>
  <c r="G153" i="21"/>
  <c r="E153" i="21"/>
  <c r="AQ152" i="21"/>
  <c r="AO152" i="21"/>
  <c r="AM152" i="21"/>
  <c r="AK152" i="21"/>
  <c r="AI152" i="21"/>
  <c r="AG152" i="21"/>
  <c r="AE152" i="21"/>
  <c r="AC152" i="21"/>
  <c r="AA152" i="21"/>
  <c r="Y152" i="21"/>
  <c r="W152" i="21"/>
  <c r="U152" i="21"/>
  <c r="S152" i="21"/>
  <c r="Q152" i="21"/>
  <c r="O152" i="21"/>
  <c r="M152" i="21"/>
  <c r="K152" i="21"/>
  <c r="I152" i="21"/>
  <c r="G152" i="21"/>
  <c r="E152" i="21"/>
  <c r="AQ151" i="21"/>
  <c r="AO151" i="21"/>
  <c r="AM151" i="21"/>
  <c r="AK151" i="21"/>
  <c r="AI151" i="21"/>
  <c r="AG151" i="21"/>
  <c r="AE151" i="21"/>
  <c r="AC151" i="21"/>
  <c r="AA151" i="21"/>
  <c r="Y151" i="21"/>
  <c r="W151" i="21"/>
  <c r="U151" i="21"/>
  <c r="S151" i="21"/>
  <c r="Q151" i="21"/>
  <c r="O151" i="21"/>
  <c r="M151" i="21"/>
  <c r="K151" i="21"/>
  <c r="I151" i="21"/>
  <c r="G151" i="21"/>
  <c r="E151" i="21"/>
  <c r="AQ150" i="21"/>
  <c r="AO150" i="21"/>
  <c r="AM150" i="21"/>
  <c r="AK150" i="21"/>
  <c r="AI150" i="21"/>
  <c r="AG150" i="21"/>
  <c r="AE150" i="21"/>
  <c r="AC150" i="21"/>
  <c r="AA150" i="21"/>
  <c r="Y150" i="21"/>
  <c r="W150" i="21"/>
  <c r="U150" i="21"/>
  <c r="S150" i="21"/>
  <c r="Q150" i="21"/>
  <c r="O150" i="21"/>
  <c r="M150" i="21"/>
  <c r="K150" i="21"/>
  <c r="I150" i="21"/>
  <c r="G150" i="21"/>
  <c r="E150" i="21"/>
  <c r="AQ149" i="21"/>
  <c r="AO149" i="21"/>
  <c r="AM149" i="21"/>
  <c r="AK149" i="21"/>
  <c r="AI149" i="21"/>
  <c r="AG149" i="21"/>
  <c r="AE149" i="21"/>
  <c r="AC149" i="21"/>
  <c r="AA149" i="21"/>
  <c r="Y149" i="21"/>
  <c r="W149" i="21"/>
  <c r="U149" i="21"/>
  <c r="S149" i="21"/>
  <c r="Q149" i="21"/>
  <c r="O149" i="21"/>
  <c r="M149" i="21"/>
  <c r="K149" i="21"/>
  <c r="I149" i="21"/>
  <c r="G149" i="21"/>
  <c r="E149" i="21"/>
  <c r="AQ148" i="21"/>
  <c r="AO148" i="21"/>
  <c r="AM148" i="21"/>
  <c r="AK148" i="21"/>
  <c r="AI148" i="21"/>
  <c r="AG148" i="21"/>
  <c r="AE148" i="21"/>
  <c r="AC148" i="21"/>
  <c r="AA148" i="21"/>
  <c r="Y148" i="21"/>
  <c r="W148" i="21"/>
  <c r="U148" i="21"/>
  <c r="S148" i="21"/>
  <c r="Q148" i="21"/>
  <c r="O148" i="21"/>
  <c r="M148" i="21"/>
  <c r="K148" i="21"/>
  <c r="I148" i="21"/>
  <c r="G148" i="21"/>
  <c r="E148" i="21"/>
  <c r="AQ147" i="21"/>
  <c r="AO147" i="21"/>
  <c r="AM147" i="21"/>
  <c r="AK147" i="21"/>
  <c r="AI147" i="21"/>
  <c r="AG147" i="21"/>
  <c r="AE147" i="21"/>
  <c r="AC147" i="21"/>
  <c r="AA147" i="21"/>
  <c r="Y147" i="21"/>
  <c r="W147" i="21"/>
  <c r="U147" i="21"/>
  <c r="S147" i="21"/>
  <c r="Q147" i="21"/>
  <c r="O147" i="21"/>
  <c r="M147" i="21"/>
  <c r="K147" i="21"/>
  <c r="I147" i="21"/>
  <c r="G147" i="21"/>
  <c r="E147" i="21"/>
  <c r="AQ146" i="21"/>
  <c r="AO146" i="21"/>
  <c r="AM146" i="21"/>
  <c r="AK146" i="21"/>
  <c r="AI146" i="21"/>
  <c r="AG146" i="21"/>
  <c r="AE146" i="21"/>
  <c r="AC146" i="21"/>
  <c r="AA146" i="21"/>
  <c r="Y146" i="21"/>
  <c r="W146" i="21"/>
  <c r="U146" i="21"/>
  <c r="S146" i="21"/>
  <c r="Q146" i="21"/>
  <c r="O146" i="21"/>
  <c r="M146" i="21"/>
  <c r="K146" i="21"/>
  <c r="I146" i="21"/>
  <c r="G146" i="21"/>
  <c r="E146" i="21"/>
  <c r="AQ145" i="21"/>
  <c r="AO145" i="21"/>
  <c r="AM145" i="21"/>
  <c r="AK145" i="21"/>
  <c r="AI145" i="21"/>
  <c r="AG145" i="21"/>
  <c r="AE145" i="21"/>
  <c r="AC145" i="21"/>
  <c r="AA145" i="21"/>
  <c r="Y145" i="21"/>
  <c r="W145" i="21"/>
  <c r="U145" i="21"/>
  <c r="S145" i="21"/>
  <c r="Q145" i="21"/>
  <c r="O145" i="21"/>
  <c r="M145" i="21"/>
  <c r="K145" i="21"/>
  <c r="I145" i="21"/>
  <c r="G145" i="21"/>
  <c r="E145" i="21"/>
  <c r="AQ144" i="21"/>
  <c r="AO144" i="21"/>
  <c r="AM144" i="21"/>
  <c r="AK144" i="21"/>
  <c r="AI144" i="21"/>
  <c r="AG144" i="21"/>
  <c r="AE144" i="21"/>
  <c r="AC144" i="21"/>
  <c r="AA144" i="21"/>
  <c r="Y144" i="21"/>
  <c r="W144" i="21"/>
  <c r="U144" i="21"/>
  <c r="S144" i="21"/>
  <c r="Q144" i="21"/>
  <c r="O144" i="21"/>
  <c r="M144" i="21"/>
  <c r="K144" i="21"/>
  <c r="I144" i="21"/>
  <c r="G144" i="21"/>
  <c r="E144" i="21"/>
  <c r="AQ143" i="21"/>
  <c r="AO143" i="21"/>
  <c r="AM143" i="21"/>
  <c r="AK143" i="21"/>
  <c r="AI143" i="21"/>
  <c r="AG143" i="21"/>
  <c r="AE143" i="21"/>
  <c r="AC143" i="21"/>
  <c r="AA143" i="21"/>
  <c r="Y143" i="21"/>
  <c r="W143" i="21"/>
  <c r="U143" i="21"/>
  <c r="S143" i="21"/>
  <c r="Q143" i="21"/>
  <c r="O143" i="21"/>
  <c r="M143" i="21"/>
  <c r="K143" i="21"/>
  <c r="I143" i="21"/>
  <c r="G143" i="21"/>
  <c r="E143" i="21"/>
  <c r="AQ142" i="21"/>
  <c r="AO142" i="21"/>
  <c r="AM142" i="21"/>
  <c r="AK142" i="21"/>
  <c r="AI142" i="21"/>
  <c r="AG142" i="21"/>
  <c r="AE142" i="21"/>
  <c r="AC142" i="21"/>
  <c r="AA142" i="21"/>
  <c r="Y142" i="21"/>
  <c r="W142" i="21"/>
  <c r="U142" i="21"/>
  <c r="S142" i="21"/>
  <c r="Q142" i="21"/>
  <c r="O142" i="21"/>
  <c r="M142" i="21"/>
  <c r="K142" i="21"/>
  <c r="I142" i="21"/>
  <c r="G142" i="21"/>
  <c r="E142" i="21"/>
  <c r="AQ141" i="21"/>
  <c r="AO141" i="21"/>
  <c r="AM141" i="21"/>
  <c r="AK141" i="21"/>
  <c r="AI141" i="21"/>
  <c r="AG141" i="21"/>
  <c r="AE141" i="21"/>
  <c r="AC141" i="21"/>
  <c r="AA141" i="21"/>
  <c r="Y141" i="21"/>
  <c r="W141" i="21"/>
  <c r="U141" i="21"/>
  <c r="S141" i="21"/>
  <c r="Q141" i="21"/>
  <c r="O141" i="21"/>
  <c r="M141" i="21"/>
  <c r="K141" i="21"/>
  <c r="I141" i="21"/>
  <c r="G141" i="21"/>
  <c r="E141" i="21"/>
  <c r="AQ140" i="21"/>
  <c r="AO140" i="21"/>
  <c r="AM140" i="21"/>
  <c r="AK140" i="21"/>
  <c r="AI140" i="21"/>
  <c r="AG140" i="21"/>
  <c r="AE140" i="21"/>
  <c r="AC140" i="21"/>
  <c r="AA140" i="21"/>
  <c r="Y140" i="21"/>
  <c r="W140" i="21"/>
  <c r="U140" i="21"/>
  <c r="S140" i="21"/>
  <c r="Q140" i="21"/>
  <c r="O140" i="21"/>
  <c r="M140" i="21"/>
  <c r="K140" i="21"/>
  <c r="I140" i="21"/>
  <c r="G140" i="21"/>
  <c r="E140" i="21"/>
  <c r="AQ139" i="21"/>
  <c r="AO139" i="21"/>
  <c r="AM139" i="21"/>
  <c r="AK139" i="21"/>
  <c r="AI139" i="21"/>
  <c r="AG139" i="21"/>
  <c r="AE139" i="21"/>
  <c r="AC139" i="21"/>
  <c r="AA139" i="21"/>
  <c r="Y139" i="21"/>
  <c r="W139" i="21"/>
  <c r="U139" i="21"/>
  <c r="S139" i="21"/>
  <c r="Q139" i="21"/>
  <c r="O139" i="21"/>
  <c r="M139" i="21"/>
  <c r="K139" i="21"/>
  <c r="I139" i="21"/>
  <c r="G139" i="21"/>
  <c r="E139" i="21"/>
  <c r="AQ138" i="21"/>
  <c r="AO138" i="21"/>
  <c r="AM138" i="21"/>
  <c r="AK138" i="21"/>
  <c r="AI138" i="21"/>
  <c r="AG138" i="21"/>
  <c r="AE138" i="21"/>
  <c r="AC138" i="21"/>
  <c r="AA138" i="21"/>
  <c r="Y138" i="21"/>
  <c r="W138" i="21"/>
  <c r="U138" i="21"/>
  <c r="S138" i="21"/>
  <c r="Q138" i="21"/>
  <c r="O138" i="21"/>
  <c r="M138" i="21"/>
  <c r="K138" i="21"/>
  <c r="I138" i="21"/>
  <c r="G138" i="21"/>
  <c r="E138" i="21"/>
  <c r="AQ137" i="21"/>
  <c r="AO137" i="21"/>
  <c r="AM137" i="21"/>
  <c r="AK137" i="21"/>
  <c r="AI137" i="21"/>
  <c r="AG137" i="21"/>
  <c r="AE137" i="21"/>
  <c r="AC137" i="21"/>
  <c r="AA137" i="21"/>
  <c r="Y137" i="21"/>
  <c r="W137" i="21"/>
  <c r="U137" i="21"/>
  <c r="S137" i="21"/>
  <c r="Q137" i="21"/>
  <c r="O137" i="21"/>
  <c r="M137" i="21"/>
  <c r="K137" i="21"/>
  <c r="I137" i="21"/>
  <c r="G137" i="21"/>
  <c r="E137" i="21"/>
  <c r="AQ136" i="21"/>
  <c r="AO136" i="21"/>
  <c r="AM136" i="21"/>
  <c r="AK136" i="21"/>
  <c r="AI136" i="21"/>
  <c r="AG136" i="21"/>
  <c r="AE136" i="21"/>
  <c r="AC136" i="21"/>
  <c r="AA136" i="21"/>
  <c r="Y136" i="21"/>
  <c r="W136" i="21"/>
  <c r="U136" i="21"/>
  <c r="S136" i="21"/>
  <c r="Q136" i="21"/>
  <c r="O136" i="21"/>
  <c r="M136" i="21"/>
  <c r="K136" i="21"/>
  <c r="I136" i="21"/>
  <c r="G136" i="21"/>
  <c r="E136" i="21"/>
  <c r="AQ135" i="21"/>
  <c r="AO135" i="21"/>
  <c r="AM135" i="21"/>
  <c r="AK135" i="21"/>
  <c r="AI135" i="21"/>
  <c r="AG135" i="21"/>
  <c r="AE135" i="21"/>
  <c r="AC135" i="21"/>
  <c r="AA135" i="21"/>
  <c r="Y135" i="21"/>
  <c r="W135" i="21"/>
  <c r="U135" i="21"/>
  <c r="S135" i="21"/>
  <c r="Q135" i="21"/>
  <c r="O135" i="21"/>
  <c r="M135" i="21"/>
  <c r="K135" i="21"/>
  <c r="I135" i="21"/>
  <c r="G135" i="21"/>
  <c r="E135" i="21"/>
  <c r="AQ134" i="21"/>
  <c r="AO134" i="21"/>
  <c r="AM134" i="21"/>
  <c r="AK134" i="21"/>
  <c r="AI134" i="21"/>
  <c r="AG134" i="21"/>
  <c r="AE134" i="21"/>
  <c r="AC134" i="21"/>
  <c r="AA134" i="21"/>
  <c r="Y134" i="21"/>
  <c r="W134" i="21"/>
  <c r="U134" i="21"/>
  <c r="S134" i="21"/>
  <c r="Q134" i="21"/>
  <c r="O134" i="21"/>
  <c r="M134" i="21"/>
  <c r="K134" i="21"/>
  <c r="I134" i="21"/>
  <c r="G134" i="21"/>
  <c r="E134" i="21"/>
  <c r="AQ133" i="21"/>
  <c r="AO133" i="21"/>
  <c r="AM133" i="21"/>
  <c r="AK133" i="21"/>
  <c r="AI133" i="21"/>
  <c r="AG133" i="21"/>
  <c r="AE133" i="21"/>
  <c r="AC133" i="21"/>
  <c r="AA133" i="21"/>
  <c r="Y133" i="21"/>
  <c r="W133" i="21"/>
  <c r="U133" i="21"/>
  <c r="S133" i="21"/>
  <c r="Q133" i="21"/>
  <c r="O133" i="21"/>
  <c r="M133" i="21"/>
  <c r="K133" i="21"/>
  <c r="I133" i="21"/>
  <c r="G133" i="21"/>
  <c r="E133" i="21"/>
  <c r="AQ132" i="21"/>
  <c r="AO132" i="21"/>
  <c r="AM132" i="21"/>
  <c r="AK132" i="21"/>
  <c r="AI132" i="21"/>
  <c r="AG132" i="21"/>
  <c r="AE132" i="21"/>
  <c r="AC132" i="21"/>
  <c r="AA132" i="21"/>
  <c r="Y132" i="21"/>
  <c r="W132" i="21"/>
  <c r="U132" i="21"/>
  <c r="S132" i="21"/>
  <c r="Q132" i="21"/>
  <c r="O132" i="21"/>
  <c r="M132" i="21"/>
  <c r="K132" i="21"/>
  <c r="I132" i="21"/>
  <c r="G132" i="21"/>
  <c r="E132" i="21"/>
  <c r="AQ131" i="21"/>
  <c r="AO131" i="21"/>
  <c r="AM131" i="21"/>
  <c r="AK131" i="21"/>
  <c r="AI131" i="21"/>
  <c r="AG131" i="21"/>
  <c r="AE131" i="21"/>
  <c r="AC131" i="21"/>
  <c r="AA131" i="21"/>
  <c r="Y131" i="21"/>
  <c r="W131" i="21"/>
  <c r="U131" i="21"/>
  <c r="S131" i="21"/>
  <c r="Q131" i="21"/>
  <c r="O131" i="21"/>
  <c r="M131" i="21"/>
  <c r="K131" i="21"/>
  <c r="I131" i="21"/>
  <c r="G131" i="21"/>
  <c r="E131" i="21"/>
  <c r="AQ130" i="21"/>
  <c r="AO130" i="21"/>
  <c r="AM130" i="21"/>
  <c r="AK130" i="21"/>
  <c r="AI130" i="21"/>
  <c r="AG130" i="21"/>
  <c r="AE130" i="21"/>
  <c r="AC130" i="21"/>
  <c r="AA130" i="21"/>
  <c r="Y130" i="21"/>
  <c r="W130" i="21"/>
  <c r="U130" i="21"/>
  <c r="S130" i="21"/>
  <c r="Q130" i="21"/>
  <c r="O130" i="21"/>
  <c r="M130" i="21"/>
  <c r="K130" i="21"/>
  <c r="I130" i="21"/>
  <c r="G130" i="21"/>
  <c r="E130" i="21"/>
  <c r="AQ129" i="21"/>
  <c r="AO129" i="21"/>
  <c r="AM129" i="21"/>
  <c r="AK129" i="21"/>
  <c r="AI129" i="21"/>
  <c r="AG129" i="21"/>
  <c r="AE129" i="21"/>
  <c r="AC129" i="21"/>
  <c r="AA129" i="21"/>
  <c r="Y129" i="21"/>
  <c r="W129" i="21"/>
  <c r="U129" i="21"/>
  <c r="S129" i="21"/>
  <c r="Q129" i="21"/>
  <c r="O129" i="21"/>
  <c r="M129" i="21"/>
  <c r="K129" i="21"/>
  <c r="I129" i="21"/>
  <c r="G129" i="21"/>
  <c r="E129" i="21"/>
  <c r="AQ128" i="21"/>
  <c r="AO128" i="21"/>
  <c r="AM128" i="21"/>
  <c r="AK128" i="21"/>
  <c r="AI128" i="21"/>
  <c r="AG128" i="21"/>
  <c r="AE128" i="21"/>
  <c r="AC128" i="21"/>
  <c r="AA128" i="21"/>
  <c r="Y128" i="21"/>
  <c r="W128" i="21"/>
  <c r="U128" i="21"/>
  <c r="S128" i="21"/>
  <c r="Q128" i="21"/>
  <c r="O128" i="21"/>
  <c r="M128" i="21"/>
  <c r="K128" i="21"/>
  <c r="I128" i="21"/>
  <c r="G128" i="21"/>
  <c r="E128" i="21"/>
  <c r="AQ127" i="21"/>
  <c r="AO127" i="21"/>
  <c r="AM127" i="21"/>
  <c r="AK127" i="21"/>
  <c r="AI127" i="21"/>
  <c r="AG127" i="21"/>
  <c r="AE127" i="21"/>
  <c r="AC127" i="21"/>
  <c r="AA127" i="21"/>
  <c r="Y127" i="21"/>
  <c r="W127" i="21"/>
  <c r="U127" i="21"/>
  <c r="S127" i="21"/>
  <c r="Q127" i="21"/>
  <c r="O127" i="21"/>
  <c r="M127" i="21"/>
  <c r="K127" i="21"/>
  <c r="I127" i="21"/>
  <c r="G127" i="21"/>
  <c r="E127" i="21"/>
  <c r="AQ126" i="21"/>
  <c r="AO126" i="21"/>
  <c r="AM126" i="21"/>
  <c r="AK126" i="21"/>
  <c r="AI126" i="21"/>
  <c r="AG126" i="21"/>
  <c r="AE126" i="21"/>
  <c r="AC126" i="21"/>
  <c r="AA126" i="21"/>
  <c r="Y126" i="21"/>
  <c r="W126" i="21"/>
  <c r="U126" i="21"/>
  <c r="S126" i="21"/>
  <c r="Q126" i="21"/>
  <c r="O126" i="21"/>
  <c r="M126" i="21"/>
  <c r="K126" i="21"/>
  <c r="I126" i="21"/>
  <c r="G126" i="21"/>
  <c r="E126" i="21"/>
  <c r="AQ125" i="21"/>
  <c r="AO125" i="21"/>
  <c r="AM125" i="21"/>
  <c r="AK125" i="21"/>
  <c r="AI125" i="21"/>
  <c r="AG125" i="21"/>
  <c r="AE125" i="21"/>
  <c r="AC125" i="21"/>
  <c r="AA125" i="21"/>
  <c r="Y125" i="21"/>
  <c r="W125" i="21"/>
  <c r="U125" i="21"/>
  <c r="S125" i="21"/>
  <c r="Q125" i="21"/>
  <c r="O125" i="21"/>
  <c r="M125" i="21"/>
  <c r="K125" i="21"/>
  <c r="I125" i="21"/>
  <c r="G125" i="21"/>
  <c r="E125" i="21"/>
  <c r="AQ124" i="21"/>
  <c r="AO124" i="21"/>
  <c r="AM124" i="21"/>
  <c r="AK124" i="21"/>
  <c r="AI124" i="21"/>
  <c r="AG124" i="21"/>
  <c r="AE124" i="21"/>
  <c r="AC124" i="21"/>
  <c r="AA124" i="21"/>
  <c r="Y124" i="21"/>
  <c r="W124" i="21"/>
  <c r="U124" i="21"/>
  <c r="S124" i="21"/>
  <c r="Q124" i="21"/>
  <c r="O124" i="21"/>
  <c r="M124" i="21"/>
  <c r="K124" i="21"/>
  <c r="I124" i="21"/>
  <c r="G124" i="21"/>
  <c r="E124" i="21"/>
  <c r="AQ123" i="21"/>
  <c r="AO123" i="21"/>
  <c r="AM123" i="21"/>
  <c r="AK123" i="21"/>
  <c r="AI123" i="21"/>
  <c r="AG123" i="21"/>
  <c r="AE123" i="21"/>
  <c r="AC123" i="21"/>
  <c r="AA123" i="21"/>
  <c r="Y123" i="21"/>
  <c r="W123" i="21"/>
  <c r="U123" i="21"/>
  <c r="S123" i="21"/>
  <c r="Q123" i="21"/>
  <c r="O123" i="21"/>
  <c r="M123" i="21"/>
  <c r="K123" i="21"/>
  <c r="I123" i="21"/>
  <c r="G123" i="21"/>
  <c r="E123" i="21"/>
  <c r="AQ122" i="21"/>
  <c r="AO122" i="21"/>
  <c r="AM122" i="21"/>
  <c r="AK122" i="21"/>
  <c r="AI122" i="21"/>
  <c r="AG122" i="21"/>
  <c r="AE122" i="21"/>
  <c r="AC122" i="21"/>
  <c r="AA122" i="21"/>
  <c r="Y122" i="21"/>
  <c r="W122" i="21"/>
  <c r="U122" i="21"/>
  <c r="S122" i="21"/>
  <c r="Q122" i="21"/>
  <c r="O122" i="21"/>
  <c r="M122" i="21"/>
  <c r="K122" i="21"/>
  <c r="I122" i="21"/>
  <c r="G122" i="21"/>
  <c r="E122" i="21"/>
  <c r="AQ121" i="21"/>
  <c r="AO121" i="21"/>
  <c r="AM121" i="21"/>
  <c r="AK121" i="21"/>
  <c r="AI121" i="21"/>
  <c r="AG121" i="21"/>
  <c r="AE121" i="21"/>
  <c r="AC121" i="21"/>
  <c r="AA121" i="21"/>
  <c r="Y121" i="21"/>
  <c r="W121" i="21"/>
  <c r="U121" i="21"/>
  <c r="S121" i="21"/>
  <c r="Q121" i="21"/>
  <c r="O121" i="21"/>
  <c r="M121" i="21"/>
  <c r="K121" i="21"/>
  <c r="I121" i="21"/>
  <c r="G121" i="21"/>
  <c r="E121" i="21"/>
  <c r="AQ120" i="21"/>
  <c r="AO120" i="21"/>
  <c r="AM120" i="21"/>
  <c r="AK120" i="21"/>
  <c r="AI120" i="21"/>
  <c r="AG120" i="21"/>
  <c r="AE120" i="21"/>
  <c r="AC120" i="21"/>
  <c r="AA120" i="21"/>
  <c r="Y120" i="21"/>
  <c r="W120" i="21"/>
  <c r="U120" i="21"/>
  <c r="S120" i="21"/>
  <c r="Q120" i="21"/>
  <c r="O120" i="21"/>
  <c r="M120" i="21"/>
  <c r="K120" i="21"/>
  <c r="I120" i="21"/>
  <c r="G120" i="21"/>
  <c r="E120" i="21"/>
  <c r="AQ119" i="21"/>
  <c r="AO119" i="21"/>
  <c r="AM119" i="21"/>
  <c r="AK119" i="21"/>
  <c r="AI119" i="21"/>
  <c r="AG119" i="21"/>
  <c r="AE119" i="21"/>
  <c r="AC119" i="21"/>
  <c r="AA119" i="21"/>
  <c r="Y119" i="21"/>
  <c r="W119" i="21"/>
  <c r="U119" i="21"/>
  <c r="S119" i="21"/>
  <c r="Q119" i="21"/>
  <c r="O119" i="21"/>
  <c r="M119" i="21"/>
  <c r="K119" i="21"/>
  <c r="I119" i="21"/>
  <c r="G119" i="21"/>
  <c r="E119" i="21"/>
  <c r="AQ118" i="21"/>
  <c r="AO118" i="21"/>
  <c r="AM118" i="21"/>
  <c r="AK118" i="21"/>
  <c r="AI118" i="21"/>
  <c r="AG118" i="21"/>
  <c r="AE118" i="21"/>
  <c r="AC118" i="21"/>
  <c r="AA118" i="21"/>
  <c r="Y118" i="21"/>
  <c r="W118" i="21"/>
  <c r="U118" i="21"/>
  <c r="S118" i="21"/>
  <c r="Q118" i="21"/>
  <c r="O118" i="21"/>
  <c r="M118" i="21"/>
  <c r="K118" i="21"/>
  <c r="I118" i="21"/>
  <c r="G118" i="21"/>
  <c r="E118" i="21"/>
  <c r="AQ117" i="21"/>
  <c r="AO117" i="21"/>
  <c r="AM117" i="21"/>
  <c r="AK117" i="21"/>
  <c r="AI117" i="21"/>
  <c r="AG117" i="21"/>
  <c r="AE117" i="21"/>
  <c r="AC117" i="21"/>
  <c r="AA117" i="21"/>
  <c r="Y117" i="21"/>
  <c r="W117" i="21"/>
  <c r="U117" i="21"/>
  <c r="S117" i="21"/>
  <c r="Q117" i="21"/>
  <c r="O117" i="21"/>
  <c r="M117" i="21"/>
  <c r="K117" i="21"/>
  <c r="I117" i="21"/>
  <c r="G117" i="21"/>
  <c r="E117" i="21"/>
  <c r="AQ116" i="21"/>
  <c r="AO116" i="21"/>
  <c r="AM116" i="21"/>
  <c r="AK116" i="21"/>
  <c r="AI116" i="21"/>
  <c r="AG116" i="21"/>
  <c r="AE116" i="21"/>
  <c r="AC116" i="21"/>
  <c r="AA116" i="21"/>
  <c r="Y116" i="21"/>
  <c r="W116" i="21"/>
  <c r="U116" i="21"/>
  <c r="S116" i="21"/>
  <c r="Q116" i="21"/>
  <c r="O116" i="21"/>
  <c r="M116" i="21"/>
  <c r="K116" i="21"/>
  <c r="I116" i="21"/>
  <c r="G116" i="21"/>
  <c r="E116" i="21"/>
  <c r="AQ115" i="21"/>
  <c r="AO115" i="21"/>
  <c r="AM115" i="21"/>
  <c r="AK115" i="21"/>
  <c r="AI115" i="21"/>
  <c r="AG115" i="21"/>
  <c r="AE115" i="21"/>
  <c r="AC115" i="21"/>
  <c r="AA115" i="21"/>
  <c r="Y115" i="21"/>
  <c r="W115" i="21"/>
  <c r="U115" i="21"/>
  <c r="S115" i="21"/>
  <c r="Q115" i="21"/>
  <c r="O115" i="21"/>
  <c r="M115" i="21"/>
  <c r="K115" i="21"/>
  <c r="I115" i="21"/>
  <c r="G115" i="21"/>
  <c r="E115" i="21"/>
  <c r="AQ114" i="21"/>
  <c r="AO114" i="21"/>
  <c r="AM114" i="21"/>
  <c r="AK114" i="21"/>
  <c r="AI114" i="21"/>
  <c r="AG114" i="21"/>
  <c r="AE114" i="21"/>
  <c r="AC114" i="21"/>
  <c r="AA114" i="21"/>
  <c r="Y114" i="21"/>
  <c r="W114" i="21"/>
  <c r="U114" i="21"/>
  <c r="S114" i="21"/>
  <c r="Q114" i="21"/>
  <c r="O114" i="21"/>
  <c r="M114" i="21"/>
  <c r="K114" i="21"/>
  <c r="I114" i="21"/>
  <c r="G114" i="21"/>
  <c r="E114" i="21"/>
  <c r="AQ113" i="21"/>
  <c r="AO113" i="21"/>
  <c r="AM113" i="21"/>
  <c r="AK113" i="21"/>
  <c r="AI113" i="21"/>
  <c r="AG113" i="21"/>
  <c r="AE113" i="21"/>
  <c r="AC113" i="21"/>
  <c r="AA113" i="21"/>
  <c r="Y113" i="21"/>
  <c r="W113" i="21"/>
  <c r="U113" i="21"/>
  <c r="S113" i="21"/>
  <c r="Q113" i="21"/>
  <c r="O113" i="21"/>
  <c r="M113" i="21"/>
  <c r="K113" i="21"/>
  <c r="I113" i="21"/>
  <c r="G113" i="21"/>
  <c r="E113" i="21"/>
  <c r="AQ112" i="21"/>
  <c r="AO112" i="21"/>
  <c r="AM112" i="21"/>
  <c r="AK112" i="21"/>
  <c r="AI112" i="21"/>
  <c r="AG112" i="21"/>
  <c r="AE112" i="21"/>
  <c r="AC112" i="21"/>
  <c r="AA112" i="21"/>
  <c r="Y112" i="21"/>
  <c r="W112" i="21"/>
  <c r="U112" i="21"/>
  <c r="S112" i="21"/>
  <c r="Q112" i="21"/>
  <c r="O112" i="21"/>
  <c r="M112" i="21"/>
  <c r="K112" i="21"/>
  <c r="I112" i="21"/>
  <c r="G112" i="21"/>
  <c r="E112" i="21"/>
  <c r="AQ111" i="21"/>
  <c r="AO111" i="21"/>
  <c r="AM111" i="21"/>
  <c r="AK111" i="21"/>
  <c r="AI111" i="21"/>
  <c r="AG111" i="21"/>
  <c r="AE111" i="21"/>
  <c r="AC111" i="21"/>
  <c r="AA111" i="21"/>
  <c r="Y111" i="21"/>
  <c r="W111" i="21"/>
  <c r="U111" i="21"/>
  <c r="S111" i="21"/>
  <c r="Q111" i="21"/>
  <c r="O111" i="21"/>
  <c r="M111" i="21"/>
  <c r="K111" i="21"/>
  <c r="I111" i="21"/>
  <c r="G111" i="21"/>
  <c r="E111" i="21"/>
  <c r="AQ110" i="21"/>
  <c r="AO110" i="21"/>
  <c r="AM110" i="21"/>
  <c r="AK110" i="21"/>
  <c r="AI110" i="21"/>
  <c r="AG110" i="21"/>
  <c r="AE110" i="21"/>
  <c r="AC110" i="21"/>
  <c r="AA110" i="21"/>
  <c r="Y110" i="21"/>
  <c r="W110" i="21"/>
  <c r="U110" i="21"/>
  <c r="S110" i="21"/>
  <c r="Q110" i="21"/>
  <c r="O110" i="21"/>
  <c r="M110" i="21"/>
  <c r="K110" i="21"/>
  <c r="I110" i="21"/>
  <c r="G110" i="21"/>
  <c r="E110" i="21"/>
  <c r="AQ109" i="21"/>
  <c r="AO109" i="21"/>
  <c r="AM109" i="21"/>
  <c r="AK109" i="21"/>
  <c r="AI109" i="21"/>
  <c r="AG109" i="21"/>
  <c r="AE109" i="21"/>
  <c r="AC109" i="21"/>
  <c r="AA109" i="21"/>
  <c r="Y109" i="21"/>
  <c r="W109" i="21"/>
  <c r="U109" i="21"/>
  <c r="S109" i="21"/>
  <c r="Q109" i="21"/>
  <c r="O109" i="21"/>
  <c r="M109" i="21"/>
  <c r="K109" i="21"/>
  <c r="I109" i="21"/>
  <c r="G109" i="21"/>
  <c r="E109" i="21"/>
  <c r="AQ108" i="21"/>
  <c r="AO108" i="21"/>
  <c r="AM108" i="21"/>
  <c r="AK108" i="21"/>
  <c r="AI108" i="21"/>
  <c r="AG108" i="21"/>
  <c r="AE108" i="21"/>
  <c r="AC108" i="21"/>
  <c r="AA108" i="21"/>
  <c r="Y108" i="21"/>
  <c r="W108" i="21"/>
  <c r="U108" i="21"/>
  <c r="S108" i="21"/>
  <c r="Q108" i="21"/>
  <c r="O108" i="21"/>
  <c r="M108" i="21"/>
  <c r="K108" i="21"/>
  <c r="I108" i="21"/>
  <c r="G108" i="21"/>
  <c r="E108" i="21"/>
  <c r="AQ107" i="21"/>
  <c r="AO107" i="21"/>
  <c r="AM107" i="21"/>
  <c r="AK107" i="21"/>
  <c r="AI107" i="21"/>
  <c r="AG107" i="21"/>
  <c r="AE107" i="21"/>
  <c r="AC107" i="21"/>
  <c r="AA107" i="21"/>
  <c r="Y107" i="21"/>
  <c r="W107" i="21"/>
  <c r="U107" i="21"/>
  <c r="S107" i="21"/>
  <c r="Q107" i="21"/>
  <c r="O107" i="21"/>
  <c r="M107" i="21"/>
  <c r="K107" i="21"/>
  <c r="I107" i="21"/>
  <c r="G107" i="21"/>
  <c r="E107" i="21"/>
  <c r="AQ106" i="21"/>
  <c r="AO106" i="21"/>
  <c r="AM106" i="21"/>
  <c r="AK106" i="21"/>
  <c r="AI106" i="21"/>
  <c r="AG106" i="21"/>
  <c r="AE106" i="21"/>
  <c r="AC106" i="21"/>
  <c r="AA106" i="21"/>
  <c r="Y106" i="21"/>
  <c r="W106" i="21"/>
  <c r="U106" i="21"/>
  <c r="S106" i="21"/>
  <c r="Q106" i="21"/>
  <c r="O106" i="21"/>
  <c r="M106" i="21"/>
  <c r="K106" i="21"/>
  <c r="I106" i="21"/>
  <c r="G106" i="21"/>
  <c r="E106" i="21"/>
  <c r="AQ105" i="21"/>
  <c r="AO105" i="21"/>
  <c r="AM105" i="21"/>
  <c r="AK105" i="21"/>
  <c r="AI105" i="21"/>
  <c r="AG105" i="21"/>
  <c r="AE105" i="21"/>
  <c r="AC105" i="21"/>
  <c r="AA105" i="21"/>
  <c r="Y105" i="21"/>
  <c r="W105" i="21"/>
  <c r="U105" i="21"/>
  <c r="S105" i="21"/>
  <c r="Q105" i="21"/>
  <c r="O105" i="21"/>
  <c r="M105" i="21"/>
  <c r="K105" i="21"/>
  <c r="I105" i="21"/>
  <c r="G105" i="21"/>
  <c r="E105" i="21"/>
  <c r="AQ104" i="21"/>
  <c r="AO104" i="21"/>
  <c r="AM104" i="21"/>
  <c r="AK104" i="21"/>
  <c r="AI104" i="21"/>
  <c r="AG104" i="21"/>
  <c r="AE104" i="21"/>
  <c r="AC104" i="21"/>
  <c r="AA104" i="21"/>
  <c r="Y104" i="21"/>
  <c r="W104" i="21"/>
  <c r="U104" i="21"/>
  <c r="S104" i="21"/>
  <c r="Q104" i="21"/>
  <c r="O104" i="21"/>
  <c r="M104" i="21"/>
  <c r="K104" i="21"/>
  <c r="I104" i="21"/>
  <c r="G104" i="21"/>
  <c r="E104" i="21"/>
  <c r="AQ103" i="21"/>
  <c r="AO103" i="21"/>
  <c r="AM103" i="21"/>
  <c r="AK103" i="21"/>
  <c r="AI103" i="21"/>
  <c r="AG103" i="21"/>
  <c r="AE103" i="21"/>
  <c r="AC103" i="21"/>
  <c r="AA103" i="21"/>
  <c r="Y103" i="21"/>
  <c r="W103" i="21"/>
  <c r="U103" i="21"/>
  <c r="S103" i="21"/>
  <c r="Q103" i="21"/>
  <c r="O103" i="21"/>
  <c r="M103" i="21"/>
  <c r="K103" i="21"/>
  <c r="I103" i="21"/>
  <c r="G103" i="21"/>
  <c r="E103" i="21"/>
  <c r="AQ102" i="21"/>
  <c r="AO102" i="21"/>
  <c r="AM102" i="21"/>
  <c r="AK102" i="21"/>
  <c r="AI102" i="21"/>
  <c r="AG102" i="21"/>
  <c r="AE102" i="21"/>
  <c r="AC102" i="21"/>
  <c r="AA102" i="21"/>
  <c r="Y102" i="21"/>
  <c r="W102" i="21"/>
  <c r="U102" i="21"/>
  <c r="S102" i="21"/>
  <c r="Q102" i="21"/>
  <c r="O102" i="21"/>
  <c r="M102" i="21"/>
  <c r="K102" i="21"/>
  <c r="I102" i="21"/>
  <c r="G102" i="21"/>
  <c r="E102" i="21"/>
  <c r="AQ101" i="21"/>
  <c r="AO101" i="21"/>
  <c r="AM101" i="21"/>
  <c r="AK101" i="21"/>
  <c r="AI101" i="21"/>
  <c r="AG101" i="21"/>
  <c r="AE101" i="21"/>
  <c r="AC101" i="21"/>
  <c r="AA101" i="21"/>
  <c r="Y101" i="21"/>
  <c r="W101" i="21"/>
  <c r="U101" i="21"/>
  <c r="S101" i="21"/>
  <c r="Q101" i="21"/>
  <c r="O101" i="21"/>
  <c r="M101" i="21"/>
  <c r="K101" i="21"/>
  <c r="I101" i="21"/>
  <c r="G101" i="21"/>
  <c r="E101" i="21"/>
  <c r="AQ100" i="21"/>
  <c r="AO100" i="21"/>
  <c r="AM100" i="21"/>
  <c r="AK100" i="21"/>
  <c r="AI100" i="21"/>
  <c r="AG100" i="21"/>
  <c r="AE100" i="21"/>
  <c r="AC100" i="21"/>
  <c r="AA100" i="21"/>
  <c r="Y100" i="21"/>
  <c r="W100" i="21"/>
  <c r="U100" i="21"/>
  <c r="S100" i="21"/>
  <c r="Q100" i="21"/>
  <c r="O100" i="21"/>
  <c r="M100" i="21"/>
  <c r="K100" i="21"/>
  <c r="I100" i="21"/>
  <c r="G100" i="21"/>
  <c r="E100" i="21"/>
  <c r="AQ99" i="21"/>
  <c r="AO99" i="21"/>
  <c r="AM99" i="21"/>
  <c r="AK99" i="21"/>
  <c r="AI99" i="21"/>
  <c r="AG99" i="21"/>
  <c r="AE99" i="21"/>
  <c r="AC99" i="21"/>
  <c r="AA99" i="21"/>
  <c r="Y99" i="21"/>
  <c r="W99" i="21"/>
  <c r="U99" i="21"/>
  <c r="S99" i="21"/>
  <c r="Q99" i="21"/>
  <c r="O99" i="21"/>
  <c r="M99" i="21"/>
  <c r="K99" i="21"/>
  <c r="I99" i="21"/>
  <c r="G99" i="21"/>
  <c r="E99" i="21"/>
  <c r="AQ98" i="21"/>
  <c r="AO98" i="21"/>
  <c r="AM98" i="21"/>
  <c r="AK98" i="21"/>
  <c r="AI98" i="21"/>
  <c r="AG98" i="21"/>
  <c r="AE98" i="21"/>
  <c r="AC98" i="21"/>
  <c r="AA98" i="21"/>
  <c r="Y98" i="21"/>
  <c r="W98" i="21"/>
  <c r="U98" i="21"/>
  <c r="S98" i="21"/>
  <c r="Q98" i="21"/>
  <c r="O98" i="21"/>
  <c r="M98" i="21"/>
  <c r="K98" i="21"/>
  <c r="I98" i="21"/>
  <c r="G98" i="21"/>
  <c r="E98" i="21"/>
  <c r="AQ97" i="21"/>
  <c r="AO97" i="21"/>
  <c r="AM97" i="21"/>
  <c r="AK97" i="21"/>
  <c r="AI97" i="21"/>
  <c r="AG97" i="21"/>
  <c r="AE97" i="21"/>
  <c r="AC97" i="21"/>
  <c r="AA97" i="21"/>
  <c r="Y97" i="21"/>
  <c r="W97" i="21"/>
  <c r="U97" i="21"/>
  <c r="S97" i="21"/>
  <c r="Q97" i="21"/>
  <c r="O97" i="21"/>
  <c r="M97" i="21"/>
  <c r="K97" i="21"/>
  <c r="I97" i="21"/>
  <c r="G97" i="21"/>
  <c r="E97" i="21"/>
  <c r="AQ96" i="21"/>
  <c r="AO96" i="21"/>
  <c r="AM96" i="21"/>
  <c r="AK96" i="21"/>
  <c r="AI96" i="21"/>
  <c r="AG96" i="21"/>
  <c r="AE96" i="21"/>
  <c r="AC96" i="21"/>
  <c r="AA96" i="21"/>
  <c r="Y96" i="21"/>
  <c r="W96" i="21"/>
  <c r="U96" i="21"/>
  <c r="S96" i="21"/>
  <c r="Q96" i="21"/>
  <c r="O96" i="21"/>
  <c r="M96" i="21"/>
  <c r="K96" i="21"/>
  <c r="I96" i="21"/>
  <c r="G96" i="21"/>
  <c r="E96" i="21"/>
  <c r="AQ95" i="21"/>
  <c r="AO95" i="21"/>
  <c r="AM95" i="21"/>
  <c r="AK95" i="21"/>
  <c r="AI95" i="21"/>
  <c r="AG95" i="21"/>
  <c r="AE95" i="21"/>
  <c r="AC95" i="21"/>
  <c r="AA95" i="21"/>
  <c r="Y95" i="21"/>
  <c r="W95" i="21"/>
  <c r="U95" i="21"/>
  <c r="S95" i="21"/>
  <c r="Q95" i="21"/>
  <c r="O95" i="21"/>
  <c r="M95" i="21"/>
  <c r="K95" i="21"/>
  <c r="I95" i="21"/>
  <c r="G95" i="21"/>
  <c r="E95" i="21"/>
  <c r="AQ94" i="21"/>
  <c r="AO94" i="21"/>
  <c r="AM94" i="21"/>
  <c r="AK94" i="21"/>
  <c r="AI94" i="21"/>
  <c r="AG94" i="21"/>
  <c r="AE94" i="21"/>
  <c r="AC94" i="21"/>
  <c r="AA94" i="21"/>
  <c r="Y94" i="21"/>
  <c r="W94" i="21"/>
  <c r="U94" i="21"/>
  <c r="S94" i="21"/>
  <c r="Q94" i="21"/>
  <c r="O94" i="21"/>
  <c r="M94" i="21"/>
  <c r="K94" i="21"/>
  <c r="I94" i="21"/>
  <c r="G94" i="21"/>
  <c r="E94" i="21"/>
  <c r="AQ93" i="21"/>
  <c r="AO93" i="21"/>
  <c r="AM93" i="21"/>
  <c r="AK93" i="21"/>
  <c r="AI93" i="21"/>
  <c r="AG93" i="21"/>
  <c r="AE93" i="21"/>
  <c r="AC93" i="21"/>
  <c r="AA93" i="21"/>
  <c r="Y93" i="21"/>
  <c r="W93" i="21"/>
  <c r="U93" i="21"/>
  <c r="S93" i="21"/>
  <c r="Q93" i="21"/>
  <c r="O93" i="21"/>
  <c r="M93" i="21"/>
  <c r="K93" i="21"/>
  <c r="I93" i="21"/>
  <c r="G93" i="21"/>
  <c r="E93" i="21"/>
  <c r="AQ92" i="21"/>
  <c r="AO92" i="21"/>
  <c r="AM92" i="21"/>
  <c r="AK92" i="21"/>
  <c r="AI92" i="21"/>
  <c r="AG92" i="21"/>
  <c r="AE92" i="21"/>
  <c r="AC92" i="21"/>
  <c r="AA92" i="21"/>
  <c r="Y92" i="21"/>
  <c r="W92" i="21"/>
  <c r="U92" i="21"/>
  <c r="S92" i="21"/>
  <c r="Q92" i="21"/>
  <c r="O92" i="21"/>
  <c r="M92" i="21"/>
  <c r="K92" i="21"/>
  <c r="I92" i="21"/>
  <c r="G92" i="21"/>
  <c r="E92" i="21"/>
  <c r="AQ91" i="21"/>
  <c r="AO91" i="21"/>
  <c r="AM91" i="21"/>
  <c r="AK91" i="21"/>
  <c r="AI91" i="21"/>
  <c r="AG91" i="21"/>
  <c r="AE91" i="21"/>
  <c r="AC91" i="21"/>
  <c r="AA91" i="21"/>
  <c r="Y91" i="21"/>
  <c r="W91" i="21"/>
  <c r="U91" i="21"/>
  <c r="S91" i="21"/>
  <c r="Q91" i="21"/>
  <c r="O91" i="21"/>
  <c r="M91" i="21"/>
  <c r="K91" i="21"/>
  <c r="I91" i="21"/>
  <c r="G91" i="21"/>
  <c r="E91" i="21"/>
  <c r="AQ90" i="21"/>
  <c r="AO90" i="21"/>
  <c r="AM90" i="21"/>
  <c r="AK90" i="21"/>
  <c r="AI90" i="21"/>
  <c r="AG90" i="21"/>
  <c r="AE90" i="21"/>
  <c r="AC90" i="21"/>
  <c r="AA90" i="21"/>
  <c r="Y90" i="21"/>
  <c r="W90" i="21"/>
  <c r="U90" i="21"/>
  <c r="S90" i="21"/>
  <c r="Q90" i="21"/>
  <c r="O90" i="21"/>
  <c r="M90" i="21"/>
  <c r="K90" i="21"/>
  <c r="I90" i="21"/>
  <c r="G90" i="21"/>
  <c r="E90" i="21"/>
  <c r="AQ89" i="21"/>
  <c r="AO89" i="21"/>
  <c r="AM89" i="21"/>
  <c r="AK89" i="21"/>
  <c r="AI89" i="21"/>
  <c r="AG89" i="21"/>
  <c r="AE89" i="21"/>
  <c r="AC89" i="21"/>
  <c r="AA89" i="21"/>
  <c r="Y89" i="21"/>
  <c r="W89" i="21"/>
  <c r="U89" i="21"/>
  <c r="S89" i="21"/>
  <c r="Q89" i="21"/>
  <c r="O89" i="21"/>
  <c r="M89" i="21"/>
  <c r="K89" i="21"/>
  <c r="I89" i="21"/>
  <c r="G89" i="21"/>
  <c r="E89" i="21"/>
  <c r="AQ88" i="21"/>
  <c r="AO88" i="21"/>
  <c r="AM88" i="21"/>
  <c r="AK88" i="21"/>
  <c r="AI88" i="21"/>
  <c r="AG88" i="21"/>
  <c r="AE88" i="21"/>
  <c r="AC88" i="21"/>
  <c r="AA88" i="21"/>
  <c r="Y88" i="21"/>
  <c r="W88" i="21"/>
  <c r="U88" i="21"/>
  <c r="S88" i="21"/>
  <c r="Q88" i="21"/>
  <c r="O88" i="21"/>
  <c r="M88" i="21"/>
  <c r="K88" i="21"/>
  <c r="I88" i="21"/>
  <c r="G88" i="21"/>
  <c r="E88" i="21"/>
  <c r="AQ87" i="21"/>
  <c r="AO87" i="21"/>
  <c r="AM87" i="21"/>
  <c r="AK87" i="21"/>
  <c r="AI87" i="21"/>
  <c r="AG87" i="21"/>
  <c r="AE87" i="21"/>
  <c r="AC87" i="21"/>
  <c r="AA87" i="21"/>
  <c r="Y87" i="21"/>
  <c r="W87" i="21"/>
  <c r="U87" i="21"/>
  <c r="S87" i="21"/>
  <c r="Q87" i="21"/>
  <c r="O87" i="21"/>
  <c r="M87" i="21"/>
  <c r="K87" i="21"/>
  <c r="I87" i="21"/>
  <c r="G87" i="21"/>
  <c r="E87" i="21"/>
  <c r="AQ86" i="21"/>
  <c r="AO86" i="21"/>
  <c r="AM86" i="21"/>
  <c r="AK86" i="21"/>
  <c r="AI86" i="21"/>
  <c r="AG86" i="21"/>
  <c r="AE86" i="21"/>
  <c r="AC86" i="21"/>
  <c r="AA86" i="21"/>
  <c r="Y86" i="21"/>
  <c r="W86" i="21"/>
  <c r="U86" i="21"/>
  <c r="S86" i="21"/>
  <c r="Q86" i="21"/>
  <c r="O86" i="21"/>
  <c r="M86" i="21"/>
  <c r="K86" i="21"/>
  <c r="I86" i="21"/>
  <c r="G86" i="21"/>
  <c r="E86" i="21"/>
  <c r="AQ85" i="21"/>
  <c r="AO85" i="21"/>
  <c r="AM85" i="21"/>
  <c r="AK85" i="21"/>
  <c r="AI85" i="21"/>
  <c r="AG85" i="21"/>
  <c r="AE85" i="21"/>
  <c r="AC85" i="21"/>
  <c r="AA85" i="21"/>
  <c r="Y85" i="21"/>
  <c r="W85" i="21"/>
  <c r="U85" i="21"/>
  <c r="S85" i="21"/>
  <c r="Q85" i="21"/>
  <c r="O85" i="21"/>
  <c r="M85" i="21"/>
  <c r="K85" i="21"/>
  <c r="I85" i="21"/>
  <c r="G85" i="21"/>
  <c r="E85" i="21"/>
  <c r="AQ84" i="21"/>
  <c r="AO84" i="21"/>
  <c r="AM84" i="21"/>
  <c r="AK84" i="21"/>
  <c r="AI84" i="21"/>
  <c r="AG84" i="21"/>
  <c r="AE84" i="21"/>
  <c r="AC84" i="21"/>
  <c r="AA84" i="21"/>
  <c r="Y84" i="21"/>
  <c r="W84" i="21"/>
  <c r="U84" i="21"/>
  <c r="S84" i="21"/>
  <c r="Q84" i="21"/>
  <c r="O84" i="21"/>
  <c r="M84" i="21"/>
  <c r="K84" i="21"/>
  <c r="I84" i="21"/>
  <c r="G84" i="21"/>
  <c r="E84" i="21"/>
  <c r="AQ83" i="21"/>
  <c r="AO83" i="21"/>
  <c r="AM83" i="21"/>
  <c r="AK83" i="21"/>
  <c r="AI83" i="21"/>
  <c r="AG83" i="21"/>
  <c r="AE83" i="21"/>
  <c r="AC83" i="21"/>
  <c r="AA83" i="21"/>
  <c r="Y83" i="21"/>
  <c r="W83" i="21"/>
  <c r="U83" i="21"/>
  <c r="S83" i="21"/>
  <c r="Q83" i="21"/>
  <c r="O83" i="21"/>
  <c r="M83" i="21"/>
  <c r="K83" i="21"/>
  <c r="I83" i="21"/>
  <c r="G83" i="21"/>
  <c r="E83" i="21"/>
  <c r="AQ82" i="21"/>
  <c r="AO82" i="21"/>
  <c r="AM82" i="21"/>
  <c r="AK82" i="21"/>
  <c r="AI82" i="21"/>
  <c r="AG82" i="21"/>
  <c r="AE82" i="21"/>
  <c r="AC82" i="21"/>
  <c r="AA82" i="21"/>
  <c r="Y82" i="21"/>
  <c r="W82" i="21"/>
  <c r="U82" i="21"/>
  <c r="S82" i="21"/>
  <c r="Q82" i="21"/>
  <c r="O82" i="21"/>
  <c r="M82" i="21"/>
  <c r="K82" i="21"/>
  <c r="I82" i="21"/>
  <c r="G82" i="21"/>
  <c r="E82" i="21"/>
  <c r="AQ81" i="21"/>
  <c r="AO81" i="21"/>
  <c r="AM81" i="21"/>
  <c r="AK81" i="21"/>
  <c r="AI81" i="21"/>
  <c r="AG81" i="21"/>
  <c r="AE81" i="21"/>
  <c r="AC81" i="21"/>
  <c r="AA81" i="21"/>
  <c r="Y81" i="21"/>
  <c r="W81" i="21"/>
  <c r="U81" i="21"/>
  <c r="S81" i="21"/>
  <c r="Q81" i="21"/>
  <c r="O81" i="21"/>
  <c r="M81" i="21"/>
  <c r="K81" i="21"/>
  <c r="I81" i="21"/>
  <c r="G81" i="21"/>
  <c r="E81" i="21"/>
  <c r="AQ80" i="21"/>
  <c r="AO80" i="21"/>
  <c r="AM80" i="21"/>
  <c r="AK80" i="21"/>
  <c r="AI80" i="21"/>
  <c r="AG80" i="21"/>
  <c r="AE80" i="21"/>
  <c r="AC80" i="21"/>
  <c r="AA80" i="21"/>
  <c r="Y80" i="21"/>
  <c r="W80" i="21"/>
  <c r="U80" i="21"/>
  <c r="S80" i="21"/>
  <c r="Q80" i="21"/>
  <c r="O80" i="21"/>
  <c r="M80" i="21"/>
  <c r="K80" i="21"/>
  <c r="I80" i="21"/>
  <c r="G80" i="21"/>
  <c r="E80" i="21"/>
  <c r="AQ79" i="21"/>
  <c r="AO79" i="21"/>
  <c r="AM79" i="21"/>
  <c r="AK79" i="21"/>
  <c r="AI79" i="21"/>
  <c r="AG79" i="21"/>
  <c r="AE79" i="21"/>
  <c r="AC79" i="21"/>
  <c r="AA79" i="21"/>
  <c r="Y79" i="21"/>
  <c r="W79" i="21"/>
  <c r="U79" i="21"/>
  <c r="S79" i="21"/>
  <c r="Q79" i="21"/>
  <c r="O79" i="21"/>
  <c r="M79" i="21"/>
  <c r="K79" i="21"/>
  <c r="I79" i="21"/>
  <c r="G79" i="21"/>
  <c r="E79" i="21"/>
  <c r="AQ78" i="21"/>
  <c r="AO78" i="21"/>
  <c r="AM78" i="21"/>
  <c r="AK78" i="21"/>
  <c r="AI78" i="21"/>
  <c r="AG78" i="21"/>
  <c r="AE78" i="21"/>
  <c r="AC78" i="21"/>
  <c r="AA78" i="21"/>
  <c r="Y78" i="21"/>
  <c r="W78" i="21"/>
  <c r="U78" i="21"/>
  <c r="S78" i="21"/>
  <c r="Q78" i="21"/>
  <c r="O78" i="21"/>
  <c r="M78" i="21"/>
  <c r="K78" i="21"/>
  <c r="I78" i="21"/>
  <c r="G78" i="21"/>
  <c r="E78" i="21"/>
  <c r="AQ77" i="21"/>
  <c r="AO77" i="21"/>
  <c r="AM77" i="21"/>
  <c r="AK77" i="21"/>
  <c r="AI77" i="21"/>
  <c r="AG77" i="21"/>
  <c r="AE77" i="21"/>
  <c r="AC77" i="21"/>
  <c r="AA77" i="21"/>
  <c r="Y77" i="21"/>
  <c r="W77" i="21"/>
  <c r="U77" i="21"/>
  <c r="S77" i="21"/>
  <c r="Q77" i="21"/>
  <c r="O77" i="21"/>
  <c r="M77" i="21"/>
  <c r="K77" i="21"/>
  <c r="I77" i="21"/>
  <c r="G77" i="21"/>
  <c r="E77" i="21"/>
  <c r="AQ76" i="21"/>
  <c r="AO76" i="21"/>
  <c r="AM76" i="21"/>
  <c r="AK76" i="21"/>
  <c r="AI76" i="21"/>
  <c r="AG76" i="21"/>
  <c r="AE76" i="21"/>
  <c r="AC76" i="21"/>
  <c r="AA76" i="21"/>
  <c r="Y76" i="21"/>
  <c r="W76" i="21"/>
  <c r="U76" i="21"/>
  <c r="S76" i="21"/>
  <c r="Q76" i="21"/>
  <c r="O76" i="21"/>
  <c r="M76" i="21"/>
  <c r="K76" i="21"/>
  <c r="I76" i="21"/>
  <c r="G76" i="21"/>
  <c r="E76" i="21"/>
  <c r="AQ75" i="21"/>
  <c r="AO75" i="21"/>
  <c r="AM75" i="21"/>
  <c r="AK75" i="21"/>
  <c r="AI75" i="21"/>
  <c r="AG75" i="21"/>
  <c r="AE75" i="21"/>
  <c r="AC75" i="21"/>
  <c r="AA75" i="21"/>
  <c r="Y75" i="21"/>
  <c r="W75" i="21"/>
  <c r="U75" i="21"/>
  <c r="S75" i="21"/>
  <c r="Q75" i="21"/>
  <c r="O75" i="21"/>
  <c r="M75" i="21"/>
  <c r="K75" i="21"/>
  <c r="I75" i="21"/>
  <c r="G75" i="21"/>
  <c r="E75" i="21"/>
  <c r="AQ74" i="21"/>
  <c r="AO74" i="21"/>
  <c r="AM74" i="21"/>
  <c r="AK74" i="21"/>
  <c r="AI74" i="21"/>
  <c r="AG74" i="21"/>
  <c r="AE74" i="21"/>
  <c r="AC74" i="21"/>
  <c r="AA74" i="21"/>
  <c r="Y74" i="21"/>
  <c r="W74" i="21"/>
  <c r="U74" i="21"/>
  <c r="S74" i="21"/>
  <c r="Q74" i="21"/>
  <c r="O74" i="21"/>
  <c r="M74" i="21"/>
  <c r="K74" i="21"/>
  <c r="I74" i="21"/>
  <c r="G74" i="21"/>
  <c r="E74" i="21"/>
  <c r="AQ73" i="21"/>
  <c r="AO73" i="21"/>
  <c r="AM73" i="21"/>
  <c r="AK73" i="21"/>
  <c r="AI73" i="21"/>
  <c r="AG73" i="21"/>
  <c r="AE73" i="21"/>
  <c r="AC73" i="21"/>
  <c r="AA73" i="21"/>
  <c r="Y73" i="21"/>
  <c r="W73" i="21"/>
  <c r="U73" i="21"/>
  <c r="S73" i="21"/>
  <c r="Q73" i="21"/>
  <c r="O73" i="21"/>
  <c r="M73" i="21"/>
  <c r="K73" i="21"/>
  <c r="I73" i="21"/>
  <c r="G73" i="21"/>
  <c r="E73" i="21"/>
  <c r="AQ72" i="21"/>
  <c r="AO72" i="21"/>
  <c r="AM72" i="21"/>
  <c r="AK72" i="21"/>
  <c r="AI72" i="21"/>
  <c r="AG72" i="21"/>
  <c r="AE72" i="21"/>
  <c r="AC72" i="21"/>
  <c r="AA72" i="21"/>
  <c r="Y72" i="21"/>
  <c r="W72" i="21"/>
  <c r="U72" i="21"/>
  <c r="S72" i="21"/>
  <c r="Q72" i="21"/>
  <c r="O72" i="21"/>
  <c r="M72" i="21"/>
  <c r="K72" i="21"/>
  <c r="I72" i="21"/>
  <c r="G72" i="21"/>
  <c r="E72" i="21"/>
  <c r="AQ71" i="21"/>
  <c r="AO71" i="21"/>
  <c r="AM71" i="21"/>
  <c r="AK71" i="21"/>
  <c r="AI71" i="21"/>
  <c r="AG71" i="21"/>
  <c r="AE71" i="21"/>
  <c r="AC71" i="21"/>
  <c r="AA71" i="21"/>
  <c r="Y71" i="21"/>
  <c r="W71" i="21"/>
  <c r="U71" i="21"/>
  <c r="S71" i="21"/>
  <c r="Q71" i="21"/>
  <c r="O71" i="21"/>
  <c r="M71" i="21"/>
  <c r="K71" i="21"/>
  <c r="I71" i="21"/>
  <c r="G71" i="21"/>
  <c r="E71" i="21"/>
  <c r="AQ70" i="21"/>
  <c r="AO70" i="21"/>
  <c r="AM70" i="21"/>
  <c r="AK70" i="21"/>
  <c r="AI70" i="21"/>
  <c r="AG70" i="21"/>
  <c r="AE70" i="21"/>
  <c r="AC70" i="21"/>
  <c r="AA70" i="21"/>
  <c r="Y70" i="21"/>
  <c r="W70" i="21"/>
  <c r="U70" i="21"/>
  <c r="S70" i="21"/>
  <c r="Q70" i="21"/>
  <c r="O70" i="21"/>
  <c r="M70" i="21"/>
  <c r="K70" i="21"/>
  <c r="I70" i="21"/>
  <c r="G70" i="21"/>
  <c r="E70" i="21"/>
  <c r="AQ69" i="21"/>
  <c r="AO69" i="21"/>
  <c r="AM69" i="21"/>
  <c r="AK69" i="21"/>
  <c r="AI69" i="21"/>
  <c r="AG69" i="21"/>
  <c r="AE69" i="21"/>
  <c r="AC69" i="21"/>
  <c r="AA69" i="21"/>
  <c r="Y69" i="21"/>
  <c r="W69" i="21"/>
  <c r="U69" i="21"/>
  <c r="S69" i="21"/>
  <c r="Q69" i="21"/>
  <c r="O69" i="21"/>
  <c r="M69" i="21"/>
  <c r="K69" i="21"/>
  <c r="I69" i="21"/>
  <c r="G69" i="21"/>
  <c r="E69" i="21"/>
  <c r="AQ68" i="21"/>
  <c r="AO68" i="21"/>
  <c r="AM68" i="21"/>
  <c r="AK68" i="21"/>
  <c r="AI68" i="21"/>
  <c r="AG68" i="21"/>
  <c r="AE68" i="21"/>
  <c r="AC68" i="21"/>
  <c r="AA68" i="21"/>
  <c r="Y68" i="21"/>
  <c r="W68" i="21"/>
  <c r="U68" i="21"/>
  <c r="S68" i="21"/>
  <c r="Q68" i="21"/>
  <c r="O68" i="21"/>
  <c r="M68" i="21"/>
  <c r="K68" i="21"/>
  <c r="I68" i="21"/>
  <c r="G68" i="21"/>
  <c r="E68" i="21"/>
  <c r="AQ67" i="21"/>
  <c r="AO67" i="21"/>
  <c r="AM67" i="21"/>
  <c r="AK67" i="21"/>
  <c r="AI67" i="21"/>
  <c r="AG67" i="21"/>
  <c r="AE67" i="21"/>
  <c r="AC67" i="21"/>
  <c r="AA67" i="21"/>
  <c r="Y67" i="21"/>
  <c r="W67" i="21"/>
  <c r="U67" i="21"/>
  <c r="S67" i="21"/>
  <c r="Q67" i="21"/>
  <c r="O67" i="21"/>
  <c r="M67" i="21"/>
  <c r="K67" i="21"/>
  <c r="I67" i="21"/>
  <c r="G67" i="21"/>
  <c r="E67" i="21"/>
  <c r="AQ66" i="21"/>
  <c r="AO66" i="21"/>
  <c r="AM66" i="21"/>
  <c r="AK66" i="21"/>
  <c r="AI66" i="21"/>
  <c r="AG66" i="21"/>
  <c r="AE66" i="21"/>
  <c r="AC66" i="21"/>
  <c r="AA66" i="21"/>
  <c r="Y66" i="21"/>
  <c r="W66" i="21"/>
  <c r="U66" i="21"/>
  <c r="S66" i="21"/>
  <c r="Q66" i="21"/>
  <c r="O66" i="21"/>
  <c r="M66" i="21"/>
  <c r="K66" i="21"/>
  <c r="I66" i="21"/>
  <c r="G66" i="21"/>
  <c r="E66" i="21"/>
  <c r="AQ65" i="21"/>
  <c r="AO65" i="21"/>
  <c r="AM65" i="21"/>
  <c r="AK65" i="21"/>
  <c r="AI65" i="21"/>
  <c r="AG65" i="21"/>
  <c r="AE65" i="21"/>
  <c r="AC65" i="21"/>
  <c r="AA65" i="21"/>
  <c r="Y65" i="21"/>
  <c r="W65" i="21"/>
  <c r="U65" i="21"/>
  <c r="S65" i="21"/>
  <c r="Q65" i="21"/>
  <c r="O65" i="21"/>
  <c r="M65" i="21"/>
  <c r="K65" i="21"/>
  <c r="I65" i="21"/>
  <c r="G65" i="21"/>
  <c r="E65" i="21"/>
  <c r="AQ64" i="21"/>
  <c r="AO64" i="21"/>
  <c r="AM64" i="21"/>
  <c r="AK64" i="21"/>
  <c r="AI64" i="21"/>
  <c r="AG64" i="21"/>
  <c r="AE64" i="21"/>
  <c r="AC64" i="21"/>
  <c r="AA64" i="21"/>
  <c r="Y64" i="21"/>
  <c r="W64" i="21"/>
  <c r="U64" i="21"/>
  <c r="S64" i="21"/>
  <c r="Q64" i="21"/>
  <c r="O64" i="21"/>
  <c r="M64" i="21"/>
  <c r="K64" i="21"/>
  <c r="I64" i="21"/>
  <c r="G64" i="21"/>
  <c r="E64" i="21"/>
  <c r="AQ63" i="21"/>
  <c r="AO63" i="21"/>
  <c r="AM63" i="21"/>
  <c r="AK63" i="21"/>
  <c r="AI63" i="21"/>
  <c r="AG63" i="21"/>
  <c r="AE63" i="21"/>
  <c r="AC63" i="21"/>
  <c r="AA63" i="21"/>
  <c r="Y63" i="21"/>
  <c r="W63" i="21"/>
  <c r="U63" i="21"/>
  <c r="S63" i="21"/>
  <c r="Q63" i="21"/>
  <c r="O63" i="21"/>
  <c r="M63" i="21"/>
  <c r="K63" i="21"/>
  <c r="I63" i="21"/>
  <c r="G63" i="21"/>
  <c r="E63" i="21"/>
  <c r="AQ62" i="21"/>
  <c r="AO62" i="21"/>
  <c r="AM62" i="21"/>
  <c r="AK62" i="21"/>
  <c r="AI62" i="21"/>
  <c r="AG62" i="21"/>
  <c r="AE62" i="21"/>
  <c r="AC62" i="21"/>
  <c r="AA62" i="21"/>
  <c r="Y62" i="21"/>
  <c r="W62" i="21"/>
  <c r="U62" i="21"/>
  <c r="S62" i="21"/>
  <c r="Q62" i="21"/>
  <c r="O62" i="21"/>
  <c r="M62" i="21"/>
  <c r="K62" i="21"/>
  <c r="I62" i="21"/>
  <c r="G62" i="21"/>
  <c r="E62" i="21"/>
  <c r="AQ61" i="21"/>
  <c r="AO61" i="21"/>
  <c r="AM61" i="21"/>
  <c r="AK61" i="21"/>
  <c r="AI61" i="21"/>
  <c r="AG61" i="21"/>
  <c r="AE61" i="21"/>
  <c r="AC61" i="21"/>
  <c r="AA61" i="21"/>
  <c r="Y61" i="21"/>
  <c r="W61" i="21"/>
  <c r="U61" i="21"/>
  <c r="S61" i="21"/>
  <c r="Q61" i="21"/>
  <c r="O61" i="21"/>
  <c r="M61" i="21"/>
  <c r="K61" i="21"/>
  <c r="I61" i="21"/>
  <c r="G61" i="21"/>
  <c r="E61" i="21"/>
  <c r="AQ60" i="21"/>
  <c r="AO60" i="21"/>
  <c r="AM60" i="21"/>
  <c r="AK60" i="21"/>
  <c r="AI60" i="21"/>
  <c r="AG60" i="21"/>
  <c r="AE60" i="21"/>
  <c r="AC60" i="21"/>
  <c r="AA60" i="21"/>
  <c r="Y60" i="21"/>
  <c r="W60" i="21"/>
  <c r="U60" i="21"/>
  <c r="S60" i="21"/>
  <c r="Q60" i="21"/>
  <c r="O60" i="21"/>
  <c r="M60" i="21"/>
  <c r="K60" i="21"/>
  <c r="I60" i="21"/>
  <c r="G60" i="21"/>
  <c r="E60" i="21"/>
  <c r="AQ59" i="21"/>
  <c r="AO59" i="21"/>
  <c r="AM59" i="21"/>
  <c r="AK59" i="21"/>
  <c r="AI59" i="21"/>
  <c r="AG59" i="21"/>
  <c r="AE59" i="21"/>
  <c r="AC59" i="21"/>
  <c r="AA59" i="21"/>
  <c r="Y59" i="21"/>
  <c r="W59" i="21"/>
  <c r="U59" i="21"/>
  <c r="S59" i="21"/>
  <c r="Q59" i="21"/>
  <c r="O59" i="21"/>
  <c r="M59" i="21"/>
  <c r="K59" i="21"/>
  <c r="I59" i="21"/>
  <c r="G59" i="21"/>
  <c r="E59" i="21"/>
  <c r="AQ58" i="21"/>
  <c r="AO58" i="21"/>
  <c r="AM58" i="21"/>
  <c r="AK58" i="21"/>
  <c r="AI58" i="21"/>
  <c r="AG58" i="21"/>
  <c r="AE58" i="21"/>
  <c r="AC58" i="21"/>
  <c r="AA58" i="21"/>
  <c r="Y58" i="21"/>
  <c r="W58" i="21"/>
  <c r="U58" i="21"/>
  <c r="S58" i="21"/>
  <c r="Q58" i="21"/>
  <c r="O58" i="21"/>
  <c r="M58" i="21"/>
  <c r="K58" i="21"/>
  <c r="I58" i="21"/>
  <c r="G58" i="21"/>
  <c r="E58" i="21"/>
  <c r="AQ57" i="21"/>
  <c r="AO57" i="21"/>
  <c r="AM57" i="21"/>
  <c r="AK57" i="21"/>
  <c r="AI57" i="21"/>
  <c r="AG57" i="21"/>
  <c r="AE57" i="21"/>
  <c r="AC57" i="21"/>
  <c r="AA57" i="21"/>
  <c r="Y57" i="21"/>
  <c r="W57" i="21"/>
  <c r="U57" i="21"/>
  <c r="S57" i="21"/>
  <c r="Q57" i="21"/>
  <c r="O57" i="21"/>
  <c r="M57" i="21"/>
  <c r="K57" i="21"/>
  <c r="I57" i="21"/>
  <c r="G57" i="21"/>
  <c r="E57" i="21"/>
  <c r="AQ56" i="21"/>
  <c r="AO56" i="21"/>
  <c r="AM56" i="21"/>
  <c r="AK56" i="21"/>
  <c r="AI56" i="21"/>
  <c r="AG56" i="21"/>
  <c r="AE56" i="21"/>
  <c r="AC56" i="21"/>
  <c r="AA56" i="21"/>
  <c r="Y56" i="21"/>
  <c r="W56" i="21"/>
  <c r="U56" i="21"/>
  <c r="S56" i="21"/>
  <c r="Q56" i="21"/>
  <c r="O56" i="21"/>
  <c r="M56" i="21"/>
  <c r="K56" i="21"/>
  <c r="I56" i="21"/>
  <c r="G56" i="21"/>
  <c r="E56" i="21"/>
  <c r="AQ55" i="21"/>
  <c r="AO55" i="21"/>
  <c r="AM55" i="21"/>
  <c r="AK55" i="21"/>
  <c r="AI55" i="21"/>
  <c r="AG55" i="21"/>
  <c r="AE55" i="21"/>
  <c r="AC55" i="21"/>
  <c r="AA55" i="21"/>
  <c r="Y55" i="21"/>
  <c r="W55" i="21"/>
  <c r="U55" i="21"/>
  <c r="S55" i="21"/>
  <c r="Q55" i="21"/>
  <c r="O55" i="21"/>
  <c r="M55" i="21"/>
  <c r="K55" i="21"/>
  <c r="I55" i="21"/>
  <c r="G55" i="21"/>
  <c r="E55" i="21"/>
  <c r="AQ54" i="21"/>
  <c r="AO54" i="21"/>
  <c r="AM54" i="21"/>
  <c r="AK54" i="21"/>
  <c r="AI54" i="21"/>
  <c r="AG54" i="21"/>
  <c r="AE54" i="21"/>
  <c r="AC54" i="21"/>
  <c r="AA54" i="21"/>
  <c r="Y54" i="21"/>
  <c r="W54" i="21"/>
  <c r="U54" i="21"/>
  <c r="S54" i="21"/>
  <c r="Q54" i="21"/>
  <c r="O54" i="21"/>
  <c r="M54" i="21"/>
  <c r="K54" i="21"/>
  <c r="I54" i="21"/>
  <c r="G54" i="21"/>
  <c r="E54" i="21"/>
  <c r="AQ53" i="21"/>
  <c r="AO53" i="21"/>
  <c r="AM53" i="21"/>
  <c r="AK53" i="21"/>
  <c r="AI53" i="21"/>
  <c r="AG53" i="21"/>
  <c r="AE53" i="21"/>
  <c r="AC53" i="21"/>
  <c r="AA53" i="21"/>
  <c r="Y53" i="21"/>
  <c r="W53" i="21"/>
  <c r="U53" i="21"/>
  <c r="S53" i="21"/>
  <c r="Q53" i="21"/>
  <c r="O53" i="21"/>
  <c r="M53" i="21"/>
  <c r="K53" i="21"/>
  <c r="I53" i="21"/>
  <c r="G53" i="21"/>
  <c r="E53" i="21"/>
  <c r="AQ52" i="21"/>
  <c r="AO52" i="21"/>
  <c r="AM52" i="21"/>
  <c r="AK52" i="21"/>
  <c r="AI52" i="21"/>
  <c r="AG52" i="21"/>
  <c r="AE52" i="21"/>
  <c r="AC52" i="21"/>
  <c r="AA52" i="21"/>
  <c r="Y52" i="21"/>
  <c r="W52" i="21"/>
  <c r="U52" i="21"/>
  <c r="S52" i="21"/>
  <c r="Q52" i="21"/>
  <c r="O52" i="21"/>
  <c r="M52" i="21"/>
  <c r="K52" i="21"/>
  <c r="I52" i="21"/>
  <c r="G52" i="21"/>
  <c r="E52" i="21"/>
  <c r="AQ51" i="21"/>
  <c r="AO51" i="21"/>
  <c r="AM51" i="21"/>
  <c r="AK51" i="21"/>
  <c r="AI51" i="21"/>
  <c r="AG51" i="21"/>
  <c r="AE51" i="21"/>
  <c r="AC51" i="21"/>
  <c r="AA51" i="21"/>
  <c r="Y51" i="21"/>
  <c r="W51" i="21"/>
  <c r="U51" i="21"/>
  <c r="S51" i="21"/>
  <c r="Q51" i="21"/>
  <c r="O51" i="21"/>
  <c r="M51" i="21"/>
  <c r="K51" i="21"/>
  <c r="I51" i="21"/>
  <c r="G51" i="21"/>
  <c r="E51" i="21"/>
  <c r="AQ50" i="21"/>
  <c r="AO50" i="21"/>
  <c r="AM50" i="21"/>
  <c r="AK50" i="21"/>
  <c r="AI50" i="21"/>
  <c r="AG50" i="21"/>
  <c r="AE50" i="21"/>
  <c r="AC50" i="21"/>
  <c r="AA50" i="21"/>
  <c r="Y50" i="21"/>
  <c r="W50" i="21"/>
  <c r="U50" i="21"/>
  <c r="S50" i="21"/>
  <c r="Q50" i="21"/>
  <c r="O50" i="21"/>
  <c r="M50" i="21"/>
  <c r="K50" i="21"/>
  <c r="I50" i="21"/>
  <c r="G50" i="21"/>
  <c r="E50" i="21"/>
  <c r="AQ49" i="21"/>
  <c r="AO49" i="21"/>
  <c r="AM49" i="21"/>
  <c r="AK49" i="21"/>
  <c r="AI49" i="21"/>
  <c r="AG49" i="21"/>
  <c r="AE49" i="21"/>
  <c r="AC49" i="21"/>
  <c r="AA49" i="21"/>
  <c r="Y49" i="21"/>
  <c r="W49" i="21"/>
  <c r="U49" i="21"/>
  <c r="S49" i="21"/>
  <c r="Q49" i="21"/>
  <c r="O49" i="21"/>
  <c r="M49" i="21"/>
  <c r="K49" i="21"/>
  <c r="I49" i="21"/>
  <c r="G49" i="21"/>
  <c r="E49" i="21"/>
  <c r="AQ48" i="21"/>
  <c r="AO48" i="21"/>
  <c r="AM48" i="21"/>
  <c r="AK48" i="21"/>
  <c r="AI48" i="21"/>
  <c r="AG48" i="21"/>
  <c r="AE48" i="21"/>
  <c r="AC48" i="21"/>
  <c r="AA48" i="21"/>
  <c r="Y48" i="21"/>
  <c r="W48" i="21"/>
  <c r="U48" i="21"/>
  <c r="S48" i="21"/>
  <c r="Q48" i="21"/>
  <c r="O48" i="21"/>
  <c r="M48" i="21"/>
  <c r="K48" i="21"/>
  <c r="I48" i="21"/>
  <c r="G48" i="21"/>
  <c r="E48" i="21"/>
  <c r="AQ47" i="21"/>
  <c r="AO47" i="21"/>
  <c r="AM47" i="21"/>
  <c r="AK47" i="21"/>
  <c r="AI47" i="21"/>
  <c r="AG47" i="21"/>
  <c r="AE47" i="21"/>
  <c r="AC47" i="21"/>
  <c r="AA47" i="21"/>
  <c r="Y47" i="21"/>
  <c r="W47" i="21"/>
  <c r="U47" i="21"/>
  <c r="S47" i="21"/>
  <c r="Q47" i="21"/>
  <c r="O47" i="21"/>
  <c r="M47" i="21"/>
  <c r="K47" i="21"/>
  <c r="I47" i="21"/>
  <c r="G47" i="21"/>
  <c r="E47" i="21"/>
  <c r="AQ46" i="21"/>
  <c r="AO46" i="21"/>
  <c r="AM46" i="21"/>
  <c r="AK46" i="21"/>
  <c r="AI46" i="21"/>
  <c r="AG46" i="21"/>
  <c r="AE46" i="21"/>
  <c r="AC46" i="21"/>
  <c r="AA46" i="21"/>
  <c r="Y46" i="21"/>
  <c r="W46" i="21"/>
  <c r="U46" i="21"/>
  <c r="S46" i="21"/>
  <c r="Q46" i="21"/>
  <c r="O46" i="21"/>
  <c r="M46" i="21"/>
  <c r="K46" i="21"/>
  <c r="I46" i="21"/>
  <c r="G46" i="21"/>
  <c r="E46" i="21"/>
  <c r="AQ45" i="21"/>
  <c r="AO45" i="21"/>
  <c r="AM45" i="21"/>
  <c r="AK45" i="21"/>
  <c r="AI45" i="21"/>
  <c r="AG45" i="21"/>
  <c r="AE45" i="21"/>
  <c r="AC45" i="21"/>
  <c r="AA45" i="21"/>
  <c r="Y45" i="21"/>
  <c r="W45" i="21"/>
  <c r="U45" i="21"/>
  <c r="S45" i="21"/>
  <c r="Q45" i="21"/>
  <c r="O45" i="21"/>
  <c r="M45" i="21"/>
  <c r="K45" i="21"/>
  <c r="I45" i="21"/>
  <c r="G45" i="21"/>
  <c r="E45" i="21"/>
  <c r="AQ44" i="21"/>
  <c r="AO44" i="21"/>
  <c r="AM44" i="21"/>
  <c r="AK44" i="21"/>
  <c r="AI44" i="21"/>
  <c r="AG44" i="21"/>
  <c r="AE44" i="21"/>
  <c r="AC44" i="21"/>
  <c r="AA44" i="21"/>
  <c r="Y44" i="21"/>
  <c r="W44" i="21"/>
  <c r="U44" i="21"/>
  <c r="S44" i="21"/>
  <c r="Q44" i="21"/>
  <c r="O44" i="21"/>
  <c r="M44" i="21"/>
  <c r="K44" i="21"/>
  <c r="I44" i="21"/>
  <c r="G44" i="21"/>
  <c r="E44" i="21"/>
  <c r="AQ43" i="21"/>
  <c r="AO43" i="21"/>
  <c r="AM43" i="21"/>
  <c r="AK43" i="21"/>
  <c r="AI43" i="21"/>
  <c r="AG43" i="21"/>
  <c r="AE43" i="21"/>
  <c r="AC43" i="21"/>
  <c r="AA43" i="21"/>
  <c r="Y43" i="21"/>
  <c r="W43" i="21"/>
  <c r="U43" i="21"/>
  <c r="S43" i="21"/>
  <c r="Q43" i="21"/>
  <c r="O43" i="21"/>
  <c r="M43" i="21"/>
  <c r="K43" i="21"/>
  <c r="I43" i="21"/>
  <c r="G43" i="21"/>
  <c r="E43" i="21"/>
  <c r="AQ42" i="21"/>
  <c r="AO42" i="21"/>
  <c r="AM42" i="21"/>
  <c r="AK42" i="21"/>
  <c r="AI42" i="21"/>
  <c r="AG42" i="21"/>
  <c r="AE42" i="21"/>
  <c r="AC42" i="21"/>
  <c r="AA42" i="21"/>
  <c r="Y42" i="21"/>
  <c r="W42" i="21"/>
  <c r="U42" i="21"/>
  <c r="S42" i="21"/>
  <c r="Q42" i="21"/>
  <c r="O42" i="21"/>
  <c r="M42" i="21"/>
  <c r="K42" i="21"/>
  <c r="I42" i="21"/>
  <c r="G42" i="21"/>
  <c r="E42" i="21"/>
  <c r="AQ41" i="21"/>
  <c r="AO41" i="21"/>
  <c r="AM41" i="21"/>
  <c r="AK41" i="21"/>
  <c r="AI41" i="21"/>
  <c r="AG41" i="21"/>
  <c r="AE41" i="21"/>
  <c r="AC41" i="21"/>
  <c r="AA41" i="21"/>
  <c r="Y41" i="21"/>
  <c r="W41" i="21"/>
  <c r="U41" i="21"/>
  <c r="S41" i="21"/>
  <c r="Q41" i="21"/>
  <c r="O41" i="21"/>
  <c r="M41" i="21"/>
  <c r="K41" i="21"/>
  <c r="I41" i="21"/>
  <c r="G41" i="21"/>
  <c r="E41" i="21"/>
  <c r="AQ40" i="21"/>
  <c r="AO40" i="21"/>
  <c r="AM40" i="21"/>
  <c r="AK40" i="21"/>
  <c r="AI40" i="21"/>
  <c r="AG40" i="21"/>
  <c r="AE40" i="21"/>
  <c r="AC40" i="21"/>
  <c r="AA40" i="21"/>
  <c r="Y40" i="21"/>
  <c r="W40" i="21"/>
  <c r="U40" i="21"/>
  <c r="S40" i="21"/>
  <c r="Q40" i="21"/>
  <c r="O40" i="21"/>
  <c r="M40" i="21"/>
  <c r="K40" i="21"/>
  <c r="I40" i="21"/>
  <c r="G40" i="21"/>
  <c r="E40" i="21"/>
  <c r="AQ39" i="21"/>
  <c r="AO39" i="21"/>
  <c r="AM39" i="21"/>
  <c r="AK39" i="21"/>
  <c r="AI39" i="21"/>
  <c r="AG39" i="21"/>
  <c r="AE39" i="21"/>
  <c r="AC39" i="21"/>
  <c r="AA39" i="21"/>
  <c r="Y39" i="21"/>
  <c r="W39" i="21"/>
  <c r="U39" i="21"/>
  <c r="S39" i="21"/>
  <c r="Q39" i="21"/>
  <c r="O39" i="21"/>
  <c r="M39" i="21"/>
  <c r="K39" i="21"/>
  <c r="I39" i="21"/>
  <c r="G39" i="21"/>
  <c r="E39" i="21"/>
  <c r="AQ38" i="21"/>
  <c r="AO38" i="21"/>
  <c r="AM38" i="21"/>
  <c r="AK38" i="21"/>
  <c r="AI38" i="21"/>
  <c r="AG38" i="21"/>
  <c r="AE38" i="21"/>
  <c r="AC38" i="21"/>
  <c r="AA38" i="21"/>
  <c r="Y38" i="21"/>
  <c r="W38" i="21"/>
  <c r="U38" i="21"/>
  <c r="S38" i="21"/>
  <c r="Q38" i="21"/>
  <c r="O38" i="21"/>
  <c r="M38" i="21"/>
  <c r="K38" i="21"/>
  <c r="I38" i="21"/>
  <c r="G38" i="21"/>
  <c r="E38" i="21"/>
  <c r="AQ37" i="21"/>
  <c r="AO37" i="21"/>
  <c r="AM37" i="21"/>
  <c r="AK37" i="21"/>
  <c r="AI37" i="21"/>
  <c r="AG37" i="21"/>
  <c r="AE37" i="21"/>
  <c r="AC37" i="21"/>
  <c r="AA37" i="21"/>
  <c r="Y37" i="21"/>
  <c r="W37" i="21"/>
  <c r="U37" i="21"/>
  <c r="S37" i="21"/>
  <c r="Q37" i="21"/>
  <c r="O37" i="21"/>
  <c r="M37" i="21"/>
  <c r="K37" i="21"/>
  <c r="I37" i="21"/>
  <c r="G37" i="21"/>
  <c r="E37" i="21"/>
  <c r="AQ36" i="21"/>
  <c r="AO36" i="21"/>
  <c r="AM36" i="21"/>
  <c r="AK36" i="21"/>
  <c r="AI36" i="21"/>
  <c r="AG36" i="21"/>
  <c r="AE36" i="21"/>
  <c r="AC36" i="21"/>
  <c r="AA36" i="21"/>
  <c r="Y36" i="21"/>
  <c r="W36" i="21"/>
  <c r="U36" i="21"/>
  <c r="S36" i="21"/>
  <c r="Q36" i="21"/>
  <c r="O36" i="21"/>
  <c r="M36" i="21"/>
  <c r="K36" i="21"/>
  <c r="I36" i="21"/>
  <c r="G36" i="21"/>
  <c r="E36" i="21"/>
  <c r="AQ35" i="21"/>
  <c r="AO35" i="21"/>
  <c r="AM35" i="21"/>
  <c r="AK35" i="21"/>
  <c r="AI35" i="21"/>
  <c r="AG35" i="21"/>
  <c r="AE35" i="21"/>
  <c r="AC35" i="21"/>
  <c r="AA35" i="21"/>
  <c r="Y35" i="21"/>
  <c r="W35" i="21"/>
  <c r="U35" i="21"/>
  <c r="S35" i="21"/>
  <c r="Q35" i="21"/>
  <c r="O35" i="21"/>
  <c r="M35" i="21"/>
  <c r="K35" i="21"/>
  <c r="I35" i="21"/>
  <c r="G35" i="21"/>
  <c r="E35" i="21"/>
  <c r="AQ34" i="21"/>
  <c r="AO34" i="21"/>
  <c r="AM34" i="21"/>
  <c r="AK34" i="21"/>
  <c r="AI34" i="21"/>
  <c r="AG34" i="21"/>
  <c r="AE34" i="21"/>
  <c r="AC34" i="21"/>
  <c r="AA34" i="21"/>
  <c r="Y34" i="21"/>
  <c r="W34" i="21"/>
  <c r="U34" i="21"/>
  <c r="S34" i="21"/>
  <c r="Q34" i="21"/>
  <c r="O34" i="21"/>
  <c r="M34" i="21"/>
  <c r="K34" i="21"/>
  <c r="I34" i="21"/>
  <c r="G34" i="21"/>
  <c r="E34" i="21"/>
  <c r="AQ33" i="21"/>
  <c r="AO33" i="21"/>
  <c r="AM33" i="21"/>
  <c r="AK33" i="21"/>
  <c r="AI33" i="21"/>
  <c r="AG33" i="21"/>
  <c r="AE33" i="21"/>
  <c r="AC33" i="21"/>
  <c r="AA33" i="21"/>
  <c r="Y33" i="21"/>
  <c r="W33" i="21"/>
  <c r="U33" i="21"/>
  <c r="S33" i="21"/>
  <c r="Q33" i="21"/>
  <c r="O33" i="21"/>
  <c r="M33" i="21"/>
  <c r="K33" i="21"/>
  <c r="I33" i="21"/>
  <c r="G33" i="21"/>
  <c r="E33" i="21"/>
  <c r="AQ32" i="21"/>
  <c r="AO32" i="21"/>
  <c r="AM32" i="21"/>
  <c r="AK32" i="21"/>
  <c r="AI32" i="21"/>
  <c r="AG32" i="21"/>
  <c r="AE32" i="21"/>
  <c r="AC32" i="21"/>
  <c r="AA32" i="21"/>
  <c r="Y32" i="21"/>
  <c r="W32" i="21"/>
  <c r="U32" i="21"/>
  <c r="S32" i="21"/>
  <c r="Q32" i="21"/>
  <c r="O32" i="21"/>
  <c r="M32" i="21"/>
  <c r="K32" i="21"/>
  <c r="I32" i="21"/>
  <c r="G32" i="21"/>
  <c r="E32" i="21"/>
  <c r="AQ31" i="21"/>
  <c r="AO31" i="21"/>
  <c r="AM31" i="21"/>
  <c r="AK31" i="21"/>
  <c r="AI31" i="21"/>
  <c r="AG31" i="21"/>
  <c r="AE31" i="21"/>
  <c r="AC31" i="21"/>
  <c r="AA31" i="21"/>
  <c r="Y31" i="21"/>
  <c r="W31" i="21"/>
  <c r="U31" i="21"/>
  <c r="S31" i="21"/>
  <c r="Q31" i="21"/>
  <c r="O31" i="21"/>
  <c r="M31" i="21"/>
  <c r="K31" i="21"/>
  <c r="I31" i="21"/>
  <c r="G31" i="21"/>
  <c r="E31" i="21"/>
  <c r="AQ30" i="21"/>
  <c r="AO30" i="21"/>
  <c r="AM30" i="21"/>
  <c r="AK30" i="21"/>
  <c r="AI30" i="21"/>
  <c r="AG30" i="21"/>
  <c r="AE30" i="21"/>
  <c r="AC30" i="21"/>
  <c r="AA30" i="21"/>
  <c r="Y30" i="21"/>
  <c r="W30" i="21"/>
  <c r="U30" i="21"/>
  <c r="S30" i="21"/>
  <c r="Q30" i="21"/>
  <c r="O30" i="21"/>
  <c r="M30" i="21"/>
  <c r="K30" i="21"/>
  <c r="I30" i="21"/>
  <c r="G30" i="21"/>
  <c r="E30" i="21"/>
  <c r="AQ29" i="21"/>
  <c r="AO29" i="21"/>
  <c r="AM29" i="21"/>
  <c r="AK29" i="21"/>
  <c r="AI29" i="21"/>
  <c r="AG29" i="21"/>
  <c r="AE29" i="21"/>
  <c r="AC29" i="21"/>
  <c r="AA29" i="21"/>
  <c r="Y29" i="21"/>
  <c r="W29" i="21"/>
  <c r="U29" i="21"/>
  <c r="S29" i="21"/>
  <c r="Q29" i="21"/>
  <c r="O29" i="21"/>
  <c r="M29" i="21"/>
  <c r="K29" i="21"/>
  <c r="I29" i="21"/>
  <c r="G29" i="21"/>
  <c r="E29" i="21"/>
  <c r="AQ28" i="21"/>
  <c r="AO28" i="21"/>
  <c r="AM28" i="21"/>
  <c r="AK28" i="21"/>
  <c r="AI28" i="21"/>
  <c r="AG28" i="21"/>
  <c r="AE28" i="21"/>
  <c r="AC28" i="21"/>
  <c r="AA28" i="21"/>
  <c r="Y28" i="21"/>
  <c r="W28" i="21"/>
  <c r="U28" i="21"/>
  <c r="S28" i="21"/>
  <c r="Q28" i="21"/>
  <c r="O28" i="21"/>
  <c r="M28" i="21"/>
  <c r="K28" i="21"/>
  <c r="I28" i="21"/>
  <c r="G28" i="21"/>
  <c r="E28" i="21"/>
  <c r="AQ27" i="21"/>
  <c r="AO27" i="21"/>
  <c r="AM27" i="21"/>
  <c r="AK27" i="21"/>
  <c r="AI27" i="21"/>
  <c r="AG27" i="21"/>
  <c r="AE27" i="21"/>
  <c r="AC27" i="21"/>
  <c r="AA27" i="21"/>
  <c r="Y27" i="21"/>
  <c r="W27" i="21"/>
  <c r="U27" i="21"/>
  <c r="S27" i="21"/>
  <c r="Q27" i="21"/>
  <c r="O27" i="21"/>
  <c r="M27" i="21"/>
  <c r="K27" i="21"/>
  <c r="I27" i="21"/>
  <c r="G27" i="21"/>
  <c r="E27" i="21"/>
  <c r="AQ26" i="21"/>
  <c r="AO26" i="21"/>
  <c r="AM26" i="21"/>
  <c r="AK26" i="21"/>
  <c r="AI26" i="21"/>
  <c r="AG26" i="21"/>
  <c r="AE26" i="21"/>
  <c r="AC26" i="21"/>
  <c r="AA26" i="21"/>
  <c r="Y26" i="21"/>
  <c r="W26" i="21"/>
  <c r="U26" i="21"/>
  <c r="S26" i="21"/>
  <c r="Q26" i="21"/>
  <c r="O26" i="21"/>
  <c r="M26" i="21"/>
  <c r="K26" i="21"/>
  <c r="I26" i="21"/>
  <c r="G26" i="21"/>
  <c r="E26" i="21"/>
  <c r="AQ25" i="21"/>
  <c r="AO25" i="21"/>
  <c r="AM25" i="21"/>
  <c r="AK25" i="21"/>
  <c r="AI25" i="21"/>
  <c r="AG25" i="21"/>
  <c r="AE25" i="21"/>
  <c r="AC25" i="21"/>
  <c r="AA25" i="21"/>
  <c r="Y25" i="21"/>
  <c r="W25" i="21"/>
  <c r="U25" i="21"/>
  <c r="S25" i="21"/>
  <c r="Q25" i="21"/>
  <c r="O25" i="21"/>
  <c r="M25" i="21"/>
  <c r="K25" i="21"/>
  <c r="I25" i="21"/>
  <c r="G25" i="21"/>
  <c r="E25" i="21"/>
  <c r="AQ24" i="21"/>
  <c r="AO24" i="21"/>
  <c r="AM24" i="21"/>
  <c r="AK24" i="21"/>
  <c r="AI24" i="21"/>
  <c r="AG24" i="21"/>
  <c r="AE24" i="21"/>
  <c r="AC24" i="21"/>
  <c r="AA24" i="21"/>
  <c r="Y24" i="21"/>
  <c r="W24" i="21"/>
  <c r="U24" i="21"/>
  <c r="S24" i="21"/>
  <c r="Q24" i="21"/>
  <c r="O24" i="21"/>
  <c r="M24" i="21"/>
  <c r="K24" i="21"/>
  <c r="I24" i="21"/>
  <c r="G24" i="21"/>
  <c r="E24" i="21"/>
  <c r="AQ23" i="21"/>
  <c r="AO23" i="21"/>
  <c r="AM23" i="21"/>
  <c r="AK23" i="21"/>
  <c r="AI23" i="21"/>
  <c r="AG23" i="21"/>
  <c r="AE23" i="21"/>
  <c r="AC23" i="21"/>
  <c r="AA23" i="21"/>
  <c r="Y23" i="21"/>
  <c r="W23" i="21"/>
  <c r="U23" i="21"/>
  <c r="S23" i="21"/>
  <c r="Q23" i="21"/>
  <c r="O23" i="21"/>
  <c r="M23" i="21"/>
  <c r="K23" i="21"/>
  <c r="I23" i="21"/>
  <c r="G23" i="21"/>
  <c r="E23" i="21"/>
  <c r="AQ22" i="21"/>
  <c r="AO22" i="21"/>
  <c r="AM22" i="21"/>
  <c r="AK22" i="21"/>
  <c r="AI22" i="21"/>
  <c r="AG22" i="21"/>
  <c r="AE22" i="21"/>
  <c r="AC22" i="21"/>
  <c r="AA22" i="21"/>
  <c r="Y22" i="21"/>
  <c r="W22" i="21"/>
  <c r="U22" i="21"/>
  <c r="S22" i="21"/>
  <c r="Q22" i="21"/>
  <c r="O22" i="21"/>
  <c r="M22" i="21"/>
  <c r="K22" i="21"/>
  <c r="I22" i="21"/>
  <c r="G22" i="21"/>
  <c r="E22" i="21"/>
  <c r="AQ21" i="21"/>
  <c r="AO21" i="21"/>
  <c r="AM21" i="21"/>
  <c r="AK21" i="21"/>
  <c r="AI21" i="21"/>
  <c r="AG21" i="21"/>
  <c r="AE21" i="21"/>
  <c r="AC21" i="21"/>
  <c r="AA21" i="21"/>
  <c r="Y21" i="21"/>
  <c r="W21" i="21"/>
  <c r="U21" i="21"/>
  <c r="S21" i="21"/>
  <c r="Q21" i="21"/>
  <c r="O21" i="21"/>
  <c r="M21" i="21"/>
  <c r="K21" i="21"/>
  <c r="I21" i="21"/>
  <c r="G21" i="21"/>
  <c r="E21" i="21"/>
  <c r="AQ20" i="21"/>
  <c r="AO20" i="21"/>
  <c r="AM20" i="21"/>
  <c r="AK20" i="21"/>
  <c r="AI20" i="21"/>
  <c r="AG20" i="21"/>
  <c r="AE20" i="21"/>
  <c r="AC20" i="21"/>
  <c r="AA20" i="21"/>
  <c r="Y20" i="21"/>
  <c r="W20" i="21"/>
  <c r="U20" i="21"/>
  <c r="S20" i="21"/>
  <c r="Q20" i="21"/>
  <c r="O20" i="21"/>
  <c r="M20" i="21"/>
  <c r="K20" i="21"/>
  <c r="I20" i="21"/>
  <c r="G20" i="21"/>
  <c r="E20" i="21"/>
  <c r="AQ19" i="21"/>
  <c r="AO19" i="21"/>
  <c r="AM19" i="21"/>
  <c r="AK19" i="21"/>
  <c r="AI19" i="21"/>
  <c r="AG19" i="21"/>
  <c r="AE19" i="21"/>
  <c r="AC19" i="21"/>
  <c r="AA19" i="21"/>
  <c r="Y19" i="21"/>
  <c r="W19" i="21"/>
  <c r="U19" i="21"/>
  <c r="S19" i="21"/>
  <c r="Q19" i="21"/>
  <c r="O19" i="21"/>
  <c r="M19" i="21"/>
  <c r="K19" i="21"/>
  <c r="I19" i="21"/>
  <c r="G19" i="21"/>
  <c r="E19" i="21"/>
  <c r="AQ18" i="21"/>
  <c r="AO18" i="21"/>
  <c r="AM18" i="21"/>
  <c r="AK18" i="21"/>
  <c r="AI18" i="21"/>
  <c r="AG18" i="21"/>
  <c r="AE18" i="21"/>
  <c r="AC18" i="21"/>
  <c r="AA18" i="21"/>
  <c r="Y18" i="21"/>
  <c r="W18" i="21"/>
  <c r="U18" i="21"/>
  <c r="S18" i="21"/>
  <c r="Q18" i="21"/>
  <c r="O18" i="21"/>
  <c r="M18" i="21"/>
  <c r="K18" i="21"/>
  <c r="I18" i="21"/>
  <c r="G18" i="21"/>
  <c r="E18" i="21"/>
  <c r="AQ17" i="21"/>
  <c r="AO17" i="21"/>
  <c r="AM17" i="21"/>
  <c r="AK17" i="21"/>
  <c r="AI17" i="21"/>
  <c r="AG17" i="21"/>
  <c r="AE17" i="21"/>
  <c r="AC17" i="21"/>
  <c r="AA17" i="21"/>
  <c r="Y17" i="21"/>
  <c r="W17" i="21"/>
  <c r="U17" i="21"/>
  <c r="S17" i="21"/>
  <c r="Q17" i="21"/>
  <c r="O17" i="21"/>
  <c r="M17" i="21"/>
  <c r="K17" i="21"/>
  <c r="I17" i="21"/>
  <c r="G17" i="21"/>
  <c r="E17" i="21"/>
  <c r="AQ16" i="21"/>
  <c r="AO16" i="21"/>
  <c r="AM16" i="21"/>
  <c r="AK16" i="21"/>
  <c r="AI16" i="21"/>
  <c r="AG16" i="21"/>
  <c r="AE16" i="21"/>
  <c r="AC16" i="21"/>
  <c r="AA16" i="21"/>
  <c r="Y16" i="21"/>
  <c r="W16" i="21"/>
  <c r="U16" i="21"/>
  <c r="S16" i="21"/>
  <c r="Q16" i="21"/>
  <c r="O16" i="21"/>
  <c r="M16" i="21"/>
  <c r="K16" i="21"/>
  <c r="I16" i="21"/>
  <c r="G16" i="21"/>
  <c r="E16" i="21"/>
  <c r="AQ15" i="21"/>
  <c r="AO15" i="21"/>
  <c r="AM15" i="21"/>
  <c r="AK15" i="21"/>
  <c r="AI15" i="21"/>
  <c r="AG15" i="21"/>
  <c r="AE15" i="21"/>
  <c r="AC15" i="21"/>
  <c r="AA15" i="21"/>
  <c r="Y15" i="21"/>
  <c r="W15" i="21"/>
  <c r="U15" i="21"/>
  <c r="S15" i="21"/>
  <c r="Q15" i="21"/>
  <c r="O15" i="21"/>
  <c r="M15" i="21"/>
  <c r="K15" i="21"/>
  <c r="I15" i="21"/>
  <c r="G15" i="21"/>
  <c r="E15" i="21"/>
  <c r="AQ14" i="21"/>
  <c r="AO14" i="21"/>
  <c r="AM14" i="21"/>
  <c r="AK14" i="21"/>
  <c r="AI14" i="21"/>
  <c r="AG14" i="21"/>
  <c r="AE14" i="21"/>
  <c r="AC14" i="21"/>
  <c r="AA14" i="21"/>
  <c r="Y14" i="21"/>
  <c r="W14" i="21"/>
  <c r="U14" i="21"/>
  <c r="S14" i="21"/>
  <c r="Q14" i="21"/>
  <c r="O14" i="21"/>
  <c r="M14" i="21"/>
  <c r="K14" i="21"/>
  <c r="I14" i="21"/>
  <c r="G14" i="21"/>
  <c r="E14" i="21"/>
  <c r="AQ13" i="21"/>
  <c r="AO13" i="21"/>
  <c r="AM13" i="21"/>
  <c r="AM6" i="21" s="1"/>
  <c r="AK13" i="21"/>
  <c r="AI13" i="21"/>
  <c r="AG13" i="21"/>
  <c r="AE13" i="21"/>
  <c r="AC13" i="21"/>
  <c r="AA13" i="21"/>
  <c r="Y13" i="21"/>
  <c r="Y6" i="21" s="1"/>
  <c r="W13" i="21"/>
  <c r="U13" i="21"/>
  <c r="S13" i="21"/>
  <c r="Q13" i="21"/>
  <c r="O13" i="21"/>
  <c r="M13" i="21"/>
  <c r="K13" i="21"/>
  <c r="I13" i="21"/>
  <c r="G13" i="21"/>
  <c r="E13" i="21"/>
  <c r="AQ12" i="21"/>
  <c r="AO12" i="21"/>
  <c r="AM12" i="21"/>
  <c r="AK12" i="21"/>
  <c r="AI12" i="21"/>
  <c r="AG12" i="21"/>
  <c r="AE12" i="21"/>
  <c r="AC12" i="21"/>
  <c r="AA12" i="21"/>
  <c r="Y12" i="21"/>
  <c r="W12" i="21"/>
  <c r="U12" i="21"/>
  <c r="S12" i="21"/>
  <c r="Q12" i="21"/>
  <c r="O12" i="21"/>
  <c r="M12" i="21"/>
  <c r="K12" i="21"/>
  <c r="I12" i="21"/>
  <c r="G12" i="21"/>
  <c r="E12" i="21"/>
  <c r="AQ10" i="21"/>
  <c r="AO10" i="21"/>
  <c r="AM10" i="21"/>
  <c r="AK10" i="21"/>
  <c r="AI10" i="21"/>
  <c r="AG10" i="21"/>
  <c r="AE10" i="21"/>
  <c r="AC10" i="21"/>
  <c r="AA10" i="21"/>
  <c r="Y10" i="21"/>
  <c r="W10" i="21"/>
  <c r="U10" i="21"/>
  <c r="S10" i="21"/>
  <c r="Q10" i="21"/>
  <c r="O10" i="21"/>
  <c r="M10" i="21"/>
  <c r="K10" i="21"/>
  <c r="I10" i="21"/>
  <c r="G10" i="21"/>
  <c r="E10" i="21"/>
  <c r="AM5" i="21"/>
  <c r="Y5" i="21"/>
  <c r="AM3" i="21"/>
  <c r="Y3" i="21"/>
  <c r="AQ1" i="21"/>
  <c r="AQ3" i="21" s="1"/>
  <c r="AO1" i="21"/>
  <c r="AO3" i="21" s="1"/>
  <c r="AM1" i="21"/>
  <c r="AI1" i="21"/>
  <c r="AI3" i="21" s="1"/>
  <c r="AA1" i="21"/>
  <c r="AA3" i="21" s="1"/>
  <c r="Y1" i="21"/>
  <c r="W1" i="21"/>
  <c r="W3" i="21" s="1"/>
  <c r="U1" i="21"/>
  <c r="U3" i="21" s="1"/>
  <c r="S1" i="21"/>
  <c r="S3" i="21" s="1"/>
  <c r="K1" i="21"/>
  <c r="K3" i="21" s="1"/>
  <c r="I1" i="21"/>
  <c r="I3" i="21" s="1"/>
  <c r="G1" i="21"/>
  <c r="G3" i="21" s="1"/>
  <c r="E1" i="21"/>
  <c r="E3" i="21" s="1"/>
  <c r="K2" i="21" l="1"/>
  <c r="K6" i="21" s="1"/>
  <c r="AQ2" i="21"/>
  <c r="AQ6" i="21" s="1"/>
  <c r="AA2" i="21"/>
  <c r="AA6" i="21" s="1"/>
  <c r="S2" i="21"/>
  <c r="S6" i="21" s="1"/>
  <c r="AI2" i="21"/>
  <c r="AK1" i="21"/>
  <c r="AK3" i="21" s="1"/>
  <c r="M1" i="21"/>
  <c r="M2" i="21" s="1"/>
  <c r="AC1" i="21"/>
  <c r="AC2" i="21" s="1"/>
  <c r="E2" i="21"/>
  <c r="E5" i="21" s="1"/>
  <c r="U2" i="21"/>
  <c r="U5" i="21" s="1"/>
  <c r="O1" i="21"/>
  <c r="O2" i="21" s="1"/>
  <c r="AE1" i="21"/>
  <c r="AE2" i="21" s="1"/>
  <c r="G2" i="21"/>
  <c r="G5" i="21" s="1"/>
  <c r="W2" i="21"/>
  <c r="W5" i="21" s="1"/>
  <c r="AM2" i="21"/>
  <c r="AM4" i="21"/>
  <c r="Q1" i="21"/>
  <c r="Q2" i="21" s="1"/>
  <c r="AG1" i="21"/>
  <c r="AG2" i="21" s="1"/>
  <c r="I2" i="21"/>
  <c r="I5" i="21" s="1"/>
  <c r="Y2" i="21"/>
  <c r="AO2" i="21"/>
  <c r="AO5" i="21" s="1"/>
  <c r="Y4" i="21"/>
  <c r="AQ4" i="21" l="1"/>
  <c r="K4" i="21"/>
  <c r="AA4" i="21"/>
  <c r="AE3" i="21"/>
  <c r="AE4" i="21" s="1"/>
  <c r="Q3" i="21"/>
  <c r="Q6" i="21" s="1"/>
  <c r="E4" i="21"/>
  <c r="G4" i="21"/>
  <c r="AK2" i="21"/>
  <c r="AK4" i="21" s="1"/>
  <c r="AQ5" i="21"/>
  <c r="K5" i="21"/>
  <c r="I4" i="21"/>
  <c r="AG3" i="21"/>
  <c r="AG5" i="21" s="1"/>
  <c r="W4" i="21"/>
  <c r="U4" i="21"/>
  <c r="AA5" i="21"/>
  <c r="O3" i="21"/>
  <c r="O6" i="21" s="1"/>
  <c r="I6" i="21"/>
  <c r="AC3" i="21"/>
  <c r="AC4" i="21" s="1"/>
  <c r="AI5" i="21"/>
  <c r="AI4" i="21"/>
  <c r="AO6" i="21"/>
  <c r="U6" i="21"/>
  <c r="AO4" i="21"/>
  <c r="M3" i="21"/>
  <c r="M6" i="21" s="1"/>
  <c r="S5" i="21"/>
  <c r="S4" i="21"/>
  <c r="W6" i="21"/>
  <c r="E6" i="21"/>
  <c r="G6" i="21"/>
  <c r="AI6" i="21"/>
  <c r="AE5" i="21" l="1"/>
  <c r="AE6" i="21"/>
  <c r="Q5" i="21"/>
  <c r="Q4" i="21"/>
  <c r="AC5" i="21"/>
  <c r="AK5" i="21"/>
  <c r="AK6" i="21"/>
  <c r="AG6" i="21"/>
  <c r="M5" i="21"/>
  <c r="O4" i="21"/>
  <c r="AG4" i="21"/>
  <c r="M4" i="21"/>
  <c r="AC6" i="21"/>
  <c r="O5" i="21"/>
  <c r="CS39" i="20"/>
  <c r="CR39" i="20"/>
  <c r="CQ39" i="20"/>
  <c r="CP39" i="20"/>
  <c r="CO39" i="20"/>
  <c r="CN39" i="20"/>
  <c r="CM39" i="20"/>
  <c r="CL39" i="20"/>
  <c r="CU39" i="20" s="1"/>
  <c r="CU41" i="20" s="1"/>
  <c r="CS38" i="20"/>
  <c r="CR38" i="20"/>
  <c r="CQ38" i="20"/>
  <c r="CP38" i="20"/>
  <c r="CO38" i="20"/>
  <c r="CN38" i="20"/>
  <c r="CM38" i="20"/>
  <c r="CL38" i="20"/>
  <c r="CU35" i="20"/>
  <c r="CL35" i="20"/>
  <c r="CS23" i="20"/>
  <c r="CR23" i="20"/>
  <c r="CQ23" i="20"/>
  <c r="CP23" i="20"/>
  <c r="CO23" i="20"/>
  <c r="CN23" i="20"/>
  <c r="CM23" i="20"/>
  <c r="CL23" i="20"/>
  <c r="CU23" i="20" s="1"/>
  <c r="CS22" i="20"/>
  <c r="CR22" i="20"/>
  <c r="CQ22" i="20"/>
  <c r="CP22" i="20"/>
  <c r="CO22" i="20"/>
  <c r="CN22" i="20"/>
  <c r="CM22" i="20"/>
  <c r="CL22" i="20"/>
  <c r="CL19" i="20"/>
  <c r="CU19" i="20" s="1"/>
  <c r="CU25" i="20" l="1"/>
  <c r="P14" i="6" l="1"/>
  <c r="P7" i="6"/>
  <c r="Z18" i="9"/>
  <c r="Z17" i="9"/>
  <c r="K15" i="5"/>
  <c r="K14" i="5"/>
  <c r="C52" i="19" l="1"/>
  <c r="J52" i="19" s="1"/>
  <c r="C51" i="19"/>
  <c r="J51" i="19" s="1"/>
  <c r="C50" i="19"/>
  <c r="J50" i="19" s="1"/>
  <c r="J45" i="19"/>
  <c r="J44" i="19"/>
  <c r="C33" i="19"/>
  <c r="C34" i="19" s="1"/>
  <c r="C31" i="19"/>
  <c r="C32" i="19" s="1"/>
  <c r="J32" i="19" s="1"/>
  <c r="K32" i="19" s="1"/>
  <c r="C29" i="19"/>
  <c r="C30" i="19" s="1"/>
  <c r="J30" i="19" s="1"/>
  <c r="K30" i="19" s="1"/>
  <c r="C27" i="19"/>
  <c r="J27" i="19" s="1"/>
  <c r="K27" i="19" s="1"/>
  <c r="C25" i="19"/>
  <c r="C26" i="19" s="1"/>
  <c r="J26" i="19" s="1"/>
  <c r="K26" i="19" s="1"/>
  <c r="C23" i="19"/>
  <c r="C24" i="19" s="1"/>
  <c r="J24" i="19" s="1"/>
  <c r="K24" i="19" s="1"/>
  <c r="C21" i="19"/>
  <c r="C22" i="19" s="1"/>
  <c r="C19" i="19"/>
  <c r="J19" i="19" s="1"/>
  <c r="K19" i="19" s="1"/>
  <c r="C17" i="19"/>
  <c r="C18" i="19" s="1"/>
  <c r="C15" i="19"/>
  <c r="C16" i="19" s="1"/>
  <c r="J16" i="19" s="1"/>
  <c r="K16" i="19" s="1"/>
  <c r="C13" i="19"/>
  <c r="C14" i="19" s="1"/>
  <c r="J14" i="19" s="1"/>
  <c r="K14" i="19" s="1"/>
  <c r="C11" i="19"/>
  <c r="J11" i="19" s="1"/>
  <c r="K11" i="19" s="1"/>
  <c r="C10" i="19"/>
  <c r="J10" i="19" s="1"/>
  <c r="K10" i="19" s="1"/>
  <c r="C9" i="19"/>
  <c r="J9" i="19" s="1"/>
  <c r="K9" i="19" s="1"/>
  <c r="C7" i="19"/>
  <c r="C8" i="19" s="1"/>
  <c r="C5" i="19"/>
  <c r="C6" i="19" s="1"/>
  <c r="BY17" i="15"/>
  <c r="K6" i="3" l="1"/>
  <c r="D7" i="3" s="1"/>
  <c r="J7" i="4"/>
  <c r="D8" i="4" s="1"/>
  <c r="J7" i="2"/>
  <c r="D8" i="2" s="1"/>
  <c r="K5" i="3"/>
  <c r="D6" i="3" s="1"/>
  <c r="J6" i="4"/>
  <c r="D7" i="4" s="1"/>
  <c r="J6" i="2"/>
  <c r="D7" i="2" s="1"/>
  <c r="J4" i="4"/>
  <c r="D5" i="4" s="1"/>
  <c r="K4" i="3"/>
  <c r="D5" i="3" s="1"/>
  <c r="J4" i="2"/>
  <c r="D5" i="2" s="1"/>
  <c r="J18" i="19"/>
  <c r="K18" i="19" s="1"/>
  <c r="P4" i="6"/>
  <c r="J22" i="19"/>
  <c r="K22" i="19" s="1"/>
  <c r="Z7" i="9"/>
  <c r="P5" i="6"/>
  <c r="Z9" i="9"/>
  <c r="J34" i="19"/>
  <c r="K34" i="19" s="1"/>
  <c r="C46" i="19"/>
  <c r="J46" i="19" s="1"/>
  <c r="C36" i="19"/>
  <c r="C48" i="19"/>
  <c r="J48" i="19" s="1"/>
  <c r="C47" i="19"/>
  <c r="J47" i="19" s="1"/>
  <c r="J6" i="19"/>
  <c r="K6" i="19" s="1"/>
  <c r="J8" i="19"/>
  <c r="K8" i="19" s="1"/>
  <c r="C49" i="19"/>
  <c r="J49" i="19" s="1"/>
  <c r="C12" i="19"/>
  <c r="J12" i="19" s="1"/>
  <c r="K12" i="19" s="1"/>
  <c r="J17" i="19"/>
  <c r="K17" i="19" s="1"/>
  <c r="C20" i="19"/>
  <c r="J20" i="19" s="1"/>
  <c r="K20" i="19" s="1"/>
  <c r="J25" i="19"/>
  <c r="K25" i="19" s="1"/>
  <c r="C28" i="19"/>
  <c r="J33" i="19"/>
  <c r="K33" i="19" s="1"/>
  <c r="J15" i="19"/>
  <c r="K15" i="19" s="1"/>
  <c r="J7" i="19"/>
  <c r="K7" i="19" s="1"/>
  <c r="J23" i="19"/>
  <c r="K23" i="19" s="1"/>
  <c r="J31" i="19"/>
  <c r="K31" i="19" s="1"/>
  <c r="J5" i="19"/>
  <c r="K5" i="19" s="1"/>
  <c r="J13" i="19"/>
  <c r="K13" i="19" s="1"/>
  <c r="J21" i="19"/>
  <c r="K21" i="19" s="1"/>
  <c r="J29" i="19"/>
  <c r="K29" i="19" s="1"/>
  <c r="B11" i="7"/>
  <c r="D13" i="6"/>
  <c r="AQ300" i="18"/>
  <c r="AO300" i="18"/>
  <c r="AM300" i="18"/>
  <c r="AK300" i="18"/>
  <c r="AI300" i="18"/>
  <c r="AG300" i="18"/>
  <c r="AE300" i="18"/>
  <c r="AC300" i="18"/>
  <c r="AA300" i="18"/>
  <c r="Y300" i="18"/>
  <c r="W300" i="18"/>
  <c r="U300" i="18"/>
  <c r="S300" i="18"/>
  <c r="Q300" i="18"/>
  <c r="O300" i="18"/>
  <c r="M300" i="18"/>
  <c r="K300" i="18"/>
  <c r="I300" i="18"/>
  <c r="G300" i="18"/>
  <c r="E300" i="18"/>
  <c r="AQ299" i="18"/>
  <c r="AO299" i="18"/>
  <c r="AM299" i="18"/>
  <c r="AK299" i="18"/>
  <c r="AI299" i="18"/>
  <c r="AG299" i="18"/>
  <c r="AE299" i="18"/>
  <c r="AC299" i="18"/>
  <c r="AA299" i="18"/>
  <c r="Y299" i="18"/>
  <c r="W299" i="18"/>
  <c r="U299" i="18"/>
  <c r="S299" i="18"/>
  <c r="Q299" i="18"/>
  <c r="O299" i="18"/>
  <c r="M299" i="18"/>
  <c r="K299" i="18"/>
  <c r="I299" i="18"/>
  <c r="G299" i="18"/>
  <c r="E299" i="18"/>
  <c r="AQ298" i="18"/>
  <c r="AO298" i="18"/>
  <c r="AM298" i="18"/>
  <c r="AK298" i="18"/>
  <c r="AI298" i="18"/>
  <c r="AG298" i="18"/>
  <c r="AE298" i="18"/>
  <c r="AC298" i="18"/>
  <c r="AA298" i="18"/>
  <c r="Y298" i="18"/>
  <c r="W298" i="18"/>
  <c r="U298" i="18"/>
  <c r="S298" i="18"/>
  <c r="Q298" i="18"/>
  <c r="O298" i="18"/>
  <c r="M298" i="18"/>
  <c r="K298" i="18"/>
  <c r="I298" i="18"/>
  <c r="G298" i="18"/>
  <c r="E298" i="18"/>
  <c r="AQ297" i="18"/>
  <c r="AO297" i="18"/>
  <c r="AM297" i="18"/>
  <c r="AK297" i="18"/>
  <c r="AI297" i="18"/>
  <c r="AG297" i="18"/>
  <c r="AE297" i="18"/>
  <c r="AC297" i="18"/>
  <c r="AA297" i="18"/>
  <c r="Y297" i="18"/>
  <c r="W297" i="18"/>
  <c r="U297" i="18"/>
  <c r="S297" i="18"/>
  <c r="Q297" i="18"/>
  <c r="O297" i="18"/>
  <c r="M297" i="18"/>
  <c r="K297" i="18"/>
  <c r="I297" i="18"/>
  <c r="G297" i="18"/>
  <c r="E297" i="18"/>
  <c r="AQ296" i="18"/>
  <c r="AO296" i="18"/>
  <c r="AM296" i="18"/>
  <c r="AK296" i="18"/>
  <c r="AI296" i="18"/>
  <c r="AG296" i="18"/>
  <c r="AE296" i="18"/>
  <c r="AC296" i="18"/>
  <c r="AA296" i="18"/>
  <c r="Y296" i="18"/>
  <c r="W296" i="18"/>
  <c r="U296" i="18"/>
  <c r="S296" i="18"/>
  <c r="Q296" i="18"/>
  <c r="O296" i="18"/>
  <c r="M296" i="18"/>
  <c r="K296" i="18"/>
  <c r="I296" i="18"/>
  <c r="G296" i="18"/>
  <c r="E296" i="18"/>
  <c r="AQ295" i="18"/>
  <c r="AO295" i="18"/>
  <c r="AM295" i="18"/>
  <c r="AK295" i="18"/>
  <c r="AI295" i="18"/>
  <c r="AG295" i="18"/>
  <c r="AE295" i="18"/>
  <c r="AC295" i="18"/>
  <c r="AA295" i="18"/>
  <c r="Y295" i="18"/>
  <c r="W295" i="18"/>
  <c r="U295" i="18"/>
  <c r="S295" i="18"/>
  <c r="Q295" i="18"/>
  <c r="O295" i="18"/>
  <c r="M295" i="18"/>
  <c r="K295" i="18"/>
  <c r="I295" i="18"/>
  <c r="G295" i="18"/>
  <c r="E295" i="18"/>
  <c r="AQ294" i="18"/>
  <c r="AO294" i="18"/>
  <c r="AM294" i="18"/>
  <c r="AK294" i="18"/>
  <c r="AI294" i="18"/>
  <c r="AG294" i="18"/>
  <c r="AE294" i="18"/>
  <c r="AC294" i="18"/>
  <c r="AA294" i="18"/>
  <c r="Y294" i="18"/>
  <c r="W294" i="18"/>
  <c r="U294" i="18"/>
  <c r="S294" i="18"/>
  <c r="Q294" i="18"/>
  <c r="O294" i="18"/>
  <c r="M294" i="18"/>
  <c r="K294" i="18"/>
  <c r="I294" i="18"/>
  <c r="G294" i="18"/>
  <c r="E294" i="18"/>
  <c r="AQ293" i="18"/>
  <c r="AO293" i="18"/>
  <c r="AM293" i="18"/>
  <c r="AK293" i="18"/>
  <c r="AI293" i="18"/>
  <c r="AG293" i="18"/>
  <c r="AE293" i="18"/>
  <c r="AC293" i="18"/>
  <c r="AA293" i="18"/>
  <c r="Y293" i="18"/>
  <c r="W293" i="18"/>
  <c r="U293" i="18"/>
  <c r="S293" i="18"/>
  <c r="Q293" i="18"/>
  <c r="O293" i="18"/>
  <c r="M293" i="18"/>
  <c r="K293" i="18"/>
  <c r="I293" i="18"/>
  <c r="G293" i="18"/>
  <c r="E293" i="18"/>
  <c r="AQ292" i="18"/>
  <c r="AO292" i="18"/>
  <c r="AM292" i="18"/>
  <c r="AK292" i="18"/>
  <c r="AI292" i="18"/>
  <c r="AG292" i="18"/>
  <c r="AE292" i="18"/>
  <c r="AC292" i="18"/>
  <c r="AA292" i="18"/>
  <c r="Y292" i="18"/>
  <c r="W292" i="18"/>
  <c r="U292" i="18"/>
  <c r="S292" i="18"/>
  <c r="Q292" i="18"/>
  <c r="O292" i="18"/>
  <c r="M292" i="18"/>
  <c r="K292" i="18"/>
  <c r="I292" i="18"/>
  <c r="G292" i="18"/>
  <c r="E292" i="18"/>
  <c r="AQ291" i="18"/>
  <c r="AO291" i="18"/>
  <c r="AM291" i="18"/>
  <c r="AK291" i="18"/>
  <c r="AI291" i="18"/>
  <c r="AG291" i="18"/>
  <c r="AE291" i="18"/>
  <c r="AC291" i="18"/>
  <c r="AA291" i="18"/>
  <c r="Y291" i="18"/>
  <c r="W291" i="18"/>
  <c r="U291" i="18"/>
  <c r="S291" i="18"/>
  <c r="Q291" i="18"/>
  <c r="O291" i="18"/>
  <c r="M291" i="18"/>
  <c r="K291" i="18"/>
  <c r="I291" i="18"/>
  <c r="G291" i="18"/>
  <c r="E291" i="18"/>
  <c r="AQ290" i="18"/>
  <c r="AO290" i="18"/>
  <c r="AM290" i="18"/>
  <c r="AK290" i="18"/>
  <c r="AI290" i="18"/>
  <c r="AG290" i="18"/>
  <c r="AE290" i="18"/>
  <c r="AC290" i="18"/>
  <c r="AA290" i="18"/>
  <c r="Y290" i="18"/>
  <c r="W290" i="18"/>
  <c r="U290" i="18"/>
  <c r="S290" i="18"/>
  <c r="Q290" i="18"/>
  <c r="O290" i="18"/>
  <c r="M290" i="18"/>
  <c r="K290" i="18"/>
  <c r="I290" i="18"/>
  <c r="G290" i="18"/>
  <c r="E290" i="18"/>
  <c r="AQ289" i="18"/>
  <c r="AO289" i="18"/>
  <c r="AM289" i="18"/>
  <c r="AK289" i="18"/>
  <c r="AI289" i="18"/>
  <c r="AG289" i="18"/>
  <c r="AE289" i="18"/>
  <c r="AC289" i="18"/>
  <c r="AA289" i="18"/>
  <c r="Y289" i="18"/>
  <c r="W289" i="18"/>
  <c r="U289" i="18"/>
  <c r="S289" i="18"/>
  <c r="Q289" i="18"/>
  <c r="O289" i="18"/>
  <c r="M289" i="18"/>
  <c r="K289" i="18"/>
  <c r="I289" i="18"/>
  <c r="G289" i="18"/>
  <c r="E289" i="18"/>
  <c r="AQ288" i="18"/>
  <c r="AO288" i="18"/>
  <c r="AM288" i="18"/>
  <c r="AK288" i="18"/>
  <c r="AI288" i="18"/>
  <c r="AG288" i="18"/>
  <c r="AE288" i="18"/>
  <c r="AC288" i="18"/>
  <c r="AA288" i="18"/>
  <c r="Y288" i="18"/>
  <c r="W288" i="18"/>
  <c r="U288" i="18"/>
  <c r="S288" i="18"/>
  <c r="Q288" i="18"/>
  <c r="O288" i="18"/>
  <c r="M288" i="18"/>
  <c r="K288" i="18"/>
  <c r="I288" i="18"/>
  <c r="G288" i="18"/>
  <c r="E288" i="18"/>
  <c r="AQ287" i="18"/>
  <c r="AO287" i="18"/>
  <c r="AM287" i="18"/>
  <c r="AK287" i="18"/>
  <c r="AI287" i="18"/>
  <c r="AG287" i="18"/>
  <c r="AE287" i="18"/>
  <c r="AC287" i="18"/>
  <c r="AA287" i="18"/>
  <c r="Y287" i="18"/>
  <c r="W287" i="18"/>
  <c r="U287" i="18"/>
  <c r="S287" i="18"/>
  <c r="Q287" i="18"/>
  <c r="O287" i="18"/>
  <c r="M287" i="18"/>
  <c r="K287" i="18"/>
  <c r="I287" i="18"/>
  <c r="G287" i="18"/>
  <c r="E287" i="18"/>
  <c r="AQ286" i="18"/>
  <c r="AO286" i="18"/>
  <c r="AM286" i="18"/>
  <c r="AK286" i="18"/>
  <c r="AI286" i="18"/>
  <c r="AG286" i="18"/>
  <c r="AE286" i="18"/>
  <c r="AC286" i="18"/>
  <c r="AA286" i="18"/>
  <c r="Y286" i="18"/>
  <c r="W286" i="18"/>
  <c r="U286" i="18"/>
  <c r="S286" i="18"/>
  <c r="Q286" i="18"/>
  <c r="O286" i="18"/>
  <c r="M286" i="18"/>
  <c r="K286" i="18"/>
  <c r="I286" i="18"/>
  <c r="G286" i="18"/>
  <c r="E286" i="18"/>
  <c r="AQ285" i="18"/>
  <c r="AO285" i="18"/>
  <c r="AM285" i="18"/>
  <c r="AK285" i="18"/>
  <c r="AI285" i="18"/>
  <c r="AG285" i="18"/>
  <c r="AE285" i="18"/>
  <c r="AC285" i="18"/>
  <c r="AA285" i="18"/>
  <c r="Y285" i="18"/>
  <c r="W285" i="18"/>
  <c r="U285" i="18"/>
  <c r="S285" i="18"/>
  <c r="Q285" i="18"/>
  <c r="O285" i="18"/>
  <c r="M285" i="18"/>
  <c r="K285" i="18"/>
  <c r="I285" i="18"/>
  <c r="G285" i="18"/>
  <c r="E285" i="18"/>
  <c r="AQ284" i="18"/>
  <c r="AO284" i="18"/>
  <c r="AM284" i="18"/>
  <c r="AK284" i="18"/>
  <c r="AI284" i="18"/>
  <c r="AG284" i="18"/>
  <c r="AE284" i="18"/>
  <c r="AC284" i="18"/>
  <c r="AA284" i="18"/>
  <c r="Y284" i="18"/>
  <c r="W284" i="18"/>
  <c r="U284" i="18"/>
  <c r="S284" i="18"/>
  <c r="Q284" i="18"/>
  <c r="O284" i="18"/>
  <c r="M284" i="18"/>
  <c r="K284" i="18"/>
  <c r="I284" i="18"/>
  <c r="G284" i="18"/>
  <c r="E284" i="18"/>
  <c r="AQ283" i="18"/>
  <c r="AO283" i="18"/>
  <c r="AM283" i="18"/>
  <c r="AK283" i="18"/>
  <c r="AI283" i="18"/>
  <c r="AG283" i="18"/>
  <c r="AE283" i="18"/>
  <c r="AC283" i="18"/>
  <c r="AA283" i="18"/>
  <c r="Y283" i="18"/>
  <c r="W283" i="18"/>
  <c r="U283" i="18"/>
  <c r="S283" i="18"/>
  <c r="Q283" i="18"/>
  <c r="O283" i="18"/>
  <c r="M283" i="18"/>
  <c r="K283" i="18"/>
  <c r="I283" i="18"/>
  <c r="G283" i="18"/>
  <c r="E283" i="18"/>
  <c r="AQ282" i="18"/>
  <c r="AO282" i="18"/>
  <c r="AM282" i="18"/>
  <c r="AK282" i="18"/>
  <c r="AI282" i="18"/>
  <c r="AG282" i="18"/>
  <c r="AE282" i="18"/>
  <c r="AC282" i="18"/>
  <c r="AA282" i="18"/>
  <c r="Y282" i="18"/>
  <c r="W282" i="18"/>
  <c r="U282" i="18"/>
  <c r="S282" i="18"/>
  <c r="Q282" i="18"/>
  <c r="O282" i="18"/>
  <c r="M282" i="18"/>
  <c r="K282" i="18"/>
  <c r="I282" i="18"/>
  <c r="G282" i="18"/>
  <c r="E282" i="18"/>
  <c r="AQ281" i="18"/>
  <c r="AO281" i="18"/>
  <c r="AM281" i="18"/>
  <c r="AK281" i="18"/>
  <c r="AI281" i="18"/>
  <c r="AG281" i="18"/>
  <c r="AE281" i="18"/>
  <c r="AC281" i="18"/>
  <c r="AA281" i="18"/>
  <c r="Y281" i="18"/>
  <c r="W281" i="18"/>
  <c r="U281" i="18"/>
  <c r="S281" i="18"/>
  <c r="Q281" i="18"/>
  <c r="O281" i="18"/>
  <c r="M281" i="18"/>
  <c r="K281" i="18"/>
  <c r="I281" i="18"/>
  <c r="G281" i="18"/>
  <c r="E281" i="18"/>
  <c r="AQ280" i="18"/>
  <c r="AO280" i="18"/>
  <c r="AM280" i="18"/>
  <c r="AK280" i="18"/>
  <c r="AI280" i="18"/>
  <c r="AG280" i="18"/>
  <c r="AE280" i="18"/>
  <c r="AC280" i="18"/>
  <c r="AA280" i="18"/>
  <c r="Y280" i="18"/>
  <c r="W280" i="18"/>
  <c r="U280" i="18"/>
  <c r="S280" i="18"/>
  <c r="Q280" i="18"/>
  <c r="O280" i="18"/>
  <c r="M280" i="18"/>
  <c r="K280" i="18"/>
  <c r="I280" i="18"/>
  <c r="G280" i="18"/>
  <c r="E280" i="18"/>
  <c r="AQ279" i="18"/>
  <c r="AO279" i="18"/>
  <c r="AM279" i="18"/>
  <c r="AK279" i="18"/>
  <c r="AI279" i="18"/>
  <c r="AG279" i="18"/>
  <c r="AE279" i="18"/>
  <c r="AC279" i="18"/>
  <c r="AA279" i="18"/>
  <c r="Y279" i="18"/>
  <c r="W279" i="18"/>
  <c r="U279" i="18"/>
  <c r="S279" i="18"/>
  <c r="Q279" i="18"/>
  <c r="O279" i="18"/>
  <c r="M279" i="18"/>
  <c r="K279" i="18"/>
  <c r="I279" i="18"/>
  <c r="G279" i="18"/>
  <c r="E279" i="18"/>
  <c r="AQ278" i="18"/>
  <c r="AO278" i="18"/>
  <c r="AM278" i="18"/>
  <c r="AK278" i="18"/>
  <c r="AI278" i="18"/>
  <c r="AG278" i="18"/>
  <c r="AE278" i="18"/>
  <c r="AC278" i="18"/>
  <c r="AA278" i="18"/>
  <c r="Y278" i="18"/>
  <c r="W278" i="18"/>
  <c r="U278" i="18"/>
  <c r="S278" i="18"/>
  <c r="Q278" i="18"/>
  <c r="O278" i="18"/>
  <c r="M278" i="18"/>
  <c r="K278" i="18"/>
  <c r="I278" i="18"/>
  <c r="G278" i="18"/>
  <c r="E278" i="18"/>
  <c r="AQ277" i="18"/>
  <c r="AO277" i="18"/>
  <c r="AM277" i="18"/>
  <c r="AK277" i="18"/>
  <c r="AI277" i="18"/>
  <c r="AG277" i="18"/>
  <c r="AE277" i="18"/>
  <c r="AC277" i="18"/>
  <c r="AA277" i="18"/>
  <c r="Y277" i="18"/>
  <c r="W277" i="18"/>
  <c r="U277" i="18"/>
  <c r="S277" i="18"/>
  <c r="Q277" i="18"/>
  <c r="O277" i="18"/>
  <c r="M277" i="18"/>
  <c r="K277" i="18"/>
  <c r="I277" i="18"/>
  <c r="G277" i="18"/>
  <c r="E277" i="18"/>
  <c r="AQ276" i="18"/>
  <c r="AO276" i="18"/>
  <c r="AM276" i="18"/>
  <c r="AK276" i="18"/>
  <c r="AI276" i="18"/>
  <c r="AG276" i="18"/>
  <c r="AE276" i="18"/>
  <c r="AC276" i="18"/>
  <c r="AA276" i="18"/>
  <c r="Y276" i="18"/>
  <c r="W276" i="18"/>
  <c r="U276" i="18"/>
  <c r="S276" i="18"/>
  <c r="Q276" i="18"/>
  <c r="O276" i="18"/>
  <c r="M276" i="18"/>
  <c r="K276" i="18"/>
  <c r="I276" i="18"/>
  <c r="G276" i="18"/>
  <c r="E276" i="18"/>
  <c r="AQ275" i="18"/>
  <c r="AO275" i="18"/>
  <c r="AM275" i="18"/>
  <c r="AK275" i="18"/>
  <c r="AI275" i="18"/>
  <c r="AG275" i="18"/>
  <c r="AE275" i="18"/>
  <c r="AC275" i="18"/>
  <c r="AA275" i="18"/>
  <c r="Y275" i="18"/>
  <c r="W275" i="18"/>
  <c r="U275" i="18"/>
  <c r="S275" i="18"/>
  <c r="Q275" i="18"/>
  <c r="O275" i="18"/>
  <c r="M275" i="18"/>
  <c r="K275" i="18"/>
  <c r="I275" i="18"/>
  <c r="G275" i="18"/>
  <c r="E275" i="18"/>
  <c r="AQ274" i="18"/>
  <c r="AO274" i="18"/>
  <c r="AM274" i="18"/>
  <c r="AK274" i="18"/>
  <c r="AI274" i="18"/>
  <c r="AG274" i="18"/>
  <c r="AE274" i="18"/>
  <c r="AC274" i="18"/>
  <c r="AA274" i="18"/>
  <c r="Y274" i="18"/>
  <c r="W274" i="18"/>
  <c r="U274" i="18"/>
  <c r="S274" i="18"/>
  <c r="Q274" i="18"/>
  <c r="O274" i="18"/>
  <c r="M274" i="18"/>
  <c r="K274" i="18"/>
  <c r="I274" i="18"/>
  <c r="G274" i="18"/>
  <c r="E274" i="18"/>
  <c r="AQ273" i="18"/>
  <c r="AO273" i="18"/>
  <c r="AM273" i="18"/>
  <c r="AK273" i="18"/>
  <c r="AI273" i="18"/>
  <c r="AG273" i="18"/>
  <c r="AE273" i="18"/>
  <c r="AC273" i="18"/>
  <c r="AA273" i="18"/>
  <c r="Y273" i="18"/>
  <c r="W273" i="18"/>
  <c r="U273" i="18"/>
  <c r="S273" i="18"/>
  <c r="Q273" i="18"/>
  <c r="O273" i="18"/>
  <c r="M273" i="18"/>
  <c r="K273" i="18"/>
  <c r="I273" i="18"/>
  <c r="G273" i="18"/>
  <c r="E273" i="18"/>
  <c r="AQ272" i="18"/>
  <c r="AO272" i="18"/>
  <c r="AM272" i="18"/>
  <c r="AK272" i="18"/>
  <c r="AI272" i="18"/>
  <c r="AG272" i="18"/>
  <c r="AE272" i="18"/>
  <c r="AC272" i="18"/>
  <c r="AA272" i="18"/>
  <c r="Y272" i="18"/>
  <c r="W272" i="18"/>
  <c r="U272" i="18"/>
  <c r="S272" i="18"/>
  <c r="Q272" i="18"/>
  <c r="O272" i="18"/>
  <c r="M272" i="18"/>
  <c r="K272" i="18"/>
  <c r="I272" i="18"/>
  <c r="G272" i="18"/>
  <c r="E272" i="18"/>
  <c r="AQ271" i="18"/>
  <c r="AO271" i="18"/>
  <c r="AM271" i="18"/>
  <c r="AK271" i="18"/>
  <c r="AI271" i="18"/>
  <c r="AG271" i="18"/>
  <c r="AE271" i="18"/>
  <c r="AC271" i="18"/>
  <c r="AA271" i="18"/>
  <c r="Y271" i="18"/>
  <c r="W271" i="18"/>
  <c r="U271" i="18"/>
  <c r="S271" i="18"/>
  <c r="Q271" i="18"/>
  <c r="O271" i="18"/>
  <c r="M271" i="18"/>
  <c r="K271" i="18"/>
  <c r="I271" i="18"/>
  <c r="G271" i="18"/>
  <c r="E271" i="18"/>
  <c r="AQ270" i="18"/>
  <c r="AO270" i="18"/>
  <c r="AM270" i="18"/>
  <c r="AK270" i="18"/>
  <c r="AI270" i="18"/>
  <c r="AG270" i="18"/>
  <c r="AE270" i="18"/>
  <c r="AC270" i="18"/>
  <c r="AA270" i="18"/>
  <c r="Y270" i="18"/>
  <c r="W270" i="18"/>
  <c r="U270" i="18"/>
  <c r="S270" i="18"/>
  <c r="Q270" i="18"/>
  <c r="O270" i="18"/>
  <c r="M270" i="18"/>
  <c r="K270" i="18"/>
  <c r="I270" i="18"/>
  <c r="G270" i="18"/>
  <c r="E270" i="18"/>
  <c r="AQ269" i="18"/>
  <c r="AO269" i="18"/>
  <c r="AM269" i="18"/>
  <c r="AK269" i="18"/>
  <c r="AI269" i="18"/>
  <c r="AG269" i="18"/>
  <c r="AE269" i="18"/>
  <c r="AC269" i="18"/>
  <c r="AA269" i="18"/>
  <c r="Y269" i="18"/>
  <c r="W269" i="18"/>
  <c r="U269" i="18"/>
  <c r="S269" i="18"/>
  <c r="Q269" i="18"/>
  <c r="O269" i="18"/>
  <c r="M269" i="18"/>
  <c r="K269" i="18"/>
  <c r="I269" i="18"/>
  <c r="G269" i="18"/>
  <c r="E269" i="18"/>
  <c r="AQ268" i="18"/>
  <c r="AO268" i="18"/>
  <c r="AM268" i="18"/>
  <c r="AK268" i="18"/>
  <c r="AI268" i="18"/>
  <c r="AG268" i="18"/>
  <c r="AE268" i="18"/>
  <c r="AC268" i="18"/>
  <c r="AA268" i="18"/>
  <c r="Y268" i="18"/>
  <c r="W268" i="18"/>
  <c r="U268" i="18"/>
  <c r="S268" i="18"/>
  <c r="Q268" i="18"/>
  <c r="O268" i="18"/>
  <c r="M268" i="18"/>
  <c r="K268" i="18"/>
  <c r="I268" i="18"/>
  <c r="G268" i="18"/>
  <c r="E268" i="18"/>
  <c r="AQ267" i="18"/>
  <c r="AO267" i="18"/>
  <c r="AM267" i="18"/>
  <c r="AK267" i="18"/>
  <c r="AI267" i="18"/>
  <c r="AG267" i="18"/>
  <c r="AE267" i="18"/>
  <c r="AC267" i="18"/>
  <c r="AA267" i="18"/>
  <c r="Y267" i="18"/>
  <c r="W267" i="18"/>
  <c r="U267" i="18"/>
  <c r="S267" i="18"/>
  <c r="Q267" i="18"/>
  <c r="O267" i="18"/>
  <c r="M267" i="18"/>
  <c r="K267" i="18"/>
  <c r="I267" i="18"/>
  <c r="G267" i="18"/>
  <c r="E267" i="18"/>
  <c r="AQ266" i="18"/>
  <c r="AO266" i="18"/>
  <c r="AM266" i="18"/>
  <c r="AK266" i="18"/>
  <c r="AI266" i="18"/>
  <c r="AG266" i="18"/>
  <c r="AE266" i="18"/>
  <c r="AC266" i="18"/>
  <c r="AA266" i="18"/>
  <c r="Y266" i="18"/>
  <c r="W266" i="18"/>
  <c r="U266" i="18"/>
  <c r="S266" i="18"/>
  <c r="Q266" i="18"/>
  <c r="O266" i="18"/>
  <c r="M266" i="18"/>
  <c r="K266" i="18"/>
  <c r="I266" i="18"/>
  <c r="G266" i="18"/>
  <c r="E266" i="18"/>
  <c r="AQ265" i="18"/>
  <c r="AO265" i="18"/>
  <c r="AM265" i="18"/>
  <c r="AK265" i="18"/>
  <c r="AI265" i="18"/>
  <c r="AG265" i="18"/>
  <c r="AE265" i="18"/>
  <c r="AC265" i="18"/>
  <c r="AA265" i="18"/>
  <c r="Y265" i="18"/>
  <c r="W265" i="18"/>
  <c r="U265" i="18"/>
  <c r="S265" i="18"/>
  <c r="Q265" i="18"/>
  <c r="O265" i="18"/>
  <c r="M265" i="18"/>
  <c r="K265" i="18"/>
  <c r="I265" i="18"/>
  <c r="G265" i="18"/>
  <c r="E265" i="18"/>
  <c r="AQ264" i="18"/>
  <c r="AO264" i="18"/>
  <c r="AM264" i="18"/>
  <c r="AK264" i="18"/>
  <c r="AI264" i="18"/>
  <c r="AG264" i="18"/>
  <c r="AE264" i="18"/>
  <c r="AC264" i="18"/>
  <c r="AA264" i="18"/>
  <c r="Y264" i="18"/>
  <c r="W264" i="18"/>
  <c r="U264" i="18"/>
  <c r="S264" i="18"/>
  <c r="Q264" i="18"/>
  <c r="O264" i="18"/>
  <c r="M264" i="18"/>
  <c r="K264" i="18"/>
  <c r="I264" i="18"/>
  <c r="G264" i="18"/>
  <c r="E264" i="18"/>
  <c r="AQ263" i="18"/>
  <c r="AO263" i="18"/>
  <c r="AM263" i="18"/>
  <c r="AK263" i="18"/>
  <c r="AI263" i="18"/>
  <c r="AG263" i="18"/>
  <c r="AE263" i="18"/>
  <c r="AC263" i="18"/>
  <c r="AA263" i="18"/>
  <c r="Y263" i="18"/>
  <c r="W263" i="18"/>
  <c r="U263" i="18"/>
  <c r="S263" i="18"/>
  <c r="Q263" i="18"/>
  <c r="O263" i="18"/>
  <c r="M263" i="18"/>
  <c r="K263" i="18"/>
  <c r="I263" i="18"/>
  <c r="G263" i="18"/>
  <c r="E263" i="18"/>
  <c r="AQ262" i="18"/>
  <c r="AO262" i="18"/>
  <c r="AM262" i="18"/>
  <c r="AK262" i="18"/>
  <c r="AI262" i="18"/>
  <c r="AG262" i="18"/>
  <c r="AE262" i="18"/>
  <c r="AC262" i="18"/>
  <c r="AA262" i="18"/>
  <c r="Y262" i="18"/>
  <c r="W262" i="18"/>
  <c r="U262" i="18"/>
  <c r="S262" i="18"/>
  <c r="Q262" i="18"/>
  <c r="O262" i="18"/>
  <c r="M262" i="18"/>
  <c r="K262" i="18"/>
  <c r="I262" i="18"/>
  <c r="G262" i="18"/>
  <c r="E262" i="18"/>
  <c r="AQ261" i="18"/>
  <c r="AO261" i="18"/>
  <c r="AM261" i="18"/>
  <c r="AK261" i="18"/>
  <c r="AI261" i="18"/>
  <c r="AG261" i="18"/>
  <c r="AE261" i="18"/>
  <c r="AC261" i="18"/>
  <c r="AA261" i="18"/>
  <c r="Y261" i="18"/>
  <c r="W261" i="18"/>
  <c r="U261" i="18"/>
  <c r="S261" i="18"/>
  <c r="Q261" i="18"/>
  <c r="O261" i="18"/>
  <c r="M261" i="18"/>
  <c r="K261" i="18"/>
  <c r="I261" i="18"/>
  <c r="G261" i="18"/>
  <c r="E261" i="18"/>
  <c r="AQ260" i="18"/>
  <c r="AO260" i="18"/>
  <c r="AM260" i="18"/>
  <c r="AK260" i="18"/>
  <c r="AI260" i="18"/>
  <c r="AG260" i="18"/>
  <c r="AE260" i="18"/>
  <c r="AC260" i="18"/>
  <c r="AA260" i="18"/>
  <c r="Y260" i="18"/>
  <c r="W260" i="18"/>
  <c r="U260" i="18"/>
  <c r="S260" i="18"/>
  <c r="Q260" i="18"/>
  <c r="O260" i="18"/>
  <c r="M260" i="18"/>
  <c r="K260" i="18"/>
  <c r="I260" i="18"/>
  <c r="G260" i="18"/>
  <c r="E260" i="18"/>
  <c r="AQ259" i="18"/>
  <c r="AO259" i="18"/>
  <c r="AM259" i="18"/>
  <c r="AK259" i="18"/>
  <c r="AI259" i="18"/>
  <c r="AG259" i="18"/>
  <c r="AE259" i="18"/>
  <c r="AC259" i="18"/>
  <c r="AA259" i="18"/>
  <c r="Y259" i="18"/>
  <c r="W259" i="18"/>
  <c r="U259" i="18"/>
  <c r="S259" i="18"/>
  <c r="Q259" i="18"/>
  <c r="O259" i="18"/>
  <c r="M259" i="18"/>
  <c r="K259" i="18"/>
  <c r="I259" i="18"/>
  <c r="G259" i="18"/>
  <c r="E259" i="18"/>
  <c r="AQ258" i="18"/>
  <c r="AO258" i="18"/>
  <c r="AM258" i="18"/>
  <c r="AK258" i="18"/>
  <c r="AI258" i="18"/>
  <c r="AG258" i="18"/>
  <c r="AE258" i="18"/>
  <c r="AC258" i="18"/>
  <c r="AA258" i="18"/>
  <c r="Y258" i="18"/>
  <c r="W258" i="18"/>
  <c r="U258" i="18"/>
  <c r="S258" i="18"/>
  <c r="Q258" i="18"/>
  <c r="O258" i="18"/>
  <c r="M258" i="18"/>
  <c r="K258" i="18"/>
  <c r="I258" i="18"/>
  <c r="G258" i="18"/>
  <c r="E258" i="18"/>
  <c r="AQ257" i="18"/>
  <c r="AO257" i="18"/>
  <c r="AM257" i="18"/>
  <c r="AK257" i="18"/>
  <c r="AI257" i="18"/>
  <c r="AG257" i="18"/>
  <c r="AE257" i="18"/>
  <c r="AC257" i="18"/>
  <c r="AA257" i="18"/>
  <c r="Y257" i="18"/>
  <c r="W257" i="18"/>
  <c r="U257" i="18"/>
  <c r="S257" i="18"/>
  <c r="Q257" i="18"/>
  <c r="O257" i="18"/>
  <c r="M257" i="18"/>
  <c r="K257" i="18"/>
  <c r="I257" i="18"/>
  <c r="G257" i="18"/>
  <c r="E257" i="18"/>
  <c r="AQ256" i="18"/>
  <c r="AO256" i="18"/>
  <c r="AM256" i="18"/>
  <c r="AK256" i="18"/>
  <c r="AI256" i="18"/>
  <c r="AG256" i="18"/>
  <c r="AE256" i="18"/>
  <c r="AC256" i="18"/>
  <c r="AA256" i="18"/>
  <c r="Y256" i="18"/>
  <c r="W256" i="18"/>
  <c r="U256" i="18"/>
  <c r="S256" i="18"/>
  <c r="Q256" i="18"/>
  <c r="O256" i="18"/>
  <c r="M256" i="18"/>
  <c r="K256" i="18"/>
  <c r="I256" i="18"/>
  <c r="G256" i="18"/>
  <c r="E256" i="18"/>
  <c r="AQ255" i="18"/>
  <c r="AO255" i="18"/>
  <c r="AM255" i="18"/>
  <c r="AK255" i="18"/>
  <c r="AI255" i="18"/>
  <c r="AG255" i="18"/>
  <c r="AE255" i="18"/>
  <c r="AC255" i="18"/>
  <c r="AA255" i="18"/>
  <c r="Y255" i="18"/>
  <c r="W255" i="18"/>
  <c r="U255" i="18"/>
  <c r="S255" i="18"/>
  <c r="Q255" i="18"/>
  <c r="O255" i="18"/>
  <c r="M255" i="18"/>
  <c r="K255" i="18"/>
  <c r="I255" i="18"/>
  <c r="G255" i="18"/>
  <c r="E255" i="18"/>
  <c r="AQ254" i="18"/>
  <c r="AO254" i="18"/>
  <c r="AM254" i="18"/>
  <c r="AK254" i="18"/>
  <c r="AI254" i="18"/>
  <c r="AG254" i="18"/>
  <c r="AE254" i="18"/>
  <c r="AC254" i="18"/>
  <c r="AA254" i="18"/>
  <c r="Y254" i="18"/>
  <c r="W254" i="18"/>
  <c r="U254" i="18"/>
  <c r="S254" i="18"/>
  <c r="Q254" i="18"/>
  <c r="O254" i="18"/>
  <c r="M254" i="18"/>
  <c r="K254" i="18"/>
  <c r="I254" i="18"/>
  <c r="G254" i="18"/>
  <c r="E254" i="18"/>
  <c r="AQ253" i="18"/>
  <c r="AO253" i="18"/>
  <c r="AM253" i="18"/>
  <c r="AK253" i="18"/>
  <c r="AI253" i="18"/>
  <c r="AG253" i="18"/>
  <c r="AE253" i="18"/>
  <c r="AC253" i="18"/>
  <c r="AA253" i="18"/>
  <c r="Y253" i="18"/>
  <c r="W253" i="18"/>
  <c r="U253" i="18"/>
  <c r="S253" i="18"/>
  <c r="Q253" i="18"/>
  <c r="O253" i="18"/>
  <c r="M253" i="18"/>
  <c r="K253" i="18"/>
  <c r="I253" i="18"/>
  <c r="G253" i="18"/>
  <c r="E253" i="18"/>
  <c r="AQ252" i="18"/>
  <c r="AO252" i="18"/>
  <c r="AM252" i="18"/>
  <c r="AK252" i="18"/>
  <c r="AI252" i="18"/>
  <c r="AG252" i="18"/>
  <c r="AE252" i="18"/>
  <c r="AC252" i="18"/>
  <c r="AA252" i="18"/>
  <c r="Y252" i="18"/>
  <c r="W252" i="18"/>
  <c r="U252" i="18"/>
  <c r="S252" i="18"/>
  <c r="Q252" i="18"/>
  <c r="O252" i="18"/>
  <c r="M252" i="18"/>
  <c r="K252" i="18"/>
  <c r="I252" i="18"/>
  <c r="G252" i="18"/>
  <c r="E252" i="18"/>
  <c r="AQ251" i="18"/>
  <c r="AO251" i="18"/>
  <c r="AM251" i="18"/>
  <c r="AK251" i="18"/>
  <c r="AI251" i="18"/>
  <c r="AG251" i="18"/>
  <c r="AE251" i="18"/>
  <c r="AC251" i="18"/>
  <c r="AA251" i="18"/>
  <c r="Y251" i="18"/>
  <c r="W251" i="18"/>
  <c r="U251" i="18"/>
  <c r="S251" i="18"/>
  <c r="Q251" i="18"/>
  <c r="O251" i="18"/>
  <c r="M251" i="18"/>
  <c r="K251" i="18"/>
  <c r="I251" i="18"/>
  <c r="G251" i="18"/>
  <c r="E251" i="18"/>
  <c r="AQ250" i="18"/>
  <c r="AO250" i="18"/>
  <c r="AM250" i="18"/>
  <c r="AK250" i="18"/>
  <c r="AI250" i="18"/>
  <c r="AG250" i="18"/>
  <c r="AE250" i="18"/>
  <c r="AC250" i="18"/>
  <c r="AA250" i="18"/>
  <c r="Y250" i="18"/>
  <c r="W250" i="18"/>
  <c r="U250" i="18"/>
  <c r="S250" i="18"/>
  <c r="Q250" i="18"/>
  <c r="O250" i="18"/>
  <c r="M250" i="18"/>
  <c r="K250" i="18"/>
  <c r="I250" i="18"/>
  <c r="G250" i="18"/>
  <c r="E250" i="18"/>
  <c r="AQ249" i="18"/>
  <c r="AO249" i="18"/>
  <c r="AM249" i="18"/>
  <c r="AK249" i="18"/>
  <c r="AI249" i="18"/>
  <c r="AG249" i="18"/>
  <c r="AE249" i="18"/>
  <c r="AC249" i="18"/>
  <c r="AA249" i="18"/>
  <c r="Y249" i="18"/>
  <c r="W249" i="18"/>
  <c r="U249" i="18"/>
  <c r="S249" i="18"/>
  <c r="Q249" i="18"/>
  <c r="O249" i="18"/>
  <c r="M249" i="18"/>
  <c r="K249" i="18"/>
  <c r="I249" i="18"/>
  <c r="G249" i="18"/>
  <c r="E249" i="18"/>
  <c r="AQ248" i="18"/>
  <c r="AO248" i="18"/>
  <c r="AM248" i="18"/>
  <c r="AK248" i="18"/>
  <c r="AI248" i="18"/>
  <c r="AG248" i="18"/>
  <c r="AE248" i="18"/>
  <c r="AC248" i="18"/>
  <c r="AA248" i="18"/>
  <c r="Y248" i="18"/>
  <c r="W248" i="18"/>
  <c r="U248" i="18"/>
  <c r="S248" i="18"/>
  <c r="Q248" i="18"/>
  <c r="O248" i="18"/>
  <c r="M248" i="18"/>
  <c r="K248" i="18"/>
  <c r="I248" i="18"/>
  <c r="G248" i="18"/>
  <c r="E248" i="18"/>
  <c r="AQ247" i="18"/>
  <c r="AO247" i="18"/>
  <c r="AM247" i="18"/>
  <c r="AK247" i="18"/>
  <c r="AI247" i="18"/>
  <c r="AG247" i="18"/>
  <c r="AE247" i="18"/>
  <c r="AC247" i="18"/>
  <c r="AA247" i="18"/>
  <c r="Y247" i="18"/>
  <c r="W247" i="18"/>
  <c r="U247" i="18"/>
  <c r="S247" i="18"/>
  <c r="Q247" i="18"/>
  <c r="O247" i="18"/>
  <c r="M247" i="18"/>
  <c r="K247" i="18"/>
  <c r="I247" i="18"/>
  <c r="G247" i="18"/>
  <c r="E247" i="18"/>
  <c r="AQ246" i="18"/>
  <c r="AO246" i="18"/>
  <c r="AM246" i="18"/>
  <c r="AK246" i="18"/>
  <c r="AI246" i="18"/>
  <c r="AG246" i="18"/>
  <c r="AE246" i="18"/>
  <c r="AC246" i="18"/>
  <c r="AA246" i="18"/>
  <c r="Y246" i="18"/>
  <c r="W246" i="18"/>
  <c r="U246" i="18"/>
  <c r="S246" i="18"/>
  <c r="Q246" i="18"/>
  <c r="O246" i="18"/>
  <c r="M246" i="18"/>
  <c r="K246" i="18"/>
  <c r="I246" i="18"/>
  <c r="G246" i="18"/>
  <c r="E246" i="18"/>
  <c r="AQ245" i="18"/>
  <c r="AO245" i="18"/>
  <c r="AM245" i="18"/>
  <c r="AK245" i="18"/>
  <c r="AI245" i="18"/>
  <c r="AG245" i="18"/>
  <c r="AE245" i="18"/>
  <c r="AC245" i="18"/>
  <c r="AA245" i="18"/>
  <c r="Y245" i="18"/>
  <c r="W245" i="18"/>
  <c r="U245" i="18"/>
  <c r="S245" i="18"/>
  <c r="Q245" i="18"/>
  <c r="O245" i="18"/>
  <c r="M245" i="18"/>
  <c r="K245" i="18"/>
  <c r="I245" i="18"/>
  <c r="G245" i="18"/>
  <c r="E245" i="18"/>
  <c r="AQ244" i="18"/>
  <c r="AO244" i="18"/>
  <c r="AM244" i="18"/>
  <c r="AK244" i="18"/>
  <c r="AI244" i="18"/>
  <c r="AG244" i="18"/>
  <c r="AE244" i="18"/>
  <c r="AC244" i="18"/>
  <c r="AA244" i="18"/>
  <c r="Y244" i="18"/>
  <c r="W244" i="18"/>
  <c r="U244" i="18"/>
  <c r="S244" i="18"/>
  <c r="Q244" i="18"/>
  <c r="O244" i="18"/>
  <c r="M244" i="18"/>
  <c r="K244" i="18"/>
  <c r="I244" i="18"/>
  <c r="G244" i="18"/>
  <c r="E244" i="18"/>
  <c r="AQ243" i="18"/>
  <c r="AO243" i="18"/>
  <c r="AM243" i="18"/>
  <c r="AK243" i="18"/>
  <c r="AI243" i="18"/>
  <c r="AG243" i="18"/>
  <c r="AE243" i="18"/>
  <c r="AC243" i="18"/>
  <c r="AA243" i="18"/>
  <c r="Y243" i="18"/>
  <c r="W243" i="18"/>
  <c r="U243" i="18"/>
  <c r="S243" i="18"/>
  <c r="Q243" i="18"/>
  <c r="O243" i="18"/>
  <c r="M243" i="18"/>
  <c r="K243" i="18"/>
  <c r="I243" i="18"/>
  <c r="G243" i="18"/>
  <c r="E243" i="18"/>
  <c r="AQ242" i="18"/>
  <c r="AO242" i="18"/>
  <c r="AM242" i="18"/>
  <c r="AK242" i="18"/>
  <c r="AI242" i="18"/>
  <c r="AG242" i="18"/>
  <c r="AE242" i="18"/>
  <c r="AC242" i="18"/>
  <c r="AA242" i="18"/>
  <c r="Y242" i="18"/>
  <c r="W242" i="18"/>
  <c r="U242" i="18"/>
  <c r="S242" i="18"/>
  <c r="Q242" i="18"/>
  <c r="O242" i="18"/>
  <c r="M242" i="18"/>
  <c r="K242" i="18"/>
  <c r="I242" i="18"/>
  <c r="G242" i="18"/>
  <c r="E242" i="18"/>
  <c r="AQ241" i="18"/>
  <c r="AO241" i="18"/>
  <c r="AM241" i="18"/>
  <c r="AK241" i="18"/>
  <c r="AI241" i="18"/>
  <c r="AG241" i="18"/>
  <c r="AE241" i="18"/>
  <c r="AC241" i="18"/>
  <c r="AA241" i="18"/>
  <c r="Y241" i="18"/>
  <c r="W241" i="18"/>
  <c r="U241" i="18"/>
  <c r="S241" i="18"/>
  <c r="Q241" i="18"/>
  <c r="O241" i="18"/>
  <c r="M241" i="18"/>
  <c r="K241" i="18"/>
  <c r="I241" i="18"/>
  <c r="G241" i="18"/>
  <c r="E241" i="18"/>
  <c r="AQ240" i="18"/>
  <c r="AO240" i="18"/>
  <c r="AM240" i="18"/>
  <c r="AK240" i="18"/>
  <c r="AI240" i="18"/>
  <c r="AG240" i="18"/>
  <c r="AE240" i="18"/>
  <c r="AC240" i="18"/>
  <c r="AA240" i="18"/>
  <c r="Y240" i="18"/>
  <c r="W240" i="18"/>
  <c r="U240" i="18"/>
  <c r="S240" i="18"/>
  <c r="Q240" i="18"/>
  <c r="O240" i="18"/>
  <c r="M240" i="18"/>
  <c r="K240" i="18"/>
  <c r="I240" i="18"/>
  <c r="G240" i="18"/>
  <c r="E240" i="18"/>
  <c r="AQ239" i="18"/>
  <c r="AO239" i="18"/>
  <c r="AM239" i="18"/>
  <c r="AK239" i="18"/>
  <c r="AI239" i="18"/>
  <c r="AG239" i="18"/>
  <c r="AE239" i="18"/>
  <c r="AC239" i="18"/>
  <c r="AA239" i="18"/>
  <c r="Y239" i="18"/>
  <c r="W239" i="18"/>
  <c r="U239" i="18"/>
  <c r="S239" i="18"/>
  <c r="Q239" i="18"/>
  <c r="O239" i="18"/>
  <c r="M239" i="18"/>
  <c r="K239" i="18"/>
  <c r="I239" i="18"/>
  <c r="G239" i="18"/>
  <c r="E239" i="18"/>
  <c r="AQ238" i="18"/>
  <c r="AO238" i="18"/>
  <c r="AM238" i="18"/>
  <c r="AK238" i="18"/>
  <c r="AI238" i="18"/>
  <c r="AG238" i="18"/>
  <c r="AE238" i="18"/>
  <c r="AC238" i="18"/>
  <c r="AA238" i="18"/>
  <c r="Y238" i="18"/>
  <c r="W238" i="18"/>
  <c r="U238" i="18"/>
  <c r="S238" i="18"/>
  <c r="Q238" i="18"/>
  <c r="O238" i="18"/>
  <c r="M238" i="18"/>
  <c r="K238" i="18"/>
  <c r="I238" i="18"/>
  <c r="G238" i="18"/>
  <c r="E238" i="18"/>
  <c r="AQ237" i="18"/>
  <c r="AO237" i="18"/>
  <c r="AM237" i="18"/>
  <c r="AK237" i="18"/>
  <c r="AI237" i="18"/>
  <c r="AG237" i="18"/>
  <c r="AE237" i="18"/>
  <c r="AC237" i="18"/>
  <c r="AA237" i="18"/>
  <c r="Y237" i="18"/>
  <c r="W237" i="18"/>
  <c r="U237" i="18"/>
  <c r="S237" i="18"/>
  <c r="Q237" i="18"/>
  <c r="O237" i="18"/>
  <c r="M237" i="18"/>
  <c r="K237" i="18"/>
  <c r="I237" i="18"/>
  <c r="G237" i="18"/>
  <c r="E237" i="18"/>
  <c r="AQ236" i="18"/>
  <c r="AO236" i="18"/>
  <c r="AM236" i="18"/>
  <c r="AK236" i="18"/>
  <c r="AI236" i="18"/>
  <c r="AG236" i="18"/>
  <c r="AE236" i="18"/>
  <c r="AC236" i="18"/>
  <c r="AA236" i="18"/>
  <c r="Y236" i="18"/>
  <c r="W236" i="18"/>
  <c r="U236" i="18"/>
  <c r="S236" i="18"/>
  <c r="Q236" i="18"/>
  <c r="O236" i="18"/>
  <c r="M236" i="18"/>
  <c r="K236" i="18"/>
  <c r="I236" i="18"/>
  <c r="G236" i="18"/>
  <c r="E236" i="18"/>
  <c r="AQ235" i="18"/>
  <c r="AO235" i="18"/>
  <c r="AM235" i="18"/>
  <c r="AK235" i="18"/>
  <c r="AI235" i="18"/>
  <c r="AG235" i="18"/>
  <c r="AE235" i="18"/>
  <c r="AC235" i="18"/>
  <c r="AA235" i="18"/>
  <c r="Y235" i="18"/>
  <c r="W235" i="18"/>
  <c r="U235" i="18"/>
  <c r="S235" i="18"/>
  <c r="Q235" i="18"/>
  <c r="O235" i="18"/>
  <c r="M235" i="18"/>
  <c r="K235" i="18"/>
  <c r="I235" i="18"/>
  <c r="G235" i="18"/>
  <c r="E235" i="18"/>
  <c r="AQ234" i="18"/>
  <c r="AO234" i="18"/>
  <c r="AM234" i="18"/>
  <c r="AK234" i="18"/>
  <c r="AI234" i="18"/>
  <c r="AG234" i="18"/>
  <c r="AE234" i="18"/>
  <c r="AC234" i="18"/>
  <c r="AA234" i="18"/>
  <c r="Y234" i="18"/>
  <c r="W234" i="18"/>
  <c r="U234" i="18"/>
  <c r="S234" i="18"/>
  <c r="Q234" i="18"/>
  <c r="O234" i="18"/>
  <c r="M234" i="18"/>
  <c r="K234" i="18"/>
  <c r="I234" i="18"/>
  <c r="G234" i="18"/>
  <c r="E234" i="18"/>
  <c r="AQ233" i="18"/>
  <c r="AO233" i="18"/>
  <c r="AM233" i="18"/>
  <c r="AK233" i="18"/>
  <c r="AI233" i="18"/>
  <c r="AG233" i="18"/>
  <c r="AE233" i="18"/>
  <c r="AC233" i="18"/>
  <c r="AA233" i="18"/>
  <c r="Y233" i="18"/>
  <c r="W233" i="18"/>
  <c r="U233" i="18"/>
  <c r="S233" i="18"/>
  <c r="Q233" i="18"/>
  <c r="O233" i="18"/>
  <c r="M233" i="18"/>
  <c r="K233" i="18"/>
  <c r="I233" i="18"/>
  <c r="G233" i="18"/>
  <c r="E233" i="18"/>
  <c r="AQ232" i="18"/>
  <c r="AO232" i="18"/>
  <c r="AM232" i="18"/>
  <c r="AK232" i="18"/>
  <c r="AI232" i="18"/>
  <c r="AG232" i="18"/>
  <c r="AE232" i="18"/>
  <c r="AC232" i="18"/>
  <c r="AA232" i="18"/>
  <c r="Y232" i="18"/>
  <c r="W232" i="18"/>
  <c r="U232" i="18"/>
  <c r="S232" i="18"/>
  <c r="Q232" i="18"/>
  <c r="O232" i="18"/>
  <c r="M232" i="18"/>
  <c r="K232" i="18"/>
  <c r="I232" i="18"/>
  <c r="G232" i="18"/>
  <c r="E232" i="18"/>
  <c r="AQ231" i="18"/>
  <c r="AO231" i="18"/>
  <c r="AM231" i="18"/>
  <c r="AK231" i="18"/>
  <c r="AI231" i="18"/>
  <c r="AG231" i="18"/>
  <c r="AE231" i="18"/>
  <c r="AC231" i="18"/>
  <c r="AA231" i="18"/>
  <c r="Y231" i="18"/>
  <c r="W231" i="18"/>
  <c r="U231" i="18"/>
  <c r="S231" i="18"/>
  <c r="Q231" i="18"/>
  <c r="O231" i="18"/>
  <c r="M231" i="18"/>
  <c r="K231" i="18"/>
  <c r="I231" i="18"/>
  <c r="G231" i="18"/>
  <c r="E231" i="18"/>
  <c r="AQ230" i="18"/>
  <c r="AO230" i="18"/>
  <c r="AM230" i="18"/>
  <c r="AK230" i="18"/>
  <c r="AI230" i="18"/>
  <c r="AG230" i="18"/>
  <c r="AE230" i="18"/>
  <c r="AC230" i="18"/>
  <c r="AA230" i="18"/>
  <c r="Y230" i="18"/>
  <c r="W230" i="18"/>
  <c r="U230" i="18"/>
  <c r="S230" i="18"/>
  <c r="Q230" i="18"/>
  <c r="O230" i="18"/>
  <c r="M230" i="18"/>
  <c r="K230" i="18"/>
  <c r="I230" i="18"/>
  <c r="G230" i="18"/>
  <c r="E230" i="18"/>
  <c r="AQ229" i="18"/>
  <c r="AO229" i="18"/>
  <c r="AM229" i="18"/>
  <c r="AK229" i="18"/>
  <c r="AI229" i="18"/>
  <c r="AG229" i="18"/>
  <c r="AE229" i="18"/>
  <c r="AC229" i="18"/>
  <c r="AA229" i="18"/>
  <c r="Y229" i="18"/>
  <c r="W229" i="18"/>
  <c r="U229" i="18"/>
  <c r="S229" i="18"/>
  <c r="Q229" i="18"/>
  <c r="O229" i="18"/>
  <c r="M229" i="18"/>
  <c r="K229" i="18"/>
  <c r="I229" i="18"/>
  <c r="G229" i="18"/>
  <c r="E229" i="18"/>
  <c r="AQ228" i="18"/>
  <c r="AO228" i="18"/>
  <c r="AM228" i="18"/>
  <c r="AK228" i="18"/>
  <c r="AI228" i="18"/>
  <c r="AG228" i="18"/>
  <c r="AE228" i="18"/>
  <c r="AC228" i="18"/>
  <c r="AA228" i="18"/>
  <c r="Y228" i="18"/>
  <c r="W228" i="18"/>
  <c r="U228" i="18"/>
  <c r="S228" i="18"/>
  <c r="Q228" i="18"/>
  <c r="O228" i="18"/>
  <c r="M228" i="18"/>
  <c r="K228" i="18"/>
  <c r="I228" i="18"/>
  <c r="G228" i="18"/>
  <c r="E228" i="18"/>
  <c r="AQ227" i="18"/>
  <c r="AO227" i="18"/>
  <c r="AM227" i="18"/>
  <c r="AK227" i="18"/>
  <c r="AI227" i="18"/>
  <c r="AG227" i="18"/>
  <c r="AE227" i="18"/>
  <c r="AC227" i="18"/>
  <c r="AA227" i="18"/>
  <c r="Y227" i="18"/>
  <c r="W227" i="18"/>
  <c r="U227" i="18"/>
  <c r="S227" i="18"/>
  <c r="Q227" i="18"/>
  <c r="O227" i="18"/>
  <c r="M227" i="18"/>
  <c r="K227" i="18"/>
  <c r="I227" i="18"/>
  <c r="G227" i="18"/>
  <c r="E227" i="18"/>
  <c r="AQ226" i="18"/>
  <c r="AO226" i="18"/>
  <c r="AM226" i="18"/>
  <c r="AK226" i="18"/>
  <c r="AI226" i="18"/>
  <c r="AG226" i="18"/>
  <c r="AE226" i="18"/>
  <c r="AC226" i="18"/>
  <c r="AA226" i="18"/>
  <c r="Y226" i="18"/>
  <c r="W226" i="18"/>
  <c r="U226" i="18"/>
  <c r="S226" i="18"/>
  <c r="Q226" i="18"/>
  <c r="O226" i="18"/>
  <c r="M226" i="18"/>
  <c r="K226" i="18"/>
  <c r="I226" i="18"/>
  <c r="G226" i="18"/>
  <c r="E226" i="18"/>
  <c r="AQ225" i="18"/>
  <c r="AO225" i="18"/>
  <c r="AM225" i="18"/>
  <c r="AK225" i="18"/>
  <c r="AI225" i="18"/>
  <c r="AG225" i="18"/>
  <c r="AE225" i="18"/>
  <c r="AC225" i="18"/>
  <c r="AA225" i="18"/>
  <c r="Y225" i="18"/>
  <c r="W225" i="18"/>
  <c r="U225" i="18"/>
  <c r="S225" i="18"/>
  <c r="Q225" i="18"/>
  <c r="O225" i="18"/>
  <c r="M225" i="18"/>
  <c r="K225" i="18"/>
  <c r="I225" i="18"/>
  <c r="G225" i="18"/>
  <c r="E225" i="18"/>
  <c r="AQ224" i="18"/>
  <c r="AO224" i="18"/>
  <c r="AM224" i="18"/>
  <c r="AK224" i="18"/>
  <c r="AI224" i="18"/>
  <c r="AG224" i="18"/>
  <c r="AE224" i="18"/>
  <c r="AC224" i="18"/>
  <c r="AA224" i="18"/>
  <c r="Y224" i="18"/>
  <c r="W224" i="18"/>
  <c r="U224" i="18"/>
  <c r="S224" i="18"/>
  <c r="Q224" i="18"/>
  <c r="O224" i="18"/>
  <c r="M224" i="18"/>
  <c r="K224" i="18"/>
  <c r="I224" i="18"/>
  <c r="G224" i="18"/>
  <c r="E224" i="18"/>
  <c r="AQ223" i="18"/>
  <c r="AO223" i="18"/>
  <c r="AM223" i="18"/>
  <c r="AK223" i="18"/>
  <c r="AI223" i="18"/>
  <c r="AG223" i="18"/>
  <c r="AE223" i="18"/>
  <c r="AC223" i="18"/>
  <c r="AA223" i="18"/>
  <c r="Y223" i="18"/>
  <c r="W223" i="18"/>
  <c r="U223" i="18"/>
  <c r="S223" i="18"/>
  <c r="Q223" i="18"/>
  <c r="O223" i="18"/>
  <c r="M223" i="18"/>
  <c r="K223" i="18"/>
  <c r="I223" i="18"/>
  <c r="G223" i="18"/>
  <c r="E223" i="18"/>
  <c r="AQ222" i="18"/>
  <c r="AO222" i="18"/>
  <c r="AM222" i="18"/>
  <c r="AK222" i="18"/>
  <c r="AI222" i="18"/>
  <c r="AG222" i="18"/>
  <c r="AE222" i="18"/>
  <c r="AC222" i="18"/>
  <c r="AA222" i="18"/>
  <c r="Y222" i="18"/>
  <c r="W222" i="18"/>
  <c r="U222" i="18"/>
  <c r="S222" i="18"/>
  <c r="Q222" i="18"/>
  <c r="O222" i="18"/>
  <c r="M222" i="18"/>
  <c r="K222" i="18"/>
  <c r="I222" i="18"/>
  <c r="G222" i="18"/>
  <c r="E222" i="18"/>
  <c r="AQ221" i="18"/>
  <c r="AO221" i="18"/>
  <c r="AM221" i="18"/>
  <c r="AK221" i="18"/>
  <c r="AI221" i="18"/>
  <c r="AG221" i="18"/>
  <c r="AE221" i="18"/>
  <c r="AC221" i="18"/>
  <c r="AA221" i="18"/>
  <c r="Y221" i="18"/>
  <c r="W221" i="18"/>
  <c r="U221" i="18"/>
  <c r="S221" i="18"/>
  <c r="Q221" i="18"/>
  <c r="O221" i="18"/>
  <c r="M221" i="18"/>
  <c r="K221" i="18"/>
  <c r="I221" i="18"/>
  <c r="G221" i="18"/>
  <c r="E221" i="18"/>
  <c r="AQ220" i="18"/>
  <c r="AO220" i="18"/>
  <c r="AM220" i="18"/>
  <c r="AK220" i="18"/>
  <c r="AI220" i="18"/>
  <c r="AG220" i="18"/>
  <c r="AE220" i="18"/>
  <c r="AC220" i="18"/>
  <c r="AA220" i="18"/>
  <c r="Y220" i="18"/>
  <c r="W220" i="18"/>
  <c r="U220" i="18"/>
  <c r="S220" i="18"/>
  <c r="Q220" i="18"/>
  <c r="O220" i="18"/>
  <c r="M220" i="18"/>
  <c r="K220" i="18"/>
  <c r="I220" i="18"/>
  <c r="G220" i="18"/>
  <c r="E220" i="18"/>
  <c r="AQ219" i="18"/>
  <c r="AO219" i="18"/>
  <c r="AM219" i="18"/>
  <c r="AK219" i="18"/>
  <c r="AI219" i="18"/>
  <c r="AG219" i="18"/>
  <c r="AE219" i="18"/>
  <c r="AC219" i="18"/>
  <c r="AA219" i="18"/>
  <c r="Y219" i="18"/>
  <c r="W219" i="18"/>
  <c r="U219" i="18"/>
  <c r="S219" i="18"/>
  <c r="Q219" i="18"/>
  <c r="O219" i="18"/>
  <c r="M219" i="18"/>
  <c r="K219" i="18"/>
  <c r="I219" i="18"/>
  <c r="G219" i="18"/>
  <c r="E219" i="18"/>
  <c r="AQ218" i="18"/>
  <c r="AO218" i="18"/>
  <c r="AM218" i="18"/>
  <c r="AK218" i="18"/>
  <c r="AI218" i="18"/>
  <c r="AG218" i="18"/>
  <c r="AE218" i="18"/>
  <c r="AC218" i="18"/>
  <c r="AA218" i="18"/>
  <c r="Y218" i="18"/>
  <c r="W218" i="18"/>
  <c r="U218" i="18"/>
  <c r="S218" i="18"/>
  <c r="Q218" i="18"/>
  <c r="O218" i="18"/>
  <c r="M218" i="18"/>
  <c r="K218" i="18"/>
  <c r="I218" i="18"/>
  <c r="G218" i="18"/>
  <c r="E218" i="18"/>
  <c r="AQ217" i="18"/>
  <c r="AO217" i="18"/>
  <c r="AM217" i="18"/>
  <c r="AK217" i="18"/>
  <c r="AI217" i="18"/>
  <c r="AG217" i="18"/>
  <c r="AE217" i="18"/>
  <c r="AC217" i="18"/>
  <c r="AA217" i="18"/>
  <c r="Y217" i="18"/>
  <c r="W217" i="18"/>
  <c r="U217" i="18"/>
  <c r="S217" i="18"/>
  <c r="Q217" i="18"/>
  <c r="O217" i="18"/>
  <c r="M217" i="18"/>
  <c r="K217" i="18"/>
  <c r="I217" i="18"/>
  <c r="G217" i="18"/>
  <c r="E217" i="18"/>
  <c r="AQ216" i="18"/>
  <c r="AO216" i="18"/>
  <c r="AM216" i="18"/>
  <c r="AK216" i="18"/>
  <c r="AI216" i="18"/>
  <c r="AG216" i="18"/>
  <c r="AE216" i="18"/>
  <c r="AC216" i="18"/>
  <c r="AA216" i="18"/>
  <c r="Y216" i="18"/>
  <c r="W216" i="18"/>
  <c r="U216" i="18"/>
  <c r="S216" i="18"/>
  <c r="Q216" i="18"/>
  <c r="O216" i="18"/>
  <c r="M216" i="18"/>
  <c r="K216" i="18"/>
  <c r="I216" i="18"/>
  <c r="G216" i="18"/>
  <c r="E216" i="18"/>
  <c r="AQ215" i="18"/>
  <c r="AO215" i="18"/>
  <c r="AM215" i="18"/>
  <c r="AK215" i="18"/>
  <c r="AI215" i="18"/>
  <c r="AG215" i="18"/>
  <c r="AE215" i="18"/>
  <c r="AC215" i="18"/>
  <c r="AA215" i="18"/>
  <c r="Y215" i="18"/>
  <c r="W215" i="18"/>
  <c r="U215" i="18"/>
  <c r="S215" i="18"/>
  <c r="Q215" i="18"/>
  <c r="O215" i="18"/>
  <c r="M215" i="18"/>
  <c r="K215" i="18"/>
  <c r="I215" i="18"/>
  <c r="G215" i="18"/>
  <c r="E215" i="18"/>
  <c r="AQ214" i="18"/>
  <c r="AO214" i="18"/>
  <c r="AM214" i="18"/>
  <c r="AK214" i="18"/>
  <c r="AI214" i="18"/>
  <c r="AG214" i="18"/>
  <c r="AE214" i="18"/>
  <c r="AC214" i="18"/>
  <c r="AA214" i="18"/>
  <c r="Y214" i="18"/>
  <c r="W214" i="18"/>
  <c r="U214" i="18"/>
  <c r="S214" i="18"/>
  <c r="Q214" i="18"/>
  <c r="O214" i="18"/>
  <c r="M214" i="18"/>
  <c r="K214" i="18"/>
  <c r="I214" i="18"/>
  <c r="G214" i="18"/>
  <c r="E214" i="18"/>
  <c r="AQ213" i="18"/>
  <c r="AO213" i="18"/>
  <c r="AM213" i="18"/>
  <c r="AK213" i="18"/>
  <c r="AI213" i="18"/>
  <c r="AG213" i="18"/>
  <c r="AE213" i="18"/>
  <c r="AC213" i="18"/>
  <c r="AA213" i="18"/>
  <c r="Y213" i="18"/>
  <c r="W213" i="18"/>
  <c r="U213" i="18"/>
  <c r="S213" i="18"/>
  <c r="Q213" i="18"/>
  <c r="O213" i="18"/>
  <c r="M213" i="18"/>
  <c r="K213" i="18"/>
  <c r="I213" i="18"/>
  <c r="G213" i="18"/>
  <c r="E213" i="18"/>
  <c r="AQ212" i="18"/>
  <c r="AO212" i="18"/>
  <c r="AM212" i="18"/>
  <c r="AK212" i="18"/>
  <c r="AI212" i="18"/>
  <c r="AG212" i="18"/>
  <c r="AE212" i="18"/>
  <c r="AC212" i="18"/>
  <c r="AA212" i="18"/>
  <c r="Y212" i="18"/>
  <c r="W212" i="18"/>
  <c r="U212" i="18"/>
  <c r="S212" i="18"/>
  <c r="Q212" i="18"/>
  <c r="O212" i="18"/>
  <c r="M212" i="18"/>
  <c r="K212" i="18"/>
  <c r="I212" i="18"/>
  <c r="G212" i="18"/>
  <c r="E212" i="18"/>
  <c r="AQ211" i="18"/>
  <c r="AO211" i="18"/>
  <c r="AM211" i="18"/>
  <c r="AK211" i="18"/>
  <c r="AI211" i="18"/>
  <c r="AG211" i="18"/>
  <c r="AE211" i="18"/>
  <c r="AC211" i="18"/>
  <c r="AA211" i="18"/>
  <c r="Y211" i="18"/>
  <c r="W211" i="18"/>
  <c r="U211" i="18"/>
  <c r="S211" i="18"/>
  <c r="Q211" i="18"/>
  <c r="O211" i="18"/>
  <c r="M211" i="18"/>
  <c r="K211" i="18"/>
  <c r="I211" i="18"/>
  <c r="G211" i="18"/>
  <c r="E211" i="18"/>
  <c r="AQ210" i="18"/>
  <c r="AO210" i="18"/>
  <c r="AM210" i="18"/>
  <c r="AK210" i="18"/>
  <c r="AI210" i="18"/>
  <c r="AG210" i="18"/>
  <c r="AE210" i="18"/>
  <c r="AC210" i="18"/>
  <c r="AA210" i="18"/>
  <c r="Y210" i="18"/>
  <c r="W210" i="18"/>
  <c r="U210" i="18"/>
  <c r="S210" i="18"/>
  <c r="Q210" i="18"/>
  <c r="O210" i="18"/>
  <c r="M210" i="18"/>
  <c r="K210" i="18"/>
  <c r="I210" i="18"/>
  <c r="G210" i="18"/>
  <c r="E210" i="18"/>
  <c r="AQ209" i="18"/>
  <c r="AO209" i="18"/>
  <c r="AM209" i="18"/>
  <c r="AK209" i="18"/>
  <c r="AI209" i="18"/>
  <c r="AG209" i="18"/>
  <c r="AE209" i="18"/>
  <c r="AC209" i="18"/>
  <c r="AA209" i="18"/>
  <c r="Y209" i="18"/>
  <c r="W209" i="18"/>
  <c r="U209" i="18"/>
  <c r="S209" i="18"/>
  <c r="Q209" i="18"/>
  <c r="O209" i="18"/>
  <c r="M209" i="18"/>
  <c r="K209" i="18"/>
  <c r="I209" i="18"/>
  <c r="G209" i="18"/>
  <c r="E209" i="18"/>
  <c r="AQ208" i="18"/>
  <c r="AO208" i="18"/>
  <c r="AM208" i="18"/>
  <c r="AK208" i="18"/>
  <c r="AI208" i="18"/>
  <c r="AG208" i="18"/>
  <c r="AE208" i="18"/>
  <c r="AC208" i="18"/>
  <c r="AA208" i="18"/>
  <c r="Y208" i="18"/>
  <c r="W208" i="18"/>
  <c r="U208" i="18"/>
  <c r="S208" i="18"/>
  <c r="Q208" i="18"/>
  <c r="O208" i="18"/>
  <c r="M208" i="18"/>
  <c r="K208" i="18"/>
  <c r="I208" i="18"/>
  <c r="G208" i="18"/>
  <c r="E208" i="18"/>
  <c r="AQ207" i="18"/>
  <c r="AO207" i="18"/>
  <c r="AM207" i="18"/>
  <c r="AK207" i="18"/>
  <c r="AI207" i="18"/>
  <c r="AG207" i="18"/>
  <c r="AE207" i="18"/>
  <c r="AC207" i="18"/>
  <c r="AA207" i="18"/>
  <c r="Y207" i="18"/>
  <c r="W207" i="18"/>
  <c r="U207" i="18"/>
  <c r="S207" i="18"/>
  <c r="Q207" i="18"/>
  <c r="O207" i="18"/>
  <c r="M207" i="18"/>
  <c r="K207" i="18"/>
  <c r="I207" i="18"/>
  <c r="G207" i="18"/>
  <c r="E207" i="18"/>
  <c r="AQ206" i="18"/>
  <c r="AO206" i="18"/>
  <c r="AM206" i="18"/>
  <c r="AK206" i="18"/>
  <c r="AI206" i="18"/>
  <c r="AG206" i="18"/>
  <c r="AE206" i="18"/>
  <c r="AC206" i="18"/>
  <c r="AA206" i="18"/>
  <c r="Y206" i="18"/>
  <c r="W206" i="18"/>
  <c r="U206" i="18"/>
  <c r="S206" i="18"/>
  <c r="Q206" i="18"/>
  <c r="O206" i="18"/>
  <c r="M206" i="18"/>
  <c r="K206" i="18"/>
  <c r="I206" i="18"/>
  <c r="G206" i="18"/>
  <c r="E206" i="18"/>
  <c r="AQ205" i="18"/>
  <c r="AO205" i="18"/>
  <c r="AM205" i="18"/>
  <c r="AK205" i="18"/>
  <c r="AI205" i="18"/>
  <c r="AG205" i="18"/>
  <c r="AE205" i="18"/>
  <c r="AC205" i="18"/>
  <c r="AA205" i="18"/>
  <c r="Y205" i="18"/>
  <c r="W205" i="18"/>
  <c r="U205" i="18"/>
  <c r="S205" i="18"/>
  <c r="Q205" i="18"/>
  <c r="O205" i="18"/>
  <c r="M205" i="18"/>
  <c r="K205" i="18"/>
  <c r="I205" i="18"/>
  <c r="G205" i="18"/>
  <c r="E205" i="18"/>
  <c r="AQ204" i="18"/>
  <c r="AO204" i="18"/>
  <c r="AM204" i="18"/>
  <c r="AK204" i="18"/>
  <c r="AI204" i="18"/>
  <c r="AG204" i="18"/>
  <c r="AE204" i="18"/>
  <c r="AC204" i="18"/>
  <c r="AA204" i="18"/>
  <c r="Y204" i="18"/>
  <c r="W204" i="18"/>
  <c r="U204" i="18"/>
  <c r="S204" i="18"/>
  <c r="Q204" i="18"/>
  <c r="O204" i="18"/>
  <c r="M204" i="18"/>
  <c r="K204" i="18"/>
  <c r="I204" i="18"/>
  <c r="G204" i="18"/>
  <c r="E204" i="18"/>
  <c r="AQ203" i="18"/>
  <c r="AO203" i="18"/>
  <c r="AM203" i="18"/>
  <c r="AK203" i="18"/>
  <c r="AI203" i="18"/>
  <c r="AG203" i="18"/>
  <c r="AE203" i="18"/>
  <c r="AC203" i="18"/>
  <c r="AA203" i="18"/>
  <c r="Y203" i="18"/>
  <c r="W203" i="18"/>
  <c r="U203" i="18"/>
  <c r="S203" i="18"/>
  <c r="Q203" i="18"/>
  <c r="O203" i="18"/>
  <c r="M203" i="18"/>
  <c r="K203" i="18"/>
  <c r="I203" i="18"/>
  <c r="G203" i="18"/>
  <c r="E203" i="18"/>
  <c r="AQ202" i="18"/>
  <c r="AO202" i="18"/>
  <c r="AM202" i="18"/>
  <c r="AK202" i="18"/>
  <c r="AI202" i="18"/>
  <c r="AG202" i="18"/>
  <c r="AE202" i="18"/>
  <c r="AC202" i="18"/>
  <c r="AA202" i="18"/>
  <c r="Y202" i="18"/>
  <c r="W202" i="18"/>
  <c r="U202" i="18"/>
  <c r="S202" i="18"/>
  <c r="Q202" i="18"/>
  <c r="O202" i="18"/>
  <c r="M202" i="18"/>
  <c r="K202" i="18"/>
  <c r="I202" i="18"/>
  <c r="G202" i="18"/>
  <c r="E202" i="18"/>
  <c r="AQ201" i="18"/>
  <c r="AO201" i="18"/>
  <c r="AM201" i="18"/>
  <c r="AK201" i="18"/>
  <c r="AI201" i="18"/>
  <c r="AG201" i="18"/>
  <c r="AE201" i="18"/>
  <c r="AC201" i="18"/>
  <c r="AA201" i="18"/>
  <c r="Y201" i="18"/>
  <c r="W201" i="18"/>
  <c r="U201" i="18"/>
  <c r="S201" i="18"/>
  <c r="Q201" i="18"/>
  <c r="O201" i="18"/>
  <c r="M201" i="18"/>
  <c r="K201" i="18"/>
  <c r="I201" i="18"/>
  <c r="G201" i="18"/>
  <c r="E201" i="18"/>
  <c r="AQ200" i="18"/>
  <c r="AO200" i="18"/>
  <c r="AM200" i="18"/>
  <c r="AK200" i="18"/>
  <c r="AI200" i="18"/>
  <c r="AG200" i="18"/>
  <c r="AE200" i="18"/>
  <c r="AC200" i="18"/>
  <c r="AA200" i="18"/>
  <c r="Y200" i="18"/>
  <c r="W200" i="18"/>
  <c r="U200" i="18"/>
  <c r="S200" i="18"/>
  <c r="Q200" i="18"/>
  <c r="O200" i="18"/>
  <c r="M200" i="18"/>
  <c r="K200" i="18"/>
  <c r="I200" i="18"/>
  <c r="G200" i="18"/>
  <c r="E200" i="18"/>
  <c r="AQ199" i="18"/>
  <c r="AO199" i="18"/>
  <c r="AM199" i="18"/>
  <c r="AK199" i="18"/>
  <c r="AI199" i="18"/>
  <c r="AG199" i="18"/>
  <c r="AE199" i="18"/>
  <c r="AC199" i="18"/>
  <c r="AA199" i="18"/>
  <c r="Y199" i="18"/>
  <c r="W199" i="18"/>
  <c r="U199" i="18"/>
  <c r="S199" i="18"/>
  <c r="Q199" i="18"/>
  <c r="O199" i="18"/>
  <c r="M199" i="18"/>
  <c r="K199" i="18"/>
  <c r="I199" i="18"/>
  <c r="G199" i="18"/>
  <c r="E199" i="18"/>
  <c r="AQ198" i="18"/>
  <c r="AO198" i="18"/>
  <c r="AM198" i="18"/>
  <c r="AK198" i="18"/>
  <c r="AI198" i="18"/>
  <c r="AG198" i="18"/>
  <c r="AE198" i="18"/>
  <c r="AC198" i="18"/>
  <c r="AA198" i="18"/>
  <c r="Y198" i="18"/>
  <c r="W198" i="18"/>
  <c r="U198" i="18"/>
  <c r="S198" i="18"/>
  <c r="Q198" i="18"/>
  <c r="O198" i="18"/>
  <c r="M198" i="18"/>
  <c r="K198" i="18"/>
  <c r="I198" i="18"/>
  <c r="G198" i="18"/>
  <c r="E198" i="18"/>
  <c r="AQ197" i="18"/>
  <c r="AO197" i="18"/>
  <c r="AM197" i="18"/>
  <c r="AK197" i="18"/>
  <c r="AI197" i="18"/>
  <c r="AG197" i="18"/>
  <c r="AE197" i="18"/>
  <c r="AC197" i="18"/>
  <c r="AA197" i="18"/>
  <c r="Y197" i="18"/>
  <c r="W197" i="18"/>
  <c r="U197" i="18"/>
  <c r="S197" i="18"/>
  <c r="Q197" i="18"/>
  <c r="O197" i="18"/>
  <c r="M197" i="18"/>
  <c r="K197" i="18"/>
  <c r="I197" i="18"/>
  <c r="G197" i="18"/>
  <c r="E197" i="18"/>
  <c r="AQ196" i="18"/>
  <c r="AO196" i="18"/>
  <c r="AM196" i="18"/>
  <c r="AK196" i="18"/>
  <c r="AI196" i="18"/>
  <c r="AG196" i="18"/>
  <c r="AE196" i="18"/>
  <c r="AC196" i="18"/>
  <c r="AA196" i="18"/>
  <c r="Y196" i="18"/>
  <c r="W196" i="18"/>
  <c r="U196" i="18"/>
  <c r="S196" i="18"/>
  <c r="Q196" i="18"/>
  <c r="O196" i="18"/>
  <c r="M196" i="18"/>
  <c r="K196" i="18"/>
  <c r="I196" i="18"/>
  <c r="G196" i="18"/>
  <c r="E196" i="18"/>
  <c r="AQ195" i="18"/>
  <c r="AO195" i="18"/>
  <c r="AM195" i="18"/>
  <c r="AK195" i="18"/>
  <c r="AI195" i="18"/>
  <c r="AG195" i="18"/>
  <c r="AE195" i="18"/>
  <c r="AC195" i="18"/>
  <c r="AA195" i="18"/>
  <c r="Y195" i="18"/>
  <c r="W195" i="18"/>
  <c r="U195" i="18"/>
  <c r="S195" i="18"/>
  <c r="Q195" i="18"/>
  <c r="O195" i="18"/>
  <c r="M195" i="18"/>
  <c r="K195" i="18"/>
  <c r="I195" i="18"/>
  <c r="G195" i="18"/>
  <c r="E195" i="18"/>
  <c r="AQ194" i="18"/>
  <c r="AO194" i="18"/>
  <c r="AM194" i="18"/>
  <c r="AK194" i="18"/>
  <c r="AI194" i="18"/>
  <c r="AG194" i="18"/>
  <c r="AE194" i="18"/>
  <c r="AC194" i="18"/>
  <c r="AA194" i="18"/>
  <c r="Y194" i="18"/>
  <c r="W194" i="18"/>
  <c r="U194" i="18"/>
  <c r="S194" i="18"/>
  <c r="Q194" i="18"/>
  <c r="O194" i="18"/>
  <c r="M194" i="18"/>
  <c r="K194" i="18"/>
  <c r="I194" i="18"/>
  <c r="G194" i="18"/>
  <c r="E194" i="18"/>
  <c r="AQ193" i="18"/>
  <c r="AO193" i="18"/>
  <c r="AM193" i="18"/>
  <c r="AK193" i="18"/>
  <c r="AI193" i="18"/>
  <c r="AG193" i="18"/>
  <c r="AE193" i="18"/>
  <c r="AC193" i="18"/>
  <c r="AA193" i="18"/>
  <c r="Y193" i="18"/>
  <c r="W193" i="18"/>
  <c r="U193" i="18"/>
  <c r="S193" i="18"/>
  <c r="Q193" i="18"/>
  <c r="O193" i="18"/>
  <c r="M193" i="18"/>
  <c r="K193" i="18"/>
  <c r="I193" i="18"/>
  <c r="G193" i="18"/>
  <c r="E193" i="18"/>
  <c r="AQ192" i="18"/>
  <c r="AO192" i="18"/>
  <c r="AM192" i="18"/>
  <c r="AK192" i="18"/>
  <c r="AI192" i="18"/>
  <c r="AG192" i="18"/>
  <c r="AE192" i="18"/>
  <c r="AC192" i="18"/>
  <c r="AA192" i="18"/>
  <c r="Y192" i="18"/>
  <c r="W192" i="18"/>
  <c r="U192" i="18"/>
  <c r="S192" i="18"/>
  <c r="Q192" i="18"/>
  <c r="O192" i="18"/>
  <c r="M192" i="18"/>
  <c r="K192" i="18"/>
  <c r="I192" i="18"/>
  <c r="G192" i="18"/>
  <c r="E192" i="18"/>
  <c r="AQ191" i="18"/>
  <c r="AO191" i="18"/>
  <c r="AM191" i="18"/>
  <c r="AK191" i="18"/>
  <c r="AI191" i="18"/>
  <c r="AG191" i="18"/>
  <c r="AE191" i="18"/>
  <c r="AC191" i="18"/>
  <c r="AA191" i="18"/>
  <c r="Y191" i="18"/>
  <c r="W191" i="18"/>
  <c r="U191" i="18"/>
  <c r="S191" i="18"/>
  <c r="Q191" i="18"/>
  <c r="O191" i="18"/>
  <c r="M191" i="18"/>
  <c r="K191" i="18"/>
  <c r="I191" i="18"/>
  <c r="G191" i="18"/>
  <c r="E191" i="18"/>
  <c r="AQ190" i="18"/>
  <c r="AO190" i="18"/>
  <c r="AM190" i="18"/>
  <c r="AK190" i="18"/>
  <c r="AI190" i="18"/>
  <c r="AG190" i="18"/>
  <c r="AE190" i="18"/>
  <c r="AC190" i="18"/>
  <c r="AA190" i="18"/>
  <c r="Y190" i="18"/>
  <c r="W190" i="18"/>
  <c r="U190" i="18"/>
  <c r="S190" i="18"/>
  <c r="Q190" i="18"/>
  <c r="O190" i="18"/>
  <c r="M190" i="18"/>
  <c r="K190" i="18"/>
  <c r="I190" i="18"/>
  <c r="G190" i="18"/>
  <c r="E190" i="18"/>
  <c r="AQ189" i="18"/>
  <c r="AO189" i="18"/>
  <c r="AM189" i="18"/>
  <c r="AK189" i="18"/>
  <c r="AI189" i="18"/>
  <c r="AG189" i="18"/>
  <c r="AE189" i="18"/>
  <c r="AC189" i="18"/>
  <c r="AA189" i="18"/>
  <c r="Y189" i="18"/>
  <c r="W189" i="18"/>
  <c r="U189" i="18"/>
  <c r="S189" i="18"/>
  <c r="Q189" i="18"/>
  <c r="O189" i="18"/>
  <c r="M189" i="18"/>
  <c r="K189" i="18"/>
  <c r="I189" i="18"/>
  <c r="G189" i="18"/>
  <c r="E189" i="18"/>
  <c r="AQ188" i="18"/>
  <c r="AO188" i="18"/>
  <c r="AM188" i="18"/>
  <c r="AK188" i="18"/>
  <c r="AI188" i="18"/>
  <c r="AG188" i="18"/>
  <c r="AE188" i="18"/>
  <c r="AC188" i="18"/>
  <c r="AA188" i="18"/>
  <c r="Y188" i="18"/>
  <c r="W188" i="18"/>
  <c r="U188" i="18"/>
  <c r="S188" i="18"/>
  <c r="Q188" i="18"/>
  <c r="O188" i="18"/>
  <c r="M188" i="18"/>
  <c r="K188" i="18"/>
  <c r="I188" i="18"/>
  <c r="G188" i="18"/>
  <c r="E188" i="18"/>
  <c r="AQ187" i="18"/>
  <c r="AO187" i="18"/>
  <c r="AM187" i="18"/>
  <c r="AK187" i="18"/>
  <c r="AI187" i="18"/>
  <c r="AG187" i="18"/>
  <c r="AE187" i="18"/>
  <c r="AC187" i="18"/>
  <c r="AA187" i="18"/>
  <c r="Y187" i="18"/>
  <c r="W187" i="18"/>
  <c r="U187" i="18"/>
  <c r="S187" i="18"/>
  <c r="Q187" i="18"/>
  <c r="O187" i="18"/>
  <c r="M187" i="18"/>
  <c r="K187" i="18"/>
  <c r="I187" i="18"/>
  <c r="G187" i="18"/>
  <c r="E187" i="18"/>
  <c r="AQ186" i="18"/>
  <c r="AO186" i="18"/>
  <c r="AM186" i="18"/>
  <c r="AK186" i="18"/>
  <c r="AI186" i="18"/>
  <c r="AG186" i="18"/>
  <c r="AE186" i="18"/>
  <c r="AC186" i="18"/>
  <c r="AA186" i="18"/>
  <c r="Y186" i="18"/>
  <c r="W186" i="18"/>
  <c r="U186" i="18"/>
  <c r="S186" i="18"/>
  <c r="Q186" i="18"/>
  <c r="O186" i="18"/>
  <c r="M186" i="18"/>
  <c r="K186" i="18"/>
  <c r="I186" i="18"/>
  <c r="G186" i="18"/>
  <c r="E186" i="18"/>
  <c r="AQ185" i="18"/>
  <c r="AO185" i="18"/>
  <c r="AM185" i="18"/>
  <c r="AK185" i="18"/>
  <c r="AI185" i="18"/>
  <c r="AG185" i="18"/>
  <c r="AE185" i="18"/>
  <c r="AC185" i="18"/>
  <c r="AA185" i="18"/>
  <c r="Y185" i="18"/>
  <c r="W185" i="18"/>
  <c r="U185" i="18"/>
  <c r="S185" i="18"/>
  <c r="Q185" i="18"/>
  <c r="O185" i="18"/>
  <c r="M185" i="18"/>
  <c r="K185" i="18"/>
  <c r="I185" i="18"/>
  <c r="G185" i="18"/>
  <c r="E185" i="18"/>
  <c r="AQ184" i="18"/>
  <c r="AO184" i="18"/>
  <c r="AM184" i="18"/>
  <c r="AK184" i="18"/>
  <c r="AI184" i="18"/>
  <c r="AG184" i="18"/>
  <c r="AE184" i="18"/>
  <c r="AC184" i="18"/>
  <c r="AA184" i="18"/>
  <c r="Y184" i="18"/>
  <c r="W184" i="18"/>
  <c r="U184" i="18"/>
  <c r="S184" i="18"/>
  <c r="Q184" i="18"/>
  <c r="O184" i="18"/>
  <c r="M184" i="18"/>
  <c r="K184" i="18"/>
  <c r="I184" i="18"/>
  <c r="G184" i="18"/>
  <c r="E184" i="18"/>
  <c r="AQ183" i="18"/>
  <c r="AO183" i="18"/>
  <c r="AM183" i="18"/>
  <c r="AK183" i="18"/>
  <c r="AI183" i="18"/>
  <c r="AG183" i="18"/>
  <c r="AE183" i="18"/>
  <c r="AC183" i="18"/>
  <c r="AA183" i="18"/>
  <c r="Y183" i="18"/>
  <c r="W183" i="18"/>
  <c r="U183" i="18"/>
  <c r="S183" i="18"/>
  <c r="Q183" i="18"/>
  <c r="O183" i="18"/>
  <c r="M183" i="18"/>
  <c r="K183" i="18"/>
  <c r="I183" i="18"/>
  <c r="G183" i="18"/>
  <c r="E183" i="18"/>
  <c r="AQ182" i="18"/>
  <c r="AO182" i="18"/>
  <c r="AM182" i="18"/>
  <c r="AK182" i="18"/>
  <c r="AI182" i="18"/>
  <c r="AG182" i="18"/>
  <c r="AE182" i="18"/>
  <c r="AC182" i="18"/>
  <c r="AA182" i="18"/>
  <c r="Y182" i="18"/>
  <c r="W182" i="18"/>
  <c r="U182" i="18"/>
  <c r="S182" i="18"/>
  <c r="Q182" i="18"/>
  <c r="O182" i="18"/>
  <c r="M182" i="18"/>
  <c r="K182" i="18"/>
  <c r="I182" i="18"/>
  <c r="G182" i="18"/>
  <c r="E182" i="18"/>
  <c r="AQ181" i="18"/>
  <c r="AO181" i="18"/>
  <c r="AM181" i="18"/>
  <c r="AK181" i="18"/>
  <c r="AI181" i="18"/>
  <c r="AG181" i="18"/>
  <c r="AE181" i="18"/>
  <c r="AC181" i="18"/>
  <c r="AA181" i="18"/>
  <c r="Y181" i="18"/>
  <c r="W181" i="18"/>
  <c r="U181" i="18"/>
  <c r="S181" i="18"/>
  <c r="Q181" i="18"/>
  <c r="O181" i="18"/>
  <c r="M181" i="18"/>
  <c r="K181" i="18"/>
  <c r="I181" i="18"/>
  <c r="G181" i="18"/>
  <c r="E181" i="18"/>
  <c r="AQ180" i="18"/>
  <c r="AO180" i="18"/>
  <c r="AM180" i="18"/>
  <c r="AK180" i="18"/>
  <c r="AI180" i="18"/>
  <c r="AG180" i="18"/>
  <c r="AE180" i="18"/>
  <c r="AC180" i="18"/>
  <c r="AA180" i="18"/>
  <c r="Y180" i="18"/>
  <c r="W180" i="18"/>
  <c r="U180" i="18"/>
  <c r="S180" i="18"/>
  <c r="Q180" i="18"/>
  <c r="O180" i="18"/>
  <c r="M180" i="18"/>
  <c r="K180" i="18"/>
  <c r="I180" i="18"/>
  <c r="G180" i="18"/>
  <c r="E180" i="18"/>
  <c r="AQ179" i="18"/>
  <c r="AO179" i="18"/>
  <c r="AM179" i="18"/>
  <c r="AK179" i="18"/>
  <c r="AI179" i="18"/>
  <c r="AG179" i="18"/>
  <c r="AE179" i="18"/>
  <c r="AC179" i="18"/>
  <c r="AA179" i="18"/>
  <c r="Y179" i="18"/>
  <c r="W179" i="18"/>
  <c r="U179" i="18"/>
  <c r="S179" i="18"/>
  <c r="Q179" i="18"/>
  <c r="O179" i="18"/>
  <c r="M179" i="18"/>
  <c r="K179" i="18"/>
  <c r="I179" i="18"/>
  <c r="G179" i="18"/>
  <c r="E179" i="18"/>
  <c r="AQ178" i="18"/>
  <c r="AO178" i="18"/>
  <c r="AM178" i="18"/>
  <c r="AK178" i="18"/>
  <c r="AI178" i="18"/>
  <c r="AG178" i="18"/>
  <c r="AE178" i="18"/>
  <c r="AC178" i="18"/>
  <c r="AA178" i="18"/>
  <c r="Y178" i="18"/>
  <c r="W178" i="18"/>
  <c r="U178" i="18"/>
  <c r="S178" i="18"/>
  <c r="Q178" i="18"/>
  <c r="O178" i="18"/>
  <c r="M178" i="18"/>
  <c r="K178" i="18"/>
  <c r="I178" i="18"/>
  <c r="G178" i="18"/>
  <c r="E178" i="18"/>
  <c r="AQ177" i="18"/>
  <c r="AO177" i="18"/>
  <c r="AM177" i="18"/>
  <c r="AK177" i="18"/>
  <c r="AI177" i="18"/>
  <c r="AG177" i="18"/>
  <c r="AE177" i="18"/>
  <c r="AC177" i="18"/>
  <c r="AA177" i="18"/>
  <c r="Y177" i="18"/>
  <c r="W177" i="18"/>
  <c r="U177" i="18"/>
  <c r="S177" i="18"/>
  <c r="Q177" i="18"/>
  <c r="O177" i="18"/>
  <c r="M177" i="18"/>
  <c r="K177" i="18"/>
  <c r="I177" i="18"/>
  <c r="G177" i="18"/>
  <c r="E177" i="18"/>
  <c r="AQ176" i="18"/>
  <c r="AO176" i="18"/>
  <c r="AM176" i="18"/>
  <c r="AK176" i="18"/>
  <c r="AI176" i="18"/>
  <c r="AG176" i="18"/>
  <c r="AE176" i="18"/>
  <c r="AC176" i="18"/>
  <c r="AA176" i="18"/>
  <c r="Y176" i="18"/>
  <c r="W176" i="18"/>
  <c r="U176" i="18"/>
  <c r="S176" i="18"/>
  <c r="Q176" i="18"/>
  <c r="O176" i="18"/>
  <c r="M176" i="18"/>
  <c r="K176" i="18"/>
  <c r="I176" i="18"/>
  <c r="G176" i="18"/>
  <c r="E176" i="18"/>
  <c r="AQ175" i="18"/>
  <c r="AO175" i="18"/>
  <c r="AM175" i="18"/>
  <c r="AK175" i="18"/>
  <c r="AI175" i="18"/>
  <c r="AG175" i="18"/>
  <c r="AE175" i="18"/>
  <c r="AC175" i="18"/>
  <c r="AA175" i="18"/>
  <c r="Y175" i="18"/>
  <c r="W175" i="18"/>
  <c r="U175" i="18"/>
  <c r="S175" i="18"/>
  <c r="Q175" i="18"/>
  <c r="O175" i="18"/>
  <c r="M175" i="18"/>
  <c r="K175" i="18"/>
  <c r="I175" i="18"/>
  <c r="G175" i="18"/>
  <c r="E175" i="18"/>
  <c r="AQ174" i="18"/>
  <c r="AO174" i="18"/>
  <c r="AM174" i="18"/>
  <c r="AK174" i="18"/>
  <c r="AI174" i="18"/>
  <c r="AG174" i="18"/>
  <c r="AE174" i="18"/>
  <c r="AC174" i="18"/>
  <c r="AA174" i="18"/>
  <c r="Y174" i="18"/>
  <c r="W174" i="18"/>
  <c r="U174" i="18"/>
  <c r="S174" i="18"/>
  <c r="Q174" i="18"/>
  <c r="O174" i="18"/>
  <c r="M174" i="18"/>
  <c r="K174" i="18"/>
  <c r="I174" i="18"/>
  <c r="G174" i="18"/>
  <c r="E174" i="18"/>
  <c r="AQ173" i="18"/>
  <c r="AO173" i="18"/>
  <c r="AM173" i="18"/>
  <c r="AK173" i="18"/>
  <c r="AI173" i="18"/>
  <c r="AG173" i="18"/>
  <c r="AE173" i="18"/>
  <c r="AC173" i="18"/>
  <c r="AA173" i="18"/>
  <c r="Y173" i="18"/>
  <c r="W173" i="18"/>
  <c r="U173" i="18"/>
  <c r="S173" i="18"/>
  <c r="Q173" i="18"/>
  <c r="O173" i="18"/>
  <c r="M173" i="18"/>
  <c r="K173" i="18"/>
  <c r="I173" i="18"/>
  <c r="G173" i="18"/>
  <c r="E173" i="18"/>
  <c r="AQ172" i="18"/>
  <c r="AO172" i="18"/>
  <c r="AM172" i="18"/>
  <c r="AK172" i="18"/>
  <c r="AI172" i="18"/>
  <c r="AG172" i="18"/>
  <c r="AE172" i="18"/>
  <c r="AC172" i="18"/>
  <c r="AA172" i="18"/>
  <c r="Y172" i="18"/>
  <c r="W172" i="18"/>
  <c r="U172" i="18"/>
  <c r="S172" i="18"/>
  <c r="Q172" i="18"/>
  <c r="O172" i="18"/>
  <c r="M172" i="18"/>
  <c r="K172" i="18"/>
  <c r="I172" i="18"/>
  <c r="G172" i="18"/>
  <c r="E172" i="18"/>
  <c r="AQ171" i="18"/>
  <c r="AO171" i="18"/>
  <c r="AM171" i="18"/>
  <c r="AK171" i="18"/>
  <c r="AI171" i="18"/>
  <c r="AG171" i="18"/>
  <c r="AE171" i="18"/>
  <c r="AC171" i="18"/>
  <c r="AA171" i="18"/>
  <c r="Y171" i="18"/>
  <c r="W171" i="18"/>
  <c r="U171" i="18"/>
  <c r="S171" i="18"/>
  <c r="Q171" i="18"/>
  <c r="O171" i="18"/>
  <c r="M171" i="18"/>
  <c r="K171" i="18"/>
  <c r="I171" i="18"/>
  <c r="G171" i="18"/>
  <c r="E171" i="18"/>
  <c r="AQ170" i="18"/>
  <c r="AO170" i="18"/>
  <c r="AM170" i="18"/>
  <c r="AK170" i="18"/>
  <c r="AI170" i="18"/>
  <c r="AG170" i="18"/>
  <c r="AE170" i="18"/>
  <c r="AC170" i="18"/>
  <c r="AA170" i="18"/>
  <c r="Y170" i="18"/>
  <c r="W170" i="18"/>
  <c r="U170" i="18"/>
  <c r="S170" i="18"/>
  <c r="Q170" i="18"/>
  <c r="O170" i="18"/>
  <c r="M170" i="18"/>
  <c r="K170" i="18"/>
  <c r="I170" i="18"/>
  <c r="G170" i="18"/>
  <c r="E170" i="18"/>
  <c r="AQ169" i="18"/>
  <c r="AO169" i="18"/>
  <c r="AM169" i="18"/>
  <c r="AK169" i="18"/>
  <c r="AI169" i="18"/>
  <c r="AG169" i="18"/>
  <c r="AE169" i="18"/>
  <c r="AC169" i="18"/>
  <c r="AA169" i="18"/>
  <c r="Y169" i="18"/>
  <c r="W169" i="18"/>
  <c r="U169" i="18"/>
  <c r="S169" i="18"/>
  <c r="Q169" i="18"/>
  <c r="O169" i="18"/>
  <c r="M169" i="18"/>
  <c r="K169" i="18"/>
  <c r="I169" i="18"/>
  <c r="G169" i="18"/>
  <c r="E169" i="18"/>
  <c r="AQ168" i="18"/>
  <c r="AO168" i="18"/>
  <c r="AM168" i="18"/>
  <c r="AK168" i="18"/>
  <c r="AI168" i="18"/>
  <c r="AG168" i="18"/>
  <c r="AE168" i="18"/>
  <c r="AC168" i="18"/>
  <c r="AA168" i="18"/>
  <c r="Y168" i="18"/>
  <c r="W168" i="18"/>
  <c r="U168" i="18"/>
  <c r="S168" i="18"/>
  <c r="Q168" i="18"/>
  <c r="O168" i="18"/>
  <c r="M168" i="18"/>
  <c r="K168" i="18"/>
  <c r="I168" i="18"/>
  <c r="G168" i="18"/>
  <c r="E168" i="18"/>
  <c r="AQ167" i="18"/>
  <c r="AO167" i="18"/>
  <c r="AM167" i="18"/>
  <c r="AK167" i="18"/>
  <c r="AI167" i="18"/>
  <c r="AG167" i="18"/>
  <c r="AE167" i="18"/>
  <c r="AC167" i="18"/>
  <c r="AA167" i="18"/>
  <c r="Y167" i="18"/>
  <c r="W167" i="18"/>
  <c r="U167" i="18"/>
  <c r="S167" i="18"/>
  <c r="Q167" i="18"/>
  <c r="O167" i="18"/>
  <c r="M167" i="18"/>
  <c r="K167" i="18"/>
  <c r="I167" i="18"/>
  <c r="G167" i="18"/>
  <c r="E167" i="18"/>
  <c r="AQ166" i="18"/>
  <c r="AO166" i="18"/>
  <c r="AM166" i="18"/>
  <c r="AK166" i="18"/>
  <c r="AI166" i="18"/>
  <c r="AG166" i="18"/>
  <c r="AE166" i="18"/>
  <c r="AC166" i="18"/>
  <c r="AA166" i="18"/>
  <c r="Y166" i="18"/>
  <c r="W166" i="18"/>
  <c r="U166" i="18"/>
  <c r="S166" i="18"/>
  <c r="Q166" i="18"/>
  <c r="O166" i="18"/>
  <c r="M166" i="18"/>
  <c r="K166" i="18"/>
  <c r="I166" i="18"/>
  <c r="G166" i="18"/>
  <c r="E166" i="18"/>
  <c r="AQ165" i="18"/>
  <c r="AO165" i="18"/>
  <c r="AM165" i="18"/>
  <c r="AK165" i="18"/>
  <c r="AI165" i="18"/>
  <c r="AG165" i="18"/>
  <c r="AE165" i="18"/>
  <c r="AC165" i="18"/>
  <c r="AA165" i="18"/>
  <c r="Y165" i="18"/>
  <c r="W165" i="18"/>
  <c r="U165" i="18"/>
  <c r="S165" i="18"/>
  <c r="Q165" i="18"/>
  <c r="O165" i="18"/>
  <c r="M165" i="18"/>
  <c r="K165" i="18"/>
  <c r="I165" i="18"/>
  <c r="G165" i="18"/>
  <c r="E165" i="18"/>
  <c r="AQ164" i="18"/>
  <c r="AO164" i="18"/>
  <c r="AM164" i="18"/>
  <c r="AK164" i="18"/>
  <c r="AI164" i="18"/>
  <c r="AG164" i="18"/>
  <c r="AE164" i="18"/>
  <c r="AC164" i="18"/>
  <c r="AA164" i="18"/>
  <c r="Y164" i="18"/>
  <c r="W164" i="18"/>
  <c r="U164" i="18"/>
  <c r="S164" i="18"/>
  <c r="Q164" i="18"/>
  <c r="O164" i="18"/>
  <c r="M164" i="18"/>
  <c r="K164" i="18"/>
  <c r="I164" i="18"/>
  <c r="G164" i="18"/>
  <c r="E164" i="18"/>
  <c r="AQ163" i="18"/>
  <c r="AO163" i="18"/>
  <c r="AM163" i="18"/>
  <c r="AK163" i="18"/>
  <c r="AI163" i="18"/>
  <c r="AG163" i="18"/>
  <c r="AE163" i="18"/>
  <c r="AC163" i="18"/>
  <c r="AA163" i="18"/>
  <c r="Y163" i="18"/>
  <c r="W163" i="18"/>
  <c r="U163" i="18"/>
  <c r="S163" i="18"/>
  <c r="Q163" i="18"/>
  <c r="O163" i="18"/>
  <c r="M163" i="18"/>
  <c r="K163" i="18"/>
  <c r="I163" i="18"/>
  <c r="G163" i="18"/>
  <c r="E163" i="18"/>
  <c r="AQ162" i="18"/>
  <c r="AO162" i="18"/>
  <c r="AM162" i="18"/>
  <c r="AK162" i="18"/>
  <c r="AI162" i="18"/>
  <c r="AG162" i="18"/>
  <c r="AE162" i="18"/>
  <c r="AC162" i="18"/>
  <c r="AA162" i="18"/>
  <c r="Y162" i="18"/>
  <c r="W162" i="18"/>
  <c r="U162" i="18"/>
  <c r="S162" i="18"/>
  <c r="Q162" i="18"/>
  <c r="O162" i="18"/>
  <c r="M162" i="18"/>
  <c r="K162" i="18"/>
  <c r="I162" i="18"/>
  <c r="G162" i="18"/>
  <c r="E162" i="18"/>
  <c r="AQ161" i="18"/>
  <c r="AO161" i="18"/>
  <c r="AM161" i="18"/>
  <c r="AK161" i="18"/>
  <c r="AI161" i="18"/>
  <c r="AG161" i="18"/>
  <c r="AE161" i="18"/>
  <c r="AC161" i="18"/>
  <c r="AA161" i="18"/>
  <c r="Y161" i="18"/>
  <c r="W161" i="18"/>
  <c r="U161" i="18"/>
  <c r="S161" i="18"/>
  <c r="Q161" i="18"/>
  <c r="O161" i="18"/>
  <c r="M161" i="18"/>
  <c r="K161" i="18"/>
  <c r="I161" i="18"/>
  <c r="G161" i="18"/>
  <c r="E161" i="18"/>
  <c r="AQ160" i="18"/>
  <c r="AO160" i="18"/>
  <c r="AM160" i="18"/>
  <c r="AK160" i="18"/>
  <c r="AI160" i="18"/>
  <c r="AG160" i="18"/>
  <c r="AE160" i="18"/>
  <c r="AC160" i="18"/>
  <c r="AA160" i="18"/>
  <c r="Y160" i="18"/>
  <c r="W160" i="18"/>
  <c r="U160" i="18"/>
  <c r="S160" i="18"/>
  <c r="Q160" i="18"/>
  <c r="O160" i="18"/>
  <c r="M160" i="18"/>
  <c r="K160" i="18"/>
  <c r="I160" i="18"/>
  <c r="G160" i="18"/>
  <c r="E160" i="18"/>
  <c r="AQ159" i="18"/>
  <c r="AO159" i="18"/>
  <c r="AM159" i="18"/>
  <c r="AK159" i="18"/>
  <c r="AI159" i="18"/>
  <c r="AG159" i="18"/>
  <c r="AE159" i="18"/>
  <c r="AC159" i="18"/>
  <c r="AA159" i="18"/>
  <c r="Y159" i="18"/>
  <c r="W159" i="18"/>
  <c r="U159" i="18"/>
  <c r="S159" i="18"/>
  <c r="Q159" i="18"/>
  <c r="O159" i="18"/>
  <c r="M159" i="18"/>
  <c r="K159" i="18"/>
  <c r="I159" i="18"/>
  <c r="G159" i="18"/>
  <c r="E159" i="18"/>
  <c r="AQ158" i="18"/>
  <c r="AO158" i="18"/>
  <c r="AM158" i="18"/>
  <c r="AK158" i="18"/>
  <c r="AI158" i="18"/>
  <c r="AG158" i="18"/>
  <c r="AE158" i="18"/>
  <c r="AC158" i="18"/>
  <c r="AA158" i="18"/>
  <c r="Y158" i="18"/>
  <c r="W158" i="18"/>
  <c r="U158" i="18"/>
  <c r="S158" i="18"/>
  <c r="Q158" i="18"/>
  <c r="O158" i="18"/>
  <c r="M158" i="18"/>
  <c r="K158" i="18"/>
  <c r="I158" i="18"/>
  <c r="G158" i="18"/>
  <c r="E158" i="18"/>
  <c r="AQ157" i="18"/>
  <c r="AO157" i="18"/>
  <c r="AM157" i="18"/>
  <c r="AK157" i="18"/>
  <c r="AI157" i="18"/>
  <c r="AG157" i="18"/>
  <c r="AE157" i="18"/>
  <c r="AC157" i="18"/>
  <c r="AA157" i="18"/>
  <c r="Y157" i="18"/>
  <c r="W157" i="18"/>
  <c r="U157" i="18"/>
  <c r="S157" i="18"/>
  <c r="Q157" i="18"/>
  <c r="O157" i="18"/>
  <c r="M157" i="18"/>
  <c r="K157" i="18"/>
  <c r="I157" i="18"/>
  <c r="G157" i="18"/>
  <c r="E157" i="18"/>
  <c r="AQ156" i="18"/>
  <c r="AO156" i="18"/>
  <c r="AM156" i="18"/>
  <c r="AK156" i="18"/>
  <c r="AI156" i="18"/>
  <c r="AG156" i="18"/>
  <c r="AE156" i="18"/>
  <c r="AC156" i="18"/>
  <c r="AA156" i="18"/>
  <c r="Y156" i="18"/>
  <c r="W156" i="18"/>
  <c r="U156" i="18"/>
  <c r="S156" i="18"/>
  <c r="Q156" i="18"/>
  <c r="O156" i="18"/>
  <c r="M156" i="18"/>
  <c r="K156" i="18"/>
  <c r="I156" i="18"/>
  <c r="G156" i="18"/>
  <c r="E156" i="18"/>
  <c r="AQ155" i="18"/>
  <c r="AO155" i="18"/>
  <c r="AM155" i="18"/>
  <c r="AK155" i="18"/>
  <c r="AI155" i="18"/>
  <c r="AG155" i="18"/>
  <c r="AE155" i="18"/>
  <c r="AC155" i="18"/>
  <c r="AA155" i="18"/>
  <c r="Y155" i="18"/>
  <c r="W155" i="18"/>
  <c r="U155" i="18"/>
  <c r="S155" i="18"/>
  <c r="Q155" i="18"/>
  <c r="O155" i="18"/>
  <c r="M155" i="18"/>
  <c r="K155" i="18"/>
  <c r="I155" i="18"/>
  <c r="G155" i="18"/>
  <c r="E155" i="18"/>
  <c r="AQ154" i="18"/>
  <c r="AO154" i="18"/>
  <c r="AM154" i="18"/>
  <c r="AK154" i="18"/>
  <c r="AI154" i="18"/>
  <c r="AG154" i="18"/>
  <c r="AE154" i="18"/>
  <c r="AC154" i="18"/>
  <c r="AA154" i="18"/>
  <c r="Y154" i="18"/>
  <c r="W154" i="18"/>
  <c r="U154" i="18"/>
  <c r="S154" i="18"/>
  <c r="Q154" i="18"/>
  <c r="O154" i="18"/>
  <c r="M154" i="18"/>
  <c r="K154" i="18"/>
  <c r="I154" i="18"/>
  <c r="G154" i="18"/>
  <c r="E154" i="18"/>
  <c r="AQ153" i="18"/>
  <c r="AO153" i="18"/>
  <c r="AM153" i="18"/>
  <c r="AK153" i="18"/>
  <c r="AI153" i="18"/>
  <c r="AG153" i="18"/>
  <c r="AE153" i="18"/>
  <c r="AC153" i="18"/>
  <c r="AA153" i="18"/>
  <c r="Y153" i="18"/>
  <c r="W153" i="18"/>
  <c r="U153" i="18"/>
  <c r="S153" i="18"/>
  <c r="Q153" i="18"/>
  <c r="O153" i="18"/>
  <c r="M153" i="18"/>
  <c r="K153" i="18"/>
  <c r="I153" i="18"/>
  <c r="G153" i="18"/>
  <c r="E153" i="18"/>
  <c r="AQ152" i="18"/>
  <c r="AO152" i="18"/>
  <c r="AM152" i="18"/>
  <c r="AK152" i="18"/>
  <c r="AI152" i="18"/>
  <c r="AG152" i="18"/>
  <c r="AE152" i="18"/>
  <c r="AC152" i="18"/>
  <c r="AA152" i="18"/>
  <c r="Y152" i="18"/>
  <c r="W152" i="18"/>
  <c r="U152" i="18"/>
  <c r="S152" i="18"/>
  <c r="Q152" i="18"/>
  <c r="O152" i="18"/>
  <c r="M152" i="18"/>
  <c r="K152" i="18"/>
  <c r="I152" i="18"/>
  <c r="G152" i="18"/>
  <c r="E152" i="18"/>
  <c r="AQ151" i="18"/>
  <c r="AO151" i="18"/>
  <c r="AM151" i="18"/>
  <c r="AK151" i="18"/>
  <c r="AI151" i="18"/>
  <c r="AG151" i="18"/>
  <c r="AE151" i="18"/>
  <c r="AC151" i="18"/>
  <c r="AA151" i="18"/>
  <c r="Y151" i="18"/>
  <c r="W151" i="18"/>
  <c r="U151" i="18"/>
  <c r="S151" i="18"/>
  <c r="Q151" i="18"/>
  <c r="O151" i="18"/>
  <c r="M151" i="18"/>
  <c r="K151" i="18"/>
  <c r="I151" i="18"/>
  <c r="G151" i="18"/>
  <c r="E151" i="18"/>
  <c r="AQ150" i="18"/>
  <c r="AO150" i="18"/>
  <c r="AM150" i="18"/>
  <c r="AK150" i="18"/>
  <c r="AI150" i="18"/>
  <c r="AG150" i="18"/>
  <c r="AE150" i="18"/>
  <c r="AC150" i="18"/>
  <c r="AA150" i="18"/>
  <c r="Y150" i="18"/>
  <c r="W150" i="18"/>
  <c r="U150" i="18"/>
  <c r="S150" i="18"/>
  <c r="Q150" i="18"/>
  <c r="O150" i="18"/>
  <c r="M150" i="18"/>
  <c r="K150" i="18"/>
  <c r="I150" i="18"/>
  <c r="G150" i="18"/>
  <c r="E150" i="18"/>
  <c r="AQ149" i="18"/>
  <c r="AO149" i="18"/>
  <c r="AM149" i="18"/>
  <c r="AK149" i="18"/>
  <c r="AI149" i="18"/>
  <c r="AG149" i="18"/>
  <c r="AE149" i="18"/>
  <c r="AC149" i="18"/>
  <c r="AA149" i="18"/>
  <c r="Y149" i="18"/>
  <c r="W149" i="18"/>
  <c r="U149" i="18"/>
  <c r="S149" i="18"/>
  <c r="Q149" i="18"/>
  <c r="O149" i="18"/>
  <c r="M149" i="18"/>
  <c r="K149" i="18"/>
  <c r="I149" i="18"/>
  <c r="G149" i="18"/>
  <c r="E149" i="18"/>
  <c r="AQ148" i="18"/>
  <c r="AO148" i="18"/>
  <c r="AM148" i="18"/>
  <c r="AK148" i="18"/>
  <c r="AI148" i="18"/>
  <c r="AG148" i="18"/>
  <c r="AE148" i="18"/>
  <c r="AC148" i="18"/>
  <c r="AA148" i="18"/>
  <c r="Y148" i="18"/>
  <c r="W148" i="18"/>
  <c r="U148" i="18"/>
  <c r="S148" i="18"/>
  <c r="Q148" i="18"/>
  <c r="O148" i="18"/>
  <c r="M148" i="18"/>
  <c r="K148" i="18"/>
  <c r="I148" i="18"/>
  <c r="G148" i="18"/>
  <c r="E148" i="18"/>
  <c r="AQ147" i="18"/>
  <c r="AO147" i="18"/>
  <c r="AM147" i="18"/>
  <c r="AK147" i="18"/>
  <c r="AI147" i="18"/>
  <c r="AG147" i="18"/>
  <c r="AE147" i="18"/>
  <c r="AC147" i="18"/>
  <c r="AA147" i="18"/>
  <c r="Y147" i="18"/>
  <c r="W147" i="18"/>
  <c r="U147" i="18"/>
  <c r="S147" i="18"/>
  <c r="Q147" i="18"/>
  <c r="O147" i="18"/>
  <c r="M147" i="18"/>
  <c r="K147" i="18"/>
  <c r="I147" i="18"/>
  <c r="G147" i="18"/>
  <c r="E147" i="18"/>
  <c r="AQ146" i="18"/>
  <c r="AO146" i="18"/>
  <c r="AM146" i="18"/>
  <c r="AK146" i="18"/>
  <c r="AI146" i="18"/>
  <c r="AG146" i="18"/>
  <c r="AE146" i="18"/>
  <c r="AC146" i="18"/>
  <c r="AA146" i="18"/>
  <c r="Y146" i="18"/>
  <c r="W146" i="18"/>
  <c r="U146" i="18"/>
  <c r="S146" i="18"/>
  <c r="Q146" i="18"/>
  <c r="O146" i="18"/>
  <c r="M146" i="18"/>
  <c r="K146" i="18"/>
  <c r="I146" i="18"/>
  <c r="G146" i="18"/>
  <c r="E146" i="18"/>
  <c r="AQ145" i="18"/>
  <c r="AO145" i="18"/>
  <c r="AM145" i="18"/>
  <c r="AK145" i="18"/>
  <c r="AI145" i="18"/>
  <c r="AG145" i="18"/>
  <c r="AE145" i="18"/>
  <c r="AC145" i="18"/>
  <c r="AA145" i="18"/>
  <c r="Y145" i="18"/>
  <c r="W145" i="18"/>
  <c r="U145" i="18"/>
  <c r="S145" i="18"/>
  <c r="Q145" i="18"/>
  <c r="O145" i="18"/>
  <c r="M145" i="18"/>
  <c r="K145" i="18"/>
  <c r="I145" i="18"/>
  <c r="G145" i="18"/>
  <c r="E145" i="18"/>
  <c r="AQ144" i="18"/>
  <c r="AO144" i="18"/>
  <c r="AM144" i="18"/>
  <c r="AK144" i="18"/>
  <c r="AI144" i="18"/>
  <c r="AG144" i="18"/>
  <c r="AE144" i="18"/>
  <c r="AC144" i="18"/>
  <c r="AA144" i="18"/>
  <c r="Y144" i="18"/>
  <c r="W144" i="18"/>
  <c r="U144" i="18"/>
  <c r="S144" i="18"/>
  <c r="Q144" i="18"/>
  <c r="O144" i="18"/>
  <c r="M144" i="18"/>
  <c r="K144" i="18"/>
  <c r="I144" i="18"/>
  <c r="G144" i="18"/>
  <c r="E144" i="18"/>
  <c r="AQ143" i="18"/>
  <c r="AO143" i="18"/>
  <c r="AM143" i="18"/>
  <c r="AK143" i="18"/>
  <c r="AI143" i="18"/>
  <c r="AG143" i="18"/>
  <c r="AE143" i="18"/>
  <c r="AC143" i="18"/>
  <c r="AA143" i="18"/>
  <c r="Y143" i="18"/>
  <c r="W143" i="18"/>
  <c r="U143" i="18"/>
  <c r="S143" i="18"/>
  <c r="Q143" i="18"/>
  <c r="O143" i="18"/>
  <c r="M143" i="18"/>
  <c r="K143" i="18"/>
  <c r="I143" i="18"/>
  <c r="G143" i="18"/>
  <c r="E143" i="18"/>
  <c r="AQ142" i="18"/>
  <c r="AO142" i="18"/>
  <c r="AM142" i="18"/>
  <c r="AK142" i="18"/>
  <c r="AI142" i="18"/>
  <c r="AG142" i="18"/>
  <c r="AE142" i="18"/>
  <c r="AC142" i="18"/>
  <c r="AA142" i="18"/>
  <c r="Y142" i="18"/>
  <c r="W142" i="18"/>
  <c r="U142" i="18"/>
  <c r="S142" i="18"/>
  <c r="Q142" i="18"/>
  <c r="O142" i="18"/>
  <c r="M142" i="18"/>
  <c r="K142" i="18"/>
  <c r="I142" i="18"/>
  <c r="G142" i="18"/>
  <c r="E142" i="18"/>
  <c r="AQ141" i="18"/>
  <c r="AO141" i="18"/>
  <c r="AM141" i="18"/>
  <c r="AK141" i="18"/>
  <c r="AI141" i="18"/>
  <c r="AG141" i="18"/>
  <c r="AE141" i="18"/>
  <c r="AC141" i="18"/>
  <c r="AA141" i="18"/>
  <c r="Y141" i="18"/>
  <c r="W141" i="18"/>
  <c r="U141" i="18"/>
  <c r="S141" i="18"/>
  <c r="Q141" i="18"/>
  <c r="O141" i="18"/>
  <c r="M141" i="18"/>
  <c r="K141" i="18"/>
  <c r="I141" i="18"/>
  <c r="G141" i="18"/>
  <c r="E141" i="18"/>
  <c r="AQ140" i="18"/>
  <c r="AO140" i="18"/>
  <c r="AM140" i="18"/>
  <c r="AK140" i="18"/>
  <c r="AI140" i="18"/>
  <c r="AG140" i="18"/>
  <c r="AE140" i="18"/>
  <c r="AC140" i="18"/>
  <c r="AA140" i="18"/>
  <c r="Y140" i="18"/>
  <c r="W140" i="18"/>
  <c r="U140" i="18"/>
  <c r="S140" i="18"/>
  <c r="Q140" i="18"/>
  <c r="O140" i="18"/>
  <c r="M140" i="18"/>
  <c r="K140" i="18"/>
  <c r="I140" i="18"/>
  <c r="G140" i="18"/>
  <c r="E140" i="18"/>
  <c r="AQ139" i="18"/>
  <c r="AO139" i="18"/>
  <c r="AM139" i="18"/>
  <c r="AK139" i="18"/>
  <c r="AI139" i="18"/>
  <c r="AG139" i="18"/>
  <c r="AE139" i="18"/>
  <c r="AC139" i="18"/>
  <c r="AA139" i="18"/>
  <c r="Y139" i="18"/>
  <c r="W139" i="18"/>
  <c r="U139" i="18"/>
  <c r="S139" i="18"/>
  <c r="Q139" i="18"/>
  <c r="O139" i="18"/>
  <c r="M139" i="18"/>
  <c r="K139" i="18"/>
  <c r="I139" i="18"/>
  <c r="G139" i="18"/>
  <c r="E139" i="18"/>
  <c r="AQ138" i="18"/>
  <c r="AO138" i="18"/>
  <c r="AM138" i="18"/>
  <c r="AK138" i="18"/>
  <c r="AI138" i="18"/>
  <c r="AG138" i="18"/>
  <c r="AE138" i="18"/>
  <c r="AC138" i="18"/>
  <c r="AA138" i="18"/>
  <c r="Y138" i="18"/>
  <c r="W138" i="18"/>
  <c r="U138" i="18"/>
  <c r="S138" i="18"/>
  <c r="Q138" i="18"/>
  <c r="O138" i="18"/>
  <c r="M138" i="18"/>
  <c r="K138" i="18"/>
  <c r="I138" i="18"/>
  <c r="G138" i="18"/>
  <c r="E138" i="18"/>
  <c r="AQ137" i="18"/>
  <c r="AO137" i="18"/>
  <c r="AM137" i="18"/>
  <c r="AK137" i="18"/>
  <c r="AI137" i="18"/>
  <c r="AG137" i="18"/>
  <c r="AE137" i="18"/>
  <c r="AC137" i="18"/>
  <c r="AA137" i="18"/>
  <c r="Y137" i="18"/>
  <c r="W137" i="18"/>
  <c r="U137" i="18"/>
  <c r="S137" i="18"/>
  <c r="Q137" i="18"/>
  <c r="O137" i="18"/>
  <c r="M137" i="18"/>
  <c r="K137" i="18"/>
  <c r="I137" i="18"/>
  <c r="G137" i="18"/>
  <c r="E137" i="18"/>
  <c r="AQ136" i="18"/>
  <c r="AO136" i="18"/>
  <c r="AM136" i="18"/>
  <c r="AK136" i="18"/>
  <c r="AI136" i="18"/>
  <c r="AG136" i="18"/>
  <c r="AE136" i="18"/>
  <c r="AC136" i="18"/>
  <c r="AA136" i="18"/>
  <c r="Y136" i="18"/>
  <c r="W136" i="18"/>
  <c r="U136" i="18"/>
  <c r="S136" i="18"/>
  <c r="Q136" i="18"/>
  <c r="O136" i="18"/>
  <c r="M136" i="18"/>
  <c r="K136" i="18"/>
  <c r="I136" i="18"/>
  <c r="G136" i="18"/>
  <c r="E136" i="18"/>
  <c r="AQ135" i="18"/>
  <c r="AO135" i="18"/>
  <c r="AM135" i="18"/>
  <c r="AK135" i="18"/>
  <c r="AI135" i="18"/>
  <c r="AG135" i="18"/>
  <c r="AE135" i="18"/>
  <c r="AC135" i="18"/>
  <c r="AA135" i="18"/>
  <c r="Y135" i="18"/>
  <c r="W135" i="18"/>
  <c r="U135" i="18"/>
  <c r="S135" i="18"/>
  <c r="Q135" i="18"/>
  <c r="O135" i="18"/>
  <c r="M135" i="18"/>
  <c r="K135" i="18"/>
  <c r="I135" i="18"/>
  <c r="G135" i="18"/>
  <c r="E135" i="18"/>
  <c r="AQ134" i="18"/>
  <c r="AO134" i="18"/>
  <c r="AM134" i="18"/>
  <c r="AK134" i="18"/>
  <c r="AI134" i="18"/>
  <c r="AG134" i="18"/>
  <c r="AE134" i="18"/>
  <c r="AC134" i="18"/>
  <c r="AA134" i="18"/>
  <c r="Y134" i="18"/>
  <c r="W134" i="18"/>
  <c r="U134" i="18"/>
  <c r="S134" i="18"/>
  <c r="Q134" i="18"/>
  <c r="O134" i="18"/>
  <c r="M134" i="18"/>
  <c r="K134" i="18"/>
  <c r="I134" i="18"/>
  <c r="G134" i="18"/>
  <c r="E134" i="18"/>
  <c r="AQ133" i="18"/>
  <c r="AO133" i="18"/>
  <c r="AM133" i="18"/>
  <c r="AK133" i="18"/>
  <c r="AI133" i="18"/>
  <c r="AG133" i="18"/>
  <c r="AE133" i="18"/>
  <c r="AC133" i="18"/>
  <c r="AA133" i="18"/>
  <c r="Y133" i="18"/>
  <c r="W133" i="18"/>
  <c r="U133" i="18"/>
  <c r="S133" i="18"/>
  <c r="Q133" i="18"/>
  <c r="O133" i="18"/>
  <c r="M133" i="18"/>
  <c r="K133" i="18"/>
  <c r="I133" i="18"/>
  <c r="G133" i="18"/>
  <c r="E133" i="18"/>
  <c r="AQ132" i="18"/>
  <c r="AO132" i="18"/>
  <c r="AM132" i="18"/>
  <c r="AK132" i="18"/>
  <c r="AI132" i="18"/>
  <c r="AG132" i="18"/>
  <c r="AE132" i="18"/>
  <c r="AC132" i="18"/>
  <c r="AA132" i="18"/>
  <c r="Y132" i="18"/>
  <c r="W132" i="18"/>
  <c r="U132" i="18"/>
  <c r="S132" i="18"/>
  <c r="Q132" i="18"/>
  <c r="O132" i="18"/>
  <c r="M132" i="18"/>
  <c r="K132" i="18"/>
  <c r="I132" i="18"/>
  <c r="G132" i="18"/>
  <c r="E132" i="18"/>
  <c r="AQ131" i="18"/>
  <c r="AO131" i="18"/>
  <c r="AM131" i="18"/>
  <c r="AK131" i="18"/>
  <c r="AI131" i="18"/>
  <c r="AG131" i="18"/>
  <c r="AE131" i="18"/>
  <c r="AC131" i="18"/>
  <c r="AA131" i="18"/>
  <c r="Y131" i="18"/>
  <c r="W131" i="18"/>
  <c r="U131" i="18"/>
  <c r="S131" i="18"/>
  <c r="Q131" i="18"/>
  <c r="O131" i="18"/>
  <c r="M131" i="18"/>
  <c r="K131" i="18"/>
  <c r="I131" i="18"/>
  <c r="G131" i="18"/>
  <c r="E131" i="18"/>
  <c r="AQ130" i="18"/>
  <c r="AO130" i="18"/>
  <c r="AM130" i="18"/>
  <c r="AK130" i="18"/>
  <c r="AI130" i="18"/>
  <c r="AG130" i="18"/>
  <c r="AE130" i="18"/>
  <c r="AC130" i="18"/>
  <c r="AA130" i="18"/>
  <c r="Y130" i="18"/>
  <c r="W130" i="18"/>
  <c r="U130" i="18"/>
  <c r="S130" i="18"/>
  <c r="Q130" i="18"/>
  <c r="O130" i="18"/>
  <c r="M130" i="18"/>
  <c r="K130" i="18"/>
  <c r="I130" i="18"/>
  <c r="G130" i="18"/>
  <c r="E130" i="18"/>
  <c r="AQ129" i="18"/>
  <c r="AO129" i="18"/>
  <c r="AM129" i="18"/>
  <c r="AK129" i="18"/>
  <c r="AI129" i="18"/>
  <c r="AG129" i="18"/>
  <c r="AE129" i="18"/>
  <c r="AC129" i="18"/>
  <c r="AA129" i="18"/>
  <c r="Y129" i="18"/>
  <c r="W129" i="18"/>
  <c r="U129" i="18"/>
  <c r="S129" i="18"/>
  <c r="Q129" i="18"/>
  <c r="O129" i="18"/>
  <c r="M129" i="18"/>
  <c r="K129" i="18"/>
  <c r="I129" i="18"/>
  <c r="G129" i="18"/>
  <c r="E129" i="18"/>
  <c r="AQ128" i="18"/>
  <c r="AO128" i="18"/>
  <c r="AM128" i="18"/>
  <c r="AK128" i="18"/>
  <c r="AI128" i="18"/>
  <c r="AG128" i="18"/>
  <c r="AE128" i="18"/>
  <c r="AC128" i="18"/>
  <c r="AA128" i="18"/>
  <c r="Y128" i="18"/>
  <c r="W128" i="18"/>
  <c r="U128" i="18"/>
  <c r="S128" i="18"/>
  <c r="Q128" i="18"/>
  <c r="O128" i="18"/>
  <c r="M128" i="18"/>
  <c r="K128" i="18"/>
  <c r="I128" i="18"/>
  <c r="G128" i="18"/>
  <c r="E128" i="18"/>
  <c r="AQ127" i="18"/>
  <c r="AO127" i="18"/>
  <c r="AM127" i="18"/>
  <c r="AK127" i="18"/>
  <c r="AI127" i="18"/>
  <c r="AG127" i="18"/>
  <c r="AE127" i="18"/>
  <c r="AC127" i="18"/>
  <c r="AA127" i="18"/>
  <c r="Y127" i="18"/>
  <c r="W127" i="18"/>
  <c r="U127" i="18"/>
  <c r="S127" i="18"/>
  <c r="Q127" i="18"/>
  <c r="O127" i="18"/>
  <c r="M127" i="18"/>
  <c r="K127" i="18"/>
  <c r="I127" i="18"/>
  <c r="G127" i="18"/>
  <c r="E127" i="18"/>
  <c r="AQ126" i="18"/>
  <c r="AO126" i="18"/>
  <c r="AM126" i="18"/>
  <c r="AK126" i="18"/>
  <c r="AI126" i="18"/>
  <c r="AG126" i="18"/>
  <c r="AE126" i="18"/>
  <c r="AC126" i="18"/>
  <c r="AA126" i="18"/>
  <c r="Y126" i="18"/>
  <c r="W126" i="18"/>
  <c r="U126" i="18"/>
  <c r="S126" i="18"/>
  <c r="Q126" i="18"/>
  <c r="O126" i="18"/>
  <c r="M126" i="18"/>
  <c r="K126" i="18"/>
  <c r="I126" i="18"/>
  <c r="G126" i="18"/>
  <c r="E126" i="18"/>
  <c r="AQ125" i="18"/>
  <c r="AO125" i="18"/>
  <c r="AM125" i="18"/>
  <c r="AK125" i="18"/>
  <c r="AI125" i="18"/>
  <c r="AG125" i="18"/>
  <c r="AE125" i="18"/>
  <c r="AC125" i="18"/>
  <c r="AA125" i="18"/>
  <c r="Y125" i="18"/>
  <c r="W125" i="18"/>
  <c r="U125" i="18"/>
  <c r="S125" i="18"/>
  <c r="Q125" i="18"/>
  <c r="O125" i="18"/>
  <c r="M125" i="18"/>
  <c r="K125" i="18"/>
  <c r="I125" i="18"/>
  <c r="G125" i="18"/>
  <c r="E125" i="18"/>
  <c r="AQ124" i="18"/>
  <c r="AO124" i="18"/>
  <c r="AM124" i="18"/>
  <c r="AK124" i="18"/>
  <c r="AI124" i="18"/>
  <c r="AG124" i="18"/>
  <c r="AE124" i="18"/>
  <c r="AC124" i="18"/>
  <c r="AA124" i="18"/>
  <c r="Y124" i="18"/>
  <c r="W124" i="18"/>
  <c r="U124" i="18"/>
  <c r="S124" i="18"/>
  <c r="Q124" i="18"/>
  <c r="O124" i="18"/>
  <c r="M124" i="18"/>
  <c r="K124" i="18"/>
  <c r="I124" i="18"/>
  <c r="G124" i="18"/>
  <c r="E124" i="18"/>
  <c r="AQ123" i="18"/>
  <c r="AO123" i="18"/>
  <c r="AM123" i="18"/>
  <c r="AK123" i="18"/>
  <c r="AI123" i="18"/>
  <c r="AG123" i="18"/>
  <c r="AE123" i="18"/>
  <c r="AC123" i="18"/>
  <c r="AA123" i="18"/>
  <c r="Y123" i="18"/>
  <c r="W123" i="18"/>
  <c r="U123" i="18"/>
  <c r="S123" i="18"/>
  <c r="Q123" i="18"/>
  <c r="O123" i="18"/>
  <c r="M123" i="18"/>
  <c r="K123" i="18"/>
  <c r="I123" i="18"/>
  <c r="G123" i="18"/>
  <c r="E123" i="18"/>
  <c r="AQ122" i="18"/>
  <c r="AO122" i="18"/>
  <c r="AM122" i="18"/>
  <c r="AK122" i="18"/>
  <c r="AI122" i="18"/>
  <c r="AG122" i="18"/>
  <c r="AE122" i="18"/>
  <c r="AC122" i="18"/>
  <c r="AA122" i="18"/>
  <c r="Y122" i="18"/>
  <c r="W122" i="18"/>
  <c r="U122" i="18"/>
  <c r="S122" i="18"/>
  <c r="Q122" i="18"/>
  <c r="O122" i="18"/>
  <c r="M122" i="18"/>
  <c r="K122" i="18"/>
  <c r="I122" i="18"/>
  <c r="G122" i="18"/>
  <c r="E122" i="18"/>
  <c r="AQ121" i="18"/>
  <c r="AO121" i="18"/>
  <c r="AM121" i="18"/>
  <c r="AK121" i="18"/>
  <c r="AI121" i="18"/>
  <c r="AG121" i="18"/>
  <c r="AE121" i="18"/>
  <c r="AC121" i="18"/>
  <c r="AA121" i="18"/>
  <c r="Y121" i="18"/>
  <c r="W121" i="18"/>
  <c r="U121" i="18"/>
  <c r="S121" i="18"/>
  <c r="Q121" i="18"/>
  <c r="O121" i="18"/>
  <c r="M121" i="18"/>
  <c r="K121" i="18"/>
  <c r="I121" i="18"/>
  <c r="G121" i="18"/>
  <c r="E121" i="18"/>
  <c r="AQ120" i="18"/>
  <c r="AO120" i="18"/>
  <c r="AM120" i="18"/>
  <c r="AK120" i="18"/>
  <c r="AI120" i="18"/>
  <c r="AG120" i="18"/>
  <c r="AE120" i="18"/>
  <c r="AC120" i="18"/>
  <c r="AA120" i="18"/>
  <c r="Y120" i="18"/>
  <c r="W120" i="18"/>
  <c r="U120" i="18"/>
  <c r="S120" i="18"/>
  <c r="Q120" i="18"/>
  <c r="O120" i="18"/>
  <c r="M120" i="18"/>
  <c r="K120" i="18"/>
  <c r="I120" i="18"/>
  <c r="G120" i="18"/>
  <c r="E120" i="18"/>
  <c r="AQ119" i="18"/>
  <c r="AO119" i="18"/>
  <c r="AM119" i="18"/>
  <c r="AK119" i="18"/>
  <c r="AI119" i="18"/>
  <c r="AG119" i="18"/>
  <c r="AE119" i="18"/>
  <c r="AC119" i="18"/>
  <c r="AA119" i="18"/>
  <c r="Y119" i="18"/>
  <c r="W119" i="18"/>
  <c r="U119" i="18"/>
  <c r="S119" i="18"/>
  <c r="Q119" i="18"/>
  <c r="O119" i="18"/>
  <c r="M119" i="18"/>
  <c r="K119" i="18"/>
  <c r="I119" i="18"/>
  <c r="G119" i="18"/>
  <c r="E119" i="18"/>
  <c r="AQ118" i="18"/>
  <c r="AO118" i="18"/>
  <c r="AM118" i="18"/>
  <c r="AK118" i="18"/>
  <c r="AI118" i="18"/>
  <c r="AG118" i="18"/>
  <c r="AE118" i="18"/>
  <c r="AC118" i="18"/>
  <c r="AA118" i="18"/>
  <c r="Y118" i="18"/>
  <c r="W118" i="18"/>
  <c r="U118" i="18"/>
  <c r="S118" i="18"/>
  <c r="Q118" i="18"/>
  <c r="O118" i="18"/>
  <c r="M118" i="18"/>
  <c r="K118" i="18"/>
  <c r="I118" i="18"/>
  <c r="G118" i="18"/>
  <c r="E118" i="18"/>
  <c r="AQ117" i="18"/>
  <c r="AO117" i="18"/>
  <c r="AM117" i="18"/>
  <c r="AK117" i="18"/>
  <c r="AI117" i="18"/>
  <c r="AG117" i="18"/>
  <c r="AE117" i="18"/>
  <c r="AC117" i="18"/>
  <c r="AA117" i="18"/>
  <c r="Y117" i="18"/>
  <c r="W117" i="18"/>
  <c r="U117" i="18"/>
  <c r="S117" i="18"/>
  <c r="Q117" i="18"/>
  <c r="O117" i="18"/>
  <c r="M117" i="18"/>
  <c r="K117" i="18"/>
  <c r="I117" i="18"/>
  <c r="G117" i="18"/>
  <c r="E117" i="18"/>
  <c r="AQ116" i="18"/>
  <c r="AO116" i="18"/>
  <c r="AM116" i="18"/>
  <c r="AK116" i="18"/>
  <c r="AI116" i="18"/>
  <c r="AG116" i="18"/>
  <c r="AE116" i="18"/>
  <c r="AC116" i="18"/>
  <c r="AA116" i="18"/>
  <c r="Y116" i="18"/>
  <c r="W116" i="18"/>
  <c r="U116" i="18"/>
  <c r="S116" i="18"/>
  <c r="Q116" i="18"/>
  <c r="O116" i="18"/>
  <c r="M116" i="18"/>
  <c r="K116" i="18"/>
  <c r="I116" i="18"/>
  <c r="G116" i="18"/>
  <c r="E116" i="18"/>
  <c r="AQ115" i="18"/>
  <c r="AO115" i="18"/>
  <c r="AM115" i="18"/>
  <c r="AK115" i="18"/>
  <c r="AI115" i="18"/>
  <c r="AG115" i="18"/>
  <c r="AE115" i="18"/>
  <c r="AC115" i="18"/>
  <c r="AA115" i="18"/>
  <c r="Y115" i="18"/>
  <c r="W115" i="18"/>
  <c r="U115" i="18"/>
  <c r="S115" i="18"/>
  <c r="Q115" i="18"/>
  <c r="O115" i="18"/>
  <c r="M115" i="18"/>
  <c r="K115" i="18"/>
  <c r="I115" i="18"/>
  <c r="G115" i="18"/>
  <c r="E115" i="18"/>
  <c r="AQ114" i="18"/>
  <c r="AO114" i="18"/>
  <c r="AM114" i="18"/>
  <c r="AK114" i="18"/>
  <c r="AI114" i="18"/>
  <c r="AG114" i="18"/>
  <c r="AE114" i="18"/>
  <c r="AC114" i="18"/>
  <c r="AA114" i="18"/>
  <c r="Y114" i="18"/>
  <c r="W114" i="18"/>
  <c r="U114" i="18"/>
  <c r="S114" i="18"/>
  <c r="Q114" i="18"/>
  <c r="O114" i="18"/>
  <c r="M114" i="18"/>
  <c r="K114" i="18"/>
  <c r="I114" i="18"/>
  <c r="G114" i="18"/>
  <c r="E114" i="18"/>
  <c r="AQ113" i="18"/>
  <c r="AO113" i="18"/>
  <c r="AM113" i="18"/>
  <c r="AK113" i="18"/>
  <c r="AI113" i="18"/>
  <c r="AG113" i="18"/>
  <c r="AE113" i="18"/>
  <c r="AC113" i="18"/>
  <c r="AA113" i="18"/>
  <c r="Y113" i="18"/>
  <c r="W113" i="18"/>
  <c r="U113" i="18"/>
  <c r="S113" i="18"/>
  <c r="Q113" i="18"/>
  <c r="O113" i="18"/>
  <c r="M113" i="18"/>
  <c r="K113" i="18"/>
  <c r="I113" i="18"/>
  <c r="G113" i="18"/>
  <c r="E113" i="18"/>
  <c r="AQ112" i="18"/>
  <c r="AO112" i="18"/>
  <c r="AM112" i="18"/>
  <c r="AK112" i="18"/>
  <c r="AI112" i="18"/>
  <c r="AG112" i="18"/>
  <c r="AE112" i="18"/>
  <c r="AC112" i="18"/>
  <c r="AA112" i="18"/>
  <c r="Y112" i="18"/>
  <c r="W112" i="18"/>
  <c r="U112" i="18"/>
  <c r="S112" i="18"/>
  <c r="Q112" i="18"/>
  <c r="O112" i="18"/>
  <c r="M112" i="18"/>
  <c r="K112" i="18"/>
  <c r="I112" i="18"/>
  <c r="G112" i="18"/>
  <c r="E112" i="18"/>
  <c r="AQ111" i="18"/>
  <c r="AO111" i="18"/>
  <c r="AM111" i="18"/>
  <c r="AK111" i="18"/>
  <c r="AI111" i="18"/>
  <c r="AG111" i="18"/>
  <c r="AE111" i="18"/>
  <c r="AC111" i="18"/>
  <c r="AA111" i="18"/>
  <c r="Y111" i="18"/>
  <c r="W111" i="18"/>
  <c r="U111" i="18"/>
  <c r="S111" i="18"/>
  <c r="Q111" i="18"/>
  <c r="O111" i="18"/>
  <c r="M111" i="18"/>
  <c r="K111" i="18"/>
  <c r="I111" i="18"/>
  <c r="G111" i="18"/>
  <c r="E111" i="18"/>
  <c r="AQ110" i="18"/>
  <c r="AO110" i="18"/>
  <c r="AM110" i="18"/>
  <c r="AK110" i="18"/>
  <c r="AI110" i="18"/>
  <c r="AG110" i="18"/>
  <c r="AE110" i="18"/>
  <c r="AC110" i="18"/>
  <c r="AA110" i="18"/>
  <c r="Y110" i="18"/>
  <c r="W110" i="18"/>
  <c r="U110" i="18"/>
  <c r="S110" i="18"/>
  <c r="Q110" i="18"/>
  <c r="O110" i="18"/>
  <c r="M110" i="18"/>
  <c r="K110" i="18"/>
  <c r="I110" i="18"/>
  <c r="G110" i="18"/>
  <c r="E110" i="18"/>
  <c r="AQ109" i="18"/>
  <c r="AO109" i="18"/>
  <c r="AM109" i="18"/>
  <c r="AK109" i="18"/>
  <c r="AI109" i="18"/>
  <c r="AG109" i="18"/>
  <c r="AE109" i="18"/>
  <c r="AC109" i="18"/>
  <c r="AA109" i="18"/>
  <c r="Y109" i="18"/>
  <c r="W109" i="18"/>
  <c r="U109" i="18"/>
  <c r="S109" i="18"/>
  <c r="Q109" i="18"/>
  <c r="O109" i="18"/>
  <c r="M109" i="18"/>
  <c r="K109" i="18"/>
  <c r="I109" i="18"/>
  <c r="G109" i="18"/>
  <c r="E109" i="18"/>
  <c r="AQ108" i="18"/>
  <c r="AO108" i="18"/>
  <c r="AM108" i="18"/>
  <c r="AK108" i="18"/>
  <c r="AI108" i="18"/>
  <c r="AG108" i="18"/>
  <c r="AE108" i="18"/>
  <c r="AC108" i="18"/>
  <c r="AA108" i="18"/>
  <c r="Y108" i="18"/>
  <c r="W108" i="18"/>
  <c r="U108" i="18"/>
  <c r="S108" i="18"/>
  <c r="Q108" i="18"/>
  <c r="O108" i="18"/>
  <c r="M108" i="18"/>
  <c r="K108" i="18"/>
  <c r="I108" i="18"/>
  <c r="G108" i="18"/>
  <c r="E108" i="18"/>
  <c r="AQ107" i="18"/>
  <c r="AO107" i="18"/>
  <c r="AM107" i="18"/>
  <c r="AK107" i="18"/>
  <c r="AI107" i="18"/>
  <c r="AG107" i="18"/>
  <c r="AE107" i="18"/>
  <c r="AC107" i="18"/>
  <c r="AA107" i="18"/>
  <c r="Y107" i="18"/>
  <c r="W107" i="18"/>
  <c r="U107" i="18"/>
  <c r="S107" i="18"/>
  <c r="Q107" i="18"/>
  <c r="O107" i="18"/>
  <c r="M107" i="18"/>
  <c r="K107" i="18"/>
  <c r="I107" i="18"/>
  <c r="G107" i="18"/>
  <c r="E107" i="18"/>
  <c r="AQ106" i="18"/>
  <c r="AO106" i="18"/>
  <c r="AM106" i="18"/>
  <c r="AK106" i="18"/>
  <c r="AI106" i="18"/>
  <c r="AG106" i="18"/>
  <c r="AE106" i="18"/>
  <c r="AC106" i="18"/>
  <c r="AA106" i="18"/>
  <c r="Y106" i="18"/>
  <c r="W106" i="18"/>
  <c r="U106" i="18"/>
  <c r="S106" i="18"/>
  <c r="Q106" i="18"/>
  <c r="O106" i="18"/>
  <c r="M106" i="18"/>
  <c r="K106" i="18"/>
  <c r="I106" i="18"/>
  <c r="G106" i="18"/>
  <c r="E106" i="18"/>
  <c r="AQ105" i="18"/>
  <c r="AO105" i="18"/>
  <c r="AM105" i="18"/>
  <c r="AK105" i="18"/>
  <c r="AI105" i="18"/>
  <c r="AG105" i="18"/>
  <c r="AE105" i="18"/>
  <c r="AC105" i="18"/>
  <c r="AA105" i="18"/>
  <c r="Y105" i="18"/>
  <c r="W105" i="18"/>
  <c r="U105" i="18"/>
  <c r="S105" i="18"/>
  <c r="Q105" i="18"/>
  <c r="O105" i="18"/>
  <c r="M105" i="18"/>
  <c r="K105" i="18"/>
  <c r="I105" i="18"/>
  <c r="G105" i="18"/>
  <c r="E105" i="18"/>
  <c r="AQ104" i="18"/>
  <c r="AO104" i="18"/>
  <c r="AM104" i="18"/>
  <c r="AK104" i="18"/>
  <c r="AI104" i="18"/>
  <c r="AG104" i="18"/>
  <c r="AE104" i="18"/>
  <c r="AC104" i="18"/>
  <c r="AA104" i="18"/>
  <c r="Y104" i="18"/>
  <c r="W104" i="18"/>
  <c r="U104" i="18"/>
  <c r="S104" i="18"/>
  <c r="Q104" i="18"/>
  <c r="O104" i="18"/>
  <c r="M104" i="18"/>
  <c r="K104" i="18"/>
  <c r="I104" i="18"/>
  <c r="G104" i="18"/>
  <c r="E104" i="18"/>
  <c r="AQ103" i="18"/>
  <c r="AO103" i="18"/>
  <c r="AM103" i="18"/>
  <c r="AK103" i="18"/>
  <c r="AI103" i="18"/>
  <c r="AG103" i="18"/>
  <c r="AE103" i="18"/>
  <c r="AC103" i="18"/>
  <c r="AA103" i="18"/>
  <c r="Y103" i="18"/>
  <c r="W103" i="18"/>
  <c r="U103" i="18"/>
  <c r="S103" i="18"/>
  <c r="Q103" i="18"/>
  <c r="O103" i="18"/>
  <c r="M103" i="18"/>
  <c r="K103" i="18"/>
  <c r="I103" i="18"/>
  <c r="G103" i="18"/>
  <c r="E103" i="18"/>
  <c r="AQ102" i="18"/>
  <c r="AO102" i="18"/>
  <c r="AM102" i="18"/>
  <c r="AK102" i="18"/>
  <c r="AI102" i="18"/>
  <c r="AG102" i="18"/>
  <c r="AE102" i="18"/>
  <c r="AC102" i="18"/>
  <c r="AA102" i="18"/>
  <c r="Y102" i="18"/>
  <c r="W102" i="18"/>
  <c r="U102" i="18"/>
  <c r="S102" i="18"/>
  <c r="Q102" i="18"/>
  <c r="O102" i="18"/>
  <c r="M102" i="18"/>
  <c r="K102" i="18"/>
  <c r="I102" i="18"/>
  <c r="G102" i="18"/>
  <c r="E102" i="18"/>
  <c r="AQ101" i="18"/>
  <c r="AO101" i="18"/>
  <c r="AM101" i="18"/>
  <c r="AK101" i="18"/>
  <c r="AI101" i="18"/>
  <c r="AG101" i="18"/>
  <c r="AE101" i="18"/>
  <c r="AC101" i="18"/>
  <c r="AA101" i="18"/>
  <c r="Y101" i="18"/>
  <c r="W101" i="18"/>
  <c r="U101" i="18"/>
  <c r="S101" i="18"/>
  <c r="Q101" i="18"/>
  <c r="O101" i="18"/>
  <c r="M101" i="18"/>
  <c r="K101" i="18"/>
  <c r="I101" i="18"/>
  <c r="G101" i="18"/>
  <c r="E101" i="18"/>
  <c r="AQ100" i="18"/>
  <c r="AO100" i="18"/>
  <c r="AM100" i="18"/>
  <c r="AK100" i="18"/>
  <c r="AI100" i="18"/>
  <c r="AG100" i="18"/>
  <c r="AE100" i="18"/>
  <c r="AC100" i="18"/>
  <c r="AA100" i="18"/>
  <c r="Y100" i="18"/>
  <c r="W100" i="18"/>
  <c r="U100" i="18"/>
  <c r="S100" i="18"/>
  <c r="Q100" i="18"/>
  <c r="O100" i="18"/>
  <c r="M100" i="18"/>
  <c r="K100" i="18"/>
  <c r="I100" i="18"/>
  <c r="G100" i="18"/>
  <c r="E100" i="18"/>
  <c r="AQ99" i="18"/>
  <c r="AO99" i="18"/>
  <c r="AM99" i="18"/>
  <c r="AK99" i="18"/>
  <c r="AI99" i="18"/>
  <c r="AG99" i="18"/>
  <c r="AE99" i="18"/>
  <c r="AC99" i="18"/>
  <c r="AA99" i="18"/>
  <c r="Y99" i="18"/>
  <c r="W99" i="18"/>
  <c r="U99" i="18"/>
  <c r="S99" i="18"/>
  <c r="Q99" i="18"/>
  <c r="O99" i="18"/>
  <c r="M99" i="18"/>
  <c r="K99" i="18"/>
  <c r="I99" i="18"/>
  <c r="G99" i="18"/>
  <c r="E99" i="18"/>
  <c r="AQ98" i="18"/>
  <c r="AO98" i="18"/>
  <c r="AM98" i="18"/>
  <c r="AK98" i="18"/>
  <c r="AI98" i="18"/>
  <c r="AG98" i="18"/>
  <c r="AE98" i="18"/>
  <c r="AC98" i="18"/>
  <c r="AA98" i="18"/>
  <c r="Y98" i="18"/>
  <c r="W98" i="18"/>
  <c r="U98" i="18"/>
  <c r="S98" i="18"/>
  <c r="Q98" i="18"/>
  <c r="O98" i="18"/>
  <c r="M98" i="18"/>
  <c r="K98" i="18"/>
  <c r="I98" i="18"/>
  <c r="G98" i="18"/>
  <c r="E98" i="18"/>
  <c r="AQ97" i="18"/>
  <c r="AO97" i="18"/>
  <c r="AM97" i="18"/>
  <c r="AK97" i="18"/>
  <c r="AI97" i="18"/>
  <c r="AG97" i="18"/>
  <c r="AE97" i="18"/>
  <c r="AC97" i="18"/>
  <c r="AA97" i="18"/>
  <c r="Y97" i="18"/>
  <c r="W97" i="18"/>
  <c r="U97" i="18"/>
  <c r="S97" i="18"/>
  <c r="Q97" i="18"/>
  <c r="O97" i="18"/>
  <c r="M97" i="18"/>
  <c r="K97" i="18"/>
  <c r="I97" i="18"/>
  <c r="G97" i="18"/>
  <c r="E97" i="18"/>
  <c r="AQ96" i="18"/>
  <c r="AO96" i="18"/>
  <c r="AM96" i="18"/>
  <c r="AK96" i="18"/>
  <c r="AI96" i="18"/>
  <c r="AG96" i="18"/>
  <c r="AE96" i="18"/>
  <c r="AC96" i="18"/>
  <c r="AA96" i="18"/>
  <c r="Y96" i="18"/>
  <c r="W96" i="18"/>
  <c r="U96" i="18"/>
  <c r="S96" i="18"/>
  <c r="Q96" i="18"/>
  <c r="O96" i="18"/>
  <c r="M96" i="18"/>
  <c r="K96" i="18"/>
  <c r="I96" i="18"/>
  <c r="G96" i="18"/>
  <c r="E96" i="18"/>
  <c r="AQ95" i="18"/>
  <c r="AO95" i="18"/>
  <c r="AM95" i="18"/>
  <c r="AK95" i="18"/>
  <c r="AI95" i="18"/>
  <c r="AG95" i="18"/>
  <c r="AE95" i="18"/>
  <c r="AC95" i="18"/>
  <c r="AA95" i="18"/>
  <c r="Y95" i="18"/>
  <c r="W95" i="18"/>
  <c r="U95" i="18"/>
  <c r="S95" i="18"/>
  <c r="Q95" i="18"/>
  <c r="O95" i="18"/>
  <c r="M95" i="18"/>
  <c r="K95" i="18"/>
  <c r="I95" i="18"/>
  <c r="G95" i="18"/>
  <c r="E95" i="18"/>
  <c r="AQ94" i="18"/>
  <c r="AO94" i="18"/>
  <c r="AM94" i="18"/>
  <c r="AK94" i="18"/>
  <c r="AI94" i="18"/>
  <c r="AG94" i="18"/>
  <c r="AE94" i="18"/>
  <c r="AC94" i="18"/>
  <c r="AA94" i="18"/>
  <c r="Y94" i="18"/>
  <c r="W94" i="18"/>
  <c r="U94" i="18"/>
  <c r="S94" i="18"/>
  <c r="Q94" i="18"/>
  <c r="O94" i="18"/>
  <c r="M94" i="18"/>
  <c r="K94" i="18"/>
  <c r="I94" i="18"/>
  <c r="G94" i="18"/>
  <c r="E94" i="18"/>
  <c r="AQ93" i="18"/>
  <c r="AO93" i="18"/>
  <c r="AM93" i="18"/>
  <c r="AK93" i="18"/>
  <c r="AI93" i="18"/>
  <c r="AG93" i="18"/>
  <c r="AE93" i="18"/>
  <c r="AC93" i="18"/>
  <c r="AA93" i="18"/>
  <c r="Y93" i="18"/>
  <c r="W93" i="18"/>
  <c r="U93" i="18"/>
  <c r="S93" i="18"/>
  <c r="Q93" i="18"/>
  <c r="O93" i="18"/>
  <c r="M93" i="18"/>
  <c r="K93" i="18"/>
  <c r="I93" i="18"/>
  <c r="G93" i="18"/>
  <c r="E93" i="18"/>
  <c r="AQ92" i="18"/>
  <c r="AO92" i="18"/>
  <c r="AM92" i="18"/>
  <c r="AK92" i="18"/>
  <c r="AI92" i="18"/>
  <c r="AG92" i="18"/>
  <c r="AE92" i="18"/>
  <c r="AC92" i="18"/>
  <c r="AA92" i="18"/>
  <c r="Y92" i="18"/>
  <c r="W92" i="18"/>
  <c r="U92" i="18"/>
  <c r="S92" i="18"/>
  <c r="Q92" i="18"/>
  <c r="O92" i="18"/>
  <c r="M92" i="18"/>
  <c r="K92" i="18"/>
  <c r="I92" i="18"/>
  <c r="G92" i="18"/>
  <c r="E92" i="18"/>
  <c r="AQ91" i="18"/>
  <c r="AO91" i="18"/>
  <c r="AM91" i="18"/>
  <c r="AK91" i="18"/>
  <c r="AI91" i="18"/>
  <c r="AG91" i="18"/>
  <c r="AE91" i="18"/>
  <c r="AC91" i="18"/>
  <c r="AA91" i="18"/>
  <c r="Y91" i="18"/>
  <c r="W91" i="18"/>
  <c r="U91" i="18"/>
  <c r="S91" i="18"/>
  <c r="Q91" i="18"/>
  <c r="O91" i="18"/>
  <c r="M91" i="18"/>
  <c r="K91" i="18"/>
  <c r="I91" i="18"/>
  <c r="G91" i="18"/>
  <c r="E91" i="18"/>
  <c r="AQ90" i="18"/>
  <c r="AO90" i="18"/>
  <c r="AM90" i="18"/>
  <c r="AK90" i="18"/>
  <c r="AI90" i="18"/>
  <c r="AG90" i="18"/>
  <c r="AE90" i="18"/>
  <c r="AC90" i="18"/>
  <c r="AA90" i="18"/>
  <c r="Y90" i="18"/>
  <c r="W90" i="18"/>
  <c r="U90" i="18"/>
  <c r="S90" i="18"/>
  <c r="Q90" i="18"/>
  <c r="O90" i="18"/>
  <c r="M90" i="18"/>
  <c r="K90" i="18"/>
  <c r="I90" i="18"/>
  <c r="G90" i="18"/>
  <c r="E90" i="18"/>
  <c r="AQ89" i="18"/>
  <c r="AO89" i="18"/>
  <c r="AM89" i="18"/>
  <c r="AK89" i="18"/>
  <c r="AI89" i="18"/>
  <c r="AG89" i="18"/>
  <c r="AE89" i="18"/>
  <c r="AC89" i="18"/>
  <c r="AA89" i="18"/>
  <c r="Y89" i="18"/>
  <c r="W89" i="18"/>
  <c r="U89" i="18"/>
  <c r="S89" i="18"/>
  <c r="Q89" i="18"/>
  <c r="O89" i="18"/>
  <c r="M89" i="18"/>
  <c r="K89" i="18"/>
  <c r="I89" i="18"/>
  <c r="G89" i="18"/>
  <c r="E89" i="18"/>
  <c r="AQ88" i="18"/>
  <c r="AO88" i="18"/>
  <c r="AM88" i="18"/>
  <c r="AK88" i="18"/>
  <c r="AI88" i="18"/>
  <c r="AG88" i="18"/>
  <c r="AE88" i="18"/>
  <c r="AC88" i="18"/>
  <c r="AA88" i="18"/>
  <c r="Y88" i="18"/>
  <c r="W88" i="18"/>
  <c r="U88" i="18"/>
  <c r="S88" i="18"/>
  <c r="Q88" i="18"/>
  <c r="O88" i="18"/>
  <c r="M88" i="18"/>
  <c r="K88" i="18"/>
  <c r="I88" i="18"/>
  <c r="G88" i="18"/>
  <c r="E88" i="18"/>
  <c r="AQ87" i="18"/>
  <c r="AO87" i="18"/>
  <c r="AM87" i="18"/>
  <c r="AK87" i="18"/>
  <c r="AI87" i="18"/>
  <c r="AG87" i="18"/>
  <c r="AE87" i="18"/>
  <c r="AC87" i="18"/>
  <c r="AA87" i="18"/>
  <c r="Y87" i="18"/>
  <c r="W87" i="18"/>
  <c r="U87" i="18"/>
  <c r="S87" i="18"/>
  <c r="Q87" i="18"/>
  <c r="O87" i="18"/>
  <c r="M87" i="18"/>
  <c r="K87" i="18"/>
  <c r="I87" i="18"/>
  <c r="G87" i="18"/>
  <c r="E87" i="18"/>
  <c r="AQ86" i="18"/>
  <c r="AO86" i="18"/>
  <c r="AM86" i="18"/>
  <c r="AK86" i="18"/>
  <c r="AI86" i="18"/>
  <c r="AG86" i="18"/>
  <c r="AE86" i="18"/>
  <c r="AC86" i="18"/>
  <c r="AA86" i="18"/>
  <c r="Y86" i="18"/>
  <c r="W86" i="18"/>
  <c r="U86" i="18"/>
  <c r="S86" i="18"/>
  <c r="Q86" i="18"/>
  <c r="O86" i="18"/>
  <c r="M86" i="18"/>
  <c r="K86" i="18"/>
  <c r="I86" i="18"/>
  <c r="G86" i="18"/>
  <c r="E86" i="18"/>
  <c r="AQ85" i="18"/>
  <c r="AO85" i="18"/>
  <c r="AM85" i="18"/>
  <c r="AK85" i="18"/>
  <c r="AI85" i="18"/>
  <c r="AG85" i="18"/>
  <c r="AE85" i="18"/>
  <c r="AC85" i="18"/>
  <c r="AA85" i="18"/>
  <c r="Y85" i="18"/>
  <c r="W85" i="18"/>
  <c r="U85" i="18"/>
  <c r="S85" i="18"/>
  <c r="Q85" i="18"/>
  <c r="O85" i="18"/>
  <c r="M85" i="18"/>
  <c r="K85" i="18"/>
  <c r="I85" i="18"/>
  <c r="G85" i="18"/>
  <c r="E85" i="18"/>
  <c r="AQ84" i="18"/>
  <c r="AO84" i="18"/>
  <c r="AM84" i="18"/>
  <c r="AK84" i="18"/>
  <c r="AI84" i="18"/>
  <c r="AG84" i="18"/>
  <c r="AE84" i="18"/>
  <c r="AC84" i="18"/>
  <c r="AA84" i="18"/>
  <c r="Y84" i="18"/>
  <c r="W84" i="18"/>
  <c r="U84" i="18"/>
  <c r="S84" i="18"/>
  <c r="Q84" i="18"/>
  <c r="O84" i="18"/>
  <c r="M84" i="18"/>
  <c r="K84" i="18"/>
  <c r="I84" i="18"/>
  <c r="G84" i="18"/>
  <c r="E84" i="18"/>
  <c r="AQ83" i="18"/>
  <c r="AO83" i="18"/>
  <c r="AM83" i="18"/>
  <c r="AK83" i="18"/>
  <c r="AI83" i="18"/>
  <c r="AG83" i="18"/>
  <c r="AE83" i="18"/>
  <c r="AC83" i="18"/>
  <c r="AA83" i="18"/>
  <c r="Y83" i="18"/>
  <c r="W83" i="18"/>
  <c r="U83" i="18"/>
  <c r="S83" i="18"/>
  <c r="Q83" i="18"/>
  <c r="O83" i="18"/>
  <c r="M83" i="18"/>
  <c r="K83" i="18"/>
  <c r="I83" i="18"/>
  <c r="G83" i="18"/>
  <c r="E83" i="18"/>
  <c r="AQ82" i="18"/>
  <c r="AO82" i="18"/>
  <c r="AM82" i="18"/>
  <c r="AK82" i="18"/>
  <c r="AI82" i="18"/>
  <c r="AG82" i="18"/>
  <c r="AE82" i="18"/>
  <c r="AC82" i="18"/>
  <c r="AA82" i="18"/>
  <c r="Y82" i="18"/>
  <c r="W82" i="18"/>
  <c r="U82" i="18"/>
  <c r="S82" i="18"/>
  <c r="Q82" i="18"/>
  <c r="O82" i="18"/>
  <c r="M82" i="18"/>
  <c r="K82" i="18"/>
  <c r="I82" i="18"/>
  <c r="G82" i="18"/>
  <c r="E82" i="18"/>
  <c r="AQ81" i="18"/>
  <c r="AO81" i="18"/>
  <c r="AM81" i="18"/>
  <c r="AK81" i="18"/>
  <c r="AI81" i="18"/>
  <c r="AG81" i="18"/>
  <c r="AE81" i="18"/>
  <c r="AC81" i="18"/>
  <c r="AA81" i="18"/>
  <c r="Y81" i="18"/>
  <c r="W81" i="18"/>
  <c r="U81" i="18"/>
  <c r="S81" i="18"/>
  <c r="Q81" i="18"/>
  <c r="O81" i="18"/>
  <c r="M81" i="18"/>
  <c r="K81" i="18"/>
  <c r="I81" i="18"/>
  <c r="G81" i="18"/>
  <c r="E81" i="18"/>
  <c r="AQ80" i="18"/>
  <c r="AO80" i="18"/>
  <c r="AM80" i="18"/>
  <c r="AK80" i="18"/>
  <c r="AI80" i="18"/>
  <c r="AG80" i="18"/>
  <c r="AE80" i="18"/>
  <c r="AC80" i="18"/>
  <c r="AA80" i="18"/>
  <c r="Y80" i="18"/>
  <c r="W80" i="18"/>
  <c r="U80" i="18"/>
  <c r="S80" i="18"/>
  <c r="Q80" i="18"/>
  <c r="O80" i="18"/>
  <c r="M80" i="18"/>
  <c r="K80" i="18"/>
  <c r="I80" i="18"/>
  <c r="G80" i="18"/>
  <c r="E80" i="18"/>
  <c r="AQ79" i="18"/>
  <c r="AO79" i="18"/>
  <c r="AM79" i="18"/>
  <c r="AK79" i="18"/>
  <c r="AI79" i="18"/>
  <c r="AG79" i="18"/>
  <c r="AE79" i="18"/>
  <c r="AC79" i="18"/>
  <c r="AA79" i="18"/>
  <c r="Y79" i="18"/>
  <c r="W79" i="18"/>
  <c r="U79" i="18"/>
  <c r="S79" i="18"/>
  <c r="Q79" i="18"/>
  <c r="O79" i="18"/>
  <c r="M79" i="18"/>
  <c r="K79" i="18"/>
  <c r="I79" i="18"/>
  <c r="G79" i="18"/>
  <c r="E79" i="18"/>
  <c r="AQ78" i="18"/>
  <c r="AO78" i="18"/>
  <c r="AM78" i="18"/>
  <c r="AK78" i="18"/>
  <c r="AI78" i="18"/>
  <c r="AG78" i="18"/>
  <c r="AE78" i="18"/>
  <c r="AC78" i="18"/>
  <c r="AA78" i="18"/>
  <c r="Y78" i="18"/>
  <c r="W78" i="18"/>
  <c r="U78" i="18"/>
  <c r="S78" i="18"/>
  <c r="Q78" i="18"/>
  <c r="O78" i="18"/>
  <c r="M78" i="18"/>
  <c r="K78" i="18"/>
  <c r="I78" i="18"/>
  <c r="G78" i="18"/>
  <c r="E78" i="18"/>
  <c r="AQ77" i="18"/>
  <c r="AO77" i="18"/>
  <c r="AM77" i="18"/>
  <c r="AK77" i="18"/>
  <c r="AI77" i="18"/>
  <c r="AG77" i="18"/>
  <c r="AE77" i="18"/>
  <c r="AC77" i="18"/>
  <c r="AA77" i="18"/>
  <c r="Y77" i="18"/>
  <c r="W77" i="18"/>
  <c r="U77" i="18"/>
  <c r="S77" i="18"/>
  <c r="Q77" i="18"/>
  <c r="O77" i="18"/>
  <c r="M77" i="18"/>
  <c r="K77" i="18"/>
  <c r="I77" i="18"/>
  <c r="G77" i="18"/>
  <c r="E77" i="18"/>
  <c r="AQ76" i="18"/>
  <c r="AO76" i="18"/>
  <c r="AM76" i="18"/>
  <c r="AK76" i="18"/>
  <c r="AI76" i="18"/>
  <c r="AG76" i="18"/>
  <c r="AE76" i="18"/>
  <c r="AC76" i="18"/>
  <c r="AA76" i="18"/>
  <c r="Y76" i="18"/>
  <c r="W76" i="18"/>
  <c r="U76" i="18"/>
  <c r="S76" i="18"/>
  <c r="Q76" i="18"/>
  <c r="O76" i="18"/>
  <c r="M76" i="18"/>
  <c r="K76" i="18"/>
  <c r="I76" i="18"/>
  <c r="G76" i="18"/>
  <c r="E76" i="18"/>
  <c r="AQ75" i="18"/>
  <c r="AO75" i="18"/>
  <c r="AM75" i="18"/>
  <c r="AK75" i="18"/>
  <c r="AI75" i="18"/>
  <c r="AG75" i="18"/>
  <c r="AE75" i="18"/>
  <c r="AC75" i="18"/>
  <c r="AA75" i="18"/>
  <c r="Y75" i="18"/>
  <c r="W75" i="18"/>
  <c r="U75" i="18"/>
  <c r="S75" i="18"/>
  <c r="Q75" i="18"/>
  <c r="O75" i="18"/>
  <c r="M75" i="18"/>
  <c r="K75" i="18"/>
  <c r="I75" i="18"/>
  <c r="G75" i="18"/>
  <c r="E75" i="18"/>
  <c r="AQ74" i="18"/>
  <c r="AO74" i="18"/>
  <c r="AM74" i="18"/>
  <c r="AK74" i="18"/>
  <c r="AI74" i="18"/>
  <c r="AG74" i="18"/>
  <c r="AE74" i="18"/>
  <c r="AC74" i="18"/>
  <c r="AA74" i="18"/>
  <c r="Y74" i="18"/>
  <c r="W74" i="18"/>
  <c r="U74" i="18"/>
  <c r="S74" i="18"/>
  <c r="Q74" i="18"/>
  <c r="O74" i="18"/>
  <c r="M74" i="18"/>
  <c r="K74" i="18"/>
  <c r="I74" i="18"/>
  <c r="G74" i="18"/>
  <c r="E74" i="18"/>
  <c r="AQ73" i="18"/>
  <c r="AO73" i="18"/>
  <c r="AM73" i="18"/>
  <c r="AK73" i="18"/>
  <c r="AI73" i="18"/>
  <c r="AG73" i="18"/>
  <c r="AE73" i="18"/>
  <c r="AC73" i="18"/>
  <c r="AA73" i="18"/>
  <c r="Y73" i="18"/>
  <c r="W73" i="18"/>
  <c r="U73" i="18"/>
  <c r="S73" i="18"/>
  <c r="Q73" i="18"/>
  <c r="O73" i="18"/>
  <c r="M73" i="18"/>
  <c r="K73" i="18"/>
  <c r="I73" i="18"/>
  <c r="G73" i="18"/>
  <c r="E73" i="18"/>
  <c r="AQ72" i="18"/>
  <c r="AO72" i="18"/>
  <c r="AM72" i="18"/>
  <c r="AK72" i="18"/>
  <c r="AI72" i="18"/>
  <c r="AG72" i="18"/>
  <c r="AE72" i="18"/>
  <c r="AC72" i="18"/>
  <c r="AA72" i="18"/>
  <c r="Y72" i="18"/>
  <c r="W72" i="18"/>
  <c r="U72" i="18"/>
  <c r="S72" i="18"/>
  <c r="Q72" i="18"/>
  <c r="O72" i="18"/>
  <c r="M72" i="18"/>
  <c r="K72" i="18"/>
  <c r="I72" i="18"/>
  <c r="G72" i="18"/>
  <c r="E72" i="18"/>
  <c r="AQ71" i="18"/>
  <c r="AO71" i="18"/>
  <c r="AM71" i="18"/>
  <c r="AK71" i="18"/>
  <c r="AI71" i="18"/>
  <c r="AG71" i="18"/>
  <c r="AE71" i="18"/>
  <c r="AC71" i="18"/>
  <c r="AA71" i="18"/>
  <c r="Y71" i="18"/>
  <c r="W71" i="18"/>
  <c r="U71" i="18"/>
  <c r="S71" i="18"/>
  <c r="Q71" i="18"/>
  <c r="O71" i="18"/>
  <c r="M71" i="18"/>
  <c r="K71" i="18"/>
  <c r="I71" i="18"/>
  <c r="G71" i="18"/>
  <c r="E71" i="18"/>
  <c r="AQ70" i="18"/>
  <c r="AO70" i="18"/>
  <c r="AM70" i="18"/>
  <c r="AK70" i="18"/>
  <c r="AI70" i="18"/>
  <c r="AG70" i="18"/>
  <c r="AE70" i="18"/>
  <c r="AC70" i="18"/>
  <c r="AA70" i="18"/>
  <c r="Y70" i="18"/>
  <c r="W70" i="18"/>
  <c r="U70" i="18"/>
  <c r="S70" i="18"/>
  <c r="Q70" i="18"/>
  <c r="O70" i="18"/>
  <c r="M70" i="18"/>
  <c r="K70" i="18"/>
  <c r="I70" i="18"/>
  <c r="G70" i="18"/>
  <c r="E70" i="18"/>
  <c r="AQ69" i="18"/>
  <c r="AO69" i="18"/>
  <c r="AM69" i="18"/>
  <c r="AK69" i="18"/>
  <c r="AI69" i="18"/>
  <c r="AG69" i="18"/>
  <c r="AE69" i="18"/>
  <c r="AC69" i="18"/>
  <c r="AA69" i="18"/>
  <c r="Y69" i="18"/>
  <c r="W69" i="18"/>
  <c r="U69" i="18"/>
  <c r="S69" i="18"/>
  <c r="Q69" i="18"/>
  <c r="O69" i="18"/>
  <c r="M69" i="18"/>
  <c r="K69" i="18"/>
  <c r="I69" i="18"/>
  <c r="G69" i="18"/>
  <c r="E69" i="18"/>
  <c r="AQ68" i="18"/>
  <c r="AO68" i="18"/>
  <c r="AM68" i="18"/>
  <c r="AK68" i="18"/>
  <c r="AI68" i="18"/>
  <c r="AG68" i="18"/>
  <c r="AE68" i="18"/>
  <c r="AC68" i="18"/>
  <c r="AA68" i="18"/>
  <c r="Y68" i="18"/>
  <c r="W68" i="18"/>
  <c r="U68" i="18"/>
  <c r="S68" i="18"/>
  <c r="Q68" i="18"/>
  <c r="O68" i="18"/>
  <c r="M68" i="18"/>
  <c r="K68" i="18"/>
  <c r="I68" i="18"/>
  <c r="G68" i="18"/>
  <c r="E68" i="18"/>
  <c r="AQ67" i="18"/>
  <c r="AO67" i="18"/>
  <c r="AM67" i="18"/>
  <c r="AK67" i="18"/>
  <c r="AI67" i="18"/>
  <c r="AG67" i="18"/>
  <c r="AE67" i="18"/>
  <c r="AC67" i="18"/>
  <c r="AA67" i="18"/>
  <c r="Y67" i="18"/>
  <c r="W67" i="18"/>
  <c r="U67" i="18"/>
  <c r="S67" i="18"/>
  <c r="Q67" i="18"/>
  <c r="O67" i="18"/>
  <c r="M67" i="18"/>
  <c r="K67" i="18"/>
  <c r="I67" i="18"/>
  <c r="G67" i="18"/>
  <c r="E67" i="18"/>
  <c r="AQ66" i="18"/>
  <c r="AO66" i="18"/>
  <c r="AM66" i="18"/>
  <c r="AK66" i="18"/>
  <c r="AI66" i="18"/>
  <c r="AG66" i="18"/>
  <c r="AE66" i="18"/>
  <c r="AC66" i="18"/>
  <c r="AA66" i="18"/>
  <c r="Y66" i="18"/>
  <c r="W66" i="18"/>
  <c r="U66" i="18"/>
  <c r="S66" i="18"/>
  <c r="Q66" i="18"/>
  <c r="O66" i="18"/>
  <c r="M66" i="18"/>
  <c r="K66" i="18"/>
  <c r="I66" i="18"/>
  <c r="G66" i="18"/>
  <c r="E66" i="18"/>
  <c r="AQ65" i="18"/>
  <c r="AO65" i="18"/>
  <c r="AM65" i="18"/>
  <c r="AK65" i="18"/>
  <c r="AI65" i="18"/>
  <c r="AG65" i="18"/>
  <c r="AE65" i="18"/>
  <c r="AC65" i="18"/>
  <c r="AA65" i="18"/>
  <c r="Y65" i="18"/>
  <c r="W65" i="18"/>
  <c r="U65" i="18"/>
  <c r="S65" i="18"/>
  <c r="Q65" i="18"/>
  <c r="O65" i="18"/>
  <c r="M65" i="18"/>
  <c r="K65" i="18"/>
  <c r="I65" i="18"/>
  <c r="G65" i="18"/>
  <c r="E65" i="18"/>
  <c r="AQ64" i="18"/>
  <c r="AO64" i="18"/>
  <c r="AM64" i="18"/>
  <c r="AK64" i="18"/>
  <c r="AI64" i="18"/>
  <c r="AG64" i="18"/>
  <c r="AE64" i="18"/>
  <c r="AC64" i="18"/>
  <c r="AA64" i="18"/>
  <c r="Y64" i="18"/>
  <c r="W64" i="18"/>
  <c r="U64" i="18"/>
  <c r="S64" i="18"/>
  <c r="Q64" i="18"/>
  <c r="O64" i="18"/>
  <c r="M64" i="18"/>
  <c r="K64" i="18"/>
  <c r="I64" i="18"/>
  <c r="G64" i="18"/>
  <c r="E64" i="18"/>
  <c r="AQ63" i="18"/>
  <c r="AO63" i="18"/>
  <c r="AM63" i="18"/>
  <c r="AK63" i="18"/>
  <c r="AI63" i="18"/>
  <c r="AG63" i="18"/>
  <c r="AE63" i="18"/>
  <c r="AC63" i="18"/>
  <c r="AA63" i="18"/>
  <c r="Y63" i="18"/>
  <c r="W63" i="18"/>
  <c r="U63" i="18"/>
  <c r="S63" i="18"/>
  <c r="Q63" i="18"/>
  <c r="O63" i="18"/>
  <c r="M63" i="18"/>
  <c r="K63" i="18"/>
  <c r="I63" i="18"/>
  <c r="G63" i="18"/>
  <c r="E63" i="18"/>
  <c r="AQ62" i="18"/>
  <c r="AO62" i="18"/>
  <c r="AM62" i="18"/>
  <c r="AK62" i="18"/>
  <c r="AI62" i="18"/>
  <c r="AG62" i="18"/>
  <c r="AE62" i="18"/>
  <c r="AC62" i="18"/>
  <c r="AA62" i="18"/>
  <c r="Y62" i="18"/>
  <c r="W62" i="18"/>
  <c r="U62" i="18"/>
  <c r="S62" i="18"/>
  <c r="Q62" i="18"/>
  <c r="O62" i="18"/>
  <c r="M62" i="18"/>
  <c r="K62" i="18"/>
  <c r="I62" i="18"/>
  <c r="G62" i="18"/>
  <c r="E62" i="18"/>
  <c r="AQ61" i="18"/>
  <c r="AO61" i="18"/>
  <c r="AM61" i="18"/>
  <c r="AK61" i="18"/>
  <c r="AI61" i="18"/>
  <c r="AG61" i="18"/>
  <c r="AE61" i="18"/>
  <c r="AC61" i="18"/>
  <c r="AA61" i="18"/>
  <c r="Y61" i="18"/>
  <c r="W61" i="18"/>
  <c r="U61" i="18"/>
  <c r="S61" i="18"/>
  <c r="Q61" i="18"/>
  <c r="O61" i="18"/>
  <c r="M61" i="18"/>
  <c r="K61" i="18"/>
  <c r="I61" i="18"/>
  <c r="G61" i="18"/>
  <c r="E61" i="18"/>
  <c r="AQ60" i="18"/>
  <c r="AO60" i="18"/>
  <c r="AM60" i="18"/>
  <c r="AK60" i="18"/>
  <c r="AI60" i="18"/>
  <c r="AG60" i="18"/>
  <c r="AE60" i="18"/>
  <c r="AC60" i="18"/>
  <c r="AA60" i="18"/>
  <c r="Y60" i="18"/>
  <c r="W60" i="18"/>
  <c r="U60" i="18"/>
  <c r="S60" i="18"/>
  <c r="Q60" i="18"/>
  <c r="O60" i="18"/>
  <c r="M60" i="18"/>
  <c r="K60" i="18"/>
  <c r="I60" i="18"/>
  <c r="G60" i="18"/>
  <c r="E60" i="18"/>
  <c r="AQ59" i="18"/>
  <c r="AO59" i="18"/>
  <c r="AM59" i="18"/>
  <c r="AK59" i="18"/>
  <c r="AI59" i="18"/>
  <c r="AG59" i="18"/>
  <c r="AE59" i="18"/>
  <c r="AC59" i="18"/>
  <c r="AA59" i="18"/>
  <c r="Y59" i="18"/>
  <c r="W59" i="18"/>
  <c r="U59" i="18"/>
  <c r="S59" i="18"/>
  <c r="Q59" i="18"/>
  <c r="O59" i="18"/>
  <c r="M59" i="18"/>
  <c r="K59" i="18"/>
  <c r="I59" i="18"/>
  <c r="G59" i="18"/>
  <c r="E59" i="18"/>
  <c r="AQ58" i="18"/>
  <c r="AO58" i="18"/>
  <c r="AM58" i="18"/>
  <c r="AK58" i="18"/>
  <c r="AI58" i="18"/>
  <c r="AG58" i="18"/>
  <c r="AE58" i="18"/>
  <c r="AC58" i="18"/>
  <c r="AA58" i="18"/>
  <c r="Y58" i="18"/>
  <c r="W58" i="18"/>
  <c r="U58" i="18"/>
  <c r="S58" i="18"/>
  <c r="Q58" i="18"/>
  <c r="O58" i="18"/>
  <c r="M58" i="18"/>
  <c r="K58" i="18"/>
  <c r="I58" i="18"/>
  <c r="G58" i="18"/>
  <c r="E58" i="18"/>
  <c r="AQ57" i="18"/>
  <c r="AO57" i="18"/>
  <c r="AM57" i="18"/>
  <c r="AK57" i="18"/>
  <c r="AI57" i="18"/>
  <c r="AG57" i="18"/>
  <c r="AE57" i="18"/>
  <c r="AC57" i="18"/>
  <c r="AA57" i="18"/>
  <c r="Y57" i="18"/>
  <c r="W57" i="18"/>
  <c r="U57" i="18"/>
  <c r="S57" i="18"/>
  <c r="Q57" i="18"/>
  <c r="O57" i="18"/>
  <c r="M57" i="18"/>
  <c r="K57" i="18"/>
  <c r="I57" i="18"/>
  <c r="G57" i="18"/>
  <c r="E57" i="18"/>
  <c r="AQ56" i="18"/>
  <c r="AO56" i="18"/>
  <c r="AM56" i="18"/>
  <c r="AK56" i="18"/>
  <c r="AI56" i="18"/>
  <c r="AG56" i="18"/>
  <c r="AE56" i="18"/>
  <c r="AC56" i="18"/>
  <c r="AA56" i="18"/>
  <c r="Y56" i="18"/>
  <c r="W56" i="18"/>
  <c r="U56" i="18"/>
  <c r="S56" i="18"/>
  <c r="Q56" i="18"/>
  <c r="O56" i="18"/>
  <c r="M56" i="18"/>
  <c r="K56" i="18"/>
  <c r="I56" i="18"/>
  <c r="G56" i="18"/>
  <c r="E56" i="18"/>
  <c r="AQ55" i="18"/>
  <c r="AO55" i="18"/>
  <c r="AM55" i="18"/>
  <c r="AK55" i="18"/>
  <c r="AI55" i="18"/>
  <c r="AG55" i="18"/>
  <c r="AE55" i="18"/>
  <c r="AC55" i="18"/>
  <c r="AA55" i="18"/>
  <c r="Y55" i="18"/>
  <c r="W55" i="18"/>
  <c r="U55" i="18"/>
  <c r="S55" i="18"/>
  <c r="Q55" i="18"/>
  <c r="O55" i="18"/>
  <c r="M55" i="18"/>
  <c r="K55" i="18"/>
  <c r="I55" i="18"/>
  <c r="G55" i="18"/>
  <c r="E55" i="18"/>
  <c r="AQ54" i="18"/>
  <c r="AO54" i="18"/>
  <c r="AM54" i="18"/>
  <c r="AK54" i="18"/>
  <c r="AI54" i="18"/>
  <c r="AG54" i="18"/>
  <c r="AE54" i="18"/>
  <c r="AC54" i="18"/>
  <c r="AA54" i="18"/>
  <c r="Y54" i="18"/>
  <c r="W54" i="18"/>
  <c r="U54" i="18"/>
  <c r="S54" i="18"/>
  <c r="Q54" i="18"/>
  <c r="O54" i="18"/>
  <c r="M54" i="18"/>
  <c r="K54" i="18"/>
  <c r="I54" i="18"/>
  <c r="G54" i="18"/>
  <c r="E54" i="18"/>
  <c r="AQ53" i="18"/>
  <c r="AO53" i="18"/>
  <c r="AM53" i="18"/>
  <c r="AK53" i="18"/>
  <c r="AI53" i="18"/>
  <c r="AG53" i="18"/>
  <c r="AE53" i="18"/>
  <c r="AC53" i="18"/>
  <c r="AA53" i="18"/>
  <c r="Y53" i="18"/>
  <c r="W53" i="18"/>
  <c r="U53" i="18"/>
  <c r="S53" i="18"/>
  <c r="Q53" i="18"/>
  <c r="O53" i="18"/>
  <c r="M53" i="18"/>
  <c r="K53" i="18"/>
  <c r="I53" i="18"/>
  <c r="G53" i="18"/>
  <c r="E53" i="18"/>
  <c r="AQ52" i="18"/>
  <c r="AO52" i="18"/>
  <c r="AM52" i="18"/>
  <c r="AK52" i="18"/>
  <c r="AI52" i="18"/>
  <c r="AG52" i="18"/>
  <c r="AE52" i="18"/>
  <c r="AC52" i="18"/>
  <c r="AA52" i="18"/>
  <c r="Y52" i="18"/>
  <c r="W52" i="18"/>
  <c r="U52" i="18"/>
  <c r="S52" i="18"/>
  <c r="Q52" i="18"/>
  <c r="O52" i="18"/>
  <c r="M52" i="18"/>
  <c r="K52" i="18"/>
  <c r="I52" i="18"/>
  <c r="G52" i="18"/>
  <c r="E52" i="18"/>
  <c r="AQ51" i="18"/>
  <c r="AO51" i="18"/>
  <c r="AM51" i="18"/>
  <c r="AK51" i="18"/>
  <c r="AI51" i="18"/>
  <c r="AG51" i="18"/>
  <c r="AE51" i="18"/>
  <c r="AC51" i="18"/>
  <c r="AA51" i="18"/>
  <c r="Y51" i="18"/>
  <c r="W51" i="18"/>
  <c r="U51" i="18"/>
  <c r="S51" i="18"/>
  <c r="Q51" i="18"/>
  <c r="O51" i="18"/>
  <c r="M51" i="18"/>
  <c r="K51" i="18"/>
  <c r="I51" i="18"/>
  <c r="G51" i="18"/>
  <c r="E51" i="18"/>
  <c r="AQ50" i="18"/>
  <c r="AO50" i="18"/>
  <c r="AM50" i="18"/>
  <c r="AK50" i="18"/>
  <c r="AI50" i="18"/>
  <c r="AG50" i="18"/>
  <c r="AE50" i="18"/>
  <c r="AC50" i="18"/>
  <c r="AA50" i="18"/>
  <c r="Y50" i="18"/>
  <c r="W50" i="18"/>
  <c r="U50" i="18"/>
  <c r="S50" i="18"/>
  <c r="Q50" i="18"/>
  <c r="O50" i="18"/>
  <c r="M50" i="18"/>
  <c r="K50" i="18"/>
  <c r="I50" i="18"/>
  <c r="G50" i="18"/>
  <c r="E50" i="18"/>
  <c r="AQ49" i="18"/>
  <c r="AO49" i="18"/>
  <c r="AM49" i="18"/>
  <c r="AK49" i="18"/>
  <c r="AI49" i="18"/>
  <c r="AG49" i="18"/>
  <c r="AE49" i="18"/>
  <c r="AC49" i="18"/>
  <c r="AA49" i="18"/>
  <c r="Y49" i="18"/>
  <c r="W49" i="18"/>
  <c r="U49" i="18"/>
  <c r="S49" i="18"/>
  <c r="Q49" i="18"/>
  <c r="O49" i="18"/>
  <c r="M49" i="18"/>
  <c r="K49" i="18"/>
  <c r="I49" i="18"/>
  <c r="G49" i="18"/>
  <c r="E49" i="18"/>
  <c r="AQ48" i="18"/>
  <c r="AO48" i="18"/>
  <c r="AM48" i="18"/>
  <c r="AK48" i="18"/>
  <c r="AI48" i="18"/>
  <c r="AG48" i="18"/>
  <c r="AE48" i="18"/>
  <c r="AC48" i="18"/>
  <c r="AA48" i="18"/>
  <c r="Y48" i="18"/>
  <c r="W48" i="18"/>
  <c r="U48" i="18"/>
  <c r="S48" i="18"/>
  <c r="Q48" i="18"/>
  <c r="O48" i="18"/>
  <c r="M48" i="18"/>
  <c r="K48" i="18"/>
  <c r="I48" i="18"/>
  <c r="G48" i="18"/>
  <c r="E48" i="18"/>
  <c r="AQ47" i="18"/>
  <c r="AO47" i="18"/>
  <c r="AM47" i="18"/>
  <c r="AK47" i="18"/>
  <c r="AI47" i="18"/>
  <c r="AG47" i="18"/>
  <c r="AE47" i="18"/>
  <c r="AC47" i="18"/>
  <c r="AA47" i="18"/>
  <c r="Y47" i="18"/>
  <c r="W47" i="18"/>
  <c r="U47" i="18"/>
  <c r="S47" i="18"/>
  <c r="Q47" i="18"/>
  <c r="O47" i="18"/>
  <c r="M47" i="18"/>
  <c r="K47" i="18"/>
  <c r="I47" i="18"/>
  <c r="G47" i="18"/>
  <c r="E47" i="18"/>
  <c r="AQ46" i="18"/>
  <c r="AO46" i="18"/>
  <c r="AM46" i="18"/>
  <c r="AK46" i="18"/>
  <c r="AI46" i="18"/>
  <c r="AG46" i="18"/>
  <c r="AE46" i="18"/>
  <c r="AC46" i="18"/>
  <c r="AA46" i="18"/>
  <c r="Y46" i="18"/>
  <c r="W46" i="18"/>
  <c r="U46" i="18"/>
  <c r="S46" i="18"/>
  <c r="Q46" i="18"/>
  <c r="O46" i="18"/>
  <c r="M46" i="18"/>
  <c r="K46" i="18"/>
  <c r="I46" i="18"/>
  <c r="G46" i="18"/>
  <c r="E46" i="18"/>
  <c r="AQ45" i="18"/>
  <c r="AO45" i="18"/>
  <c r="AM45" i="18"/>
  <c r="AK45" i="18"/>
  <c r="AI45" i="18"/>
  <c r="AG45" i="18"/>
  <c r="AE45" i="18"/>
  <c r="AC45" i="18"/>
  <c r="AA45" i="18"/>
  <c r="Y45" i="18"/>
  <c r="W45" i="18"/>
  <c r="U45" i="18"/>
  <c r="S45" i="18"/>
  <c r="Q45" i="18"/>
  <c r="O45" i="18"/>
  <c r="M45" i="18"/>
  <c r="K45" i="18"/>
  <c r="I45" i="18"/>
  <c r="G45" i="18"/>
  <c r="E45" i="18"/>
  <c r="AQ44" i="18"/>
  <c r="AO44" i="18"/>
  <c r="AM44" i="18"/>
  <c r="AK44" i="18"/>
  <c r="AI44" i="18"/>
  <c r="AG44" i="18"/>
  <c r="AE44" i="18"/>
  <c r="AC44" i="18"/>
  <c r="AA44" i="18"/>
  <c r="Y44" i="18"/>
  <c r="W44" i="18"/>
  <c r="U44" i="18"/>
  <c r="S44" i="18"/>
  <c r="Q44" i="18"/>
  <c r="O44" i="18"/>
  <c r="M44" i="18"/>
  <c r="K44" i="18"/>
  <c r="I44" i="18"/>
  <c r="G44" i="18"/>
  <c r="E44" i="18"/>
  <c r="AQ43" i="18"/>
  <c r="AO43" i="18"/>
  <c r="AM43" i="18"/>
  <c r="AK43" i="18"/>
  <c r="AI43" i="18"/>
  <c r="AG43" i="18"/>
  <c r="AE43" i="18"/>
  <c r="AC43" i="18"/>
  <c r="AA43" i="18"/>
  <c r="Y43" i="18"/>
  <c r="W43" i="18"/>
  <c r="U43" i="18"/>
  <c r="S43" i="18"/>
  <c r="Q43" i="18"/>
  <c r="O43" i="18"/>
  <c r="M43" i="18"/>
  <c r="K43" i="18"/>
  <c r="I43" i="18"/>
  <c r="G43" i="18"/>
  <c r="E43" i="18"/>
  <c r="AQ42" i="18"/>
  <c r="AO42" i="18"/>
  <c r="AM42" i="18"/>
  <c r="AK42" i="18"/>
  <c r="AI42" i="18"/>
  <c r="AG42" i="18"/>
  <c r="AE42" i="18"/>
  <c r="AC42" i="18"/>
  <c r="AA42" i="18"/>
  <c r="Y42" i="18"/>
  <c r="W42" i="18"/>
  <c r="U42" i="18"/>
  <c r="S42" i="18"/>
  <c r="Q42" i="18"/>
  <c r="O42" i="18"/>
  <c r="M42" i="18"/>
  <c r="K42" i="18"/>
  <c r="I42" i="18"/>
  <c r="G42" i="18"/>
  <c r="E42" i="18"/>
  <c r="AQ41" i="18"/>
  <c r="AO41" i="18"/>
  <c r="AM41" i="18"/>
  <c r="AK41" i="18"/>
  <c r="AI41" i="18"/>
  <c r="AG41" i="18"/>
  <c r="AE41" i="18"/>
  <c r="AC41" i="18"/>
  <c r="AA41" i="18"/>
  <c r="Y41" i="18"/>
  <c r="W41" i="18"/>
  <c r="U41" i="18"/>
  <c r="S41" i="18"/>
  <c r="Q41" i="18"/>
  <c r="O41" i="18"/>
  <c r="M41" i="18"/>
  <c r="K41" i="18"/>
  <c r="I41" i="18"/>
  <c r="G41" i="18"/>
  <c r="E41" i="18"/>
  <c r="AQ40" i="18"/>
  <c r="AO40" i="18"/>
  <c r="AM40" i="18"/>
  <c r="AK40" i="18"/>
  <c r="AI40" i="18"/>
  <c r="AG40" i="18"/>
  <c r="AE40" i="18"/>
  <c r="AC40" i="18"/>
  <c r="AA40" i="18"/>
  <c r="Y40" i="18"/>
  <c r="W40" i="18"/>
  <c r="U40" i="18"/>
  <c r="S40" i="18"/>
  <c r="Q40" i="18"/>
  <c r="O40" i="18"/>
  <c r="M40" i="18"/>
  <c r="K40" i="18"/>
  <c r="I40" i="18"/>
  <c r="G40" i="18"/>
  <c r="E40" i="18"/>
  <c r="AQ39" i="18"/>
  <c r="AO39" i="18"/>
  <c r="AM39" i="18"/>
  <c r="AK39" i="18"/>
  <c r="AI39" i="18"/>
  <c r="AG39" i="18"/>
  <c r="AE39" i="18"/>
  <c r="AC39" i="18"/>
  <c r="AA39" i="18"/>
  <c r="Y39" i="18"/>
  <c r="W39" i="18"/>
  <c r="U39" i="18"/>
  <c r="S39" i="18"/>
  <c r="Q39" i="18"/>
  <c r="O39" i="18"/>
  <c r="M39" i="18"/>
  <c r="K39" i="18"/>
  <c r="I39" i="18"/>
  <c r="G39" i="18"/>
  <c r="E39" i="18"/>
  <c r="AQ38" i="18"/>
  <c r="AO38" i="18"/>
  <c r="AM38" i="18"/>
  <c r="AK38" i="18"/>
  <c r="AI38" i="18"/>
  <c r="AG38" i="18"/>
  <c r="AE38" i="18"/>
  <c r="AC38" i="18"/>
  <c r="AA38" i="18"/>
  <c r="Y38" i="18"/>
  <c r="W38" i="18"/>
  <c r="U38" i="18"/>
  <c r="S38" i="18"/>
  <c r="Q38" i="18"/>
  <c r="O38" i="18"/>
  <c r="M38" i="18"/>
  <c r="K38" i="18"/>
  <c r="I38" i="18"/>
  <c r="G38" i="18"/>
  <c r="E38" i="18"/>
  <c r="AQ37" i="18"/>
  <c r="AO37" i="18"/>
  <c r="AM37" i="18"/>
  <c r="AK37" i="18"/>
  <c r="AI37" i="18"/>
  <c r="AG37" i="18"/>
  <c r="AE37" i="18"/>
  <c r="AC37" i="18"/>
  <c r="AA37" i="18"/>
  <c r="Y37" i="18"/>
  <c r="W37" i="18"/>
  <c r="U37" i="18"/>
  <c r="S37" i="18"/>
  <c r="Q37" i="18"/>
  <c r="O37" i="18"/>
  <c r="M37" i="18"/>
  <c r="K37" i="18"/>
  <c r="I37" i="18"/>
  <c r="G37" i="18"/>
  <c r="E37" i="18"/>
  <c r="AQ36" i="18"/>
  <c r="AO36" i="18"/>
  <c r="AM36" i="18"/>
  <c r="AK36" i="18"/>
  <c r="AI36" i="18"/>
  <c r="AG36" i="18"/>
  <c r="AE36" i="18"/>
  <c r="AC36" i="18"/>
  <c r="AA36" i="18"/>
  <c r="Y36" i="18"/>
  <c r="W36" i="18"/>
  <c r="U36" i="18"/>
  <c r="S36" i="18"/>
  <c r="Q36" i="18"/>
  <c r="O36" i="18"/>
  <c r="M36" i="18"/>
  <c r="K36" i="18"/>
  <c r="I36" i="18"/>
  <c r="G36" i="18"/>
  <c r="E36" i="18"/>
  <c r="AQ35" i="18"/>
  <c r="AO35" i="18"/>
  <c r="AM35" i="18"/>
  <c r="AK35" i="18"/>
  <c r="AI35" i="18"/>
  <c r="AG35" i="18"/>
  <c r="AE35" i="18"/>
  <c r="AC35" i="18"/>
  <c r="AA35" i="18"/>
  <c r="Y35" i="18"/>
  <c r="W35" i="18"/>
  <c r="U35" i="18"/>
  <c r="S35" i="18"/>
  <c r="Q35" i="18"/>
  <c r="O35" i="18"/>
  <c r="M35" i="18"/>
  <c r="K35" i="18"/>
  <c r="I35" i="18"/>
  <c r="G35" i="18"/>
  <c r="E35" i="18"/>
  <c r="AQ34" i="18"/>
  <c r="AO34" i="18"/>
  <c r="AM34" i="18"/>
  <c r="AK34" i="18"/>
  <c r="AI34" i="18"/>
  <c r="AG34" i="18"/>
  <c r="AE34" i="18"/>
  <c r="AC34" i="18"/>
  <c r="AA34" i="18"/>
  <c r="Y34" i="18"/>
  <c r="W34" i="18"/>
  <c r="U34" i="18"/>
  <c r="S34" i="18"/>
  <c r="Q34" i="18"/>
  <c r="O34" i="18"/>
  <c r="M34" i="18"/>
  <c r="K34" i="18"/>
  <c r="I34" i="18"/>
  <c r="G34" i="18"/>
  <c r="E34" i="18"/>
  <c r="AQ33" i="18"/>
  <c r="AO33" i="18"/>
  <c r="AM33" i="18"/>
  <c r="AK33" i="18"/>
  <c r="AI33" i="18"/>
  <c r="AG33" i="18"/>
  <c r="AE33" i="18"/>
  <c r="AC33" i="18"/>
  <c r="AA33" i="18"/>
  <c r="Y33" i="18"/>
  <c r="W33" i="18"/>
  <c r="U33" i="18"/>
  <c r="S33" i="18"/>
  <c r="Q33" i="18"/>
  <c r="O33" i="18"/>
  <c r="M33" i="18"/>
  <c r="K33" i="18"/>
  <c r="I33" i="18"/>
  <c r="G33" i="18"/>
  <c r="E33" i="18"/>
  <c r="AQ32" i="18"/>
  <c r="AO32" i="18"/>
  <c r="AM32" i="18"/>
  <c r="AK32" i="18"/>
  <c r="AI32" i="18"/>
  <c r="AG32" i="18"/>
  <c r="AE32" i="18"/>
  <c r="AC32" i="18"/>
  <c r="AA32" i="18"/>
  <c r="Y32" i="18"/>
  <c r="W32" i="18"/>
  <c r="U32" i="18"/>
  <c r="S32" i="18"/>
  <c r="Q32" i="18"/>
  <c r="O32" i="18"/>
  <c r="M32" i="18"/>
  <c r="K32" i="18"/>
  <c r="I32" i="18"/>
  <c r="G32" i="18"/>
  <c r="E32" i="18"/>
  <c r="AQ31" i="18"/>
  <c r="AO31" i="18"/>
  <c r="AM31" i="18"/>
  <c r="AK31" i="18"/>
  <c r="AI31" i="18"/>
  <c r="AG31" i="18"/>
  <c r="AE31" i="18"/>
  <c r="AC31" i="18"/>
  <c r="AA31" i="18"/>
  <c r="Y31" i="18"/>
  <c r="W31" i="18"/>
  <c r="U31" i="18"/>
  <c r="S31" i="18"/>
  <c r="Q31" i="18"/>
  <c r="O31" i="18"/>
  <c r="M31" i="18"/>
  <c r="K31" i="18"/>
  <c r="I31" i="18"/>
  <c r="G31" i="18"/>
  <c r="E31" i="18"/>
  <c r="AQ30" i="18"/>
  <c r="AO30" i="18"/>
  <c r="AM30" i="18"/>
  <c r="AK30" i="18"/>
  <c r="AI30" i="18"/>
  <c r="AG30" i="18"/>
  <c r="AE30" i="18"/>
  <c r="AC30" i="18"/>
  <c r="AA30" i="18"/>
  <c r="Y30" i="18"/>
  <c r="W30" i="18"/>
  <c r="U30" i="18"/>
  <c r="S30" i="18"/>
  <c r="Q30" i="18"/>
  <c r="O30" i="18"/>
  <c r="M30" i="18"/>
  <c r="K30" i="18"/>
  <c r="I30" i="18"/>
  <c r="G30" i="18"/>
  <c r="E30" i="18"/>
  <c r="AQ29" i="18"/>
  <c r="AO29" i="18"/>
  <c r="AM29" i="18"/>
  <c r="AK29" i="18"/>
  <c r="AI29" i="18"/>
  <c r="AG29" i="18"/>
  <c r="AE29" i="18"/>
  <c r="AC29" i="18"/>
  <c r="AA29" i="18"/>
  <c r="Y29" i="18"/>
  <c r="W29" i="18"/>
  <c r="U29" i="18"/>
  <c r="S29" i="18"/>
  <c r="Q29" i="18"/>
  <c r="O29" i="18"/>
  <c r="M29" i="18"/>
  <c r="K29" i="18"/>
  <c r="I29" i="18"/>
  <c r="G29" i="18"/>
  <c r="E29" i="18"/>
  <c r="AQ28" i="18"/>
  <c r="AO28" i="18"/>
  <c r="AM28" i="18"/>
  <c r="AK28" i="18"/>
  <c r="AI28" i="18"/>
  <c r="AG28" i="18"/>
  <c r="AE28" i="18"/>
  <c r="AC28" i="18"/>
  <c r="AA28" i="18"/>
  <c r="Y28" i="18"/>
  <c r="W28" i="18"/>
  <c r="U28" i="18"/>
  <c r="S28" i="18"/>
  <c r="Q28" i="18"/>
  <c r="O28" i="18"/>
  <c r="M28" i="18"/>
  <c r="K28" i="18"/>
  <c r="I28" i="18"/>
  <c r="G28" i="18"/>
  <c r="E28" i="18"/>
  <c r="AQ27" i="18"/>
  <c r="AO27" i="18"/>
  <c r="AM27" i="18"/>
  <c r="AK27" i="18"/>
  <c r="AI27" i="18"/>
  <c r="AG27" i="18"/>
  <c r="AE27" i="18"/>
  <c r="AC27" i="18"/>
  <c r="AA27" i="18"/>
  <c r="Y27" i="18"/>
  <c r="W27" i="18"/>
  <c r="U27" i="18"/>
  <c r="S27" i="18"/>
  <c r="Q27" i="18"/>
  <c r="O27" i="18"/>
  <c r="M27" i="18"/>
  <c r="K27" i="18"/>
  <c r="I27" i="18"/>
  <c r="G27" i="18"/>
  <c r="E27" i="18"/>
  <c r="AQ26" i="18"/>
  <c r="AO26" i="18"/>
  <c r="AM26" i="18"/>
  <c r="AK26" i="18"/>
  <c r="AI26" i="18"/>
  <c r="AG26" i="18"/>
  <c r="AE26" i="18"/>
  <c r="AC26" i="18"/>
  <c r="AA26" i="18"/>
  <c r="Y26" i="18"/>
  <c r="W26" i="18"/>
  <c r="U26" i="18"/>
  <c r="S26" i="18"/>
  <c r="Q26" i="18"/>
  <c r="O26" i="18"/>
  <c r="M26" i="18"/>
  <c r="K26" i="18"/>
  <c r="I26" i="18"/>
  <c r="G26" i="18"/>
  <c r="E26" i="18"/>
  <c r="AQ25" i="18"/>
  <c r="AO25" i="18"/>
  <c r="AM25" i="18"/>
  <c r="AK25" i="18"/>
  <c r="AI25" i="18"/>
  <c r="AG25" i="18"/>
  <c r="AE25" i="18"/>
  <c r="AC25" i="18"/>
  <c r="AA25" i="18"/>
  <c r="Y25" i="18"/>
  <c r="W25" i="18"/>
  <c r="U25" i="18"/>
  <c r="S25" i="18"/>
  <c r="Q25" i="18"/>
  <c r="O25" i="18"/>
  <c r="M25" i="18"/>
  <c r="K25" i="18"/>
  <c r="I25" i="18"/>
  <c r="G25" i="18"/>
  <c r="E25" i="18"/>
  <c r="AQ24" i="18"/>
  <c r="AO24" i="18"/>
  <c r="AM24" i="18"/>
  <c r="AK24" i="18"/>
  <c r="AI24" i="18"/>
  <c r="AG24" i="18"/>
  <c r="AE24" i="18"/>
  <c r="AC24" i="18"/>
  <c r="AA24" i="18"/>
  <c r="Y24" i="18"/>
  <c r="W24" i="18"/>
  <c r="U24" i="18"/>
  <c r="S24" i="18"/>
  <c r="Q24" i="18"/>
  <c r="O24" i="18"/>
  <c r="M24" i="18"/>
  <c r="K24" i="18"/>
  <c r="I24" i="18"/>
  <c r="G24" i="18"/>
  <c r="E24" i="18"/>
  <c r="AQ23" i="18"/>
  <c r="AO23" i="18"/>
  <c r="AM23" i="18"/>
  <c r="AK23" i="18"/>
  <c r="AI23" i="18"/>
  <c r="AG23" i="18"/>
  <c r="AE23" i="18"/>
  <c r="AC23" i="18"/>
  <c r="AA23" i="18"/>
  <c r="Y23" i="18"/>
  <c r="W23" i="18"/>
  <c r="U23" i="18"/>
  <c r="S23" i="18"/>
  <c r="Q23" i="18"/>
  <c r="O23" i="18"/>
  <c r="M23" i="18"/>
  <c r="K23" i="18"/>
  <c r="I23" i="18"/>
  <c r="G23" i="18"/>
  <c r="E23" i="18"/>
  <c r="AQ22" i="18"/>
  <c r="AO22" i="18"/>
  <c r="AM22" i="18"/>
  <c r="AK22" i="18"/>
  <c r="AI22" i="18"/>
  <c r="AG22" i="18"/>
  <c r="AE22" i="18"/>
  <c r="AC22" i="18"/>
  <c r="AA22" i="18"/>
  <c r="Y22" i="18"/>
  <c r="W22" i="18"/>
  <c r="U22" i="18"/>
  <c r="S22" i="18"/>
  <c r="Q22" i="18"/>
  <c r="O22" i="18"/>
  <c r="M22" i="18"/>
  <c r="K22" i="18"/>
  <c r="I22" i="18"/>
  <c r="G22" i="18"/>
  <c r="E22" i="18"/>
  <c r="AQ21" i="18"/>
  <c r="AO21" i="18"/>
  <c r="AM21" i="18"/>
  <c r="AK21" i="18"/>
  <c r="AI21" i="18"/>
  <c r="AG21" i="18"/>
  <c r="AE21" i="18"/>
  <c r="AC21" i="18"/>
  <c r="AA21" i="18"/>
  <c r="Y21" i="18"/>
  <c r="W21" i="18"/>
  <c r="U21" i="18"/>
  <c r="S21" i="18"/>
  <c r="Q21" i="18"/>
  <c r="O21" i="18"/>
  <c r="M21" i="18"/>
  <c r="K21" i="18"/>
  <c r="I21" i="18"/>
  <c r="G21" i="18"/>
  <c r="E21" i="18"/>
  <c r="AQ20" i="18"/>
  <c r="AO20" i="18"/>
  <c r="AM20" i="18"/>
  <c r="AK20" i="18"/>
  <c r="AI20" i="18"/>
  <c r="AG20" i="18"/>
  <c r="AE20" i="18"/>
  <c r="AC20" i="18"/>
  <c r="AA20" i="18"/>
  <c r="Y20" i="18"/>
  <c r="W20" i="18"/>
  <c r="U20" i="18"/>
  <c r="S20" i="18"/>
  <c r="Q20" i="18"/>
  <c r="O20" i="18"/>
  <c r="M20" i="18"/>
  <c r="K20" i="18"/>
  <c r="I20" i="18"/>
  <c r="G20" i="18"/>
  <c r="E20" i="18"/>
  <c r="AQ19" i="18"/>
  <c r="AO19" i="18"/>
  <c r="AM19" i="18"/>
  <c r="AK19" i="18"/>
  <c r="AI19" i="18"/>
  <c r="AG19" i="18"/>
  <c r="AE19" i="18"/>
  <c r="AC19" i="18"/>
  <c r="AA19" i="18"/>
  <c r="Y19" i="18"/>
  <c r="W19" i="18"/>
  <c r="U19" i="18"/>
  <c r="S19" i="18"/>
  <c r="Q19" i="18"/>
  <c r="O19" i="18"/>
  <c r="M19" i="18"/>
  <c r="K19" i="18"/>
  <c r="I19" i="18"/>
  <c r="G19" i="18"/>
  <c r="E19" i="18"/>
  <c r="AQ18" i="18"/>
  <c r="AO18" i="18"/>
  <c r="AM18" i="18"/>
  <c r="AK18" i="18"/>
  <c r="AI18" i="18"/>
  <c r="AG18" i="18"/>
  <c r="AE18" i="18"/>
  <c r="AC18" i="18"/>
  <c r="AA18" i="18"/>
  <c r="Y18" i="18"/>
  <c r="W18" i="18"/>
  <c r="U18" i="18"/>
  <c r="S18" i="18"/>
  <c r="Q18" i="18"/>
  <c r="O18" i="18"/>
  <c r="M18" i="18"/>
  <c r="K18" i="18"/>
  <c r="I18" i="18"/>
  <c r="G18" i="18"/>
  <c r="E18" i="18"/>
  <c r="AQ17" i="18"/>
  <c r="AO17" i="18"/>
  <c r="AM17" i="18"/>
  <c r="AK17" i="18"/>
  <c r="AI17" i="18"/>
  <c r="AG17" i="18"/>
  <c r="AE17" i="18"/>
  <c r="AC17" i="18"/>
  <c r="AA17" i="18"/>
  <c r="Y17" i="18"/>
  <c r="W17" i="18"/>
  <c r="U17" i="18"/>
  <c r="S17" i="18"/>
  <c r="Q17" i="18"/>
  <c r="O17" i="18"/>
  <c r="M17" i="18"/>
  <c r="K17" i="18"/>
  <c r="I17" i="18"/>
  <c r="G17" i="18"/>
  <c r="E17" i="18"/>
  <c r="AQ16" i="18"/>
  <c r="AO16" i="18"/>
  <c r="AM16" i="18"/>
  <c r="AK16" i="18"/>
  <c r="AI16" i="18"/>
  <c r="AG16" i="18"/>
  <c r="AE16" i="18"/>
  <c r="AC16" i="18"/>
  <c r="AA16" i="18"/>
  <c r="Y16" i="18"/>
  <c r="W16" i="18"/>
  <c r="U16" i="18"/>
  <c r="S16" i="18"/>
  <c r="Q16" i="18"/>
  <c r="O16" i="18"/>
  <c r="M16" i="18"/>
  <c r="K16" i="18"/>
  <c r="I16" i="18"/>
  <c r="G16" i="18"/>
  <c r="E16" i="18"/>
  <c r="AQ15" i="18"/>
  <c r="AO15" i="18"/>
  <c r="AM15" i="18"/>
  <c r="AK15" i="18"/>
  <c r="AI15" i="18"/>
  <c r="AG15" i="18"/>
  <c r="AE15" i="18"/>
  <c r="AC15" i="18"/>
  <c r="AA15" i="18"/>
  <c r="Y15" i="18"/>
  <c r="W15" i="18"/>
  <c r="U15" i="18"/>
  <c r="S15" i="18"/>
  <c r="Q15" i="18"/>
  <c r="O15" i="18"/>
  <c r="M15" i="18"/>
  <c r="K15" i="18"/>
  <c r="I15" i="18"/>
  <c r="G15" i="18"/>
  <c r="E15" i="18"/>
  <c r="AQ14" i="18"/>
  <c r="AO14" i="18"/>
  <c r="AM14" i="18"/>
  <c r="AK14" i="18"/>
  <c r="AI14" i="18"/>
  <c r="AG14" i="18"/>
  <c r="AE14" i="18"/>
  <c r="AC14" i="18"/>
  <c r="AA14" i="18"/>
  <c r="Y14" i="18"/>
  <c r="W14" i="18"/>
  <c r="U14" i="18"/>
  <c r="S14" i="18"/>
  <c r="Q14" i="18"/>
  <c r="O14" i="18"/>
  <c r="M14" i="18"/>
  <c r="K14" i="18"/>
  <c r="I14" i="18"/>
  <c r="G14" i="18"/>
  <c r="E14" i="18"/>
  <c r="AQ13" i="18"/>
  <c r="AQ1" i="18" s="1"/>
  <c r="AQ2" i="18" s="1"/>
  <c r="AO13" i="18"/>
  <c r="AM13" i="18"/>
  <c r="AK13" i="18"/>
  <c r="AI13" i="18"/>
  <c r="AG13" i="18"/>
  <c r="AE13" i="18"/>
  <c r="AE1" i="18" s="1"/>
  <c r="AE3" i="18" s="1"/>
  <c r="AC13" i="18"/>
  <c r="AA13" i="18"/>
  <c r="AA4" i="18" s="1"/>
  <c r="Y13" i="18"/>
  <c r="W13" i="18"/>
  <c r="U13" i="18"/>
  <c r="S13" i="18"/>
  <c r="Q13" i="18"/>
  <c r="O13" i="18"/>
  <c r="M13" i="18"/>
  <c r="K13" i="18"/>
  <c r="K1" i="18" s="1"/>
  <c r="K3" i="18" s="1"/>
  <c r="I13" i="18"/>
  <c r="G13" i="18"/>
  <c r="E13" i="18"/>
  <c r="AQ12" i="18"/>
  <c r="AO12" i="18"/>
  <c r="AM12" i="18"/>
  <c r="AM3" i="18" s="1"/>
  <c r="AK12" i="18"/>
  <c r="AI12" i="18"/>
  <c r="AI3" i="18" s="1"/>
  <c r="AG12" i="18"/>
  <c r="AE12" i="18"/>
  <c r="AC12" i="18"/>
  <c r="AA12" i="18"/>
  <c r="Y12" i="18"/>
  <c r="W12" i="18"/>
  <c r="W6" i="18" s="1"/>
  <c r="U12" i="18"/>
  <c r="S12" i="18"/>
  <c r="S1" i="18" s="1"/>
  <c r="S3" i="18" s="1"/>
  <c r="Q12" i="18"/>
  <c r="O12" i="18"/>
  <c r="M12" i="18"/>
  <c r="K12" i="18"/>
  <c r="I12" i="18"/>
  <c r="G12" i="18"/>
  <c r="G1" i="18" s="1"/>
  <c r="G3" i="18" s="1"/>
  <c r="E12" i="18"/>
  <c r="AQ10" i="18"/>
  <c r="AO10" i="18"/>
  <c r="AM10" i="18"/>
  <c r="AK10" i="18"/>
  <c r="AI10" i="18"/>
  <c r="AG10" i="18"/>
  <c r="AE10" i="18"/>
  <c r="AC10" i="18"/>
  <c r="AA10" i="18"/>
  <c r="Y10" i="18"/>
  <c r="W10" i="18"/>
  <c r="U10" i="18"/>
  <c r="S10" i="18"/>
  <c r="Q10" i="18"/>
  <c r="O10" i="18"/>
  <c r="M10" i="18"/>
  <c r="K10" i="18"/>
  <c r="I10" i="18"/>
  <c r="G10" i="18"/>
  <c r="E10" i="18"/>
  <c r="AG6" i="18"/>
  <c r="Y6" i="18"/>
  <c r="I6" i="18"/>
  <c r="AG5" i="18"/>
  <c r="Y5" i="18"/>
  <c r="W5" i="18"/>
  <c r="U5" i="18"/>
  <c r="I5" i="18"/>
  <c r="AG4" i="18"/>
  <c r="Y4" i="18"/>
  <c r="W4" i="18"/>
  <c r="I4" i="18"/>
  <c r="AG3" i="18"/>
  <c r="Y3" i="18"/>
  <c r="U3" i="18"/>
  <c r="I3" i="18"/>
  <c r="AG2" i="18"/>
  <c r="Y2" i="18"/>
  <c r="I2" i="18"/>
  <c r="AO1" i="18"/>
  <c r="AO2" i="18" s="1"/>
  <c r="AK1" i="18"/>
  <c r="AK3" i="18" s="1"/>
  <c r="AG1" i="18"/>
  <c r="AA1" i="18"/>
  <c r="Y1" i="18"/>
  <c r="U1" i="18"/>
  <c r="Q1" i="18"/>
  <c r="Q3" i="18" s="1"/>
  <c r="O1" i="18"/>
  <c r="O3" i="18" s="1"/>
  <c r="I1" i="18"/>
  <c r="E1" i="18"/>
  <c r="E3" i="18" s="1"/>
  <c r="J5" i="4" l="1"/>
  <c r="D6" i="4" s="1"/>
  <c r="J5" i="2"/>
  <c r="D6" i="2" s="1"/>
  <c r="J28" i="19"/>
  <c r="K28" i="19" s="1"/>
  <c r="K35" i="19" s="1"/>
  <c r="Z8" i="9"/>
  <c r="P6" i="6"/>
  <c r="Z10" i="9"/>
  <c r="W2" i="18"/>
  <c r="W3" i="18"/>
  <c r="AA6" i="18"/>
  <c r="AI1" i="18"/>
  <c r="AA2" i="18"/>
  <c r="AA3" i="18"/>
  <c r="AI6" i="18"/>
  <c r="AA5" i="18"/>
  <c r="AI4" i="18"/>
  <c r="AI5" i="18"/>
  <c r="AM6" i="18"/>
  <c r="AM1" i="18"/>
  <c r="AI2" i="18"/>
  <c r="AM4" i="18"/>
  <c r="AM5" i="18"/>
  <c r="U6" i="18"/>
  <c r="AM2" i="18"/>
  <c r="W1" i="18"/>
  <c r="G2" i="18"/>
  <c r="G6" i="18" s="1"/>
  <c r="K2" i="18"/>
  <c r="K6" i="18" s="1"/>
  <c r="O2" i="18"/>
  <c r="AE2" i="18"/>
  <c r="Q2" i="18"/>
  <c r="AO3" i="18"/>
  <c r="AO6" i="18" s="1"/>
  <c r="AQ3" i="18"/>
  <c r="AQ4" i="18" s="1"/>
  <c r="S2" i="18"/>
  <c r="M1" i="18"/>
  <c r="M2" i="18" s="1"/>
  <c r="AC1" i="18"/>
  <c r="AC2" i="18" s="1"/>
  <c r="E2" i="18"/>
  <c r="E5" i="18" s="1"/>
  <c r="U2" i="18"/>
  <c r="AK2" i="18"/>
  <c r="AK5" i="18" s="1"/>
  <c r="U4" i="18"/>
  <c r="K4" i="18" l="1"/>
  <c r="G4" i="18"/>
  <c r="K5" i="18"/>
  <c r="M3" i="18"/>
  <c r="M6" i="18" s="1"/>
  <c r="G5" i="18"/>
  <c r="AQ5" i="18"/>
  <c r="AQ6" i="18"/>
  <c r="E4" i="18"/>
  <c r="Q5" i="18"/>
  <c r="C12" i="7" s="1"/>
  <c r="Q6" i="18"/>
  <c r="Q4" i="18"/>
  <c r="AK4" i="18"/>
  <c r="AE5" i="18"/>
  <c r="AE6" i="18"/>
  <c r="AE4" i="18"/>
  <c r="O5" i="18"/>
  <c r="O6" i="18"/>
  <c r="O4" i="18"/>
  <c r="E6" i="18"/>
  <c r="S5" i="18"/>
  <c r="S4" i="18"/>
  <c r="S6" i="18"/>
  <c r="AO5" i="18"/>
  <c r="AC3" i="18"/>
  <c r="AC5" i="18" s="1"/>
  <c r="AO4" i="18"/>
  <c r="AK6" i="18"/>
  <c r="M5" i="18" l="1"/>
  <c r="M4" i="18"/>
  <c r="D12" i="6"/>
  <c r="AC4" i="18"/>
  <c r="AC6" i="18"/>
  <c r="E7" i="6"/>
  <c r="C4" i="5"/>
  <c r="D139" i="11"/>
  <c r="E15" i="10"/>
  <c r="C15" i="10"/>
  <c r="E7" i="10"/>
  <c r="E10" i="10" s="1"/>
  <c r="C7" i="10"/>
  <c r="C6" i="10"/>
  <c r="F5" i="10"/>
  <c r="M186" i="9"/>
  <c r="E186" i="9"/>
  <c r="M161" i="9"/>
  <c r="E161" i="9"/>
  <c r="M135" i="9"/>
  <c r="E135" i="9"/>
  <c r="M109" i="9"/>
  <c r="E109" i="9"/>
  <c r="M84" i="9"/>
  <c r="E84" i="9"/>
  <c r="M59" i="9"/>
  <c r="E59" i="9"/>
  <c r="M34" i="9"/>
  <c r="E34" i="9"/>
  <c r="M9" i="9"/>
  <c r="E9" i="9"/>
  <c r="F15" i="10" l="1"/>
  <c r="D27" i="17" l="1"/>
  <c r="B27" i="17"/>
  <c r="E27" i="17" s="1"/>
  <c r="E1" i="17" s="1"/>
  <c r="E3" i="17" s="1"/>
  <c r="AQ300" i="17"/>
  <c r="AO300" i="17"/>
  <c r="AM300" i="17"/>
  <c r="AK300" i="17"/>
  <c r="AI300" i="17"/>
  <c r="AG300" i="17"/>
  <c r="AE300" i="17"/>
  <c r="AC300" i="17"/>
  <c r="AA300" i="17"/>
  <c r="Y300" i="17"/>
  <c r="W300" i="17"/>
  <c r="U300" i="17"/>
  <c r="S300" i="17"/>
  <c r="Q300" i="17"/>
  <c r="O300" i="17"/>
  <c r="M300" i="17"/>
  <c r="K300" i="17"/>
  <c r="I300" i="17"/>
  <c r="G300" i="17"/>
  <c r="E300" i="17"/>
  <c r="AQ299" i="17"/>
  <c r="AO299" i="17"/>
  <c r="AM299" i="17"/>
  <c r="AK299" i="17"/>
  <c r="AI299" i="17"/>
  <c r="AG299" i="17"/>
  <c r="AE299" i="17"/>
  <c r="AC299" i="17"/>
  <c r="AA299" i="17"/>
  <c r="Y299" i="17"/>
  <c r="W299" i="17"/>
  <c r="U299" i="17"/>
  <c r="S299" i="17"/>
  <c r="Q299" i="17"/>
  <c r="O299" i="17"/>
  <c r="M299" i="17"/>
  <c r="K299" i="17"/>
  <c r="I299" i="17"/>
  <c r="G299" i="17"/>
  <c r="E299" i="17"/>
  <c r="AQ298" i="17"/>
  <c r="AO298" i="17"/>
  <c r="AM298" i="17"/>
  <c r="AK298" i="17"/>
  <c r="AI298" i="17"/>
  <c r="AG298" i="17"/>
  <c r="AE298" i="17"/>
  <c r="AC298" i="17"/>
  <c r="AA298" i="17"/>
  <c r="Y298" i="17"/>
  <c r="W298" i="17"/>
  <c r="U298" i="17"/>
  <c r="S298" i="17"/>
  <c r="Q298" i="17"/>
  <c r="O298" i="17"/>
  <c r="M298" i="17"/>
  <c r="K298" i="17"/>
  <c r="I298" i="17"/>
  <c r="G298" i="17"/>
  <c r="E298" i="17"/>
  <c r="AQ297" i="17"/>
  <c r="AO297" i="17"/>
  <c r="AM297" i="17"/>
  <c r="AK297" i="17"/>
  <c r="AI297" i="17"/>
  <c r="AG297" i="17"/>
  <c r="AE297" i="17"/>
  <c r="AC297" i="17"/>
  <c r="AA297" i="17"/>
  <c r="Y297" i="17"/>
  <c r="W297" i="17"/>
  <c r="U297" i="17"/>
  <c r="S297" i="17"/>
  <c r="Q297" i="17"/>
  <c r="O297" i="17"/>
  <c r="M297" i="17"/>
  <c r="K297" i="17"/>
  <c r="I297" i="17"/>
  <c r="G297" i="17"/>
  <c r="E297" i="17"/>
  <c r="AQ296" i="17"/>
  <c r="AO296" i="17"/>
  <c r="AM296" i="17"/>
  <c r="AK296" i="17"/>
  <c r="AI296" i="17"/>
  <c r="AG296" i="17"/>
  <c r="AE296" i="17"/>
  <c r="AC296" i="17"/>
  <c r="AA296" i="17"/>
  <c r="Y296" i="17"/>
  <c r="W296" i="17"/>
  <c r="U296" i="17"/>
  <c r="S296" i="17"/>
  <c r="Q296" i="17"/>
  <c r="O296" i="17"/>
  <c r="M296" i="17"/>
  <c r="K296" i="17"/>
  <c r="I296" i="17"/>
  <c r="G296" i="17"/>
  <c r="E296" i="17"/>
  <c r="AQ295" i="17"/>
  <c r="AO295" i="17"/>
  <c r="AM295" i="17"/>
  <c r="AK295" i="17"/>
  <c r="AI295" i="17"/>
  <c r="AG295" i="17"/>
  <c r="AE295" i="17"/>
  <c r="AC295" i="17"/>
  <c r="AA295" i="17"/>
  <c r="Y295" i="17"/>
  <c r="W295" i="17"/>
  <c r="U295" i="17"/>
  <c r="S295" i="17"/>
  <c r="Q295" i="17"/>
  <c r="O295" i="17"/>
  <c r="M295" i="17"/>
  <c r="K295" i="17"/>
  <c r="I295" i="17"/>
  <c r="G295" i="17"/>
  <c r="E295" i="17"/>
  <c r="AQ294" i="17"/>
  <c r="AO294" i="17"/>
  <c r="AM294" i="17"/>
  <c r="AK294" i="17"/>
  <c r="AI294" i="17"/>
  <c r="AG294" i="17"/>
  <c r="AE294" i="17"/>
  <c r="AC294" i="17"/>
  <c r="AA294" i="17"/>
  <c r="Y294" i="17"/>
  <c r="W294" i="17"/>
  <c r="U294" i="17"/>
  <c r="S294" i="17"/>
  <c r="Q294" i="17"/>
  <c r="O294" i="17"/>
  <c r="M294" i="17"/>
  <c r="K294" i="17"/>
  <c r="I294" i="17"/>
  <c r="G294" i="17"/>
  <c r="E294" i="17"/>
  <c r="AQ293" i="17"/>
  <c r="AO293" i="17"/>
  <c r="AM293" i="17"/>
  <c r="AK293" i="17"/>
  <c r="AI293" i="17"/>
  <c r="AG293" i="17"/>
  <c r="AE293" i="17"/>
  <c r="AC293" i="17"/>
  <c r="AA293" i="17"/>
  <c r="Y293" i="17"/>
  <c r="W293" i="17"/>
  <c r="U293" i="17"/>
  <c r="S293" i="17"/>
  <c r="Q293" i="17"/>
  <c r="O293" i="17"/>
  <c r="M293" i="17"/>
  <c r="K293" i="17"/>
  <c r="I293" i="17"/>
  <c r="G293" i="17"/>
  <c r="E293" i="17"/>
  <c r="AQ292" i="17"/>
  <c r="AO292" i="17"/>
  <c r="AM292" i="17"/>
  <c r="AK292" i="17"/>
  <c r="AI292" i="17"/>
  <c r="AG292" i="17"/>
  <c r="AE292" i="17"/>
  <c r="AC292" i="17"/>
  <c r="AA292" i="17"/>
  <c r="Y292" i="17"/>
  <c r="W292" i="17"/>
  <c r="U292" i="17"/>
  <c r="S292" i="17"/>
  <c r="Q292" i="17"/>
  <c r="O292" i="17"/>
  <c r="M292" i="17"/>
  <c r="K292" i="17"/>
  <c r="I292" i="17"/>
  <c r="G292" i="17"/>
  <c r="E292" i="17"/>
  <c r="AQ291" i="17"/>
  <c r="AO291" i="17"/>
  <c r="AM291" i="17"/>
  <c r="AK291" i="17"/>
  <c r="AI291" i="17"/>
  <c r="AG291" i="17"/>
  <c r="AE291" i="17"/>
  <c r="AC291" i="17"/>
  <c r="AA291" i="17"/>
  <c r="Y291" i="17"/>
  <c r="W291" i="17"/>
  <c r="U291" i="17"/>
  <c r="S291" i="17"/>
  <c r="Q291" i="17"/>
  <c r="O291" i="17"/>
  <c r="M291" i="17"/>
  <c r="K291" i="17"/>
  <c r="I291" i="17"/>
  <c r="G291" i="17"/>
  <c r="E291" i="17"/>
  <c r="AQ290" i="17"/>
  <c r="AO290" i="17"/>
  <c r="AM290" i="17"/>
  <c r="AK290" i="17"/>
  <c r="AI290" i="17"/>
  <c r="AG290" i="17"/>
  <c r="AE290" i="17"/>
  <c r="AC290" i="17"/>
  <c r="AA290" i="17"/>
  <c r="Y290" i="17"/>
  <c r="W290" i="17"/>
  <c r="U290" i="17"/>
  <c r="S290" i="17"/>
  <c r="Q290" i="17"/>
  <c r="O290" i="17"/>
  <c r="M290" i="17"/>
  <c r="K290" i="17"/>
  <c r="I290" i="17"/>
  <c r="G290" i="17"/>
  <c r="E290" i="17"/>
  <c r="AQ289" i="17"/>
  <c r="AO289" i="17"/>
  <c r="AM289" i="17"/>
  <c r="AK289" i="17"/>
  <c r="AI289" i="17"/>
  <c r="AG289" i="17"/>
  <c r="AE289" i="17"/>
  <c r="AC289" i="17"/>
  <c r="AA289" i="17"/>
  <c r="Y289" i="17"/>
  <c r="W289" i="17"/>
  <c r="U289" i="17"/>
  <c r="S289" i="17"/>
  <c r="Q289" i="17"/>
  <c r="O289" i="17"/>
  <c r="M289" i="17"/>
  <c r="K289" i="17"/>
  <c r="I289" i="17"/>
  <c r="G289" i="17"/>
  <c r="E289" i="17"/>
  <c r="AQ288" i="17"/>
  <c r="AO288" i="17"/>
  <c r="AM288" i="17"/>
  <c r="AK288" i="17"/>
  <c r="AI288" i="17"/>
  <c r="AG288" i="17"/>
  <c r="AE288" i="17"/>
  <c r="AC288" i="17"/>
  <c r="AA288" i="17"/>
  <c r="Y288" i="17"/>
  <c r="W288" i="17"/>
  <c r="U288" i="17"/>
  <c r="S288" i="17"/>
  <c r="Q288" i="17"/>
  <c r="O288" i="17"/>
  <c r="M288" i="17"/>
  <c r="K288" i="17"/>
  <c r="I288" i="17"/>
  <c r="G288" i="17"/>
  <c r="E288" i="17"/>
  <c r="AQ287" i="17"/>
  <c r="AO287" i="17"/>
  <c r="AM287" i="17"/>
  <c r="AK287" i="17"/>
  <c r="AI287" i="17"/>
  <c r="AG287" i="17"/>
  <c r="AE287" i="17"/>
  <c r="AC287" i="17"/>
  <c r="AA287" i="17"/>
  <c r="Y287" i="17"/>
  <c r="W287" i="17"/>
  <c r="U287" i="17"/>
  <c r="S287" i="17"/>
  <c r="Q287" i="17"/>
  <c r="O287" i="17"/>
  <c r="M287" i="17"/>
  <c r="K287" i="17"/>
  <c r="I287" i="17"/>
  <c r="G287" i="17"/>
  <c r="E287" i="17"/>
  <c r="AQ286" i="17"/>
  <c r="AO286" i="17"/>
  <c r="AM286" i="17"/>
  <c r="AK286" i="17"/>
  <c r="AI286" i="17"/>
  <c r="AG286" i="17"/>
  <c r="AE286" i="17"/>
  <c r="AC286" i="17"/>
  <c r="AA286" i="17"/>
  <c r="Y286" i="17"/>
  <c r="W286" i="17"/>
  <c r="U286" i="17"/>
  <c r="S286" i="17"/>
  <c r="Q286" i="17"/>
  <c r="O286" i="17"/>
  <c r="M286" i="17"/>
  <c r="K286" i="17"/>
  <c r="I286" i="17"/>
  <c r="G286" i="17"/>
  <c r="E286" i="17"/>
  <c r="AQ285" i="17"/>
  <c r="AO285" i="17"/>
  <c r="AM285" i="17"/>
  <c r="AK285" i="17"/>
  <c r="AI285" i="17"/>
  <c r="AG285" i="17"/>
  <c r="AE285" i="17"/>
  <c r="AC285" i="17"/>
  <c r="AA285" i="17"/>
  <c r="Y285" i="17"/>
  <c r="W285" i="17"/>
  <c r="U285" i="17"/>
  <c r="S285" i="17"/>
  <c r="Q285" i="17"/>
  <c r="O285" i="17"/>
  <c r="M285" i="17"/>
  <c r="K285" i="17"/>
  <c r="I285" i="17"/>
  <c r="G285" i="17"/>
  <c r="E285" i="17"/>
  <c r="AQ284" i="17"/>
  <c r="AO284" i="17"/>
  <c r="AM284" i="17"/>
  <c r="AK284" i="17"/>
  <c r="AI284" i="17"/>
  <c r="AG284" i="17"/>
  <c r="AE284" i="17"/>
  <c r="AC284" i="17"/>
  <c r="AA284" i="17"/>
  <c r="Y284" i="17"/>
  <c r="W284" i="17"/>
  <c r="U284" i="17"/>
  <c r="S284" i="17"/>
  <c r="Q284" i="17"/>
  <c r="O284" i="17"/>
  <c r="M284" i="17"/>
  <c r="K284" i="17"/>
  <c r="I284" i="17"/>
  <c r="G284" i="17"/>
  <c r="E284" i="17"/>
  <c r="AQ283" i="17"/>
  <c r="AO283" i="17"/>
  <c r="AM283" i="17"/>
  <c r="AK283" i="17"/>
  <c r="AI283" i="17"/>
  <c r="AG283" i="17"/>
  <c r="AE283" i="17"/>
  <c r="AC283" i="17"/>
  <c r="AA283" i="17"/>
  <c r="Y283" i="17"/>
  <c r="W283" i="17"/>
  <c r="U283" i="17"/>
  <c r="S283" i="17"/>
  <c r="Q283" i="17"/>
  <c r="O283" i="17"/>
  <c r="M283" i="17"/>
  <c r="K283" i="17"/>
  <c r="I283" i="17"/>
  <c r="G283" i="17"/>
  <c r="E283" i="17"/>
  <c r="AQ282" i="17"/>
  <c r="AO282" i="17"/>
  <c r="AM282" i="17"/>
  <c r="AK282" i="17"/>
  <c r="AI282" i="17"/>
  <c r="AG282" i="17"/>
  <c r="AE282" i="17"/>
  <c r="AC282" i="17"/>
  <c r="AA282" i="17"/>
  <c r="Y282" i="17"/>
  <c r="W282" i="17"/>
  <c r="U282" i="17"/>
  <c r="S282" i="17"/>
  <c r="Q282" i="17"/>
  <c r="O282" i="17"/>
  <c r="M282" i="17"/>
  <c r="K282" i="17"/>
  <c r="I282" i="17"/>
  <c r="G282" i="17"/>
  <c r="E282" i="17"/>
  <c r="AQ281" i="17"/>
  <c r="AO281" i="17"/>
  <c r="AM281" i="17"/>
  <c r="AK281" i="17"/>
  <c r="AI281" i="17"/>
  <c r="AG281" i="17"/>
  <c r="AE281" i="17"/>
  <c r="AC281" i="17"/>
  <c r="AA281" i="17"/>
  <c r="Y281" i="17"/>
  <c r="W281" i="17"/>
  <c r="U281" i="17"/>
  <c r="S281" i="17"/>
  <c r="Q281" i="17"/>
  <c r="O281" i="17"/>
  <c r="M281" i="17"/>
  <c r="K281" i="17"/>
  <c r="I281" i="17"/>
  <c r="G281" i="17"/>
  <c r="E281" i="17"/>
  <c r="AQ280" i="17"/>
  <c r="AO280" i="17"/>
  <c r="AM280" i="17"/>
  <c r="AK280" i="17"/>
  <c r="AI280" i="17"/>
  <c r="AG280" i="17"/>
  <c r="AE280" i="17"/>
  <c r="AC280" i="17"/>
  <c r="AA280" i="17"/>
  <c r="Y280" i="17"/>
  <c r="W280" i="17"/>
  <c r="U280" i="17"/>
  <c r="S280" i="17"/>
  <c r="Q280" i="17"/>
  <c r="O280" i="17"/>
  <c r="M280" i="17"/>
  <c r="K280" i="17"/>
  <c r="I280" i="17"/>
  <c r="G280" i="17"/>
  <c r="E280" i="17"/>
  <c r="AQ279" i="17"/>
  <c r="AO279" i="17"/>
  <c r="AM279" i="17"/>
  <c r="AK279" i="17"/>
  <c r="AI279" i="17"/>
  <c r="AG279" i="17"/>
  <c r="AE279" i="17"/>
  <c r="AC279" i="17"/>
  <c r="AA279" i="17"/>
  <c r="Y279" i="17"/>
  <c r="W279" i="17"/>
  <c r="U279" i="17"/>
  <c r="S279" i="17"/>
  <c r="Q279" i="17"/>
  <c r="O279" i="17"/>
  <c r="M279" i="17"/>
  <c r="K279" i="17"/>
  <c r="I279" i="17"/>
  <c r="G279" i="17"/>
  <c r="E279" i="17"/>
  <c r="AQ278" i="17"/>
  <c r="AO278" i="17"/>
  <c r="AM278" i="17"/>
  <c r="AK278" i="17"/>
  <c r="AI278" i="17"/>
  <c r="AG278" i="17"/>
  <c r="AE278" i="17"/>
  <c r="AC278" i="17"/>
  <c r="AA278" i="17"/>
  <c r="Y278" i="17"/>
  <c r="W278" i="17"/>
  <c r="U278" i="17"/>
  <c r="S278" i="17"/>
  <c r="Q278" i="17"/>
  <c r="O278" i="17"/>
  <c r="M278" i="17"/>
  <c r="K278" i="17"/>
  <c r="I278" i="17"/>
  <c r="G278" i="17"/>
  <c r="E278" i="17"/>
  <c r="AQ277" i="17"/>
  <c r="AO277" i="17"/>
  <c r="AM277" i="17"/>
  <c r="AK277" i="17"/>
  <c r="AI277" i="17"/>
  <c r="AG277" i="17"/>
  <c r="AE277" i="17"/>
  <c r="AC277" i="17"/>
  <c r="AA277" i="17"/>
  <c r="Y277" i="17"/>
  <c r="W277" i="17"/>
  <c r="U277" i="17"/>
  <c r="S277" i="17"/>
  <c r="Q277" i="17"/>
  <c r="O277" i="17"/>
  <c r="M277" i="17"/>
  <c r="K277" i="17"/>
  <c r="I277" i="17"/>
  <c r="G277" i="17"/>
  <c r="E277" i="17"/>
  <c r="AQ276" i="17"/>
  <c r="AO276" i="17"/>
  <c r="AM276" i="17"/>
  <c r="AK276" i="17"/>
  <c r="AI276" i="17"/>
  <c r="AG276" i="17"/>
  <c r="AE276" i="17"/>
  <c r="AC276" i="17"/>
  <c r="AA276" i="17"/>
  <c r="Y276" i="17"/>
  <c r="W276" i="17"/>
  <c r="U276" i="17"/>
  <c r="S276" i="17"/>
  <c r="Q276" i="17"/>
  <c r="O276" i="17"/>
  <c r="M276" i="17"/>
  <c r="K276" i="17"/>
  <c r="I276" i="17"/>
  <c r="G276" i="17"/>
  <c r="E276" i="17"/>
  <c r="AQ275" i="17"/>
  <c r="AO275" i="17"/>
  <c r="AM275" i="17"/>
  <c r="AK275" i="17"/>
  <c r="AI275" i="17"/>
  <c r="AG275" i="17"/>
  <c r="AE275" i="17"/>
  <c r="AC275" i="17"/>
  <c r="AA275" i="17"/>
  <c r="Y275" i="17"/>
  <c r="W275" i="17"/>
  <c r="U275" i="17"/>
  <c r="S275" i="17"/>
  <c r="Q275" i="17"/>
  <c r="O275" i="17"/>
  <c r="M275" i="17"/>
  <c r="K275" i="17"/>
  <c r="I275" i="17"/>
  <c r="G275" i="17"/>
  <c r="E275" i="17"/>
  <c r="AQ274" i="17"/>
  <c r="AO274" i="17"/>
  <c r="AM274" i="17"/>
  <c r="AK274" i="17"/>
  <c r="AI274" i="17"/>
  <c r="AG274" i="17"/>
  <c r="AE274" i="17"/>
  <c r="AC274" i="17"/>
  <c r="AA274" i="17"/>
  <c r="Y274" i="17"/>
  <c r="W274" i="17"/>
  <c r="U274" i="17"/>
  <c r="S274" i="17"/>
  <c r="Q274" i="17"/>
  <c r="O274" i="17"/>
  <c r="M274" i="17"/>
  <c r="K274" i="17"/>
  <c r="I274" i="17"/>
  <c r="G274" i="17"/>
  <c r="E274" i="17"/>
  <c r="AQ273" i="17"/>
  <c r="AO273" i="17"/>
  <c r="AM273" i="17"/>
  <c r="AK273" i="17"/>
  <c r="AI273" i="17"/>
  <c r="AG273" i="17"/>
  <c r="AE273" i="17"/>
  <c r="AC273" i="17"/>
  <c r="AA273" i="17"/>
  <c r="Y273" i="17"/>
  <c r="W273" i="17"/>
  <c r="U273" i="17"/>
  <c r="S273" i="17"/>
  <c r="Q273" i="17"/>
  <c r="O273" i="17"/>
  <c r="M273" i="17"/>
  <c r="K273" i="17"/>
  <c r="I273" i="17"/>
  <c r="G273" i="17"/>
  <c r="E273" i="17"/>
  <c r="AQ272" i="17"/>
  <c r="AO272" i="17"/>
  <c r="AM272" i="17"/>
  <c r="AK272" i="17"/>
  <c r="AI272" i="17"/>
  <c r="AG272" i="17"/>
  <c r="AE272" i="17"/>
  <c r="AC272" i="17"/>
  <c r="AA272" i="17"/>
  <c r="Y272" i="17"/>
  <c r="W272" i="17"/>
  <c r="U272" i="17"/>
  <c r="S272" i="17"/>
  <c r="Q272" i="17"/>
  <c r="O272" i="17"/>
  <c r="M272" i="17"/>
  <c r="K272" i="17"/>
  <c r="I272" i="17"/>
  <c r="G272" i="17"/>
  <c r="E272" i="17"/>
  <c r="AQ271" i="17"/>
  <c r="AO271" i="17"/>
  <c r="AM271" i="17"/>
  <c r="AK271" i="17"/>
  <c r="AI271" i="17"/>
  <c r="AG271" i="17"/>
  <c r="AE271" i="17"/>
  <c r="AC271" i="17"/>
  <c r="AA271" i="17"/>
  <c r="Y271" i="17"/>
  <c r="W271" i="17"/>
  <c r="U271" i="17"/>
  <c r="S271" i="17"/>
  <c r="Q271" i="17"/>
  <c r="O271" i="17"/>
  <c r="M271" i="17"/>
  <c r="K271" i="17"/>
  <c r="I271" i="17"/>
  <c r="G271" i="17"/>
  <c r="E271" i="17"/>
  <c r="AQ270" i="17"/>
  <c r="AO270" i="17"/>
  <c r="AM270" i="17"/>
  <c r="AK270" i="17"/>
  <c r="AI270" i="17"/>
  <c r="AG270" i="17"/>
  <c r="AE270" i="17"/>
  <c r="AC270" i="17"/>
  <c r="AA270" i="17"/>
  <c r="Y270" i="17"/>
  <c r="W270" i="17"/>
  <c r="U270" i="17"/>
  <c r="S270" i="17"/>
  <c r="Q270" i="17"/>
  <c r="O270" i="17"/>
  <c r="M270" i="17"/>
  <c r="K270" i="17"/>
  <c r="I270" i="17"/>
  <c r="G270" i="17"/>
  <c r="E270" i="17"/>
  <c r="AQ269" i="17"/>
  <c r="AO269" i="17"/>
  <c r="AM269" i="17"/>
  <c r="AK269" i="17"/>
  <c r="AI269" i="17"/>
  <c r="AG269" i="17"/>
  <c r="AE269" i="17"/>
  <c r="AC269" i="17"/>
  <c r="AA269" i="17"/>
  <c r="Y269" i="17"/>
  <c r="W269" i="17"/>
  <c r="U269" i="17"/>
  <c r="S269" i="17"/>
  <c r="Q269" i="17"/>
  <c r="O269" i="17"/>
  <c r="M269" i="17"/>
  <c r="K269" i="17"/>
  <c r="I269" i="17"/>
  <c r="G269" i="17"/>
  <c r="E269" i="17"/>
  <c r="AQ268" i="17"/>
  <c r="AO268" i="17"/>
  <c r="AM268" i="17"/>
  <c r="AK268" i="17"/>
  <c r="AI268" i="17"/>
  <c r="AG268" i="17"/>
  <c r="AE268" i="17"/>
  <c r="AC268" i="17"/>
  <c r="AA268" i="17"/>
  <c r="Y268" i="17"/>
  <c r="W268" i="17"/>
  <c r="U268" i="17"/>
  <c r="S268" i="17"/>
  <c r="Q268" i="17"/>
  <c r="O268" i="17"/>
  <c r="M268" i="17"/>
  <c r="K268" i="17"/>
  <c r="I268" i="17"/>
  <c r="G268" i="17"/>
  <c r="E268" i="17"/>
  <c r="AQ267" i="17"/>
  <c r="AO267" i="17"/>
  <c r="AM267" i="17"/>
  <c r="AK267" i="17"/>
  <c r="AI267" i="17"/>
  <c r="AG267" i="17"/>
  <c r="AE267" i="17"/>
  <c r="AC267" i="17"/>
  <c r="AA267" i="17"/>
  <c r="Y267" i="17"/>
  <c r="W267" i="17"/>
  <c r="U267" i="17"/>
  <c r="S267" i="17"/>
  <c r="Q267" i="17"/>
  <c r="O267" i="17"/>
  <c r="M267" i="17"/>
  <c r="K267" i="17"/>
  <c r="I267" i="17"/>
  <c r="G267" i="17"/>
  <c r="E267" i="17"/>
  <c r="AQ266" i="17"/>
  <c r="AO266" i="17"/>
  <c r="AM266" i="17"/>
  <c r="AK266" i="17"/>
  <c r="AI266" i="17"/>
  <c r="AG266" i="17"/>
  <c r="AE266" i="17"/>
  <c r="AC266" i="17"/>
  <c r="AA266" i="17"/>
  <c r="Y266" i="17"/>
  <c r="W266" i="17"/>
  <c r="U266" i="17"/>
  <c r="S266" i="17"/>
  <c r="Q266" i="17"/>
  <c r="O266" i="17"/>
  <c r="M266" i="17"/>
  <c r="K266" i="17"/>
  <c r="I266" i="17"/>
  <c r="G266" i="17"/>
  <c r="E266" i="17"/>
  <c r="AQ265" i="17"/>
  <c r="AO265" i="17"/>
  <c r="AM265" i="17"/>
  <c r="AK265" i="17"/>
  <c r="AI265" i="17"/>
  <c r="AG265" i="17"/>
  <c r="AE265" i="17"/>
  <c r="AC265" i="17"/>
  <c r="AA265" i="17"/>
  <c r="Y265" i="17"/>
  <c r="W265" i="17"/>
  <c r="U265" i="17"/>
  <c r="S265" i="17"/>
  <c r="Q265" i="17"/>
  <c r="O265" i="17"/>
  <c r="M265" i="17"/>
  <c r="K265" i="17"/>
  <c r="I265" i="17"/>
  <c r="G265" i="17"/>
  <c r="E265" i="17"/>
  <c r="AQ264" i="17"/>
  <c r="AO264" i="17"/>
  <c r="AM264" i="17"/>
  <c r="AK264" i="17"/>
  <c r="AI264" i="17"/>
  <c r="AG264" i="17"/>
  <c r="AE264" i="17"/>
  <c r="AC264" i="17"/>
  <c r="AA264" i="17"/>
  <c r="Y264" i="17"/>
  <c r="W264" i="17"/>
  <c r="U264" i="17"/>
  <c r="S264" i="17"/>
  <c r="Q264" i="17"/>
  <c r="O264" i="17"/>
  <c r="M264" i="17"/>
  <c r="K264" i="17"/>
  <c r="I264" i="17"/>
  <c r="G264" i="17"/>
  <c r="E264" i="17"/>
  <c r="AQ263" i="17"/>
  <c r="AO263" i="17"/>
  <c r="AM263" i="17"/>
  <c r="AK263" i="17"/>
  <c r="AI263" i="17"/>
  <c r="AG263" i="17"/>
  <c r="AE263" i="17"/>
  <c r="AC263" i="17"/>
  <c r="AA263" i="17"/>
  <c r="Y263" i="17"/>
  <c r="W263" i="17"/>
  <c r="U263" i="17"/>
  <c r="S263" i="17"/>
  <c r="Q263" i="17"/>
  <c r="O263" i="17"/>
  <c r="M263" i="17"/>
  <c r="K263" i="17"/>
  <c r="I263" i="17"/>
  <c r="G263" i="17"/>
  <c r="E263" i="17"/>
  <c r="AQ262" i="17"/>
  <c r="AO262" i="17"/>
  <c r="AM262" i="17"/>
  <c r="AK262" i="17"/>
  <c r="AI262" i="17"/>
  <c r="AG262" i="17"/>
  <c r="AE262" i="17"/>
  <c r="AC262" i="17"/>
  <c r="AA262" i="17"/>
  <c r="Y262" i="17"/>
  <c r="W262" i="17"/>
  <c r="U262" i="17"/>
  <c r="S262" i="17"/>
  <c r="Q262" i="17"/>
  <c r="O262" i="17"/>
  <c r="M262" i="17"/>
  <c r="K262" i="17"/>
  <c r="I262" i="17"/>
  <c r="G262" i="17"/>
  <c r="E262" i="17"/>
  <c r="AQ261" i="17"/>
  <c r="AO261" i="17"/>
  <c r="AM261" i="17"/>
  <c r="AK261" i="17"/>
  <c r="AI261" i="17"/>
  <c r="AG261" i="17"/>
  <c r="AE261" i="17"/>
  <c r="AC261" i="17"/>
  <c r="AA261" i="17"/>
  <c r="Y261" i="17"/>
  <c r="W261" i="17"/>
  <c r="U261" i="17"/>
  <c r="S261" i="17"/>
  <c r="Q261" i="17"/>
  <c r="O261" i="17"/>
  <c r="M261" i="17"/>
  <c r="K261" i="17"/>
  <c r="I261" i="17"/>
  <c r="G261" i="17"/>
  <c r="E261" i="17"/>
  <c r="AQ260" i="17"/>
  <c r="AO260" i="17"/>
  <c r="AM260" i="17"/>
  <c r="AK260" i="17"/>
  <c r="AI260" i="17"/>
  <c r="AG260" i="17"/>
  <c r="AE260" i="17"/>
  <c r="AC260" i="17"/>
  <c r="AA260" i="17"/>
  <c r="Y260" i="17"/>
  <c r="W260" i="17"/>
  <c r="U260" i="17"/>
  <c r="S260" i="17"/>
  <c r="Q260" i="17"/>
  <c r="O260" i="17"/>
  <c r="M260" i="17"/>
  <c r="K260" i="17"/>
  <c r="I260" i="17"/>
  <c r="G260" i="17"/>
  <c r="E260" i="17"/>
  <c r="AQ259" i="17"/>
  <c r="AO259" i="17"/>
  <c r="AM259" i="17"/>
  <c r="AK259" i="17"/>
  <c r="AI259" i="17"/>
  <c r="AG259" i="17"/>
  <c r="AE259" i="17"/>
  <c r="AC259" i="17"/>
  <c r="AA259" i="17"/>
  <c r="Y259" i="17"/>
  <c r="W259" i="17"/>
  <c r="U259" i="17"/>
  <c r="S259" i="17"/>
  <c r="Q259" i="17"/>
  <c r="O259" i="17"/>
  <c r="M259" i="17"/>
  <c r="K259" i="17"/>
  <c r="I259" i="17"/>
  <c r="G259" i="17"/>
  <c r="E259" i="17"/>
  <c r="AQ258" i="17"/>
  <c r="AO258" i="17"/>
  <c r="AM258" i="17"/>
  <c r="AK258" i="17"/>
  <c r="AI258" i="17"/>
  <c r="AG258" i="17"/>
  <c r="AE258" i="17"/>
  <c r="AC258" i="17"/>
  <c r="AA258" i="17"/>
  <c r="Y258" i="17"/>
  <c r="W258" i="17"/>
  <c r="U258" i="17"/>
  <c r="S258" i="17"/>
  <c r="Q258" i="17"/>
  <c r="O258" i="17"/>
  <c r="M258" i="17"/>
  <c r="K258" i="17"/>
  <c r="I258" i="17"/>
  <c r="G258" i="17"/>
  <c r="E258" i="17"/>
  <c r="AQ257" i="17"/>
  <c r="AO257" i="17"/>
  <c r="AM257" i="17"/>
  <c r="AK257" i="17"/>
  <c r="AI257" i="17"/>
  <c r="AG257" i="17"/>
  <c r="AE257" i="17"/>
  <c r="AC257" i="17"/>
  <c r="AA257" i="17"/>
  <c r="Y257" i="17"/>
  <c r="W257" i="17"/>
  <c r="U257" i="17"/>
  <c r="S257" i="17"/>
  <c r="Q257" i="17"/>
  <c r="O257" i="17"/>
  <c r="M257" i="17"/>
  <c r="K257" i="17"/>
  <c r="I257" i="17"/>
  <c r="G257" i="17"/>
  <c r="E257" i="17"/>
  <c r="AQ256" i="17"/>
  <c r="AO256" i="17"/>
  <c r="AM256" i="17"/>
  <c r="AK256" i="17"/>
  <c r="AI256" i="17"/>
  <c r="AG256" i="17"/>
  <c r="AE256" i="17"/>
  <c r="AC256" i="17"/>
  <c r="AA256" i="17"/>
  <c r="Y256" i="17"/>
  <c r="W256" i="17"/>
  <c r="U256" i="17"/>
  <c r="S256" i="17"/>
  <c r="Q256" i="17"/>
  <c r="O256" i="17"/>
  <c r="M256" i="17"/>
  <c r="K256" i="17"/>
  <c r="I256" i="17"/>
  <c r="G256" i="17"/>
  <c r="E256" i="17"/>
  <c r="AQ255" i="17"/>
  <c r="AO255" i="17"/>
  <c r="AM255" i="17"/>
  <c r="AK255" i="17"/>
  <c r="AI255" i="17"/>
  <c r="AG255" i="17"/>
  <c r="AE255" i="17"/>
  <c r="AC255" i="17"/>
  <c r="AA255" i="17"/>
  <c r="Y255" i="17"/>
  <c r="W255" i="17"/>
  <c r="U255" i="17"/>
  <c r="S255" i="17"/>
  <c r="Q255" i="17"/>
  <c r="O255" i="17"/>
  <c r="M255" i="17"/>
  <c r="K255" i="17"/>
  <c r="I255" i="17"/>
  <c r="G255" i="17"/>
  <c r="E255" i="17"/>
  <c r="AQ254" i="17"/>
  <c r="AO254" i="17"/>
  <c r="AM254" i="17"/>
  <c r="AK254" i="17"/>
  <c r="AI254" i="17"/>
  <c r="AG254" i="17"/>
  <c r="AE254" i="17"/>
  <c r="AC254" i="17"/>
  <c r="AA254" i="17"/>
  <c r="Y254" i="17"/>
  <c r="W254" i="17"/>
  <c r="U254" i="17"/>
  <c r="S254" i="17"/>
  <c r="Q254" i="17"/>
  <c r="O254" i="17"/>
  <c r="M254" i="17"/>
  <c r="K254" i="17"/>
  <c r="I254" i="17"/>
  <c r="G254" i="17"/>
  <c r="E254" i="17"/>
  <c r="AQ253" i="17"/>
  <c r="AO253" i="17"/>
  <c r="AM253" i="17"/>
  <c r="AK253" i="17"/>
  <c r="AI253" i="17"/>
  <c r="AG253" i="17"/>
  <c r="AE253" i="17"/>
  <c r="AC253" i="17"/>
  <c r="AA253" i="17"/>
  <c r="Y253" i="17"/>
  <c r="W253" i="17"/>
  <c r="U253" i="17"/>
  <c r="S253" i="17"/>
  <c r="Q253" i="17"/>
  <c r="O253" i="17"/>
  <c r="M253" i="17"/>
  <c r="K253" i="17"/>
  <c r="I253" i="17"/>
  <c r="G253" i="17"/>
  <c r="E253" i="17"/>
  <c r="AQ252" i="17"/>
  <c r="AO252" i="17"/>
  <c r="AM252" i="17"/>
  <c r="AK252" i="17"/>
  <c r="AI252" i="17"/>
  <c r="AG252" i="17"/>
  <c r="AE252" i="17"/>
  <c r="AC252" i="17"/>
  <c r="AA252" i="17"/>
  <c r="Y252" i="17"/>
  <c r="W252" i="17"/>
  <c r="U252" i="17"/>
  <c r="S252" i="17"/>
  <c r="Q252" i="17"/>
  <c r="O252" i="17"/>
  <c r="M252" i="17"/>
  <c r="K252" i="17"/>
  <c r="I252" i="17"/>
  <c r="G252" i="17"/>
  <c r="E252" i="17"/>
  <c r="AQ251" i="17"/>
  <c r="AO251" i="17"/>
  <c r="AM251" i="17"/>
  <c r="AK251" i="17"/>
  <c r="AI251" i="17"/>
  <c r="AG251" i="17"/>
  <c r="AE251" i="17"/>
  <c r="AC251" i="17"/>
  <c r="AA251" i="17"/>
  <c r="Y251" i="17"/>
  <c r="W251" i="17"/>
  <c r="U251" i="17"/>
  <c r="S251" i="17"/>
  <c r="Q251" i="17"/>
  <c r="O251" i="17"/>
  <c r="M251" i="17"/>
  <c r="K251" i="17"/>
  <c r="I251" i="17"/>
  <c r="G251" i="17"/>
  <c r="E251" i="17"/>
  <c r="AQ250" i="17"/>
  <c r="AO250" i="17"/>
  <c r="AM250" i="17"/>
  <c r="AK250" i="17"/>
  <c r="AI250" i="17"/>
  <c r="AG250" i="17"/>
  <c r="AE250" i="17"/>
  <c r="AC250" i="17"/>
  <c r="AA250" i="17"/>
  <c r="Y250" i="17"/>
  <c r="W250" i="17"/>
  <c r="U250" i="17"/>
  <c r="S250" i="17"/>
  <c r="Q250" i="17"/>
  <c r="O250" i="17"/>
  <c r="M250" i="17"/>
  <c r="K250" i="17"/>
  <c r="I250" i="17"/>
  <c r="G250" i="17"/>
  <c r="E250" i="17"/>
  <c r="AQ249" i="17"/>
  <c r="AO249" i="17"/>
  <c r="AM249" i="17"/>
  <c r="AK249" i="17"/>
  <c r="AI249" i="17"/>
  <c r="AG249" i="17"/>
  <c r="AE249" i="17"/>
  <c r="AC249" i="17"/>
  <c r="AA249" i="17"/>
  <c r="Y249" i="17"/>
  <c r="W249" i="17"/>
  <c r="U249" i="17"/>
  <c r="S249" i="17"/>
  <c r="Q249" i="17"/>
  <c r="O249" i="17"/>
  <c r="M249" i="17"/>
  <c r="K249" i="17"/>
  <c r="I249" i="17"/>
  <c r="G249" i="17"/>
  <c r="E249" i="17"/>
  <c r="AQ248" i="17"/>
  <c r="AO248" i="17"/>
  <c r="AM248" i="17"/>
  <c r="AK248" i="17"/>
  <c r="AI248" i="17"/>
  <c r="AG248" i="17"/>
  <c r="AE248" i="17"/>
  <c r="AC248" i="17"/>
  <c r="AA248" i="17"/>
  <c r="Y248" i="17"/>
  <c r="W248" i="17"/>
  <c r="U248" i="17"/>
  <c r="S248" i="17"/>
  <c r="Q248" i="17"/>
  <c r="O248" i="17"/>
  <c r="M248" i="17"/>
  <c r="K248" i="17"/>
  <c r="I248" i="17"/>
  <c r="G248" i="17"/>
  <c r="E248" i="17"/>
  <c r="AQ247" i="17"/>
  <c r="AO247" i="17"/>
  <c r="AM247" i="17"/>
  <c r="AK247" i="17"/>
  <c r="AI247" i="17"/>
  <c r="AG247" i="17"/>
  <c r="AE247" i="17"/>
  <c r="AC247" i="17"/>
  <c r="AA247" i="17"/>
  <c r="Y247" i="17"/>
  <c r="W247" i="17"/>
  <c r="U247" i="17"/>
  <c r="S247" i="17"/>
  <c r="Q247" i="17"/>
  <c r="O247" i="17"/>
  <c r="M247" i="17"/>
  <c r="K247" i="17"/>
  <c r="I247" i="17"/>
  <c r="G247" i="17"/>
  <c r="E247" i="17"/>
  <c r="AQ246" i="17"/>
  <c r="AO246" i="17"/>
  <c r="AM246" i="17"/>
  <c r="AK246" i="17"/>
  <c r="AI246" i="17"/>
  <c r="AG246" i="17"/>
  <c r="AE246" i="17"/>
  <c r="AC246" i="17"/>
  <c r="AA246" i="17"/>
  <c r="Y246" i="17"/>
  <c r="W246" i="17"/>
  <c r="U246" i="17"/>
  <c r="S246" i="17"/>
  <c r="Q246" i="17"/>
  <c r="O246" i="17"/>
  <c r="M246" i="17"/>
  <c r="K246" i="17"/>
  <c r="I246" i="17"/>
  <c r="G246" i="17"/>
  <c r="E246" i="17"/>
  <c r="AQ245" i="17"/>
  <c r="AO245" i="17"/>
  <c r="AM245" i="17"/>
  <c r="AK245" i="17"/>
  <c r="AI245" i="17"/>
  <c r="AG245" i="17"/>
  <c r="AE245" i="17"/>
  <c r="AC245" i="17"/>
  <c r="AA245" i="17"/>
  <c r="Y245" i="17"/>
  <c r="W245" i="17"/>
  <c r="U245" i="17"/>
  <c r="S245" i="17"/>
  <c r="Q245" i="17"/>
  <c r="O245" i="17"/>
  <c r="M245" i="17"/>
  <c r="K245" i="17"/>
  <c r="I245" i="17"/>
  <c r="G245" i="17"/>
  <c r="E245" i="17"/>
  <c r="AQ244" i="17"/>
  <c r="AO244" i="17"/>
  <c r="AM244" i="17"/>
  <c r="AK244" i="17"/>
  <c r="AI244" i="17"/>
  <c r="AG244" i="17"/>
  <c r="AE244" i="17"/>
  <c r="AC244" i="17"/>
  <c r="AA244" i="17"/>
  <c r="Y244" i="17"/>
  <c r="W244" i="17"/>
  <c r="U244" i="17"/>
  <c r="S244" i="17"/>
  <c r="Q244" i="17"/>
  <c r="O244" i="17"/>
  <c r="M244" i="17"/>
  <c r="K244" i="17"/>
  <c r="I244" i="17"/>
  <c r="G244" i="17"/>
  <c r="E244" i="17"/>
  <c r="AQ243" i="17"/>
  <c r="AO243" i="17"/>
  <c r="AM243" i="17"/>
  <c r="AK243" i="17"/>
  <c r="AI243" i="17"/>
  <c r="AG243" i="17"/>
  <c r="AE243" i="17"/>
  <c r="AC243" i="17"/>
  <c r="AA243" i="17"/>
  <c r="Y243" i="17"/>
  <c r="W243" i="17"/>
  <c r="U243" i="17"/>
  <c r="S243" i="17"/>
  <c r="Q243" i="17"/>
  <c r="O243" i="17"/>
  <c r="M243" i="17"/>
  <c r="K243" i="17"/>
  <c r="I243" i="17"/>
  <c r="G243" i="17"/>
  <c r="E243" i="17"/>
  <c r="AQ242" i="17"/>
  <c r="AO242" i="17"/>
  <c r="AM242" i="17"/>
  <c r="AK242" i="17"/>
  <c r="AI242" i="17"/>
  <c r="AG242" i="17"/>
  <c r="AE242" i="17"/>
  <c r="AC242" i="17"/>
  <c r="AA242" i="17"/>
  <c r="Y242" i="17"/>
  <c r="W242" i="17"/>
  <c r="U242" i="17"/>
  <c r="S242" i="17"/>
  <c r="Q242" i="17"/>
  <c r="O242" i="17"/>
  <c r="M242" i="17"/>
  <c r="K242" i="17"/>
  <c r="I242" i="17"/>
  <c r="G242" i="17"/>
  <c r="E242" i="17"/>
  <c r="AQ241" i="17"/>
  <c r="AO241" i="17"/>
  <c r="AM241" i="17"/>
  <c r="AK241" i="17"/>
  <c r="AI241" i="17"/>
  <c r="AG241" i="17"/>
  <c r="AE241" i="17"/>
  <c r="AC241" i="17"/>
  <c r="AA241" i="17"/>
  <c r="Y241" i="17"/>
  <c r="W241" i="17"/>
  <c r="U241" i="17"/>
  <c r="S241" i="17"/>
  <c r="Q241" i="17"/>
  <c r="O241" i="17"/>
  <c r="M241" i="17"/>
  <c r="K241" i="17"/>
  <c r="I241" i="17"/>
  <c r="G241" i="17"/>
  <c r="E241" i="17"/>
  <c r="AQ240" i="17"/>
  <c r="AO240" i="17"/>
  <c r="AM240" i="17"/>
  <c r="AK240" i="17"/>
  <c r="AI240" i="17"/>
  <c r="AG240" i="17"/>
  <c r="AE240" i="17"/>
  <c r="AC240" i="17"/>
  <c r="AA240" i="17"/>
  <c r="Y240" i="17"/>
  <c r="W240" i="17"/>
  <c r="U240" i="17"/>
  <c r="S240" i="17"/>
  <c r="Q240" i="17"/>
  <c r="O240" i="17"/>
  <c r="M240" i="17"/>
  <c r="K240" i="17"/>
  <c r="I240" i="17"/>
  <c r="G240" i="17"/>
  <c r="E240" i="17"/>
  <c r="AQ239" i="17"/>
  <c r="AO239" i="17"/>
  <c r="AM239" i="17"/>
  <c r="AK239" i="17"/>
  <c r="AI239" i="17"/>
  <c r="AG239" i="17"/>
  <c r="AE239" i="17"/>
  <c r="AC239" i="17"/>
  <c r="AA239" i="17"/>
  <c r="Y239" i="17"/>
  <c r="W239" i="17"/>
  <c r="U239" i="17"/>
  <c r="S239" i="17"/>
  <c r="Q239" i="17"/>
  <c r="O239" i="17"/>
  <c r="M239" i="17"/>
  <c r="K239" i="17"/>
  <c r="I239" i="17"/>
  <c r="G239" i="17"/>
  <c r="E239" i="17"/>
  <c r="AQ238" i="17"/>
  <c r="AO238" i="17"/>
  <c r="AM238" i="17"/>
  <c r="AK238" i="17"/>
  <c r="AI238" i="17"/>
  <c r="AG238" i="17"/>
  <c r="AE238" i="17"/>
  <c r="AC238" i="17"/>
  <c r="AA238" i="17"/>
  <c r="Y238" i="17"/>
  <c r="W238" i="17"/>
  <c r="U238" i="17"/>
  <c r="S238" i="17"/>
  <c r="Q238" i="17"/>
  <c r="O238" i="17"/>
  <c r="M238" i="17"/>
  <c r="K238" i="17"/>
  <c r="I238" i="17"/>
  <c r="G238" i="17"/>
  <c r="E238" i="17"/>
  <c r="AQ237" i="17"/>
  <c r="AO237" i="17"/>
  <c r="AM237" i="17"/>
  <c r="AK237" i="17"/>
  <c r="AI237" i="17"/>
  <c r="AG237" i="17"/>
  <c r="AE237" i="17"/>
  <c r="AC237" i="17"/>
  <c r="AA237" i="17"/>
  <c r="Y237" i="17"/>
  <c r="W237" i="17"/>
  <c r="U237" i="17"/>
  <c r="S237" i="17"/>
  <c r="Q237" i="17"/>
  <c r="O237" i="17"/>
  <c r="M237" i="17"/>
  <c r="K237" i="17"/>
  <c r="I237" i="17"/>
  <c r="G237" i="17"/>
  <c r="E237" i="17"/>
  <c r="AQ236" i="17"/>
  <c r="AO236" i="17"/>
  <c r="AM236" i="17"/>
  <c r="AK236" i="17"/>
  <c r="AI236" i="17"/>
  <c r="AG236" i="17"/>
  <c r="AE236" i="17"/>
  <c r="AC236" i="17"/>
  <c r="AA236" i="17"/>
  <c r="Y236" i="17"/>
  <c r="W236" i="17"/>
  <c r="U236" i="17"/>
  <c r="S236" i="17"/>
  <c r="Q236" i="17"/>
  <c r="O236" i="17"/>
  <c r="M236" i="17"/>
  <c r="K236" i="17"/>
  <c r="I236" i="17"/>
  <c r="G236" i="17"/>
  <c r="E236" i="17"/>
  <c r="AQ235" i="17"/>
  <c r="AO235" i="17"/>
  <c r="AM235" i="17"/>
  <c r="AK235" i="17"/>
  <c r="AI235" i="17"/>
  <c r="AG235" i="17"/>
  <c r="AE235" i="17"/>
  <c r="AC235" i="17"/>
  <c r="AA235" i="17"/>
  <c r="Y235" i="17"/>
  <c r="W235" i="17"/>
  <c r="U235" i="17"/>
  <c r="S235" i="17"/>
  <c r="Q235" i="17"/>
  <c r="O235" i="17"/>
  <c r="M235" i="17"/>
  <c r="K235" i="17"/>
  <c r="I235" i="17"/>
  <c r="G235" i="17"/>
  <c r="E235" i="17"/>
  <c r="AQ234" i="17"/>
  <c r="AO234" i="17"/>
  <c r="AM234" i="17"/>
  <c r="AK234" i="17"/>
  <c r="AI234" i="17"/>
  <c r="AG234" i="17"/>
  <c r="AE234" i="17"/>
  <c r="AC234" i="17"/>
  <c r="AA234" i="17"/>
  <c r="Y234" i="17"/>
  <c r="W234" i="17"/>
  <c r="U234" i="17"/>
  <c r="S234" i="17"/>
  <c r="Q234" i="17"/>
  <c r="O234" i="17"/>
  <c r="M234" i="17"/>
  <c r="K234" i="17"/>
  <c r="I234" i="17"/>
  <c r="G234" i="17"/>
  <c r="E234" i="17"/>
  <c r="AQ233" i="17"/>
  <c r="AO233" i="17"/>
  <c r="AM233" i="17"/>
  <c r="AK233" i="17"/>
  <c r="AI233" i="17"/>
  <c r="AG233" i="17"/>
  <c r="AE233" i="17"/>
  <c r="AC233" i="17"/>
  <c r="AA233" i="17"/>
  <c r="Y233" i="17"/>
  <c r="W233" i="17"/>
  <c r="U233" i="17"/>
  <c r="S233" i="17"/>
  <c r="Q233" i="17"/>
  <c r="O233" i="17"/>
  <c r="M233" i="17"/>
  <c r="K233" i="17"/>
  <c r="I233" i="17"/>
  <c r="G233" i="17"/>
  <c r="E233" i="17"/>
  <c r="AQ232" i="17"/>
  <c r="AO232" i="17"/>
  <c r="AM232" i="17"/>
  <c r="AK232" i="17"/>
  <c r="AI232" i="17"/>
  <c r="AG232" i="17"/>
  <c r="AE232" i="17"/>
  <c r="AC232" i="17"/>
  <c r="AA232" i="17"/>
  <c r="Y232" i="17"/>
  <c r="W232" i="17"/>
  <c r="U232" i="17"/>
  <c r="S232" i="17"/>
  <c r="Q232" i="17"/>
  <c r="O232" i="17"/>
  <c r="M232" i="17"/>
  <c r="K232" i="17"/>
  <c r="I232" i="17"/>
  <c r="G232" i="17"/>
  <c r="E232" i="17"/>
  <c r="AQ231" i="17"/>
  <c r="AO231" i="17"/>
  <c r="AM231" i="17"/>
  <c r="AK231" i="17"/>
  <c r="AI231" i="17"/>
  <c r="AG231" i="17"/>
  <c r="AE231" i="17"/>
  <c r="AC231" i="17"/>
  <c r="AA231" i="17"/>
  <c r="Y231" i="17"/>
  <c r="W231" i="17"/>
  <c r="U231" i="17"/>
  <c r="S231" i="17"/>
  <c r="Q231" i="17"/>
  <c r="O231" i="17"/>
  <c r="M231" i="17"/>
  <c r="K231" i="17"/>
  <c r="I231" i="17"/>
  <c r="G231" i="17"/>
  <c r="E231" i="17"/>
  <c r="AQ230" i="17"/>
  <c r="AO230" i="17"/>
  <c r="AM230" i="17"/>
  <c r="AK230" i="17"/>
  <c r="AI230" i="17"/>
  <c r="AG230" i="17"/>
  <c r="AE230" i="17"/>
  <c r="AC230" i="17"/>
  <c r="AA230" i="17"/>
  <c r="Y230" i="17"/>
  <c r="W230" i="17"/>
  <c r="U230" i="17"/>
  <c r="S230" i="17"/>
  <c r="Q230" i="17"/>
  <c r="O230" i="17"/>
  <c r="M230" i="17"/>
  <c r="K230" i="17"/>
  <c r="I230" i="17"/>
  <c r="G230" i="17"/>
  <c r="E230" i="17"/>
  <c r="AQ229" i="17"/>
  <c r="AO229" i="17"/>
  <c r="AM229" i="17"/>
  <c r="AK229" i="17"/>
  <c r="AI229" i="17"/>
  <c r="AG229" i="17"/>
  <c r="AE229" i="17"/>
  <c r="AC229" i="17"/>
  <c r="AA229" i="17"/>
  <c r="Y229" i="17"/>
  <c r="W229" i="17"/>
  <c r="U229" i="17"/>
  <c r="S229" i="17"/>
  <c r="Q229" i="17"/>
  <c r="O229" i="17"/>
  <c r="M229" i="17"/>
  <c r="K229" i="17"/>
  <c r="I229" i="17"/>
  <c r="G229" i="17"/>
  <c r="E229" i="17"/>
  <c r="AQ228" i="17"/>
  <c r="AO228" i="17"/>
  <c r="AM228" i="17"/>
  <c r="AK228" i="17"/>
  <c r="AI228" i="17"/>
  <c r="AG228" i="17"/>
  <c r="AE228" i="17"/>
  <c r="AC228" i="17"/>
  <c r="AA228" i="17"/>
  <c r="Y228" i="17"/>
  <c r="W228" i="17"/>
  <c r="U228" i="17"/>
  <c r="S228" i="17"/>
  <c r="Q228" i="17"/>
  <c r="O228" i="17"/>
  <c r="M228" i="17"/>
  <c r="K228" i="17"/>
  <c r="I228" i="17"/>
  <c r="G228" i="17"/>
  <c r="E228" i="17"/>
  <c r="AQ227" i="17"/>
  <c r="AO227" i="17"/>
  <c r="AM227" i="17"/>
  <c r="AK227" i="17"/>
  <c r="AI227" i="17"/>
  <c r="AG227" i="17"/>
  <c r="AE227" i="17"/>
  <c r="AC227" i="17"/>
  <c r="AA227" i="17"/>
  <c r="Y227" i="17"/>
  <c r="W227" i="17"/>
  <c r="U227" i="17"/>
  <c r="S227" i="17"/>
  <c r="Q227" i="17"/>
  <c r="O227" i="17"/>
  <c r="M227" i="17"/>
  <c r="K227" i="17"/>
  <c r="I227" i="17"/>
  <c r="G227" i="17"/>
  <c r="E227" i="17"/>
  <c r="AQ226" i="17"/>
  <c r="AO226" i="17"/>
  <c r="AM226" i="17"/>
  <c r="AK226" i="17"/>
  <c r="AI226" i="17"/>
  <c r="AG226" i="17"/>
  <c r="AE226" i="17"/>
  <c r="AC226" i="17"/>
  <c r="AA226" i="17"/>
  <c r="Y226" i="17"/>
  <c r="W226" i="17"/>
  <c r="U226" i="17"/>
  <c r="S226" i="17"/>
  <c r="Q226" i="17"/>
  <c r="O226" i="17"/>
  <c r="M226" i="17"/>
  <c r="K226" i="17"/>
  <c r="I226" i="17"/>
  <c r="G226" i="17"/>
  <c r="E226" i="17"/>
  <c r="AQ225" i="17"/>
  <c r="AO225" i="17"/>
  <c r="AM225" i="17"/>
  <c r="AK225" i="17"/>
  <c r="AI225" i="17"/>
  <c r="AG225" i="17"/>
  <c r="AE225" i="17"/>
  <c r="AC225" i="17"/>
  <c r="AA225" i="17"/>
  <c r="Y225" i="17"/>
  <c r="W225" i="17"/>
  <c r="U225" i="17"/>
  <c r="S225" i="17"/>
  <c r="Q225" i="17"/>
  <c r="O225" i="17"/>
  <c r="M225" i="17"/>
  <c r="K225" i="17"/>
  <c r="I225" i="17"/>
  <c r="G225" i="17"/>
  <c r="E225" i="17"/>
  <c r="AQ224" i="17"/>
  <c r="AO224" i="17"/>
  <c r="AM224" i="17"/>
  <c r="AK224" i="17"/>
  <c r="AI224" i="17"/>
  <c r="AG224" i="17"/>
  <c r="AE224" i="17"/>
  <c r="AC224" i="17"/>
  <c r="AA224" i="17"/>
  <c r="Y224" i="17"/>
  <c r="W224" i="17"/>
  <c r="U224" i="17"/>
  <c r="S224" i="17"/>
  <c r="Q224" i="17"/>
  <c r="O224" i="17"/>
  <c r="M224" i="17"/>
  <c r="K224" i="17"/>
  <c r="I224" i="17"/>
  <c r="G224" i="17"/>
  <c r="E224" i="17"/>
  <c r="AQ223" i="17"/>
  <c r="AO223" i="17"/>
  <c r="AM223" i="17"/>
  <c r="AK223" i="17"/>
  <c r="AI223" i="17"/>
  <c r="AG223" i="17"/>
  <c r="AE223" i="17"/>
  <c r="AC223" i="17"/>
  <c r="AA223" i="17"/>
  <c r="Y223" i="17"/>
  <c r="W223" i="17"/>
  <c r="U223" i="17"/>
  <c r="S223" i="17"/>
  <c r="Q223" i="17"/>
  <c r="O223" i="17"/>
  <c r="M223" i="17"/>
  <c r="K223" i="17"/>
  <c r="I223" i="17"/>
  <c r="G223" i="17"/>
  <c r="E223" i="17"/>
  <c r="AQ222" i="17"/>
  <c r="AO222" i="17"/>
  <c r="AM222" i="17"/>
  <c r="AK222" i="17"/>
  <c r="AI222" i="17"/>
  <c r="AG222" i="17"/>
  <c r="AE222" i="17"/>
  <c r="AC222" i="17"/>
  <c r="AA222" i="17"/>
  <c r="Y222" i="17"/>
  <c r="W222" i="17"/>
  <c r="U222" i="17"/>
  <c r="S222" i="17"/>
  <c r="Q222" i="17"/>
  <c r="O222" i="17"/>
  <c r="M222" i="17"/>
  <c r="K222" i="17"/>
  <c r="I222" i="17"/>
  <c r="G222" i="17"/>
  <c r="E222" i="17"/>
  <c r="AQ221" i="17"/>
  <c r="AO221" i="17"/>
  <c r="AM221" i="17"/>
  <c r="AK221" i="17"/>
  <c r="AI221" i="17"/>
  <c r="AG221" i="17"/>
  <c r="AE221" i="17"/>
  <c r="AC221" i="17"/>
  <c r="AA221" i="17"/>
  <c r="Y221" i="17"/>
  <c r="W221" i="17"/>
  <c r="U221" i="17"/>
  <c r="S221" i="17"/>
  <c r="Q221" i="17"/>
  <c r="O221" i="17"/>
  <c r="M221" i="17"/>
  <c r="K221" i="17"/>
  <c r="I221" i="17"/>
  <c r="G221" i="17"/>
  <c r="E221" i="17"/>
  <c r="AQ220" i="17"/>
  <c r="AO220" i="17"/>
  <c r="AM220" i="17"/>
  <c r="AK220" i="17"/>
  <c r="AI220" i="17"/>
  <c r="AG220" i="17"/>
  <c r="AE220" i="17"/>
  <c r="AC220" i="17"/>
  <c r="AA220" i="17"/>
  <c r="Y220" i="17"/>
  <c r="W220" i="17"/>
  <c r="U220" i="17"/>
  <c r="S220" i="17"/>
  <c r="Q220" i="17"/>
  <c r="O220" i="17"/>
  <c r="M220" i="17"/>
  <c r="K220" i="17"/>
  <c r="I220" i="17"/>
  <c r="G220" i="17"/>
  <c r="E220" i="17"/>
  <c r="AQ219" i="17"/>
  <c r="AO219" i="17"/>
  <c r="AM219" i="17"/>
  <c r="AK219" i="17"/>
  <c r="AI219" i="17"/>
  <c r="AG219" i="17"/>
  <c r="AE219" i="17"/>
  <c r="AC219" i="17"/>
  <c r="AA219" i="17"/>
  <c r="Y219" i="17"/>
  <c r="W219" i="17"/>
  <c r="U219" i="17"/>
  <c r="S219" i="17"/>
  <c r="Q219" i="17"/>
  <c r="O219" i="17"/>
  <c r="M219" i="17"/>
  <c r="K219" i="17"/>
  <c r="I219" i="17"/>
  <c r="G219" i="17"/>
  <c r="E219" i="17"/>
  <c r="AQ218" i="17"/>
  <c r="AO218" i="17"/>
  <c r="AM218" i="17"/>
  <c r="AK218" i="17"/>
  <c r="AI218" i="17"/>
  <c r="AG218" i="17"/>
  <c r="AE218" i="17"/>
  <c r="AC218" i="17"/>
  <c r="AA218" i="17"/>
  <c r="Y218" i="17"/>
  <c r="W218" i="17"/>
  <c r="U218" i="17"/>
  <c r="S218" i="17"/>
  <c r="Q218" i="17"/>
  <c r="O218" i="17"/>
  <c r="M218" i="17"/>
  <c r="K218" i="17"/>
  <c r="I218" i="17"/>
  <c r="G218" i="17"/>
  <c r="E218" i="17"/>
  <c r="AQ217" i="17"/>
  <c r="AO217" i="17"/>
  <c r="AM217" i="17"/>
  <c r="AK217" i="17"/>
  <c r="AI217" i="17"/>
  <c r="AG217" i="17"/>
  <c r="AE217" i="17"/>
  <c r="AC217" i="17"/>
  <c r="AA217" i="17"/>
  <c r="Y217" i="17"/>
  <c r="W217" i="17"/>
  <c r="U217" i="17"/>
  <c r="S217" i="17"/>
  <c r="Q217" i="17"/>
  <c r="O217" i="17"/>
  <c r="M217" i="17"/>
  <c r="K217" i="17"/>
  <c r="I217" i="17"/>
  <c r="G217" i="17"/>
  <c r="E217" i="17"/>
  <c r="AQ216" i="17"/>
  <c r="AO216" i="17"/>
  <c r="AM216" i="17"/>
  <c r="AK216" i="17"/>
  <c r="AI216" i="17"/>
  <c r="AG216" i="17"/>
  <c r="AE216" i="17"/>
  <c r="AC216" i="17"/>
  <c r="AA216" i="17"/>
  <c r="Y216" i="17"/>
  <c r="W216" i="17"/>
  <c r="U216" i="17"/>
  <c r="S216" i="17"/>
  <c r="Q216" i="17"/>
  <c r="O216" i="17"/>
  <c r="M216" i="17"/>
  <c r="K216" i="17"/>
  <c r="I216" i="17"/>
  <c r="G216" i="17"/>
  <c r="E216" i="17"/>
  <c r="AQ215" i="17"/>
  <c r="AO215" i="17"/>
  <c r="AM215" i="17"/>
  <c r="AK215" i="17"/>
  <c r="AI215" i="17"/>
  <c r="AG215" i="17"/>
  <c r="AE215" i="17"/>
  <c r="AC215" i="17"/>
  <c r="AA215" i="17"/>
  <c r="Y215" i="17"/>
  <c r="W215" i="17"/>
  <c r="U215" i="17"/>
  <c r="S215" i="17"/>
  <c r="Q215" i="17"/>
  <c r="O215" i="17"/>
  <c r="M215" i="17"/>
  <c r="K215" i="17"/>
  <c r="I215" i="17"/>
  <c r="G215" i="17"/>
  <c r="E215" i="17"/>
  <c r="AQ214" i="17"/>
  <c r="AO214" i="17"/>
  <c r="AM214" i="17"/>
  <c r="AK214" i="17"/>
  <c r="AI214" i="17"/>
  <c r="AG214" i="17"/>
  <c r="AE214" i="17"/>
  <c r="AC214" i="17"/>
  <c r="AA214" i="17"/>
  <c r="Y214" i="17"/>
  <c r="W214" i="17"/>
  <c r="U214" i="17"/>
  <c r="S214" i="17"/>
  <c r="Q214" i="17"/>
  <c r="O214" i="17"/>
  <c r="M214" i="17"/>
  <c r="K214" i="17"/>
  <c r="I214" i="17"/>
  <c r="G214" i="17"/>
  <c r="E214" i="17"/>
  <c r="AQ213" i="17"/>
  <c r="AO213" i="17"/>
  <c r="AM213" i="17"/>
  <c r="AK213" i="17"/>
  <c r="AI213" i="17"/>
  <c r="AG213" i="17"/>
  <c r="AE213" i="17"/>
  <c r="AC213" i="17"/>
  <c r="AA213" i="17"/>
  <c r="Y213" i="17"/>
  <c r="W213" i="17"/>
  <c r="U213" i="17"/>
  <c r="S213" i="17"/>
  <c r="Q213" i="17"/>
  <c r="O213" i="17"/>
  <c r="M213" i="17"/>
  <c r="K213" i="17"/>
  <c r="I213" i="17"/>
  <c r="G213" i="17"/>
  <c r="E213" i="17"/>
  <c r="AQ212" i="17"/>
  <c r="AO212" i="17"/>
  <c r="AM212" i="17"/>
  <c r="AK212" i="17"/>
  <c r="AI212" i="17"/>
  <c r="AG212" i="17"/>
  <c r="AE212" i="17"/>
  <c r="AC212" i="17"/>
  <c r="AA212" i="17"/>
  <c r="Y212" i="17"/>
  <c r="W212" i="17"/>
  <c r="U212" i="17"/>
  <c r="S212" i="17"/>
  <c r="Q212" i="17"/>
  <c r="O212" i="17"/>
  <c r="M212" i="17"/>
  <c r="K212" i="17"/>
  <c r="I212" i="17"/>
  <c r="G212" i="17"/>
  <c r="E212" i="17"/>
  <c r="AQ211" i="17"/>
  <c r="AO211" i="17"/>
  <c r="AM211" i="17"/>
  <c r="AK211" i="17"/>
  <c r="AI211" i="17"/>
  <c r="AG211" i="17"/>
  <c r="AE211" i="17"/>
  <c r="AC211" i="17"/>
  <c r="AA211" i="17"/>
  <c r="Y211" i="17"/>
  <c r="W211" i="17"/>
  <c r="U211" i="17"/>
  <c r="S211" i="17"/>
  <c r="Q211" i="17"/>
  <c r="O211" i="17"/>
  <c r="M211" i="17"/>
  <c r="K211" i="17"/>
  <c r="I211" i="17"/>
  <c r="G211" i="17"/>
  <c r="E211" i="17"/>
  <c r="AQ210" i="17"/>
  <c r="AO210" i="17"/>
  <c r="AM210" i="17"/>
  <c r="AK210" i="17"/>
  <c r="AI210" i="17"/>
  <c r="AG210" i="17"/>
  <c r="AE210" i="17"/>
  <c r="AC210" i="17"/>
  <c r="AA210" i="17"/>
  <c r="Y210" i="17"/>
  <c r="W210" i="17"/>
  <c r="U210" i="17"/>
  <c r="S210" i="17"/>
  <c r="Q210" i="17"/>
  <c r="O210" i="17"/>
  <c r="M210" i="17"/>
  <c r="K210" i="17"/>
  <c r="I210" i="17"/>
  <c r="G210" i="17"/>
  <c r="E210" i="17"/>
  <c r="AQ209" i="17"/>
  <c r="AO209" i="17"/>
  <c r="AM209" i="17"/>
  <c r="AK209" i="17"/>
  <c r="AI209" i="17"/>
  <c r="AG209" i="17"/>
  <c r="AE209" i="17"/>
  <c r="AC209" i="17"/>
  <c r="AA209" i="17"/>
  <c r="Y209" i="17"/>
  <c r="W209" i="17"/>
  <c r="U209" i="17"/>
  <c r="S209" i="17"/>
  <c r="Q209" i="17"/>
  <c r="O209" i="17"/>
  <c r="M209" i="17"/>
  <c r="K209" i="17"/>
  <c r="I209" i="17"/>
  <c r="G209" i="17"/>
  <c r="E209" i="17"/>
  <c r="AQ208" i="17"/>
  <c r="AO208" i="17"/>
  <c r="AM208" i="17"/>
  <c r="AK208" i="17"/>
  <c r="AI208" i="17"/>
  <c r="AG208" i="17"/>
  <c r="AE208" i="17"/>
  <c r="AC208" i="17"/>
  <c r="AA208" i="17"/>
  <c r="Y208" i="17"/>
  <c r="W208" i="17"/>
  <c r="U208" i="17"/>
  <c r="S208" i="17"/>
  <c r="Q208" i="17"/>
  <c r="O208" i="17"/>
  <c r="M208" i="17"/>
  <c r="K208" i="17"/>
  <c r="I208" i="17"/>
  <c r="G208" i="17"/>
  <c r="E208" i="17"/>
  <c r="AQ207" i="17"/>
  <c r="AO207" i="17"/>
  <c r="AM207" i="17"/>
  <c r="AK207" i="17"/>
  <c r="AI207" i="17"/>
  <c r="AG207" i="17"/>
  <c r="AE207" i="17"/>
  <c r="AC207" i="17"/>
  <c r="AA207" i="17"/>
  <c r="Y207" i="17"/>
  <c r="W207" i="17"/>
  <c r="U207" i="17"/>
  <c r="S207" i="17"/>
  <c r="Q207" i="17"/>
  <c r="O207" i="17"/>
  <c r="M207" i="17"/>
  <c r="K207" i="17"/>
  <c r="I207" i="17"/>
  <c r="G207" i="17"/>
  <c r="E207" i="17"/>
  <c r="AQ206" i="17"/>
  <c r="AO206" i="17"/>
  <c r="AM206" i="17"/>
  <c r="AK206" i="17"/>
  <c r="AI206" i="17"/>
  <c r="AG206" i="17"/>
  <c r="AE206" i="17"/>
  <c r="AC206" i="17"/>
  <c r="AA206" i="17"/>
  <c r="Y206" i="17"/>
  <c r="W206" i="17"/>
  <c r="U206" i="17"/>
  <c r="S206" i="17"/>
  <c r="Q206" i="17"/>
  <c r="O206" i="17"/>
  <c r="M206" i="17"/>
  <c r="K206" i="17"/>
  <c r="I206" i="17"/>
  <c r="G206" i="17"/>
  <c r="E206" i="17"/>
  <c r="AQ205" i="17"/>
  <c r="AO205" i="17"/>
  <c r="AM205" i="17"/>
  <c r="AK205" i="17"/>
  <c r="AI205" i="17"/>
  <c r="AG205" i="17"/>
  <c r="AE205" i="17"/>
  <c r="AC205" i="17"/>
  <c r="AA205" i="17"/>
  <c r="Y205" i="17"/>
  <c r="W205" i="17"/>
  <c r="U205" i="17"/>
  <c r="S205" i="17"/>
  <c r="Q205" i="17"/>
  <c r="O205" i="17"/>
  <c r="M205" i="17"/>
  <c r="K205" i="17"/>
  <c r="I205" i="17"/>
  <c r="G205" i="17"/>
  <c r="E205" i="17"/>
  <c r="AQ204" i="17"/>
  <c r="AO204" i="17"/>
  <c r="AM204" i="17"/>
  <c r="AK204" i="17"/>
  <c r="AI204" i="17"/>
  <c r="AG204" i="17"/>
  <c r="AE204" i="17"/>
  <c r="AC204" i="17"/>
  <c r="AA204" i="17"/>
  <c r="Y204" i="17"/>
  <c r="W204" i="17"/>
  <c r="U204" i="17"/>
  <c r="S204" i="17"/>
  <c r="Q204" i="17"/>
  <c r="O204" i="17"/>
  <c r="M204" i="17"/>
  <c r="K204" i="17"/>
  <c r="I204" i="17"/>
  <c r="G204" i="17"/>
  <c r="E204" i="17"/>
  <c r="AQ203" i="17"/>
  <c r="AO203" i="17"/>
  <c r="AM203" i="17"/>
  <c r="AK203" i="17"/>
  <c r="AI203" i="17"/>
  <c r="AG203" i="17"/>
  <c r="AE203" i="17"/>
  <c r="AC203" i="17"/>
  <c r="AA203" i="17"/>
  <c r="Y203" i="17"/>
  <c r="W203" i="17"/>
  <c r="U203" i="17"/>
  <c r="S203" i="17"/>
  <c r="Q203" i="17"/>
  <c r="O203" i="17"/>
  <c r="M203" i="17"/>
  <c r="K203" i="17"/>
  <c r="I203" i="17"/>
  <c r="G203" i="17"/>
  <c r="E203" i="17"/>
  <c r="AQ202" i="17"/>
  <c r="AO202" i="17"/>
  <c r="AM202" i="17"/>
  <c r="AK202" i="17"/>
  <c r="AI202" i="17"/>
  <c r="AG202" i="17"/>
  <c r="AE202" i="17"/>
  <c r="AC202" i="17"/>
  <c r="AA202" i="17"/>
  <c r="Y202" i="17"/>
  <c r="W202" i="17"/>
  <c r="U202" i="17"/>
  <c r="S202" i="17"/>
  <c r="Q202" i="17"/>
  <c r="O202" i="17"/>
  <c r="M202" i="17"/>
  <c r="K202" i="17"/>
  <c r="I202" i="17"/>
  <c r="G202" i="17"/>
  <c r="E202" i="17"/>
  <c r="AQ201" i="17"/>
  <c r="AO201" i="17"/>
  <c r="AM201" i="17"/>
  <c r="AK201" i="17"/>
  <c r="AI201" i="17"/>
  <c r="AG201" i="17"/>
  <c r="AE201" i="17"/>
  <c r="AC201" i="17"/>
  <c r="AA201" i="17"/>
  <c r="Y201" i="17"/>
  <c r="W201" i="17"/>
  <c r="U201" i="17"/>
  <c r="S201" i="17"/>
  <c r="Q201" i="17"/>
  <c r="O201" i="17"/>
  <c r="M201" i="17"/>
  <c r="K201" i="17"/>
  <c r="I201" i="17"/>
  <c r="G201" i="17"/>
  <c r="E201" i="17"/>
  <c r="AQ200" i="17"/>
  <c r="AO200" i="17"/>
  <c r="AM200" i="17"/>
  <c r="AK200" i="17"/>
  <c r="AI200" i="17"/>
  <c r="AG200" i="17"/>
  <c r="AE200" i="17"/>
  <c r="AC200" i="17"/>
  <c r="AA200" i="17"/>
  <c r="Y200" i="17"/>
  <c r="W200" i="17"/>
  <c r="U200" i="17"/>
  <c r="S200" i="17"/>
  <c r="Q200" i="17"/>
  <c r="O200" i="17"/>
  <c r="M200" i="17"/>
  <c r="K200" i="17"/>
  <c r="I200" i="17"/>
  <c r="G200" i="17"/>
  <c r="E200" i="17"/>
  <c r="AQ199" i="17"/>
  <c r="AO199" i="17"/>
  <c r="AM199" i="17"/>
  <c r="AK199" i="17"/>
  <c r="AI199" i="17"/>
  <c r="AG199" i="17"/>
  <c r="AE199" i="17"/>
  <c r="AC199" i="17"/>
  <c r="AA199" i="17"/>
  <c r="Y199" i="17"/>
  <c r="W199" i="17"/>
  <c r="U199" i="17"/>
  <c r="S199" i="17"/>
  <c r="Q199" i="17"/>
  <c r="O199" i="17"/>
  <c r="M199" i="17"/>
  <c r="K199" i="17"/>
  <c r="I199" i="17"/>
  <c r="G199" i="17"/>
  <c r="E199" i="17"/>
  <c r="AQ198" i="17"/>
  <c r="AO198" i="17"/>
  <c r="AM198" i="17"/>
  <c r="AK198" i="17"/>
  <c r="AI198" i="17"/>
  <c r="AG198" i="17"/>
  <c r="AE198" i="17"/>
  <c r="AC198" i="17"/>
  <c r="AA198" i="17"/>
  <c r="Y198" i="17"/>
  <c r="W198" i="17"/>
  <c r="U198" i="17"/>
  <c r="S198" i="17"/>
  <c r="Q198" i="17"/>
  <c r="O198" i="17"/>
  <c r="M198" i="17"/>
  <c r="K198" i="17"/>
  <c r="I198" i="17"/>
  <c r="G198" i="17"/>
  <c r="E198" i="17"/>
  <c r="AQ197" i="17"/>
  <c r="AO197" i="17"/>
  <c r="AM197" i="17"/>
  <c r="AK197" i="17"/>
  <c r="AI197" i="17"/>
  <c r="AG197" i="17"/>
  <c r="AE197" i="17"/>
  <c r="AC197" i="17"/>
  <c r="AA197" i="17"/>
  <c r="Y197" i="17"/>
  <c r="W197" i="17"/>
  <c r="U197" i="17"/>
  <c r="S197" i="17"/>
  <c r="Q197" i="17"/>
  <c r="O197" i="17"/>
  <c r="M197" i="17"/>
  <c r="K197" i="17"/>
  <c r="I197" i="17"/>
  <c r="G197" i="17"/>
  <c r="E197" i="17"/>
  <c r="AQ196" i="17"/>
  <c r="AO196" i="17"/>
  <c r="AM196" i="17"/>
  <c r="AK196" i="17"/>
  <c r="AI196" i="17"/>
  <c r="AG196" i="17"/>
  <c r="AE196" i="17"/>
  <c r="AC196" i="17"/>
  <c r="AA196" i="17"/>
  <c r="Y196" i="17"/>
  <c r="W196" i="17"/>
  <c r="U196" i="17"/>
  <c r="S196" i="17"/>
  <c r="Q196" i="17"/>
  <c r="O196" i="17"/>
  <c r="M196" i="17"/>
  <c r="K196" i="17"/>
  <c r="I196" i="17"/>
  <c r="G196" i="17"/>
  <c r="E196" i="17"/>
  <c r="AQ195" i="17"/>
  <c r="AO195" i="17"/>
  <c r="AM195" i="17"/>
  <c r="AK195" i="17"/>
  <c r="AI195" i="17"/>
  <c r="AG195" i="17"/>
  <c r="AE195" i="17"/>
  <c r="AC195" i="17"/>
  <c r="AA195" i="17"/>
  <c r="Y195" i="17"/>
  <c r="W195" i="17"/>
  <c r="U195" i="17"/>
  <c r="S195" i="17"/>
  <c r="Q195" i="17"/>
  <c r="O195" i="17"/>
  <c r="M195" i="17"/>
  <c r="K195" i="17"/>
  <c r="I195" i="17"/>
  <c r="G195" i="17"/>
  <c r="E195" i="17"/>
  <c r="AQ194" i="17"/>
  <c r="AO194" i="17"/>
  <c r="AM194" i="17"/>
  <c r="AK194" i="17"/>
  <c r="AI194" i="17"/>
  <c r="AG194" i="17"/>
  <c r="AE194" i="17"/>
  <c r="AC194" i="17"/>
  <c r="AA194" i="17"/>
  <c r="Y194" i="17"/>
  <c r="W194" i="17"/>
  <c r="U194" i="17"/>
  <c r="S194" i="17"/>
  <c r="Q194" i="17"/>
  <c r="O194" i="17"/>
  <c r="M194" i="17"/>
  <c r="K194" i="17"/>
  <c r="I194" i="17"/>
  <c r="G194" i="17"/>
  <c r="E194" i="17"/>
  <c r="AQ193" i="17"/>
  <c r="AO193" i="17"/>
  <c r="AM193" i="17"/>
  <c r="AK193" i="17"/>
  <c r="AI193" i="17"/>
  <c r="AG193" i="17"/>
  <c r="AE193" i="17"/>
  <c r="AC193" i="17"/>
  <c r="AA193" i="17"/>
  <c r="Y193" i="17"/>
  <c r="W193" i="17"/>
  <c r="U193" i="17"/>
  <c r="S193" i="17"/>
  <c r="Q193" i="17"/>
  <c r="O193" i="17"/>
  <c r="M193" i="17"/>
  <c r="K193" i="17"/>
  <c r="I193" i="17"/>
  <c r="G193" i="17"/>
  <c r="E193" i="17"/>
  <c r="AQ192" i="17"/>
  <c r="AO192" i="17"/>
  <c r="AM192" i="17"/>
  <c r="AK192" i="17"/>
  <c r="AI192" i="17"/>
  <c r="AG192" i="17"/>
  <c r="AE192" i="17"/>
  <c r="AC192" i="17"/>
  <c r="AA192" i="17"/>
  <c r="Y192" i="17"/>
  <c r="W192" i="17"/>
  <c r="U192" i="17"/>
  <c r="S192" i="17"/>
  <c r="Q192" i="17"/>
  <c r="O192" i="17"/>
  <c r="M192" i="17"/>
  <c r="K192" i="17"/>
  <c r="I192" i="17"/>
  <c r="G192" i="17"/>
  <c r="E192" i="17"/>
  <c r="AQ191" i="17"/>
  <c r="AO191" i="17"/>
  <c r="AM191" i="17"/>
  <c r="AK191" i="17"/>
  <c r="AI191" i="17"/>
  <c r="AG191" i="17"/>
  <c r="AE191" i="17"/>
  <c r="AC191" i="17"/>
  <c r="AA191" i="17"/>
  <c r="Y191" i="17"/>
  <c r="W191" i="17"/>
  <c r="U191" i="17"/>
  <c r="S191" i="17"/>
  <c r="Q191" i="17"/>
  <c r="O191" i="17"/>
  <c r="M191" i="17"/>
  <c r="K191" i="17"/>
  <c r="I191" i="17"/>
  <c r="G191" i="17"/>
  <c r="E191" i="17"/>
  <c r="AQ190" i="17"/>
  <c r="AO190" i="17"/>
  <c r="AM190" i="17"/>
  <c r="AK190" i="17"/>
  <c r="AI190" i="17"/>
  <c r="AG190" i="17"/>
  <c r="AE190" i="17"/>
  <c r="AC190" i="17"/>
  <c r="AA190" i="17"/>
  <c r="Y190" i="17"/>
  <c r="W190" i="17"/>
  <c r="U190" i="17"/>
  <c r="S190" i="17"/>
  <c r="Q190" i="17"/>
  <c r="O190" i="17"/>
  <c r="M190" i="17"/>
  <c r="K190" i="17"/>
  <c r="I190" i="17"/>
  <c r="G190" i="17"/>
  <c r="E190" i="17"/>
  <c r="AQ189" i="17"/>
  <c r="AO189" i="17"/>
  <c r="AM189" i="17"/>
  <c r="AK189" i="17"/>
  <c r="AI189" i="17"/>
  <c r="AG189" i="17"/>
  <c r="AE189" i="17"/>
  <c r="AC189" i="17"/>
  <c r="AA189" i="17"/>
  <c r="Y189" i="17"/>
  <c r="W189" i="17"/>
  <c r="U189" i="17"/>
  <c r="S189" i="17"/>
  <c r="Q189" i="17"/>
  <c r="O189" i="17"/>
  <c r="M189" i="17"/>
  <c r="K189" i="17"/>
  <c r="I189" i="17"/>
  <c r="G189" i="17"/>
  <c r="E189" i="17"/>
  <c r="AQ188" i="17"/>
  <c r="AO188" i="17"/>
  <c r="AM188" i="17"/>
  <c r="AK188" i="17"/>
  <c r="AI188" i="17"/>
  <c r="AG188" i="17"/>
  <c r="AE188" i="17"/>
  <c r="AC188" i="17"/>
  <c r="AA188" i="17"/>
  <c r="Y188" i="17"/>
  <c r="W188" i="17"/>
  <c r="U188" i="17"/>
  <c r="S188" i="17"/>
  <c r="Q188" i="17"/>
  <c r="O188" i="17"/>
  <c r="M188" i="17"/>
  <c r="K188" i="17"/>
  <c r="I188" i="17"/>
  <c r="G188" i="17"/>
  <c r="E188" i="17"/>
  <c r="AQ187" i="17"/>
  <c r="AO187" i="17"/>
  <c r="AM187" i="17"/>
  <c r="AK187" i="17"/>
  <c r="AI187" i="17"/>
  <c r="AG187" i="17"/>
  <c r="AE187" i="17"/>
  <c r="AC187" i="17"/>
  <c r="AA187" i="17"/>
  <c r="Y187" i="17"/>
  <c r="W187" i="17"/>
  <c r="U187" i="17"/>
  <c r="S187" i="17"/>
  <c r="Q187" i="17"/>
  <c r="O187" i="17"/>
  <c r="M187" i="17"/>
  <c r="K187" i="17"/>
  <c r="I187" i="17"/>
  <c r="G187" i="17"/>
  <c r="E187" i="17"/>
  <c r="AQ186" i="17"/>
  <c r="AO186" i="17"/>
  <c r="AM186" i="17"/>
  <c r="AK186" i="17"/>
  <c r="AI186" i="17"/>
  <c r="AG186" i="17"/>
  <c r="AE186" i="17"/>
  <c r="AC186" i="17"/>
  <c r="AA186" i="17"/>
  <c r="Y186" i="17"/>
  <c r="W186" i="17"/>
  <c r="U186" i="17"/>
  <c r="S186" i="17"/>
  <c r="Q186" i="17"/>
  <c r="O186" i="17"/>
  <c r="M186" i="17"/>
  <c r="K186" i="17"/>
  <c r="I186" i="17"/>
  <c r="G186" i="17"/>
  <c r="E186" i="17"/>
  <c r="AQ185" i="17"/>
  <c r="AO185" i="17"/>
  <c r="AM185" i="17"/>
  <c r="AK185" i="17"/>
  <c r="AI185" i="17"/>
  <c r="AG185" i="17"/>
  <c r="AE185" i="17"/>
  <c r="AC185" i="17"/>
  <c r="AA185" i="17"/>
  <c r="Y185" i="17"/>
  <c r="W185" i="17"/>
  <c r="U185" i="17"/>
  <c r="S185" i="17"/>
  <c r="Q185" i="17"/>
  <c r="O185" i="17"/>
  <c r="M185" i="17"/>
  <c r="K185" i="17"/>
  <c r="I185" i="17"/>
  <c r="G185" i="17"/>
  <c r="E185" i="17"/>
  <c r="AQ184" i="17"/>
  <c r="AO184" i="17"/>
  <c r="AM184" i="17"/>
  <c r="AK184" i="17"/>
  <c r="AI184" i="17"/>
  <c r="AG184" i="17"/>
  <c r="AE184" i="17"/>
  <c r="AC184" i="17"/>
  <c r="AA184" i="17"/>
  <c r="Y184" i="17"/>
  <c r="W184" i="17"/>
  <c r="U184" i="17"/>
  <c r="S184" i="17"/>
  <c r="Q184" i="17"/>
  <c r="O184" i="17"/>
  <c r="M184" i="17"/>
  <c r="K184" i="17"/>
  <c r="I184" i="17"/>
  <c r="G184" i="17"/>
  <c r="E184" i="17"/>
  <c r="AQ183" i="17"/>
  <c r="AO183" i="17"/>
  <c r="AM183" i="17"/>
  <c r="AK183" i="17"/>
  <c r="AI183" i="17"/>
  <c r="AG183" i="17"/>
  <c r="AE183" i="17"/>
  <c r="AC183" i="17"/>
  <c r="AA183" i="17"/>
  <c r="Y183" i="17"/>
  <c r="W183" i="17"/>
  <c r="U183" i="17"/>
  <c r="S183" i="17"/>
  <c r="Q183" i="17"/>
  <c r="O183" i="17"/>
  <c r="M183" i="17"/>
  <c r="K183" i="17"/>
  <c r="I183" i="17"/>
  <c r="G183" i="17"/>
  <c r="E183" i="17"/>
  <c r="AQ182" i="17"/>
  <c r="AO182" i="17"/>
  <c r="AM182" i="17"/>
  <c r="AK182" i="17"/>
  <c r="AI182" i="17"/>
  <c r="AG182" i="17"/>
  <c r="AE182" i="17"/>
  <c r="AC182" i="17"/>
  <c r="AA182" i="17"/>
  <c r="Y182" i="17"/>
  <c r="W182" i="17"/>
  <c r="U182" i="17"/>
  <c r="S182" i="17"/>
  <c r="Q182" i="17"/>
  <c r="O182" i="17"/>
  <c r="M182" i="17"/>
  <c r="K182" i="17"/>
  <c r="I182" i="17"/>
  <c r="G182" i="17"/>
  <c r="E182" i="17"/>
  <c r="AQ181" i="17"/>
  <c r="AO181" i="17"/>
  <c r="AM181" i="17"/>
  <c r="AK181" i="17"/>
  <c r="AI181" i="17"/>
  <c r="AG181" i="17"/>
  <c r="AE181" i="17"/>
  <c r="AC181" i="17"/>
  <c r="AA181" i="17"/>
  <c r="Y181" i="17"/>
  <c r="W181" i="17"/>
  <c r="U181" i="17"/>
  <c r="S181" i="17"/>
  <c r="Q181" i="17"/>
  <c r="O181" i="17"/>
  <c r="M181" i="17"/>
  <c r="K181" i="17"/>
  <c r="I181" i="17"/>
  <c r="G181" i="17"/>
  <c r="E181" i="17"/>
  <c r="AQ180" i="17"/>
  <c r="AO180" i="17"/>
  <c r="AM180" i="17"/>
  <c r="AK180" i="17"/>
  <c r="AI180" i="17"/>
  <c r="AG180" i="17"/>
  <c r="AE180" i="17"/>
  <c r="AC180" i="17"/>
  <c r="AA180" i="17"/>
  <c r="Y180" i="17"/>
  <c r="W180" i="17"/>
  <c r="U180" i="17"/>
  <c r="S180" i="17"/>
  <c r="Q180" i="17"/>
  <c r="O180" i="17"/>
  <c r="M180" i="17"/>
  <c r="K180" i="17"/>
  <c r="I180" i="17"/>
  <c r="G180" i="17"/>
  <c r="E180" i="17"/>
  <c r="AQ179" i="17"/>
  <c r="AO179" i="17"/>
  <c r="AM179" i="17"/>
  <c r="AK179" i="17"/>
  <c r="AI179" i="17"/>
  <c r="AG179" i="17"/>
  <c r="AE179" i="17"/>
  <c r="AC179" i="17"/>
  <c r="AA179" i="17"/>
  <c r="Y179" i="17"/>
  <c r="W179" i="17"/>
  <c r="U179" i="17"/>
  <c r="S179" i="17"/>
  <c r="Q179" i="17"/>
  <c r="O179" i="17"/>
  <c r="M179" i="17"/>
  <c r="K179" i="17"/>
  <c r="I179" i="17"/>
  <c r="G179" i="17"/>
  <c r="E179" i="17"/>
  <c r="AQ178" i="17"/>
  <c r="AO178" i="17"/>
  <c r="AM178" i="17"/>
  <c r="AK178" i="17"/>
  <c r="AI178" i="17"/>
  <c r="AG178" i="17"/>
  <c r="AE178" i="17"/>
  <c r="AC178" i="17"/>
  <c r="AA178" i="17"/>
  <c r="Y178" i="17"/>
  <c r="W178" i="17"/>
  <c r="U178" i="17"/>
  <c r="S178" i="17"/>
  <c r="Q178" i="17"/>
  <c r="O178" i="17"/>
  <c r="M178" i="17"/>
  <c r="K178" i="17"/>
  <c r="I178" i="17"/>
  <c r="G178" i="17"/>
  <c r="E178" i="17"/>
  <c r="AQ177" i="17"/>
  <c r="AO177" i="17"/>
  <c r="AM177" i="17"/>
  <c r="AK177" i="17"/>
  <c r="AI177" i="17"/>
  <c r="AG177" i="17"/>
  <c r="AE177" i="17"/>
  <c r="AC177" i="17"/>
  <c r="AA177" i="17"/>
  <c r="Y177" i="17"/>
  <c r="W177" i="17"/>
  <c r="U177" i="17"/>
  <c r="S177" i="17"/>
  <c r="Q177" i="17"/>
  <c r="O177" i="17"/>
  <c r="M177" i="17"/>
  <c r="K177" i="17"/>
  <c r="I177" i="17"/>
  <c r="G177" i="17"/>
  <c r="E177" i="17"/>
  <c r="AQ176" i="17"/>
  <c r="AO176" i="17"/>
  <c r="AM176" i="17"/>
  <c r="AK176" i="17"/>
  <c r="AI176" i="17"/>
  <c r="AG176" i="17"/>
  <c r="AE176" i="17"/>
  <c r="AC176" i="17"/>
  <c r="AA176" i="17"/>
  <c r="Y176" i="17"/>
  <c r="W176" i="17"/>
  <c r="U176" i="17"/>
  <c r="S176" i="17"/>
  <c r="Q176" i="17"/>
  <c r="O176" i="17"/>
  <c r="M176" i="17"/>
  <c r="K176" i="17"/>
  <c r="I176" i="17"/>
  <c r="G176" i="17"/>
  <c r="E176" i="17"/>
  <c r="AQ175" i="17"/>
  <c r="AO175" i="17"/>
  <c r="AM175" i="17"/>
  <c r="AK175" i="17"/>
  <c r="AI175" i="17"/>
  <c r="AG175" i="17"/>
  <c r="AE175" i="17"/>
  <c r="AC175" i="17"/>
  <c r="AA175" i="17"/>
  <c r="Y175" i="17"/>
  <c r="W175" i="17"/>
  <c r="U175" i="17"/>
  <c r="S175" i="17"/>
  <c r="Q175" i="17"/>
  <c r="O175" i="17"/>
  <c r="M175" i="17"/>
  <c r="K175" i="17"/>
  <c r="I175" i="17"/>
  <c r="G175" i="17"/>
  <c r="E175" i="17"/>
  <c r="AQ174" i="17"/>
  <c r="AO174" i="17"/>
  <c r="AM174" i="17"/>
  <c r="AK174" i="17"/>
  <c r="AI174" i="17"/>
  <c r="AG174" i="17"/>
  <c r="AE174" i="17"/>
  <c r="AC174" i="17"/>
  <c r="AA174" i="17"/>
  <c r="Y174" i="17"/>
  <c r="W174" i="17"/>
  <c r="U174" i="17"/>
  <c r="S174" i="17"/>
  <c r="Q174" i="17"/>
  <c r="O174" i="17"/>
  <c r="M174" i="17"/>
  <c r="K174" i="17"/>
  <c r="I174" i="17"/>
  <c r="G174" i="17"/>
  <c r="E174" i="17"/>
  <c r="AQ173" i="17"/>
  <c r="AO173" i="17"/>
  <c r="AM173" i="17"/>
  <c r="AK173" i="17"/>
  <c r="AI173" i="17"/>
  <c r="AG173" i="17"/>
  <c r="AE173" i="17"/>
  <c r="AC173" i="17"/>
  <c r="AA173" i="17"/>
  <c r="Y173" i="17"/>
  <c r="W173" i="17"/>
  <c r="U173" i="17"/>
  <c r="S173" i="17"/>
  <c r="Q173" i="17"/>
  <c r="O173" i="17"/>
  <c r="M173" i="17"/>
  <c r="K173" i="17"/>
  <c r="I173" i="17"/>
  <c r="G173" i="17"/>
  <c r="E173" i="17"/>
  <c r="AQ172" i="17"/>
  <c r="AO172" i="17"/>
  <c r="AM172" i="17"/>
  <c r="AK172" i="17"/>
  <c r="AI172" i="17"/>
  <c r="AG172" i="17"/>
  <c r="AE172" i="17"/>
  <c r="AC172" i="17"/>
  <c r="AA172" i="17"/>
  <c r="Y172" i="17"/>
  <c r="W172" i="17"/>
  <c r="U172" i="17"/>
  <c r="S172" i="17"/>
  <c r="Q172" i="17"/>
  <c r="O172" i="17"/>
  <c r="M172" i="17"/>
  <c r="K172" i="17"/>
  <c r="I172" i="17"/>
  <c r="G172" i="17"/>
  <c r="E172" i="17"/>
  <c r="AQ171" i="17"/>
  <c r="AO171" i="17"/>
  <c r="AM171" i="17"/>
  <c r="AK171" i="17"/>
  <c r="AI171" i="17"/>
  <c r="AG171" i="17"/>
  <c r="AE171" i="17"/>
  <c r="AC171" i="17"/>
  <c r="AA171" i="17"/>
  <c r="Y171" i="17"/>
  <c r="W171" i="17"/>
  <c r="U171" i="17"/>
  <c r="S171" i="17"/>
  <c r="Q171" i="17"/>
  <c r="O171" i="17"/>
  <c r="M171" i="17"/>
  <c r="K171" i="17"/>
  <c r="I171" i="17"/>
  <c r="G171" i="17"/>
  <c r="E171" i="17"/>
  <c r="AQ170" i="17"/>
  <c r="AO170" i="17"/>
  <c r="AM170" i="17"/>
  <c r="AK170" i="17"/>
  <c r="AI170" i="17"/>
  <c r="AG170" i="17"/>
  <c r="AE170" i="17"/>
  <c r="AC170" i="17"/>
  <c r="AA170" i="17"/>
  <c r="Y170" i="17"/>
  <c r="W170" i="17"/>
  <c r="U170" i="17"/>
  <c r="S170" i="17"/>
  <c r="Q170" i="17"/>
  <c r="O170" i="17"/>
  <c r="M170" i="17"/>
  <c r="K170" i="17"/>
  <c r="I170" i="17"/>
  <c r="G170" i="17"/>
  <c r="E170" i="17"/>
  <c r="AQ169" i="17"/>
  <c r="AO169" i="17"/>
  <c r="AM169" i="17"/>
  <c r="AK169" i="17"/>
  <c r="AI169" i="17"/>
  <c r="AG169" i="17"/>
  <c r="AE169" i="17"/>
  <c r="AC169" i="17"/>
  <c r="AA169" i="17"/>
  <c r="Y169" i="17"/>
  <c r="W169" i="17"/>
  <c r="U169" i="17"/>
  <c r="S169" i="17"/>
  <c r="Q169" i="17"/>
  <c r="O169" i="17"/>
  <c r="M169" i="17"/>
  <c r="K169" i="17"/>
  <c r="I169" i="17"/>
  <c r="G169" i="17"/>
  <c r="E169" i="17"/>
  <c r="AQ168" i="17"/>
  <c r="AO168" i="17"/>
  <c r="AM168" i="17"/>
  <c r="AK168" i="17"/>
  <c r="AI168" i="17"/>
  <c r="AG168" i="17"/>
  <c r="AE168" i="17"/>
  <c r="AC168" i="17"/>
  <c r="AA168" i="17"/>
  <c r="Y168" i="17"/>
  <c r="W168" i="17"/>
  <c r="U168" i="17"/>
  <c r="S168" i="17"/>
  <c r="Q168" i="17"/>
  <c r="O168" i="17"/>
  <c r="M168" i="17"/>
  <c r="K168" i="17"/>
  <c r="I168" i="17"/>
  <c r="G168" i="17"/>
  <c r="E168" i="17"/>
  <c r="AQ167" i="17"/>
  <c r="AO167" i="17"/>
  <c r="AM167" i="17"/>
  <c r="AK167" i="17"/>
  <c r="AI167" i="17"/>
  <c r="AG167" i="17"/>
  <c r="AE167" i="17"/>
  <c r="AC167" i="17"/>
  <c r="AA167" i="17"/>
  <c r="Y167" i="17"/>
  <c r="W167" i="17"/>
  <c r="U167" i="17"/>
  <c r="S167" i="17"/>
  <c r="Q167" i="17"/>
  <c r="O167" i="17"/>
  <c r="M167" i="17"/>
  <c r="K167" i="17"/>
  <c r="I167" i="17"/>
  <c r="G167" i="17"/>
  <c r="E167" i="17"/>
  <c r="AQ166" i="17"/>
  <c r="AO166" i="17"/>
  <c r="AM166" i="17"/>
  <c r="AK166" i="17"/>
  <c r="AI166" i="17"/>
  <c r="AG166" i="17"/>
  <c r="AE166" i="17"/>
  <c r="AC166" i="17"/>
  <c r="AA166" i="17"/>
  <c r="Y166" i="17"/>
  <c r="W166" i="17"/>
  <c r="U166" i="17"/>
  <c r="S166" i="17"/>
  <c r="Q166" i="17"/>
  <c r="O166" i="17"/>
  <c r="M166" i="17"/>
  <c r="K166" i="17"/>
  <c r="I166" i="17"/>
  <c r="G166" i="17"/>
  <c r="E166" i="17"/>
  <c r="AQ165" i="17"/>
  <c r="AO165" i="17"/>
  <c r="AM165" i="17"/>
  <c r="AK165" i="17"/>
  <c r="AI165" i="17"/>
  <c r="AG165" i="17"/>
  <c r="AE165" i="17"/>
  <c r="AC165" i="17"/>
  <c r="AA165" i="17"/>
  <c r="Y165" i="17"/>
  <c r="W165" i="17"/>
  <c r="U165" i="17"/>
  <c r="S165" i="17"/>
  <c r="Q165" i="17"/>
  <c r="O165" i="17"/>
  <c r="M165" i="17"/>
  <c r="K165" i="17"/>
  <c r="I165" i="17"/>
  <c r="G165" i="17"/>
  <c r="E165" i="17"/>
  <c r="AQ164" i="17"/>
  <c r="AO164" i="17"/>
  <c r="AM164" i="17"/>
  <c r="AK164" i="17"/>
  <c r="AI164" i="17"/>
  <c r="AG164" i="17"/>
  <c r="AE164" i="17"/>
  <c r="AC164" i="17"/>
  <c r="AA164" i="17"/>
  <c r="Y164" i="17"/>
  <c r="W164" i="17"/>
  <c r="U164" i="17"/>
  <c r="S164" i="17"/>
  <c r="Q164" i="17"/>
  <c r="O164" i="17"/>
  <c r="M164" i="17"/>
  <c r="K164" i="17"/>
  <c r="I164" i="17"/>
  <c r="G164" i="17"/>
  <c r="E164" i="17"/>
  <c r="AQ163" i="17"/>
  <c r="AO163" i="17"/>
  <c r="AM163" i="17"/>
  <c r="AK163" i="17"/>
  <c r="AI163" i="17"/>
  <c r="AG163" i="17"/>
  <c r="AE163" i="17"/>
  <c r="AC163" i="17"/>
  <c r="AA163" i="17"/>
  <c r="Y163" i="17"/>
  <c r="W163" i="17"/>
  <c r="U163" i="17"/>
  <c r="S163" i="17"/>
  <c r="Q163" i="17"/>
  <c r="O163" i="17"/>
  <c r="M163" i="17"/>
  <c r="K163" i="17"/>
  <c r="I163" i="17"/>
  <c r="G163" i="17"/>
  <c r="E163" i="17"/>
  <c r="AQ162" i="17"/>
  <c r="AO162" i="17"/>
  <c r="AM162" i="17"/>
  <c r="AK162" i="17"/>
  <c r="AI162" i="17"/>
  <c r="AG162" i="17"/>
  <c r="AE162" i="17"/>
  <c r="AC162" i="17"/>
  <c r="AA162" i="17"/>
  <c r="Y162" i="17"/>
  <c r="W162" i="17"/>
  <c r="U162" i="17"/>
  <c r="S162" i="17"/>
  <c r="Q162" i="17"/>
  <c r="O162" i="17"/>
  <c r="M162" i="17"/>
  <c r="K162" i="17"/>
  <c r="I162" i="17"/>
  <c r="G162" i="17"/>
  <c r="E162" i="17"/>
  <c r="AQ161" i="17"/>
  <c r="AO161" i="17"/>
  <c r="AM161" i="17"/>
  <c r="AK161" i="17"/>
  <c r="AI161" i="17"/>
  <c r="AG161" i="17"/>
  <c r="AE161" i="17"/>
  <c r="AC161" i="17"/>
  <c r="AA161" i="17"/>
  <c r="Y161" i="17"/>
  <c r="W161" i="17"/>
  <c r="U161" i="17"/>
  <c r="S161" i="17"/>
  <c r="Q161" i="17"/>
  <c r="O161" i="17"/>
  <c r="M161" i="17"/>
  <c r="K161" i="17"/>
  <c r="I161" i="17"/>
  <c r="G161" i="17"/>
  <c r="E161" i="17"/>
  <c r="AQ160" i="17"/>
  <c r="AO160" i="17"/>
  <c r="AM160" i="17"/>
  <c r="AK160" i="17"/>
  <c r="AI160" i="17"/>
  <c r="AG160" i="17"/>
  <c r="AE160" i="17"/>
  <c r="AC160" i="17"/>
  <c r="AA160" i="17"/>
  <c r="Y160" i="17"/>
  <c r="W160" i="17"/>
  <c r="U160" i="17"/>
  <c r="S160" i="17"/>
  <c r="Q160" i="17"/>
  <c r="O160" i="17"/>
  <c r="M160" i="17"/>
  <c r="K160" i="17"/>
  <c r="I160" i="17"/>
  <c r="G160" i="17"/>
  <c r="E160" i="17"/>
  <c r="AQ159" i="17"/>
  <c r="AO159" i="17"/>
  <c r="AM159" i="17"/>
  <c r="AK159" i="17"/>
  <c r="AI159" i="17"/>
  <c r="AG159" i="17"/>
  <c r="AE159" i="17"/>
  <c r="AC159" i="17"/>
  <c r="AA159" i="17"/>
  <c r="Y159" i="17"/>
  <c r="W159" i="17"/>
  <c r="U159" i="17"/>
  <c r="S159" i="17"/>
  <c r="Q159" i="17"/>
  <c r="O159" i="17"/>
  <c r="M159" i="17"/>
  <c r="K159" i="17"/>
  <c r="I159" i="17"/>
  <c r="G159" i="17"/>
  <c r="E159" i="17"/>
  <c r="AQ158" i="17"/>
  <c r="AO158" i="17"/>
  <c r="AM158" i="17"/>
  <c r="AK158" i="17"/>
  <c r="AI158" i="17"/>
  <c r="AG158" i="17"/>
  <c r="AE158" i="17"/>
  <c r="AC158" i="17"/>
  <c r="AA158" i="17"/>
  <c r="Y158" i="17"/>
  <c r="W158" i="17"/>
  <c r="U158" i="17"/>
  <c r="S158" i="17"/>
  <c r="Q158" i="17"/>
  <c r="O158" i="17"/>
  <c r="M158" i="17"/>
  <c r="K158" i="17"/>
  <c r="I158" i="17"/>
  <c r="G158" i="17"/>
  <c r="E158" i="17"/>
  <c r="AQ157" i="17"/>
  <c r="AO157" i="17"/>
  <c r="AM157" i="17"/>
  <c r="AK157" i="17"/>
  <c r="AI157" i="17"/>
  <c r="AG157" i="17"/>
  <c r="AE157" i="17"/>
  <c r="AC157" i="17"/>
  <c r="AA157" i="17"/>
  <c r="Y157" i="17"/>
  <c r="W157" i="17"/>
  <c r="U157" i="17"/>
  <c r="S157" i="17"/>
  <c r="Q157" i="17"/>
  <c r="O157" i="17"/>
  <c r="M157" i="17"/>
  <c r="K157" i="17"/>
  <c r="I157" i="17"/>
  <c r="G157" i="17"/>
  <c r="E157" i="17"/>
  <c r="AQ156" i="17"/>
  <c r="AO156" i="17"/>
  <c r="AM156" i="17"/>
  <c r="AK156" i="17"/>
  <c r="AI156" i="17"/>
  <c r="AG156" i="17"/>
  <c r="AE156" i="17"/>
  <c r="AC156" i="17"/>
  <c r="AA156" i="17"/>
  <c r="Y156" i="17"/>
  <c r="W156" i="17"/>
  <c r="U156" i="17"/>
  <c r="S156" i="17"/>
  <c r="Q156" i="17"/>
  <c r="O156" i="17"/>
  <c r="M156" i="17"/>
  <c r="K156" i="17"/>
  <c r="I156" i="17"/>
  <c r="G156" i="17"/>
  <c r="E156" i="17"/>
  <c r="AQ155" i="17"/>
  <c r="AO155" i="17"/>
  <c r="AM155" i="17"/>
  <c r="AK155" i="17"/>
  <c r="AI155" i="17"/>
  <c r="AG155" i="17"/>
  <c r="AE155" i="17"/>
  <c r="AC155" i="17"/>
  <c r="AA155" i="17"/>
  <c r="Y155" i="17"/>
  <c r="W155" i="17"/>
  <c r="U155" i="17"/>
  <c r="S155" i="17"/>
  <c r="Q155" i="17"/>
  <c r="O155" i="17"/>
  <c r="M155" i="17"/>
  <c r="K155" i="17"/>
  <c r="I155" i="17"/>
  <c r="G155" i="17"/>
  <c r="E155" i="17"/>
  <c r="AQ154" i="17"/>
  <c r="AO154" i="17"/>
  <c r="AM154" i="17"/>
  <c r="AK154" i="17"/>
  <c r="AI154" i="17"/>
  <c r="AG154" i="17"/>
  <c r="AE154" i="17"/>
  <c r="AC154" i="17"/>
  <c r="AA154" i="17"/>
  <c r="Y154" i="17"/>
  <c r="W154" i="17"/>
  <c r="U154" i="17"/>
  <c r="S154" i="17"/>
  <c r="Q154" i="17"/>
  <c r="O154" i="17"/>
  <c r="M154" i="17"/>
  <c r="K154" i="17"/>
  <c r="I154" i="17"/>
  <c r="G154" i="17"/>
  <c r="E154" i="17"/>
  <c r="AQ153" i="17"/>
  <c r="AO153" i="17"/>
  <c r="AM153" i="17"/>
  <c r="AK153" i="17"/>
  <c r="AI153" i="17"/>
  <c r="AG153" i="17"/>
  <c r="AE153" i="17"/>
  <c r="AC153" i="17"/>
  <c r="AA153" i="17"/>
  <c r="Y153" i="17"/>
  <c r="W153" i="17"/>
  <c r="U153" i="17"/>
  <c r="S153" i="17"/>
  <c r="Q153" i="17"/>
  <c r="O153" i="17"/>
  <c r="M153" i="17"/>
  <c r="K153" i="17"/>
  <c r="I153" i="17"/>
  <c r="G153" i="17"/>
  <c r="E153" i="17"/>
  <c r="AQ152" i="17"/>
  <c r="AO152" i="17"/>
  <c r="AM152" i="17"/>
  <c r="AK152" i="17"/>
  <c r="AI152" i="17"/>
  <c r="AG152" i="17"/>
  <c r="AE152" i="17"/>
  <c r="AC152" i="17"/>
  <c r="AA152" i="17"/>
  <c r="Y152" i="17"/>
  <c r="W152" i="17"/>
  <c r="U152" i="17"/>
  <c r="S152" i="17"/>
  <c r="Q152" i="17"/>
  <c r="O152" i="17"/>
  <c r="M152" i="17"/>
  <c r="K152" i="17"/>
  <c r="I152" i="17"/>
  <c r="G152" i="17"/>
  <c r="E152" i="17"/>
  <c r="AQ151" i="17"/>
  <c r="AO151" i="17"/>
  <c r="AM151" i="17"/>
  <c r="AK151" i="17"/>
  <c r="AI151" i="17"/>
  <c r="AG151" i="17"/>
  <c r="AE151" i="17"/>
  <c r="AC151" i="17"/>
  <c r="AA151" i="17"/>
  <c r="Y151" i="17"/>
  <c r="W151" i="17"/>
  <c r="U151" i="17"/>
  <c r="S151" i="17"/>
  <c r="Q151" i="17"/>
  <c r="O151" i="17"/>
  <c r="M151" i="17"/>
  <c r="K151" i="17"/>
  <c r="I151" i="17"/>
  <c r="G151" i="17"/>
  <c r="E151" i="17"/>
  <c r="AQ150" i="17"/>
  <c r="AO150" i="17"/>
  <c r="AM150" i="17"/>
  <c r="AK150" i="17"/>
  <c r="AI150" i="17"/>
  <c r="AG150" i="17"/>
  <c r="AE150" i="17"/>
  <c r="AC150" i="17"/>
  <c r="AA150" i="17"/>
  <c r="Y150" i="17"/>
  <c r="W150" i="17"/>
  <c r="U150" i="17"/>
  <c r="S150" i="17"/>
  <c r="Q150" i="17"/>
  <c r="O150" i="17"/>
  <c r="M150" i="17"/>
  <c r="K150" i="17"/>
  <c r="I150" i="17"/>
  <c r="G150" i="17"/>
  <c r="E150" i="17"/>
  <c r="AQ149" i="17"/>
  <c r="AO149" i="17"/>
  <c r="AM149" i="17"/>
  <c r="AK149" i="17"/>
  <c r="AI149" i="17"/>
  <c r="AG149" i="17"/>
  <c r="AE149" i="17"/>
  <c r="AC149" i="17"/>
  <c r="AA149" i="17"/>
  <c r="Y149" i="17"/>
  <c r="W149" i="17"/>
  <c r="U149" i="17"/>
  <c r="S149" i="17"/>
  <c r="Q149" i="17"/>
  <c r="O149" i="17"/>
  <c r="M149" i="17"/>
  <c r="K149" i="17"/>
  <c r="I149" i="17"/>
  <c r="G149" i="17"/>
  <c r="E149" i="17"/>
  <c r="AQ148" i="17"/>
  <c r="AO148" i="17"/>
  <c r="AM148" i="17"/>
  <c r="AK148" i="17"/>
  <c r="AI148" i="17"/>
  <c r="AG148" i="17"/>
  <c r="AE148" i="17"/>
  <c r="AC148" i="17"/>
  <c r="AA148" i="17"/>
  <c r="Y148" i="17"/>
  <c r="W148" i="17"/>
  <c r="U148" i="17"/>
  <c r="S148" i="17"/>
  <c r="Q148" i="17"/>
  <c r="O148" i="17"/>
  <c r="M148" i="17"/>
  <c r="K148" i="17"/>
  <c r="I148" i="17"/>
  <c r="G148" i="17"/>
  <c r="E148" i="17"/>
  <c r="AQ147" i="17"/>
  <c r="AO147" i="17"/>
  <c r="AM147" i="17"/>
  <c r="AK147" i="17"/>
  <c r="AI147" i="17"/>
  <c r="AG147" i="17"/>
  <c r="AE147" i="17"/>
  <c r="AC147" i="17"/>
  <c r="AA147" i="17"/>
  <c r="Y147" i="17"/>
  <c r="W147" i="17"/>
  <c r="U147" i="17"/>
  <c r="S147" i="17"/>
  <c r="Q147" i="17"/>
  <c r="O147" i="17"/>
  <c r="M147" i="17"/>
  <c r="K147" i="17"/>
  <c r="I147" i="17"/>
  <c r="G147" i="17"/>
  <c r="E147" i="17"/>
  <c r="AQ146" i="17"/>
  <c r="AO146" i="17"/>
  <c r="AM146" i="17"/>
  <c r="AK146" i="17"/>
  <c r="AI146" i="17"/>
  <c r="AG146" i="17"/>
  <c r="AE146" i="17"/>
  <c r="AC146" i="17"/>
  <c r="AA146" i="17"/>
  <c r="Y146" i="17"/>
  <c r="W146" i="17"/>
  <c r="U146" i="17"/>
  <c r="S146" i="17"/>
  <c r="Q146" i="17"/>
  <c r="O146" i="17"/>
  <c r="M146" i="17"/>
  <c r="K146" i="17"/>
  <c r="I146" i="17"/>
  <c r="G146" i="17"/>
  <c r="E146" i="17"/>
  <c r="AQ145" i="17"/>
  <c r="AO145" i="17"/>
  <c r="AM145" i="17"/>
  <c r="AK145" i="17"/>
  <c r="AI145" i="17"/>
  <c r="AG145" i="17"/>
  <c r="AE145" i="17"/>
  <c r="AC145" i="17"/>
  <c r="AA145" i="17"/>
  <c r="Y145" i="17"/>
  <c r="W145" i="17"/>
  <c r="U145" i="17"/>
  <c r="S145" i="17"/>
  <c r="Q145" i="17"/>
  <c r="O145" i="17"/>
  <c r="M145" i="17"/>
  <c r="K145" i="17"/>
  <c r="I145" i="17"/>
  <c r="G145" i="17"/>
  <c r="E145" i="17"/>
  <c r="AQ144" i="17"/>
  <c r="AO144" i="17"/>
  <c r="AM144" i="17"/>
  <c r="AK144" i="17"/>
  <c r="AI144" i="17"/>
  <c r="AG144" i="17"/>
  <c r="AE144" i="17"/>
  <c r="AC144" i="17"/>
  <c r="AA144" i="17"/>
  <c r="Y144" i="17"/>
  <c r="W144" i="17"/>
  <c r="U144" i="17"/>
  <c r="S144" i="17"/>
  <c r="Q144" i="17"/>
  <c r="O144" i="17"/>
  <c r="M144" i="17"/>
  <c r="K144" i="17"/>
  <c r="I144" i="17"/>
  <c r="G144" i="17"/>
  <c r="E144" i="17"/>
  <c r="AQ143" i="17"/>
  <c r="AO143" i="17"/>
  <c r="AM143" i="17"/>
  <c r="AK143" i="17"/>
  <c r="AI143" i="17"/>
  <c r="AG143" i="17"/>
  <c r="AE143" i="17"/>
  <c r="AC143" i="17"/>
  <c r="AA143" i="17"/>
  <c r="Y143" i="17"/>
  <c r="W143" i="17"/>
  <c r="U143" i="17"/>
  <c r="S143" i="17"/>
  <c r="Q143" i="17"/>
  <c r="O143" i="17"/>
  <c r="M143" i="17"/>
  <c r="K143" i="17"/>
  <c r="I143" i="17"/>
  <c r="G143" i="17"/>
  <c r="E143" i="17"/>
  <c r="AQ142" i="17"/>
  <c r="AO142" i="17"/>
  <c r="AM142" i="17"/>
  <c r="AK142" i="17"/>
  <c r="AI142" i="17"/>
  <c r="AG142" i="17"/>
  <c r="AE142" i="17"/>
  <c r="AC142" i="17"/>
  <c r="AA142" i="17"/>
  <c r="Y142" i="17"/>
  <c r="W142" i="17"/>
  <c r="U142" i="17"/>
  <c r="S142" i="17"/>
  <c r="Q142" i="17"/>
  <c r="O142" i="17"/>
  <c r="M142" i="17"/>
  <c r="K142" i="17"/>
  <c r="I142" i="17"/>
  <c r="G142" i="17"/>
  <c r="E142" i="17"/>
  <c r="AQ141" i="17"/>
  <c r="AO141" i="17"/>
  <c r="AM141" i="17"/>
  <c r="AK141" i="17"/>
  <c r="AI141" i="17"/>
  <c r="AG141" i="17"/>
  <c r="AE141" i="17"/>
  <c r="AC141" i="17"/>
  <c r="AA141" i="17"/>
  <c r="Y141" i="17"/>
  <c r="W141" i="17"/>
  <c r="U141" i="17"/>
  <c r="S141" i="17"/>
  <c r="Q141" i="17"/>
  <c r="O141" i="17"/>
  <c r="M141" i="17"/>
  <c r="K141" i="17"/>
  <c r="I141" i="17"/>
  <c r="G141" i="17"/>
  <c r="E141" i="17"/>
  <c r="AQ140" i="17"/>
  <c r="AO140" i="17"/>
  <c r="AM140" i="17"/>
  <c r="AK140" i="17"/>
  <c r="AI140" i="17"/>
  <c r="AG140" i="17"/>
  <c r="AE140" i="17"/>
  <c r="AC140" i="17"/>
  <c r="AA140" i="17"/>
  <c r="Y140" i="17"/>
  <c r="W140" i="17"/>
  <c r="U140" i="17"/>
  <c r="S140" i="17"/>
  <c r="Q140" i="17"/>
  <c r="O140" i="17"/>
  <c r="M140" i="17"/>
  <c r="K140" i="17"/>
  <c r="I140" i="17"/>
  <c r="G140" i="17"/>
  <c r="E140" i="17"/>
  <c r="AQ139" i="17"/>
  <c r="AO139" i="17"/>
  <c r="AM139" i="17"/>
  <c r="AK139" i="17"/>
  <c r="AI139" i="17"/>
  <c r="AG139" i="17"/>
  <c r="AE139" i="17"/>
  <c r="AC139" i="17"/>
  <c r="AA139" i="17"/>
  <c r="Y139" i="17"/>
  <c r="W139" i="17"/>
  <c r="U139" i="17"/>
  <c r="S139" i="17"/>
  <c r="Q139" i="17"/>
  <c r="O139" i="17"/>
  <c r="M139" i="17"/>
  <c r="K139" i="17"/>
  <c r="I139" i="17"/>
  <c r="G139" i="17"/>
  <c r="E139" i="17"/>
  <c r="AQ138" i="17"/>
  <c r="AO138" i="17"/>
  <c r="AM138" i="17"/>
  <c r="AK138" i="17"/>
  <c r="AI138" i="17"/>
  <c r="AG138" i="17"/>
  <c r="AE138" i="17"/>
  <c r="AC138" i="17"/>
  <c r="AA138" i="17"/>
  <c r="Y138" i="17"/>
  <c r="W138" i="17"/>
  <c r="U138" i="17"/>
  <c r="S138" i="17"/>
  <c r="Q138" i="17"/>
  <c r="O138" i="17"/>
  <c r="M138" i="17"/>
  <c r="K138" i="17"/>
  <c r="I138" i="17"/>
  <c r="G138" i="17"/>
  <c r="E138" i="17"/>
  <c r="AQ137" i="17"/>
  <c r="AO137" i="17"/>
  <c r="AM137" i="17"/>
  <c r="AK137" i="17"/>
  <c r="AI137" i="17"/>
  <c r="AG137" i="17"/>
  <c r="AE137" i="17"/>
  <c r="AC137" i="17"/>
  <c r="AA137" i="17"/>
  <c r="Y137" i="17"/>
  <c r="W137" i="17"/>
  <c r="U137" i="17"/>
  <c r="S137" i="17"/>
  <c r="Q137" i="17"/>
  <c r="O137" i="17"/>
  <c r="M137" i="17"/>
  <c r="K137" i="17"/>
  <c r="I137" i="17"/>
  <c r="G137" i="17"/>
  <c r="E137" i="17"/>
  <c r="AQ136" i="17"/>
  <c r="AO136" i="17"/>
  <c r="AM136" i="17"/>
  <c r="AK136" i="17"/>
  <c r="AI136" i="17"/>
  <c r="AG136" i="17"/>
  <c r="AE136" i="17"/>
  <c r="AC136" i="17"/>
  <c r="AA136" i="17"/>
  <c r="Y136" i="17"/>
  <c r="W136" i="17"/>
  <c r="U136" i="17"/>
  <c r="S136" i="17"/>
  <c r="Q136" i="17"/>
  <c r="O136" i="17"/>
  <c r="M136" i="17"/>
  <c r="K136" i="17"/>
  <c r="I136" i="17"/>
  <c r="G136" i="17"/>
  <c r="E136" i="17"/>
  <c r="AQ135" i="17"/>
  <c r="AO135" i="17"/>
  <c r="AM135" i="17"/>
  <c r="AK135" i="17"/>
  <c r="AI135" i="17"/>
  <c r="AG135" i="17"/>
  <c r="AE135" i="17"/>
  <c r="AC135" i="17"/>
  <c r="AA135" i="17"/>
  <c r="Y135" i="17"/>
  <c r="W135" i="17"/>
  <c r="U135" i="17"/>
  <c r="S135" i="17"/>
  <c r="Q135" i="17"/>
  <c r="O135" i="17"/>
  <c r="M135" i="17"/>
  <c r="K135" i="17"/>
  <c r="I135" i="17"/>
  <c r="G135" i="17"/>
  <c r="E135" i="17"/>
  <c r="AQ134" i="17"/>
  <c r="AO134" i="17"/>
  <c r="AM134" i="17"/>
  <c r="AK134" i="17"/>
  <c r="AI134" i="17"/>
  <c r="AG134" i="17"/>
  <c r="AE134" i="17"/>
  <c r="AC134" i="17"/>
  <c r="AA134" i="17"/>
  <c r="Y134" i="17"/>
  <c r="W134" i="17"/>
  <c r="U134" i="17"/>
  <c r="S134" i="17"/>
  <c r="Q134" i="17"/>
  <c r="O134" i="17"/>
  <c r="M134" i="17"/>
  <c r="K134" i="17"/>
  <c r="I134" i="17"/>
  <c r="G134" i="17"/>
  <c r="E134" i="17"/>
  <c r="AQ133" i="17"/>
  <c r="AO133" i="17"/>
  <c r="AM133" i="17"/>
  <c r="AK133" i="17"/>
  <c r="AI133" i="17"/>
  <c r="AG133" i="17"/>
  <c r="AE133" i="17"/>
  <c r="AC133" i="17"/>
  <c r="AA133" i="17"/>
  <c r="Y133" i="17"/>
  <c r="W133" i="17"/>
  <c r="U133" i="17"/>
  <c r="S133" i="17"/>
  <c r="Q133" i="17"/>
  <c r="O133" i="17"/>
  <c r="M133" i="17"/>
  <c r="K133" i="17"/>
  <c r="I133" i="17"/>
  <c r="G133" i="17"/>
  <c r="E133" i="17"/>
  <c r="AQ132" i="17"/>
  <c r="AO132" i="17"/>
  <c r="AM132" i="17"/>
  <c r="AK132" i="17"/>
  <c r="AI132" i="17"/>
  <c r="AG132" i="17"/>
  <c r="AE132" i="17"/>
  <c r="AC132" i="17"/>
  <c r="AA132" i="17"/>
  <c r="Y132" i="17"/>
  <c r="W132" i="17"/>
  <c r="U132" i="17"/>
  <c r="S132" i="17"/>
  <c r="Q132" i="17"/>
  <c r="O132" i="17"/>
  <c r="M132" i="17"/>
  <c r="K132" i="17"/>
  <c r="I132" i="17"/>
  <c r="G132" i="17"/>
  <c r="E132" i="17"/>
  <c r="AQ131" i="17"/>
  <c r="AO131" i="17"/>
  <c r="AM131" i="17"/>
  <c r="AK131" i="17"/>
  <c r="AI131" i="17"/>
  <c r="AG131" i="17"/>
  <c r="AE131" i="17"/>
  <c r="AC131" i="17"/>
  <c r="AA131" i="17"/>
  <c r="Y131" i="17"/>
  <c r="W131" i="17"/>
  <c r="U131" i="17"/>
  <c r="S131" i="17"/>
  <c r="Q131" i="17"/>
  <c r="O131" i="17"/>
  <c r="M131" i="17"/>
  <c r="K131" i="17"/>
  <c r="I131" i="17"/>
  <c r="G131" i="17"/>
  <c r="E131" i="17"/>
  <c r="AQ130" i="17"/>
  <c r="AO130" i="17"/>
  <c r="AM130" i="17"/>
  <c r="AK130" i="17"/>
  <c r="AI130" i="17"/>
  <c r="AG130" i="17"/>
  <c r="AE130" i="17"/>
  <c r="AC130" i="17"/>
  <c r="AA130" i="17"/>
  <c r="Y130" i="17"/>
  <c r="W130" i="17"/>
  <c r="U130" i="17"/>
  <c r="S130" i="17"/>
  <c r="Q130" i="17"/>
  <c r="O130" i="17"/>
  <c r="M130" i="17"/>
  <c r="K130" i="17"/>
  <c r="I130" i="17"/>
  <c r="G130" i="17"/>
  <c r="E130" i="17"/>
  <c r="AQ129" i="17"/>
  <c r="AO129" i="17"/>
  <c r="AM129" i="17"/>
  <c r="AK129" i="17"/>
  <c r="AI129" i="17"/>
  <c r="AG129" i="17"/>
  <c r="AE129" i="17"/>
  <c r="AC129" i="17"/>
  <c r="AA129" i="17"/>
  <c r="Y129" i="17"/>
  <c r="W129" i="17"/>
  <c r="U129" i="17"/>
  <c r="S129" i="17"/>
  <c r="Q129" i="17"/>
  <c r="O129" i="17"/>
  <c r="M129" i="17"/>
  <c r="K129" i="17"/>
  <c r="I129" i="17"/>
  <c r="G129" i="17"/>
  <c r="E129" i="17"/>
  <c r="AQ128" i="17"/>
  <c r="AO128" i="17"/>
  <c r="AM128" i="17"/>
  <c r="AK128" i="17"/>
  <c r="AI128" i="17"/>
  <c r="AG128" i="17"/>
  <c r="AE128" i="17"/>
  <c r="AC128" i="17"/>
  <c r="AA128" i="17"/>
  <c r="Y128" i="17"/>
  <c r="W128" i="17"/>
  <c r="U128" i="17"/>
  <c r="S128" i="17"/>
  <c r="Q128" i="17"/>
  <c r="O128" i="17"/>
  <c r="M128" i="17"/>
  <c r="K128" i="17"/>
  <c r="I128" i="17"/>
  <c r="G128" i="17"/>
  <c r="E128" i="17"/>
  <c r="AQ127" i="17"/>
  <c r="AO127" i="17"/>
  <c r="AM127" i="17"/>
  <c r="AK127" i="17"/>
  <c r="AI127" i="17"/>
  <c r="AG127" i="17"/>
  <c r="AE127" i="17"/>
  <c r="AC127" i="17"/>
  <c r="AA127" i="17"/>
  <c r="Y127" i="17"/>
  <c r="W127" i="17"/>
  <c r="U127" i="17"/>
  <c r="S127" i="17"/>
  <c r="Q127" i="17"/>
  <c r="O127" i="17"/>
  <c r="M127" i="17"/>
  <c r="K127" i="17"/>
  <c r="I127" i="17"/>
  <c r="G127" i="17"/>
  <c r="E127" i="17"/>
  <c r="AQ126" i="17"/>
  <c r="AO126" i="17"/>
  <c r="AM126" i="17"/>
  <c r="AK126" i="17"/>
  <c r="AI126" i="17"/>
  <c r="AG126" i="17"/>
  <c r="AE126" i="17"/>
  <c r="AC126" i="17"/>
  <c r="AA126" i="17"/>
  <c r="Y126" i="17"/>
  <c r="W126" i="17"/>
  <c r="U126" i="17"/>
  <c r="S126" i="17"/>
  <c r="Q126" i="17"/>
  <c r="O126" i="17"/>
  <c r="M126" i="17"/>
  <c r="K126" i="17"/>
  <c r="I126" i="17"/>
  <c r="G126" i="17"/>
  <c r="E126" i="17"/>
  <c r="AQ125" i="17"/>
  <c r="AO125" i="17"/>
  <c r="AM125" i="17"/>
  <c r="AK125" i="17"/>
  <c r="AI125" i="17"/>
  <c r="AG125" i="17"/>
  <c r="AE125" i="17"/>
  <c r="AC125" i="17"/>
  <c r="AA125" i="17"/>
  <c r="Y125" i="17"/>
  <c r="W125" i="17"/>
  <c r="U125" i="17"/>
  <c r="S125" i="17"/>
  <c r="Q125" i="17"/>
  <c r="O125" i="17"/>
  <c r="M125" i="17"/>
  <c r="K125" i="17"/>
  <c r="I125" i="17"/>
  <c r="G125" i="17"/>
  <c r="E125" i="17"/>
  <c r="AQ124" i="17"/>
  <c r="AO124" i="17"/>
  <c r="AM124" i="17"/>
  <c r="AK124" i="17"/>
  <c r="AI124" i="17"/>
  <c r="AG124" i="17"/>
  <c r="AE124" i="17"/>
  <c r="AC124" i="17"/>
  <c r="AA124" i="17"/>
  <c r="Y124" i="17"/>
  <c r="W124" i="17"/>
  <c r="U124" i="17"/>
  <c r="S124" i="17"/>
  <c r="Q124" i="17"/>
  <c r="O124" i="17"/>
  <c r="M124" i="17"/>
  <c r="K124" i="17"/>
  <c r="I124" i="17"/>
  <c r="G124" i="17"/>
  <c r="E124" i="17"/>
  <c r="AQ123" i="17"/>
  <c r="AO123" i="17"/>
  <c r="AM123" i="17"/>
  <c r="AK123" i="17"/>
  <c r="AI123" i="17"/>
  <c r="AG123" i="17"/>
  <c r="AE123" i="17"/>
  <c r="AC123" i="17"/>
  <c r="AA123" i="17"/>
  <c r="Y123" i="17"/>
  <c r="W123" i="17"/>
  <c r="U123" i="17"/>
  <c r="S123" i="17"/>
  <c r="Q123" i="17"/>
  <c r="O123" i="17"/>
  <c r="M123" i="17"/>
  <c r="K123" i="17"/>
  <c r="I123" i="17"/>
  <c r="G123" i="17"/>
  <c r="E123" i="17"/>
  <c r="AQ122" i="17"/>
  <c r="AO122" i="17"/>
  <c r="AM122" i="17"/>
  <c r="AK122" i="17"/>
  <c r="AI122" i="17"/>
  <c r="AG122" i="17"/>
  <c r="AE122" i="17"/>
  <c r="AC122" i="17"/>
  <c r="AA122" i="17"/>
  <c r="Y122" i="17"/>
  <c r="W122" i="17"/>
  <c r="U122" i="17"/>
  <c r="S122" i="17"/>
  <c r="Q122" i="17"/>
  <c r="O122" i="17"/>
  <c r="M122" i="17"/>
  <c r="K122" i="17"/>
  <c r="I122" i="17"/>
  <c r="G122" i="17"/>
  <c r="E122" i="17"/>
  <c r="AQ121" i="17"/>
  <c r="AO121" i="17"/>
  <c r="AM121" i="17"/>
  <c r="AK121" i="17"/>
  <c r="AI121" i="17"/>
  <c r="AG121" i="17"/>
  <c r="AE121" i="17"/>
  <c r="AC121" i="17"/>
  <c r="AA121" i="17"/>
  <c r="Y121" i="17"/>
  <c r="W121" i="17"/>
  <c r="U121" i="17"/>
  <c r="S121" i="17"/>
  <c r="Q121" i="17"/>
  <c r="O121" i="17"/>
  <c r="M121" i="17"/>
  <c r="K121" i="17"/>
  <c r="I121" i="17"/>
  <c r="G121" i="17"/>
  <c r="E121" i="17"/>
  <c r="AQ120" i="17"/>
  <c r="AO120" i="17"/>
  <c r="AM120" i="17"/>
  <c r="AK120" i="17"/>
  <c r="AI120" i="17"/>
  <c r="AG120" i="17"/>
  <c r="AE120" i="17"/>
  <c r="AC120" i="17"/>
  <c r="AA120" i="17"/>
  <c r="Y120" i="17"/>
  <c r="W120" i="17"/>
  <c r="U120" i="17"/>
  <c r="S120" i="17"/>
  <c r="Q120" i="17"/>
  <c r="O120" i="17"/>
  <c r="M120" i="17"/>
  <c r="K120" i="17"/>
  <c r="I120" i="17"/>
  <c r="G120" i="17"/>
  <c r="E120" i="17"/>
  <c r="AQ119" i="17"/>
  <c r="AO119" i="17"/>
  <c r="AM119" i="17"/>
  <c r="AK119" i="17"/>
  <c r="AI119" i="17"/>
  <c r="AG119" i="17"/>
  <c r="AE119" i="17"/>
  <c r="AC119" i="17"/>
  <c r="AA119" i="17"/>
  <c r="Y119" i="17"/>
  <c r="W119" i="17"/>
  <c r="U119" i="17"/>
  <c r="S119" i="17"/>
  <c r="Q119" i="17"/>
  <c r="O119" i="17"/>
  <c r="M119" i="17"/>
  <c r="K119" i="17"/>
  <c r="I119" i="17"/>
  <c r="G119" i="17"/>
  <c r="E119" i="17"/>
  <c r="AQ118" i="17"/>
  <c r="AO118" i="17"/>
  <c r="AM118" i="17"/>
  <c r="AK118" i="17"/>
  <c r="AI118" i="17"/>
  <c r="AG118" i="17"/>
  <c r="AE118" i="17"/>
  <c r="AC118" i="17"/>
  <c r="AA118" i="17"/>
  <c r="Y118" i="17"/>
  <c r="W118" i="17"/>
  <c r="U118" i="17"/>
  <c r="S118" i="17"/>
  <c r="Q118" i="17"/>
  <c r="O118" i="17"/>
  <c r="M118" i="17"/>
  <c r="K118" i="17"/>
  <c r="I118" i="17"/>
  <c r="G118" i="17"/>
  <c r="E118" i="17"/>
  <c r="AQ117" i="17"/>
  <c r="AO117" i="17"/>
  <c r="AM117" i="17"/>
  <c r="AK117" i="17"/>
  <c r="AI117" i="17"/>
  <c r="AG117" i="17"/>
  <c r="AE117" i="17"/>
  <c r="AC117" i="17"/>
  <c r="AA117" i="17"/>
  <c r="Y117" i="17"/>
  <c r="W117" i="17"/>
  <c r="U117" i="17"/>
  <c r="S117" i="17"/>
  <c r="Q117" i="17"/>
  <c r="O117" i="17"/>
  <c r="M117" i="17"/>
  <c r="K117" i="17"/>
  <c r="I117" i="17"/>
  <c r="G117" i="17"/>
  <c r="E117" i="17"/>
  <c r="AQ116" i="17"/>
  <c r="AO116" i="17"/>
  <c r="AM116" i="17"/>
  <c r="AK116" i="17"/>
  <c r="AI116" i="17"/>
  <c r="AG116" i="17"/>
  <c r="AE116" i="17"/>
  <c r="AC116" i="17"/>
  <c r="AA116" i="17"/>
  <c r="Y116" i="17"/>
  <c r="W116" i="17"/>
  <c r="U116" i="17"/>
  <c r="S116" i="17"/>
  <c r="Q116" i="17"/>
  <c r="O116" i="17"/>
  <c r="M116" i="17"/>
  <c r="K116" i="17"/>
  <c r="I116" i="17"/>
  <c r="G116" i="17"/>
  <c r="E116" i="17"/>
  <c r="AQ115" i="17"/>
  <c r="AO115" i="17"/>
  <c r="AM115" i="17"/>
  <c r="AK115" i="17"/>
  <c r="AI115" i="17"/>
  <c r="AG115" i="17"/>
  <c r="AE115" i="17"/>
  <c r="AC115" i="17"/>
  <c r="AA115" i="17"/>
  <c r="Y115" i="17"/>
  <c r="W115" i="17"/>
  <c r="U115" i="17"/>
  <c r="S115" i="17"/>
  <c r="Q115" i="17"/>
  <c r="O115" i="17"/>
  <c r="M115" i="17"/>
  <c r="K115" i="17"/>
  <c r="I115" i="17"/>
  <c r="G115" i="17"/>
  <c r="E115" i="17"/>
  <c r="AQ114" i="17"/>
  <c r="AO114" i="17"/>
  <c r="AM114" i="17"/>
  <c r="AK114" i="17"/>
  <c r="AI114" i="17"/>
  <c r="AG114" i="17"/>
  <c r="AE114" i="17"/>
  <c r="AC114" i="17"/>
  <c r="AA114" i="17"/>
  <c r="Y114" i="17"/>
  <c r="W114" i="17"/>
  <c r="U114" i="17"/>
  <c r="S114" i="17"/>
  <c r="Q114" i="17"/>
  <c r="O114" i="17"/>
  <c r="M114" i="17"/>
  <c r="K114" i="17"/>
  <c r="I114" i="17"/>
  <c r="G114" i="17"/>
  <c r="E114" i="17"/>
  <c r="AQ113" i="17"/>
  <c r="AO113" i="17"/>
  <c r="AM113" i="17"/>
  <c r="AK113" i="17"/>
  <c r="AI113" i="17"/>
  <c r="AG113" i="17"/>
  <c r="AE113" i="17"/>
  <c r="AC113" i="17"/>
  <c r="AA113" i="17"/>
  <c r="Y113" i="17"/>
  <c r="W113" i="17"/>
  <c r="U113" i="17"/>
  <c r="S113" i="17"/>
  <c r="Q113" i="17"/>
  <c r="O113" i="17"/>
  <c r="M113" i="17"/>
  <c r="K113" i="17"/>
  <c r="I113" i="17"/>
  <c r="G113" i="17"/>
  <c r="E113" i="17"/>
  <c r="AQ112" i="17"/>
  <c r="AO112" i="17"/>
  <c r="AM112" i="17"/>
  <c r="AK112" i="17"/>
  <c r="AI112" i="17"/>
  <c r="AG112" i="17"/>
  <c r="AE112" i="17"/>
  <c r="AC112" i="17"/>
  <c r="AA112" i="17"/>
  <c r="Y112" i="17"/>
  <c r="W112" i="17"/>
  <c r="U112" i="17"/>
  <c r="S112" i="17"/>
  <c r="Q112" i="17"/>
  <c r="O112" i="17"/>
  <c r="M112" i="17"/>
  <c r="K112" i="17"/>
  <c r="I112" i="17"/>
  <c r="G112" i="17"/>
  <c r="E112" i="17"/>
  <c r="AQ111" i="17"/>
  <c r="AO111" i="17"/>
  <c r="AM111" i="17"/>
  <c r="AK111" i="17"/>
  <c r="AI111" i="17"/>
  <c r="AG111" i="17"/>
  <c r="AE111" i="17"/>
  <c r="AC111" i="17"/>
  <c r="AA111" i="17"/>
  <c r="Y111" i="17"/>
  <c r="W111" i="17"/>
  <c r="U111" i="17"/>
  <c r="S111" i="17"/>
  <c r="Q111" i="17"/>
  <c r="O111" i="17"/>
  <c r="M111" i="17"/>
  <c r="K111" i="17"/>
  <c r="I111" i="17"/>
  <c r="G111" i="17"/>
  <c r="E111" i="17"/>
  <c r="AQ110" i="17"/>
  <c r="AO110" i="17"/>
  <c r="AM110" i="17"/>
  <c r="AK110" i="17"/>
  <c r="AI110" i="17"/>
  <c r="AG110" i="17"/>
  <c r="AE110" i="17"/>
  <c r="AC110" i="17"/>
  <c r="AA110" i="17"/>
  <c r="Y110" i="17"/>
  <c r="W110" i="17"/>
  <c r="U110" i="17"/>
  <c r="S110" i="17"/>
  <c r="Q110" i="17"/>
  <c r="O110" i="17"/>
  <c r="M110" i="17"/>
  <c r="K110" i="17"/>
  <c r="I110" i="17"/>
  <c r="G110" i="17"/>
  <c r="E110" i="17"/>
  <c r="AQ109" i="17"/>
  <c r="AO109" i="17"/>
  <c r="AM109" i="17"/>
  <c r="AK109" i="17"/>
  <c r="AI109" i="17"/>
  <c r="AG109" i="17"/>
  <c r="AE109" i="17"/>
  <c r="AC109" i="17"/>
  <c r="AA109" i="17"/>
  <c r="Y109" i="17"/>
  <c r="W109" i="17"/>
  <c r="U109" i="17"/>
  <c r="S109" i="17"/>
  <c r="Q109" i="17"/>
  <c r="O109" i="17"/>
  <c r="M109" i="17"/>
  <c r="K109" i="17"/>
  <c r="I109" i="17"/>
  <c r="G109" i="17"/>
  <c r="E109" i="17"/>
  <c r="AQ108" i="17"/>
  <c r="AO108" i="17"/>
  <c r="AM108" i="17"/>
  <c r="AK108" i="17"/>
  <c r="AI108" i="17"/>
  <c r="AG108" i="17"/>
  <c r="AE108" i="17"/>
  <c r="AC108" i="17"/>
  <c r="AA108" i="17"/>
  <c r="Y108" i="17"/>
  <c r="W108" i="17"/>
  <c r="U108" i="17"/>
  <c r="S108" i="17"/>
  <c r="Q108" i="17"/>
  <c r="O108" i="17"/>
  <c r="M108" i="17"/>
  <c r="K108" i="17"/>
  <c r="I108" i="17"/>
  <c r="G108" i="17"/>
  <c r="E108" i="17"/>
  <c r="AQ107" i="17"/>
  <c r="AO107" i="17"/>
  <c r="AM107" i="17"/>
  <c r="AK107" i="17"/>
  <c r="AI107" i="17"/>
  <c r="AG107" i="17"/>
  <c r="AE107" i="17"/>
  <c r="AC107" i="17"/>
  <c r="AA107" i="17"/>
  <c r="Y107" i="17"/>
  <c r="W107" i="17"/>
  <c r="U107" i="17"/>
  <c r="S107" i="17"/>
  <c r="Q107" i="17"/>
  <c r="O107" i="17"/>
  <c r="M107" i="17"/>
  <c r="K107" i="17"/>
  <c r="I107" i="17"/>
  <c r="G107" i="17"/>
  <c r="E107" i="17"/>
  <c r="AQ106" i="17"/>
  <c r="AO106" i="17"/>
  <c r="AM106" i="17"/>
  <c r="AK106" i="17"/>
  <c r="AI106" i="17"/>
  <c r="AG106" i="17"/>
  <c r="AE106" i="17"/>
  <c r="AC106" i="17"/>
  <c r="AA106" i="17"/>
  <c r="Y106" i="17"/>
  <c r="W106" i="17"/>
  <c r="U106" i="17"/>
  <c r="S106" i="17"/>
  <c r="Q106" i="17"/>
  <c r="O106" i="17"/>
  <c r="M106" i="17"/>
  <c r="K106" i="17"/>
  <c r="I106" i="17"/>
  <c r="G106" i="17"/>
  <c r="E106" i="17"/>
  <c r="AQ105" i="17"/>
  <c r="AO105" i="17"/>
  <c r="AM105" i="17"/>
  <c r="AK105" i="17"/>
  <c r="AI105" i="17"/>
  <c r="AG105" i="17"/>
  <c r="AE105" i="17"/>
  <c r="AC105" i="17"/>
  <c r="AA105" i="17"/>
  <c r="Y105" i="17"/>
  <c r="W105" i="17"/>
  <c r="U105" i="17"/>
  <c r="S105" i="17"/>
  <c r="Q105" i="17"/>
  <c r="O105" i="17"/>
  <c r="M105" i="17"/>
  <c r="K105" i="17"/>
  <c r="I105" i="17"/>
  <c r="G105" i="17"/>
  <c r="E105" i="17"/>
  <c r="AQ104" i="17"/>
  <c r="AO104" i="17"/>
  <c r="AM104" i="17"/>
  <c r="AK104" i="17"/>
  <c r="AI104" i="17"/>
  <c r="AG104" i="17"/>
  <c r="AE104" i="17"/>
  <c r="AC104" i="17"/>
  <c r="AA104" i="17"/>
  <c r="Y104" i="17"/>
  <c r="W104" i="17"/>
  <c r="U104" i="17"/>
  <c r="S104" i="17"/>
  <c r="Q104" i="17"/>
  <c r="O104" i="17"/>
  <c r="M104" i="17"/>
  <c r="K104" i="17"/>
  <c r="I104" i="17"/>
  <c r="G104" i="17"/>
  <c r="E104" i="17"/>
  <c r="AQ103" i="17"/>
  <c r="AO103" i="17"/>
  <c r="AM103" i="17"/>
  <c r="AK103" i="17"/>
  <c r="AI103" i="17"/>
  <c r="AG103" i="17"/>
  <c r="AE103" i="17"/>
  <c r="AC103" i="17"/>
  <c r="AA103" i="17"/>
  <c r="Y103" i="17"/>
  <c r="W103" i="17"/>
  <c r="U103" i="17"/>
  <c r="S103" i="17"/>
  <c r="Q103" i="17"/>
  <c r="O103" i="17"/>
  <c r="M103" i="17"/>
  <c r="K103" i="17"/>
  <c r="I103" i="17"/>
  <c r="G103" i="17"/>
  <c r="E103" i="17"/>
  <c r="AQ102" i="17"/>
  <c r="AO102" i="17"/>
  <c r="AM102" i="17"/>
  <c r="AK102" i="17"/>
  <c r="AI102" i="17"/>
  <c r="AG102" i="17"/>
  <c r="AE102" i="17"/>
  <c r="AC102" i="17"/>
  <c r="AA102" i="17"/>
  <c r="Y102" i="17"/>
  <c r="W102" i="17"/>
  <c r="U102" i="17"/>
  <c r="S102" i="17"/>
  <c r="Q102" i="17"/>
  <c r="O102" i="17"/>
  <c r="M102" i="17"/>
  <c r="K102" i="17"/>
  <c r="I102" i="17"/>
  <c r="G102" i="17"/>
  <c r="E102" i="17"/>
  <c r="AQ101" i="17"/>
  <c r="AO101" i="17"/>
  <c r="AM101" i="17"/>
  <c r="AK101" i="17"/>
  <c r="AI101" i="17"/>
  <c r="AG101" i="17"/>
  <c r="AE101" i="17"/>
  <c r="AC101" i="17"/>
  <c r="AA101" i="17"/>
  <c r="Y101" i="17"/>
  <c r="W101" i="17"/>
  <c r="U101" i="17"/>
  <c r="S101" i="17"/>
  <c r="Q101" i="17"/>
  <c r="O101" i="17"/>
  <c r="M101" i="17"/>
  <c r="K101" i="17"/>
  <c r="I101" i="17"/>
  <c r="G101" i="17"/>
  <c r="E101" i="17"/>
  <c r="AQ100" i="17"/>
  <c r="AO100" i="17"/>
  <c r="AM100" i="17"/>
  <c r="AK100" i="17"/>
  <c r="AI100" i="17"/>
  <c r="AG100" i="17"/>
  <c r="AE100" i="17"/>
  <c r="AC100" i="17"/>
  <c r="AA100" i="17"/>
  <c r="Y100" i="17"/>
  <c r="W100" i="17"/>
  <c r="U100" i="17"/>
  <c r="S100" i="17"/>
  <c r="Q100" i="17"/>
  <c r="O100" i="17"/>
  <c r="M100" i="17"/>
  <c r="K100" i="17"/>
  <c r="I100" i="17"/>
  <c r="G100" i="17"/>
  <c r="E100" i="17"/>
  <c r="AQ99" i="17"/>
  <c r="AO99" i="17"/>
  <c r="AM99" i="17"/>
  <c r="AK99" i="17"/>
  <c r="AI99" i="17"/>
  <c r="AG99" i="17"/>
  <c r="AE99" i="17"/>
  <c r="AC99" i="17"/>
  <c r="AA99" i="17"/>
  <c r="Y99" i="17"/>
  <c r="W99" i="17"/>
  <c r="U99" i="17"/>
  <c r="S99" i="17"/>
  <c r="Q99" i="17"/>
  <c r="O99" i="17"/>
  <c r="M99" i="17"/>
  <c r="K99" i="17"/>
  <c r="I99" i="17"/>
  <c r="G99" i="17"/>
  <c r="E99" i="17"/>
  <c r="AQ98" i="17"/>
  <c r="AO98" i="17"/>
  <c r="AM98" i="17"/>
  <c r="AK98" i="17"/>
  <c r="AI98" i="17"/>
  <c r="AG98" i="17"/>
  <c r="AE98" i="17"/>
  <c r="AC98" i="17"/>
  <c r="AA98" i="17"/>
  <c r="Y98" i="17"/>
  <c r="W98" i="17"/>
  <c r="U98" i="17"/>
  <c r="S98" i="17"/>
  <c r="Q98" i="17"/>
  <c r="O98" i="17"/>
  <c r="M98" i="17"/>
  <c r="K98" i="17"/>
  <c r="I98" i="17"/>
  <c r="G98" i="17"/>
  <c r="E98" i="17"/>
  <c r="AQ97" i="17"/>
  <c r="AO97" i="17"/>
  <c r="AM97" i="17"/>
  <c r="AK97" i="17"/>
  <c r="AI97" i="17"/>
  <c r="AG97" i="17"/>
  <c r="AE97" i="17"/>
  <c r="AC97" i="17"/>
  <c r="AA97" i="17"/>
  <c r="Y97" i="17"/>
  <c r="W97" i="17"/>
  <c r="U97" i="17"/>
  <c r="S97" i="17"/>
  <c r="Q97" i="17"/>
  <c r="O97" i="17"/>
  <c r="M97" i="17"/>
  <c r="K97" i="17"/>
  <c r="I97" i="17"/>
  <c r="G97" i="17"/>
  <c r="E97" i="17"/>
  <c r="AQ96" i="17"/>
  <c r="AO96" i="17"/>
  <c r="AM96" i="17"/>
  <c r="AK96" i="17"/>
  <c r="AI96" i="17"/>
  <c r="AG96" i="17"/>
  <c r="AE96" i="17"/>
  <c r="AC96" i="17"/>
  <c r="AA96" i="17"/>
  <c r="Y96" i="17"/>
  <c r="W96" i="17"/>
  <c r="U96" i="17"/>
  <c r="S96" i="17"/>
  <c r="Q96" i="17"/>
  <c r="O96" i="17"/>
  <c r="M96" i="17"/>
  <c r="K96" i="17"/>
  <c r="I96" i="17"/>
  <c r="G96" i="17"/>
  <c r="E96" i="17"/>
  <c r="AQ95" i="17"/>
  <c r="AO95" i="17"/>
  <c r="AM95" i="17"/>
  <c r="AK95" i="17"/>
  <c r="AI95" i="17"/>
  <c r="AG95" i="17"/>
  <c r="AE95" i="17"/>
  <c r="AC95" i="17"/>
  <c r="AA95" i="17"/>
  <c r="Y95" i="17"/>
  <c r="W95" i="17"/>
  <c r="U95" i="17"/>
  <c r="S95" i="17"/>
  <c r="Q95" i="17"/>
  <c r="O95" i="17"/>
  <c r="M95" i="17"/>
  <c r="K95" i="17"/>
  <c r="I95" i="17"/>
  <c r="G95" i="17"/>
  <c r="E95" i="17"/>
  <c r="AQ94" i="17"/>
  <c r="AO94" i="17"/>
  <c r="AM94" i="17"/>
  <c r="AK94" i="17"/>
  <c r="AI94" i="17"/>
  <c r="AG94" i="17"/>
  <c r="AE94" i="17"/>
  <c r="AC94" i="17"/>
  <c r="AA94" i="17"/>
  <c r="Y94" i="17"/>
  <c r="W94" i="17"/>
  <c r="U94" i="17"/>
  <c r="S94" i="17"/>
  <c r="Q94" i="17"/>
  <c r="O94" i="17"/>
  <c r="M94" i="17"/>
  <c r="K94" i="17"/>
  <c r="I94" i="17"/>
  <c r="G94" i="17"/>
  <c r="E94" i="17"/>
  <c r="AQ93" i="17"/>
  <c r="AO93" i="17"/>
  <c r="AM93" i="17"/>
  <c r="AK93" i="17"/>
  <c r="AI93" i="17"/>
  <c r="AG93" i="17"/>
  <c r="AE93" i="17"/>
  <c r="AC93" i="17"/>
  <c r="AA93" i="17"/>
  <c r="Y93" i="17"/>
  <c r="W93" i="17"/>
  <c r="U93" i="17"/>
  <c r="S93" i="17"/>
  <c r="Q93" i="17"/>
  <c r="O93" i="17"/>
  <c r="M93" i="17"/>
  <c r="K93" i="17"/>
  <c r="I93" i="17"/>
  <c r="G93" i="17"/>
  <c r="E93" i="17"/>
  <c r="AQ92" i="17"/>
  <c r="AO92" i="17"/>
  <c r="AM92" i="17"/>
  <c r="AK92" i="17"/>
  <c r="AI92" i="17"/>
  <c r="AG92" i="17"/>
  <c r="AE92" i="17"/>
  <c r="AC92" i="17"/>
  <c r="AA92" i="17"/>
  <c r="Y92" i="17"/>
  <c r="W92" i="17"/>
  <c r="U92" i="17"/>
  <c r="S92" i="17"/>
  <c r="Q92" i="17"/>
  <c r="O92" i="17"/>
  <c r="M92" i="17"/>
  <c r="K92" i="17"/>
  <c r="I92" i="17"/>
  <c r="G92" i="17"/>
  <c r="E92" i="17"/>
  <c r="AQ91" i="17"/>
  <c r="AO91" i="17"/>
  <c r="AM91" i="17"/>
  <c r="AK91" i="17"/>
  <c r="AI91" i="17"/>
  <c r="AG91" i="17"/>
  <c r="AE91" i="17"/>
  <c r="AC91" i="17"/>
  <c r="AA91" i="17"/>
  <c r="Y91" i="17"/>
  <c r="W91" i="17"/>
  <c r="U91" i="17"/>
  <c r="S91" i="17"/>
  <c r="Q91" i="17"/>
  <c r="O91" i="17"/>
  <c r="M91" i="17"/>
  <c r="K91" i="17"/>
  <c r="I91" i="17"/>
  <c r="G91" i="17"/>
  <c r="E91" i="17"/>
  <c r="AQ90" i="17"/>
  <c r="AO90" i="17"/>
  <c r="AM90" i="17"/>
  <c r="AK90" i="17"/>
  <c r="AI90" i="17"/>
  <c r="AG90" i="17"/>
  <c r="AE90" i="17"/>
  <c r="AC90" i="17"/>
  <c r="AA90" i="17"/>
  <c r="Y90" i="17"/>
  <c r="W90" i="17"/>
  <c r="U90" i="17"/>
  <c r="S90" i="17"/>
  <c r="Q90" i="17"/>
  <c r="O90" i="17"/>
  <c r="M90" i="17"/>
  <c r="K90" i="17"/>
  <c r="I90" i="17"/>
  <c r="G90" i="17"/>
  <c r="E90" i="17"/>
  <c r="AQ89" i="17"/>
  <c r="AO89" i="17"/>
  <c r="AM89" i="17"/>
  <c r="AK89" i="17"/>
  <c r="AI89" i="17"/>
  <c r="AG89" i="17"/>
  <c r="AE89" i="17"/>
  <c r="AC89" i="17"/>
  <c r="AA89" i="17"/>
  <c r="Y89" i="17"/>
  <c r="W89" i="17"/>
  <c r="U89" i="17"/>
  <c r="S89" i="17"/>
  <c r="Q89" i="17"/>
  <c r="O89" i="17"/>
  <c r="M89" i="17"/>
  <c r="K89" i="17"/>
  <c r="I89" i="17"/>
  <c r="G89" i="17"/>
  <c r="E89" i="17"/>
  <c r="AQ88" i="17"/>
  <c r="AO88" i="17"/>
  <c r="AM88" i="17"/>
  <c r="AK88" i="17"/>
  <c r="AI88" i="17"/>
  <c r="AG88" i="17"/>
  <c r="AE88" i="17"/>
  <c r="AC88" i="17"/>
  <c r="AA88" i="17"/>
  <c r="Y88" i="17"/>
  <c r="W88" i="17"/>
  <c r="U88" i="17"/>
  <c r="S88" i="17"/>
  <c r="Q88" i="17"/>
  <c r="O88" i="17"/>
  <c r="M88" i="17"/>
  <c r="K88" i="17"/>
  <c r="I88" i="17"/>
  <c r="G88" i="17"/>
  <c r="E88" i="17"/>
  <c r="AQ87" i="17"/>
  <c r="AO87" i="17"/>
  <c r="AM87" i="17"/>
  <c r="AK87" i="17"/>
  <c r="AI87" i="17"/>
  <c r="AG87" i="17"/>
  <c r="AE87" i="17"/>
  <c r="AC87" i="17"/>
  <c r="AA87" i="17"/>
  <c r="Y87" i="17"/>
  <c r="W87" i="17"/>
  <c r="U87" i="17"/>
  <c r="S87" i="17"/>
  <c r="Q87" i="17"/>
  <c r="O87" i="17"/>
  <c r="M87" i="17"/>
  <c r="K87" i="17"/>
  <c r="I87" i="17"/>
  <c r="G87" i="17"/>
  <c r="E87" i="17"/>
  <c r="AQ86" i="17"/>
  <c r="AO86" i="17"/>
  <c r="AM86" i="17"/>
  <c r="AK86" i="17"/>
  <c r="AI86" i="17"/>
  <c r="AG86" i="17"/>
  <c r="AE86" i="17"/>
  <c r="AC86" i="17"/>
  <c r="AA86" i="17"/>
  <c r="Y86" i="17"/>
  <c r="W86" i="17"/>
  <c r="U86" i="17"/>
  <c r="S86" i="17"/>
  <c r="Q86" i="17"/>
  <c r="O86" i="17"/>
  <c r="M86" i="17"/>
  <c r="K86" i="17"/>
  <c r="I86" i="17"/>
  <c r="G86" i="17"/>
  <c r="E86" i="17"/>
  <c r="AQ85" i="17"/>
  <c r="AO85" i="17"/>
  <c r="AM85" i="17"/>
  <c r="AK85" i="17"/>
  <c r="AI85" i="17"/>
  <c r="AG85" i="17"/>
  <c r="AE85" i="17"/>
  <c r="AC85" i="17"/>
  <c r="AA85" i="17"/>
  <c r="Y85" i="17"/>
  <c r="W85" i="17"/>
  <c r="U85" i="17"/>
  <c r="S85" i="17"/>
  <c r="Q85" i="17"/>
  <c r="O85" i="17"/>
  <c r="M85" i="17"/>
  <c r="K85" i="17"/>
  <c r="I85" i="17"/>
  <c r="G85" i="17"/>
  <c r="E85" i="17"/>
  <c r="AQ84" i="17"/>
  <c r="AO84" i="17"/>
  <c r="AM84" i="17"/>
  <c r="AK84" i="17"/>
  <c r="AI84" i="17"/>
  <c r="AG84" i="17"/>
  <c r="AE84" i="17"/>
  <c r="AC84" i="17"/>
  <c r="AA84" i="17"/>
  <c r="Y84" i="17"/>
  <c r="W84" i="17"/>
  <c r="U84" i="17"/>
  <c r="S84" i="17"/>
  <c r="Q84" i="17"/>
  <c r="O84" i="17"/>
  <c r="M84" i="17"/>
  <c r="K84" i="17"/>
  <c r="I84" i="17"/>
  <c r="G84" i="17"/>
  <c r="E84" i="17"/>
  <c r="AQ83" i="17"/>
  <c r="AO83" i="17"/>
  <c r="AM83" i="17"/>
  <c r="AK83" i="17"/>
  <c r="AI83" i="17"/>
  <c r="AG83" i="17"/>
  <c r="AE83" i="17"/>
  <c r="AC83" i="17"/>
  <c r="AA83" i="17"/>
  <c r="Y83" i="17"/>
  <c r="W83" i="17"/>
  <c r="U83" i="17"/>
  <c r="S83" i="17"/>
  <c r="Q83" i="17"/>
  <c r="O83" i="17"/>
  <c r="M83" i="17"/>
  <c r="K83" i="17"/>
  <c r="I83" i="17"/>
  <c r="G83" i="17"/>
  <c r="E83" i="17"/>
  <c r="AQ82" i="17"/>
  <c r="AO82" i="17"/>
  <c r="AM82" i="17"/>
  <c r="AK82" i="17"/>
  <c r="AI82" i="17"/>
  <c r="AG82" i="17"/>
  <c r="AE82" i="17"/>
  <c r="AC82" i="17"/>
  <c r="AA82" i="17"/>
  <c r="Y82" i="17"/>
  <c r="W82" i="17"/>
  <c r="U82" i="17"/>
  <c r="S82" i="17"/>
  <c r="Q82" i="17"/>
  <c r="O82" i="17"/>
  <c r="M82" i="17"/>
  <c r="K82" i="17"/>
  <c r="I82" i="17"/>
  <c r="G82" i="17"/>
  <c r="E82" i="17"/>
  <c r="AQ81" i="17"/>
  <c r="AO81" i="17"/>
  <c r="AM81" i="17"/>
  <c r="AK81" i="17"/>
  <c r="AI81" i="17"/>
  <c r="AG81" i="17"/>
  <c r="AE81" i="17"/>
  <c r="AC81" i="17"/>
  <c r="AA81" i="17"/>
  <c r="Y81" i="17"/>
  <c r="W81" i="17"/>
  <c r="U81" i="17"/>
  <c r="S81" i="17"/>
  <c r="Q81" i="17"/>
  <c r="O81" i="17"/>
  <c r="M81" i="17"/>
  <c r="K81" i="17"/>
  <c r="I81" i="17"/>
  <c r="G81" i="17"/>
  <c r="E81" i="17"/>
  <c r="AQ80" i="17"/>
  <c r="AO80" i="17"/>
  <c r="AM80" i="17"/>
  <c r="AK80" i="17"/>
  <c r="AI80" i="17"/>
  <c r="AG80" i="17"/>
  <c r="AE80" i="17"/>
  <c r="AC80" i="17"/>
  <c r="AA80" i="17"/>
  <c r="Y80" i="17"/>
  <c r="W80" i="17"/>
  <c r="U80" i="17"/>
  <c r="S80" i="17"/>
  <c r="Q80" i="17"/>
  <c r="O80" i="17"/>
  <c r="M80" i="17"/>
  <c r="K80" i="17"/>
  <c r="I80" i="17"/>
  <c r="G80" i="17"/>
  <c r="E80" i="17"/>
  <c r="AQ79" i="17"/>
  <c r="AO79" i="17"/>
  <c r="AM79" i="17"/>
  <c r="AK79" i="17"/>
  <c r="AI79" i="17"/>
  <c r="AG79" i="17"/>
  <c r="AE79" i="17"/>
  <c r="AC79" i="17"/>
  <c r="AA79" i="17"/>
  <c r="Y79" i="17"/>
  <c r="W79" i="17"/>
  <c r="U79" i="17"/>
  <c r="S79" i="17"/>
  <c r="Q79" i="17"/>
  <c r="O79" i="17"/>
  <c r="M79" i="17"/>
  <c r="K79" i="17"/>
  <c r="I79" i="17"/>
  <c r="G79" i="17"/>
  <c r="E79" i="17"/>
  <c r="AQ78" i="17"/>
  <c r="AO78" i="17"/>
  <c r="AM78" i="17"/>
  <c r="AK78" i="17"/>
  <c r="AI78" i="17"/>
  <c r="AG78" i="17"/>
  <c r="AE78" i="17"/>
  <c r="AC78" i="17"/>
  <c r="AA78" i="17"/>
  <c r="Y78" i="17"/>
  <c r="W78" i="17"/>
  <c r="U78" i="17"/>
  <c r="S78" i="17"/>
  <c r="Q78" i="17"/>
  <c r="O78" i="17"/>
  <c r="M78" i="17"/>
  <c r="K78" i="17"/>
  <c r="I78" i="17"/>
  <c r="G78" i="17"/>
  <c r="E78" i="17"/>
  <c r="AQ77" i="17"/>
  <c r="AO77" i="17"/>
  <c r="AM77" i="17"/>
  <c r="AK77" i="17"/>
  <c r="AI77" i="17"/>
  <c r="AG77" i="17"/>
  <c r="AE77" i="17"/>
  <c r="AC77" i="17"/>
  <c r="AA77" i="17"/>
  <c r="Y77" i="17"/>
  <c r="W77" i="17"/>
  <c r="U77" i="17"/>
  <c r="S77" i="17"/>
  <c r="Q77" i="17"/>
  <c r="O77" i="17"/>
  <c r="M77" i="17"/>
  <c r="K77" i="17"/>
  <c r="I77" i="17"/>
  <c r="G77" i="17"/>
  <c r="E77" i="17"/>
  <c r="AQ76" i="17"/>
  <c r="AO76" i="17"/>
  <c r="AM76" i="17"/>
  <c r="AK76" i="17"/>
  <c r="AI76" i="17"/>
  <c r="AG76" i="17"/>
  <c r="AE76" i="17"/>
  <c r="AC76" i="17"/>
  <c r="AA76" i="17"/>
  <c r="Y76" i="17"/>
  <c r="W76" i="17"/>
  <c r="U76" i="17"/>
  <c r="S76" i="17"/>
  <c r="Q76" i="17"/>
  <c r="O76" i="17"/>
  <c r="M76" i="17"/>
  <c r="K76" i="17"/>
  <c r="I76" i="17"/>
  <c r="G76" i="17"/>
  <c r="E76" i="17"/>
  <c r="AQ75" i="17"/>
  <c r="AO75" i="17"/>
  <c r="AM75" i="17"/>
  <c r="AK75" i="17"/>
  <c r="AI75" i="17"/>
  <c r="AG75" i="17"/>
  <c r="AE75" i="17"/>
  <c r="AC75" i="17"/>
  <c r="AA75" i="17"/>
  <c r="Y75" i="17"/>
  <c r="W75" i="17"/>
  <c r="U75" i="17"/>
  <c r="S75" i="17"/>
  <c r="Q75" i="17"/>
  <c r="O75" i="17"/>
  <c r="M75" i="17"/>
  <c r="K75" i="17"/>
  <c r="I75" i="17"/>
  <c r="G75" i="17"/>
  <c r="E75" i="17"/>
  <c r="AQ74" i="17"/>
  <c r="AO74" i="17"/>
  <c r="AM74" i="17"/>
  <c r="AK74" i="17"/>
  <c r="AI74" i="17"/>
  <c r="AG74" i="17"/>
  <c r="AE74" i="17"/>
  <c r="AC74" i="17"/>
  <c r="AA74" i="17"/>
  <c r="Y74" i="17"/>
  <c r="W74" i="17"/>
  <c r="U74" i="17"/>
  <c r="S74" i="17"/>
  <c r="Q74" i="17"/>
  <c r="O74" i="17"/>
  <c r="M74" i="17"/>
  <c r="K74" i="17"/>
  <c r="I74" i="17"/>
  <c r="G74" i="17"/>
  <c r="E74" i="17"/>
  <c r="AQ73" i="17"/>
  <c r="AO73" i="17"/>
  <c r="AM73" i="17"/>
  <c r="AK73" i="17"/>
  <c r="AI73" i="17"/>
  <c r="AG73" i="17"/>
  <c r="AE73" i="17"/>
  <c r="AC73" i="17"/>
  <c r="AA73" i="17"/>
  <c r="Y73" i="17"/>
  <c r="W73" i="17"/>
  <c r="U73" i="17"/>
  <c r="S73" i="17"/>
  <c r="Q73" i="17"/>
  <c r="O73" i="17"/>
  <c r="M73" i="17"/>
  <c r="K73" i="17"/>
  <c r="I73" i="17"/>
  <c r="G73" i="17"/>
  <c r="E73" i="17"/>
  <c r="AQ72" i="17"/>
  <c r="AO72" i="17"/>
  <c r="AM72" i="17"/>
  <c r="AK72" i="17"/>
  <c r="AI72" i="17"/>
  <c r="AG72" i="17"/>
  <c r="AE72" i="17"/>
  <c r="AC72" i="17"/>
  <c r="AA72" i="17"/>
  <c r="Y72" i="17"/>
  <c r="W72" i="17"/>
  <c r="U72" i="17"/>
  <c r="S72" i="17"/>
  <c r="Q72" i="17"/>
  <c r="O72" i="17"/>
  <c r="M72" i="17"/>
  <c r="K72" i="17"/>
  <c r="I72" i="17"/>
  <c r="G72" i="17"/>
  <c r="E72" i="17"/>
  <c r="AQ71" i="17"/>
  <c r="AO71" i="17"/>
  <c r="AM71" i="17"/>
  <c r="AK71" i="17"/>
  <c r="AI71" i="17"/>
  <c r="AG71" i="17"/>
  <c r="AE71" i="17"/>
  <c r="AC71" i="17"/>
  <c r="AA71" i="17"/>
  <c r="Y71" i="17"/>
  <c r="W71" i="17"/>
  <c r="U71" i="17"/>
  <c r="S71" i="17"/>
  <c r="Q71" i="17"/>
  <c r="O71" i="17"/>
  <c r="M71" i="17"/>
  <c r="K71" i="17"/>
  <c r="I71" i="17"/>
  <c r="G71" i="17"/>
  <c r="E71" i="17"/>
  <c r="AQ70" i="17"/>
  <c r="AO70" i="17"/>
  <c r="AM70" i="17"/>
  <c r="AK70" i="17"/>
  <c r="AI70" i="17"/>
  <c r="AG70" i="17"/>
  <c r="AE70" i="17"/>
  <c r="AC70" i="17"/>
  <c r="AA70" i="17"/>
  <c r="Y70" i="17"/>
  <c r="W70" i="17"/>
  <c r="U70" i="17"/>
  <c r="S70" i="17"/>
  <c r="Q70" i="17"/>
  <c r="O70" i="17"/>
  <c r="M70" i="17"/>
  <c r="K70" i="17"/>
  <c r="I70" i="17"/>
  <c r="G70" i="17"/>
  <c r="E70" i="17"/>
  <c r="AQ69" i="17"/>
  <c r="AO69" i="17"/>
  <c r="AM69" i="17"/>
  <c r="AK69" i="17"/>
  <c r="AI69" i="17"/>
  <c r="AG69" i="17"/>
  <c r="AE69" i="17"/>
  <c r="AC69" i="17"/>
  <c r="AA69" i="17"/>
  <c r="Y69" i="17"/>
  <c r="W69" i="17"/>
  <c r="U69" i="17"/>
  <c r="S69" i="17"/>
  <c r="Q69" i="17"/>
  <c r="O69" i="17"/>
  <c r="M69" i="17"/>
  <c r="K69" i="17"/>
  <c r="I69" i="17"/>
  <c r="G69" i="17"/>
  <c r="E69" i="17"/>
  <c r="AQ68" i="17"/>
  <c r="AO68" i="17"/>
  <c r="AM68" i="17"/>
  <c r="AK68" i="17"/>
  <c r="AI68" i="17"/>
  <c r="AG68" i="17"/>
  <c r="AE68" i="17"/>
  <c r="AC68" i="17"/>
  <c r="AA68" i="17"/>
  <c r="Y68" i="17"/>
  <c r="W68" i="17"/>
  <c r="U68" i="17"/>
  <c r="S68" i="17"/>
  <c r="Q68" i="17"/>
  <c r="O68" i="17"/>
  <c r="M68" i="17"/>
  <c r="K68" i="17"/>
  <c r="I68" i="17"/>
  <c r="G68" i="17"/>
  <c r="E68" i="17"/>
  <c r="AQ67" i="17"/>
  <c r="AO67" i="17"/>
  <c r="AM67" i="17"/>
  <c r="AK67" i="17"/>
  <c r="AI67" i="17"/>
  <c r="AG67" i="17"/>
  <c r="AE67" i="17"/>
  <c r="AC67" i="17"/>
  <c r="AA67" i="17"/>
  <c r="Y67" i="17"/>
  <c r="W67" i="17"/>
  <c r="U67" i="17"/>
  <c r="S67" i="17"/>
  <c r="Q67" i="17"/>
  <c r="O67" i="17"/>
  <c r="M67" i="17"/>
  <c r="K67" i="17"/>
  <c r="I67" i="17"/>
  <c r="G67" i="17"/>
  <c r="E67" i="17"/>
  <c r="AQ66" i="17"/>
  <c r="AO66" i="17"/>
  <c r="AM66" i="17"/>
  <c r="AK66" i="17"/>
  <c r="AI66" i="17"/>
  <c r="AG66" i="17"/>
  <c r="AE66" i="17"/>
  <c r="AC66" i="17"/>
  <c r="AA66" i="17"/>
  <c r="Y66" i="17"/>
  <c r="W66" i="17"/>
  <c r="U66" i="17"/>
  <c r="S66" i="17"/>
  <c r="Q66" i="17"/>
  <c r="O66" i="17"/>
  <c r="M66" i="17"/>
  <c r="K66" i="17"/>
  <c r="I66" i="17"/>
  <c r="G66" i="17"/>
  <c r="E66" i="17"/>
  <c r="AQ65" i="17"/>
  <c r="AO65" i="17"/>
  <c r="AM65" i="17"/>
  <c r="AK65" i="17"/>
  <c r="AI65" i="17"/>
  <c r="AG65" i="17"/>
  <c r="AE65" i="17"/>
  <c r="AC65" i="17"/>
  <c r="AA65" i="17"/>
  <c r="Y65" i="17"/>
  <c r="W65" i="17"/>
  <c r="U65" i="17"/>
  <c r="S65" i="17"/>
  <c r="Q65" i="17"/>
  <c r="O65" i="17"/>
  <c r="M65" i="17"/>
  <c r="K65" i="17"/>
  <c r="I65" i="17"/>
  <c r="G65" i="17"/>
  <c r="E65" i="17"/>
  <c r="AQ64" i="17"/>
  <c r="AO64" i="17"/>
  <c r="AM64" i="17"/>
  <c r="AK64" i="17"/>
  <c r="AI64" i="17"/>
  <c r="AG64" i="17"/>
  <c r="AE64" i="17"/>
  <c r="AC64" i="17"/>
  <c r="AA64" i="17"/>
  <c r="Y64" i="17"/>
  <c r="W64" i="17"/>
  <c r="U64" i="17"/>
  <c r="S64" i="17"/>
  <c r="Q64" i="17"/>
  <c r="O64" i="17"/>
  <c r="M64" i="17"/>
  <c r="K64" i="17"/>
  <c r="I64" i="17"/>
  <c r="G64" i="17"/>
  <c r="E64" i="17"/>
  <c r="AQ63" i="17"/>
  <c r="AO63" i="17"/>
  <c r="AM63" i="17"/>
  <c r="AK63" i="17"/>
  <c r="AI63" i="17"/>
  <c r="AG63" i="17"/>
  <c r="AE63" i="17"/>
  <c r="AC63" i="17"/>
  <c r="AA63" i="17"/>
  <c r="Y63" i="17"/>
  <c r="W63" i="17"/>
  <c r="U63" i="17"/>
  <c r="S63" i="17"/>
  <c r="Q63" i="17"/>
  <c r="O63" i="17"/>
  <c r="M63" i="17"/>
  <c r="K63" i="17"/>
  <c r="I63" i="17"/>
  <c r="G63" i="17"/>
  <c r="E63" i="17"/>
  <c r="AQ62" i="17"/>
  <c r="AO62" i="17"/>
  <c r="AM62" i="17"/>
  <c r="AK62" i="17"/>
  <c r="AI62" i="17"/>
  <c r="AG62" i="17"/>
  <c r="AE62" i="17"/>
  <c r="AC62" i="17"/>
  <c r="AA62" i="17"/>
  <c r="Y62" i="17"/>
  <c r="W62" i="17"/>
  <c r="U62" i="17"/>
  <c r="S62" i="17"/>
  <c r="Q62" i="17"/>
  <c r="O62" i="17"/>
  <c r="M62" i="17"/>
  <c r="K62" i="17"/>
  <c r="I62" i="17"/>
  <c r="G62" i="17"/>
  <c r="E62" i="17"/>
  <c r="AQ61" i="17"/>
  <c r="AO61" i="17"/>
  <c r="AM61" i="17"/>
  <c r="AK61" i="17"/>
  <c r="AI61" i="17"/>
  <c r="AG61" i="17"/>
  <c r="AE61" i="17"/>
  <c r="AC61" i="17"/>
  <c r="AA61" i="17"/>
  <c r="Y61" i="17"/>
  <c r="W61" i="17"/>
  <c r="U61" i="17"/>
  <c r="S61" i="17"/>
  <c r="Q61" i="17"/>
  <c r="O61" i="17"/>
  <c r="M61" i="17"/>
  <c r="K61" i="17"/>
  <c r="I61" i="17"/>
  <c r="G61" i="17"/>
  <c r="E61" i="17"/>
  <c r="AQ60" i="17"/>
  <c r="AO60" i="17"/>
  <c r="AM60" i="17"/>
  <c r="AK60" i="17"/>
  <c r="AI60" i="17"/>
  <c r="AG60" i="17"/>
  <c r="AE60" i="17"/>
  <c r="AC60" i="17"/>
  <c r="AA60" i="17"/>
  <c r="Y60" i="17"/>
  <c r="W60" i="17"/>
  <c r="U60" i="17"/>
  <c r="S60" i="17"/>
  <c r="Q60" i="17"/>
  <c r="O60" i="17"/>
  <c r="M60" i="17"/>
  <c r="K60" i="17"/>
  <c r="I60" i="17"/>
  <c r="G60" i="17"/>
  <c r="E60" i="17"/>
  <c r="AQ59" i="17"/>
  <c r="AO59" i="17"/>
  <c r="AM59" i="17"/>
  <c r="AK59" i="17"/>
  <c r="AI59" i="17"/>
  <c r="AG59" i="17"/>
  <c r="AE59" i="17"/>
  <c r="AC59" i="17"/>
  <c r="AA59" i="17"/>
  <c r="Y59" i="17"/>
  <c r="W59" i="17"/>
  <c r="U59" i="17"/>
  <c r="S59" i="17"/>
  <c r="Q59" i="17"/>
  <c r="O59" i="17"/>
  <c r="M59" i="17"/>
  <c r="K59" i="17"/>
  <c r="I59" i="17"/>
  <c r="G59" i="17"/>
  <c r="E59" i="17"/>
  <c r="AQ58" i="17"/>
  <c r="AO58" i="17"/>
  <c r="AM58" i="17"/>
  <c r="AK58" i="17"/>
  <c r="AI58" i="17"/>
  <c r="AG58" i="17"/>
  <c r="AE58" i="17"/>
  <c r="AC58" i="17"/>
  <c r="AA58" i="17"/>
  <c r="Y58" i="17"/>
  <c r="W58" i="17"/>
  <c r="U58" i="17"/>
  <c r="S58" i="17"/>
  <c r="Q58" i="17"/>
  <c r="O58" i="17"/>
  <c r="M58" i="17"/>
  <c r="K58" i="17"/>
  <c r="I58" i="17"/>
  <c r="G58" i="17"/>
  <c r="E58" i="17"/>
  <c r="AQ57" i="17"/>
  <c r="AO57" i="17"/>
  <c r="AM57" i="17"/>
  <c r="AK57" i="17"/>
  <c r="AI57" i="17"/>
  <c r="AG57" i="17"/>
  <c r="AE57" i="17"/>
  <c r="AC57" i="17"/>
  <c r="AA57" i="17"/>
  <c r="Y57" i="17"/>
  <c r="W57" i="17"/>
  <c r="U57" i="17"/>
  <c r="S57" i="17"/>
  <c r="Q57" i="17"/>
  <c r="O57" i="17"/>
  <c r="M57" i="17"/>
  <c r="K57" i="17"/>
  <c r="I57" i="17"/>
  <c r="G57" i="17"/>
  <c r="E57" i="17"/>
  <c r="AQ56" i="17"/>
  <c r="AO56" i="17"/>
  <c r="AM56" i="17"/>
  <c r="AK56" i="17"/>
  <c r="AI56" i="17"/>
  <c r="AG56" i="17"/>
  <c r="AE56" i="17"/>
  <c r="AC56" i="17"/>
  <c r="AA56" i="17"/>
  <c r="Y56" i="17"/>
  <c r="W56" i="17"/>
  <c r="U56" i="17"/>
  <c r="S56" i="17"/>
  <c r="Q56" i="17"/>
  <c r="O56" i="17"/>
  <c r="M56" i="17"/>
  <c r="K56" i="17"/>
  <c r="I56" i="17"/>
  <c r="G56" i="17"/>
  <c r="E56" i="17"/>
  <c r="AQ55" i="17"/>
  <c r="AO55" i="17"/>
  <c r="AM55" i="17"/>
  <c r="AK55" i="17"/>
  <c r="AI55" i="17"/>
  <c r="AG55" i="17"/>
  <c r="AE55" i="17"/>
  <c r="AC55" i="17"/>
  <c r="AA55" i="17"/>
  <c r="Y55" i="17"/>
  <c r="W55" i="17"/>
  <c r="U55" i="17"/>
  <c r="S55" i="17"/>
  <c r="Q55" i="17"/>
  <c r="O55" i="17"/>
  <c r="M55" i="17"/>
  <c r="K55" i="17"/>
  <c r="I55" i="17"/>
  <c r="G55" i="17"/>
  <c r="E55" i="17"/>
  <c r="AQ54" i="17"/>
  <c r="AO54" i="17"/>
  <c r="AM54" i="17"/>
  <c r="AK54" i="17"/>
  <c r="AI54" i="17"/>
  <c r="AG54" i="17"/>
  <c r="AE54" i="17"/>
  <c r="AC54" i="17"/>
  <c r="AA54" i="17"/>
  <c r="Y54" i="17"/>
  <c r="W54" i="17"/>
  <c r="U54" i="17"/>
  <c r="S54" i="17"/>
  <c r="Q54" i="17"/>
  <c r="O54" i="17"/>
  <c r="M54" i="17"/>
  <c r="K54" i="17"/>
  <c r="I54" i="17"/>
  <c r="G54" i="17"/>
  <c r="E54" i="17"/>
  <c r="AQ53" i="17"/>
  <c r="AO53" i="17"/>
  <c r="AM53" i="17"/>
  <c r="AK53" i="17"/>
  <c r="AI53" i="17"/>
  <c r="AG53" i="17"/>
  <c r="AE53" i="17"/>
  <c r="AC53" i="17"/>
  <c r="AA53" i="17"/>
  <c r="Y53" i="17"/>
  <c r="W53" i="17"/>
  <c r="U53" i="17"/>
  <c r="S53" i="17"/>
  <c r="Q53" i="17"/>
  <c r="O53" i="17"/>
  <c r="M53" i="17"/>
  <c r="K53" i="17"/>
  <c r="I53" i="17"/>
  <c r="G53" i="17"/>
  <c r="E53" i="17"/>
  <c r="AQ52" i="17"/>
  <c r="AO52" i="17"/>
  <c r="AM52" i="17"/>
  <c r="AK52" i="17"/>
  <c r="AI52" i="17"/>
  <c r="AG52" i="17"/>
  <c r="AE52" i="17"/>
  <c r="AC52" i="17"/>
  <c r="AA52" i="17"/>
  <c r="Y52" i="17"/>
  <c r="W52" i="17"/>
  <c r="U52" i="17"/>
  <c r="S52" i="17"/>
  <c r="Q52" i="17"/>
  <c r="O52" i="17"/>
  <c r="M52" i="17"/>
  <c r="K52" i="17"/>
  <c r="I52" i="17"/>
  <c r="G52" i="17"/>
  <c r="E52" i="17"/>
  <c r="AQ51" i="17"/>
  <c r="AO51" i="17"/>
  <c r="AM51" i="17"/>
  <c r="AK51" i="17"/>
  <c r="AI51" i="17"/>
  <c r="AG51" i="17"/>
  <c r="AE51" i="17"/>
  <c r="AC51" i="17"/>
  <c r="AA51" i="17"/>
  <c r="Y51" i="17"/>
  <c r="W51" i="17"/>
  <c r="U51" i="17"/>
  <c r="S51" i="17"/>
  <c r="Q51" i="17"/>
  <c r="O51" i="17"/>
  <c r="M51" i="17"/>
  <c r="K51" i="17"/>
  <c r="I51" i="17"/>
  <c r="G51" i="17"/>
  <c r="E51" i="17"/>
  <c r="AQ50" i="17"/>
  <c r="AO50" i="17"/>
  <c r="AM50" i="17"/>
  <c r="AK50" i="17"/>
  <c r="AI50" i="17"/>
  <c r="AG50" i="17"/>
  <c r="AE50" i="17"/>
  <c r="AC50" i="17"/>
  <c r="AA50" i="17"/>
  <c r="Y50" i="17"/>
  <c r="W50" i="17"/>
  <c r="U50" i="17"/>
  <c r="S50" i="17"/>
  <c r="Q50" i="17"/>
  <c r="O50" i="17"/>
  <c r="M50" i="17"/>
  <c r="K50" i="17"/>
  <c r="I50" i="17"/>
  <c r="G50" i="17"/>
  <c r="E50" i="17"/>
  <c r="AQ49" i="17"/>
  <c r="AO49" i="17"/>
  <c r="AM49" i="17"/>
  <c r="AK49" i="17"/>
  <c r="AI49" i="17"/>
  <c r="AG49" i="17"/>
  <c r="AE49" i="17"/>
  <c r="AC49" i="17"/>
  <c r="AA49" i="17"/>
  <c r="Y49" i="17"/>
  <c r="W49" i="17"/>
  <c r="U49" i="17"/>
  <c r="S49" i="17"/>
  <c r="Q49" i="17"/>
  <c r="O49" i="17"/>
  <c r="M49" i="17"/>
  <c r="K49" i="17"/>
  <c r="I49" i="17"/>
  <c r="G49" i="17"/>
  <c r="E49" i="17"/>
  <c r="AQ48" i="17"/>
  <c r="AO48" i="17"/>
  <c r="AM48" i="17"/>
  <c r="AK48" i="17"/>
  <c r="AI48" i="17"/>
  <c r="AG48" i="17"/>
  <c r="AE48" i="17"/>
  <c r="AC48" i="17"/>
  <c r="AA48" i="17"/>
  <c r="Y48" i="17"/>
  <c r="W48" i="17"/>
  <c r="U48" i="17"/>
  <c r="S48" i="17"/>
  <c r="Q48" i="17"/>
  <c r="O48" i="17"/>
  <c r="M48" i="17"/>
  <c r="K48" i="17"/>
  <c r="I48" i="17"/>
  <c r="G48" i="17"/>
  <c r="E48" i="17"/>
  <c r="AQ47" i="17"/>
  <c r="AO47" i="17"/>
  <c r="AM47" i="17"/>
  <c r="AK47" i="17"/>
  <c r="AI47" i="17"/>
  <c r="AG47" i="17"/>
  <c r="AE47" i="17"/>
  <c r="AC47" i="17"/>
  <c r="AA47" i="17"/>
  <c r="Y47" i="17"/>
  <c r="W47" i="17"/>
  <c r="U47" i="17"/>
  <c r="S47" i="17"/>
  <c r="Q47" i="17"/>
  <c r="O47" i="17"/>
  <c r="M47" i="17"/>
  <c r="K47" i="17"/>
  <c r="I47" i="17"/>
  <c r="G47" i="17"/>
  <c r="E47" i="17"/>
  <c r="AQ46" i="17"/>
  <c r="AO46" i="17"/>
  <c r="AM46" i="17"/>
  <c r="AK46" i="17"/>
  <c r="AI46" i="17"/>
  <c r="AG46" i="17"/>
  <c r="AE46" i="17"/>
  <c r="AC46" i="17"/>
  <c r="AA46" i="17"/>
  <c r="Y46" i="17"/>
  <c r="W46" i="17"/>
  <c r="U46" i="17"/>
  <c r="S46" i="17"/>
  <c r="Q46" i="17"/>
  <c r="O46" i="17"/>
  <c r="M46" i="17"/>
  <c r="K46" i="17"/>
  <c r="I46" i="17"/>
  <c r="G46" i="17"/>
  <c r="E46" i="17"/>
  <c r="AQ45" i="17"/>
  <c r="AO45" i="17"/>
  <c r="AM45" i="17"/>
  <c r="AK45" i="17"/>
  <c r="AI45" i="17"/>
  <c r="AG45" i="17"/>
  <c r="AE45" i="17"/>
  <c r="AC45" i="17"/>
  <c r="AA45" i="17"/>
  <c r="Y45" i="17"/>
  <c r="W45" i="17"/>
  <c r="U45" i="17"/>
  <c r="S45" i="17"/>
  <c r="Q45" i="17"/>
  <c r="O45" i="17"/>
  <c r="M45" i="17"/>
  <c r="K45" i="17"/>
  <c r="I45" i="17"/>
  <c r="G45" i="17"/>
  <c r="E45" i="17"/>
  <c r="AQ44" i="17"/>
  <c r="AO44" i="17"/>
  <c r="AM44" i="17"/>
  <c r="AK44" i="17"/>
  <c r="AI44" i="17"/>
  <c r="AG44" i="17"/>
  <c r="AE44" i="17"/>
  <c r="AC44" i="17"/>
  <c r="AA44" i="17"/>
  <c r="Y44" i="17"/>
  <c r="W44" i="17"/>
  <c r="U44" i="17"/>
  <c r="S44" i="17"/>
  <c r="Q44" i="17"/>
  <c r="O44" i="17"/>
  <c r="M44" i="17"/>
  <c r="K44" i="17"/>
  <c r="I44" i="17"/>
  <c r="G44" i="17"/>
  <c r="E44" i="17"/>
  <c r="AQ43" i="17"/>
  <c r="AO43" i="17"/>
  <c r="AM43" i="17"/>
  <c r="AK43" i="17"/>
  <c r="AI43" i="17"/>
  <c r="AG43" i="17"/>
  <c r="AE43" i="17"/>
  <c r="AC43" i="17"/>
  <c r="AA43" i="17"/>
  <c r="Y43" i="17"/>
  <c r="W43" i="17"/>
  <c r="U43" i="17"/>
  <c r="S43" i="17"/>
  <c r="Q43" i="17"/>
  <c r="O43" i="17"/>
  <c r="M43" i="17"/>
  <c r="K43" i="17"/>
  <c r="I43" i="17"/>
  <c r="G43" i="17"/>
  <c r="E43" i="17"/>
  <c r="AQ42" i="17"/>
  <c r="AO42" i="17"/>
  <c r="AM42" i="17"/>
  <c r="AK42" i="17"/>
  <c r="AI42" i="17"/>
  <c r="AG42" i="17"/>
  <c r="AE42" i="17"/>
  <c r="AC42" i="17"/>
  <c r="AA42" i="17"/>
  <c r="Y42" i="17"/>
  <c r="W42" i="17"/>
  <c r="U42" i="17"/>
  <c r="S42" i="17"/>
  <c r="Q42" i="17"/>
  <c r="O42" i="17"/>
  <c r="M42" i="17"/>
  <c r="K42" i="17"/>
  <c r="I42" i="17"/>
  <c r="G42" i="17"/>
  <c r="E42" i="17"/>
  <c r="AQ41" i="17"/>
  <c r="AO41" i="17"/>
  <c r="AM41" i="17"/>
  <c r="AK41" i="17"/>
  <c r="AI41" i="17"/>
  <c r="AG41" i="17"/>
  <c r="AE41" i="17"/>
  <c r="AC41" i="17"/>
  <c r="AA41" i="17"/>
  <c r="Y41" i="17"/>
  <c r="W41" i="17"/>
  <c r="U41" i="17"/>
  <c r="S41" i="17"/>
  <c r="Q41" i="17"/>
  <c r="O41" i="17"/>
  <c r="M41" i="17"/>
  <c r="K41" i="17"/>
  <c r="I41" i="17"/>
  <c r="G41" i="17"/>
  <c r="E41" i="17"/>
  <c r="AQ40" i="17"/>
  <c r="AO40" i="17"/>
  <c r="AM40" i="17"/>
  <c r="AK40" i="17"/>
  <c r="AI40" i="17"/>
  <c r="AG40" i="17"/>
  <c r="AE40" i="17"/>
  <c r="AC40" i="17"/>
  <c r="AA40" i="17"/>
  <c r="Y40" i="17"/>
  <c r="W40" i="17"/>
  <c r="U40" i="17"/>
  <c r="S40" i="17"/>
  <c r="Q40" i="17"/>
  <c r="O40" i="17"/>
  <c r="M40" i="17"/>
  <c r="K40" i="17"/>
  <c r="I40" i="17"/>
  <c r="G40" i="17"/>
  <c r="E40" i="17"/>
  <c r="AQ39" i="17"/>
  <c r="AO39" i="17"/>
  <c r="AM39" i="17"/>
  <c r="AK39" i="17"/>
  <c r="AI39" i="17"/>
  <c r="AG39" i="17"/>
  <c r="AE39" i="17"/>
  <c r="AC39" i="17"/>
  <c r="AA39" i="17"/>
  <c r="Y39" i="17"/>
  <c r="W39" i="17"/>
  <c r="U39" i="17"/>
  <c r="S39" i="17"/>
  <c r="Q39" i="17"/>
  <c r="O39" i="17"/>
  <c r="M39" i="17"/>
  <c r="K39" i="17"/>
  <c r="I39" i="17"/>
  <c r="G39" i="17"/>
  <c r="E39" i="17"/>
  <c r="AQ38" i="17"/>
  <c r="AO38" i="17"/>
  <c r="AM38" i="17"/>
  <c r="AK38" i="17"/>
  <c r="AI38" i="17"/>
  <c r="AG38" i="17"/>
  <c r="AE38" i="17"/>
  <c r="AC38" i="17"/>
  <c r="AA38" i="17"/>
  <c r="Y38" i="17"/>
  <c r="W38" i="17"/>
  <c r="U38" i="17"/>
  <c r="S38" i="17"/>
  <c r="Q38" i="17"/>
  <c r="O38" i="17"/>
  <c r="M38" i="17"/>
  <c r="K38" i="17"/>
  <c r="I38" i="17"/>
  <c r="G38" i="17"/>
  <c r="E38" i="17"/>
  <c r="AQ37" i="17"/>
  <c r="AO37" i="17"/>
  <c r="AM37" i="17"/>
  <c r="AK37" i="17"/>
  <c r="AI37" i="17"/>
  <c r="AG37" i="17"/>
  <c r="AE37" i="17"/>
  <c r="AC37" i="17"/>
  <c r="AA37" i="17"/>
  <c r="Y37" i="17"/>
  <c r="W37" i="17"/>
  <c r="U37" i="17"/>
  <c r="S37" i="17"/>
  <c r="Q37" i="17"/>
  <c r="O37" i="17"/>
  <c r="M37" i="17"/>
  <c r="K37" i="17"/>
  <c r="I37" i="17"/>
  <c r="G37" i="17"/>
  <c r="E37" i="17"/>
  <c r="AQ36" i="17"/>
  <c r="AO36" i="17"/>
  <c r="AM36" i="17"/>
  <c r="AK36" i="17"/>
  <c r="AI36" i="17"/>
  <c r="AG36" i="17"/>
  <c r="AE36" i="17"/>
  <c r="AC36" i="17"/>
  <c r="AA36" i="17"/>
  <c r="Y36" i="17"/>
  <c r="W36" i="17"/>
  <c r="U36" i="17"/>
  <c r="S36" i="17"/>
  <c r="Q36" i="17"/>
  <c r="O36" i="17"/>
  <c r="M36" i="17"/>
  <c r="K36" i="17"/>
  <c r="I36" i="17"/>
  <c r="G36" i="17"/>
  <c r="E36" i="17"/>
  <c r="AQ35" i="17"/>
  <c r="AO35" i="17"/>
  <c r="AM35" i="17"/>
  <c r="AK35" i="17"/>
  <c r="AI35" i="17"/>
  <c r="AG35" i="17"/>
  <c r="AE35" i="17"/>
  <c r="AC35" i="17"/>
  <c r="AA35" i="17"/>
  <c r="Y35" i="17"/>
  <c r="W35" i="17"/>
  <c r="U35" i="17"/>
  <c r="S35" i="17"/>
  <c r="Q35" i="17"/>
  <c r="O35" i="17"/>
  <c r="M35" i="17"/>
  <c r="K35" i="17"/>
  <c r="I35" i="17"/>
  <c r="G35" i="17"/>
  <c r="E35" i="17"/>
  <c r="AQ34" i="17"/>
  <c r="AO34" i="17"/>
  <c r="AM34" i="17"/>
  <c r="AK34" i="17"/>
  <c r="AI34" i="17"/>
  <c r="AG34" i="17"/>
  <c r="AE34" i="17"/>
  <c r="AC34" i="17"/>
  <c r="AA34" i="17"/>
  <c r="Y34" i="17"/>
  <c r="W34" i="17"/>
  <c r="U34" i="17"/>
  <c r="S34" i="17"/>
  <c r="Q34" i="17"/>
  <c r="O34" i="17"/>
  <c r="M34" i="17"/>
  <c r="K34" i="17"/>
  <c r="I34" i="17"/>
  <c r="G34" i="17"/>
  <c r="E34" i="17"/>
  <c r="AQ33" i="17"/>
  <c r="AO33" i="17"/>
  <c r="AM33" i="17"/>
  <c r="AK33" i="17"/>
  <c r="AI33" i="17"/>
  <c r="AG33" i="17"/>
  <c r="AE33" i="17"/>
  <c r="AC33" i="17"/>
  <c r="AA33" i="17"/>
  <c r="Y33" i="17"/>
  <c r="W33" i="17"/>
  <c r="U33" i="17"/>
  <c r="S33" i="17"/>
  <c r="Q33" i="17"/>
  <c r="O33" i="17"/>
  <c r="M33" i="17"/>
  <c r="K33" i="17"/>
  <c r="I33" i="17"/>
  <c r="G33" i="17"/>
  <c r="E33" i="17"/>
  <c r="AQ32" i="17"/>
  <c r="AO32" i="17"/>
  <c r="AM32" i="17"/>
  <c r="AK32" i="17"/>
  <c r="AI32" i="17"/>
  <c r="AG32" i="17"/>
  <c r="AE32" i="17"/>
  <c r="AC32" i="17"/>
  <c r="AA32" i="17"/>
  <c r="Y32" i="17"/>
  <c r="W32" i="17"/>
  <c r="U32" i="17"/>
  <c r="S32" i="17"/>
  <c r="Q32" i="17"/>
  <c r="O32" i="17"/>
  <c r="M32" i="17"/>
  <c r="K32" i="17"/>
  <c r="I32" i="17"/>
  <c r="G32" i="17"/>
  <c r="E32" i="17"/>
  <c r="AQ31" i="17"/>
  <c r="AO31" i="17"/>
  <c r="AM31" i="17"/>
  <c r="AK31" i="17"/>
  <c r="AI31" i="17"/>
  <c r="AG31" i="17"/>
  <c r="AE31" i="17"/>
  <c r="AC31" i="17"/>
  <c r="AA31" i="17"/>
  <c r="Y31" i="17"/>
  <c r="W31" i="17"/>
  <c r="U31" i="17"/>
  <c r="S31" i="17"/>
  <c r="Q31" i="17"/>
  <c r="O31" i="17"/>
  <c r="M31" i="17"/>
  <c r="K31" i="17"/>
  <c r="I31" i="17"/>
  <c r="G31" i="17"/>
  <c r="E31" i="17"/>
  <c r="AQ30" i="17"/>
  <c r="AO30" i="17"/>
  <c r="AM30" i="17"/>
  <c r="AK30" i="17"/>
  <c r="AI30" i="17"/>
  <c r="AG30" i="17"/>
  <c r="AE30" i="17"/>
  <c r="AC30" i="17"/>
  <c r="AA30" i="17"/>
  <c r="Y30" i="17"/>
  <c r="W30" i="17"/>
  <c r="U30" i="17"/>
  <c r="S30" i="17"/>
  <c r="Q30" i="17"/>
  <c r="O30" i="17"/>
  <c r="M30" i="17"/>
  <c r="K30" i="17"/>
  <c r="I30" i="17"/>
  <c r="G30" i="17"/>
  <c r="E30" i="17"/>
  <c r="AQ29" i="17"/>
  <c r="AQ1" i="17" s="1"/>
  <c r="AQ2" i="17" s="1"/>
  <c r="AO29" i="17"/>
  <c r="AM29" i="17"/>
  <c r="AK29" i="17"/>
  <c r="AI29" i="17"/>
  <c r="AG29" i="17"/>
  <c r="AE29" i="17"/>
  <c r="AC29" i="17"/>
  <c r="AA29" i="17"/>
  <c r="AA1" i="17" s="1"/>
  <c r="AA3" i="17" s="1"/>
  <c r="Y29" i="17"/>
  <c r="W29" i="17"/>
  <c r="U29" i="17"/>
  <c r="S29" i="17"/>
  <c r="Q29" i="17"/>
  <c r="O29" i="17"/>
  <c r="M29" i="17"/>
  <c r="K29" i="17"/>
  <c r="K1" i="17" s="1"/>
  <c r="K3" i="17" s="1"/>
  <c r="I29" i="17"/>
  <c r="G29" i="17"/>
  <c r="E29" i="17"/>
  <c r="AQ28" i="17"/>
  <c r="AO28" i="17"/>
  <c r="AM28" i="17"/>
  <c r="AK28" i="17"/>
  <c r="AI28" i="17"/>
  <c r="AG28" i="17"/>
  <c r="AE28" i="17"/>
  <c r="AC28" i="17"/>
  <c r="AA28" i="17"/>
  <c r="Y28" i="17"/>
  <c r="W28" i="17"/>
  <c r="U28" i="17"/>
  <c r="S28" i="17"/>
  <c r="S1" i="17" s="1"/>
  <c r="S3" i="17" s="1"/>
  <c r="Q28" i="17"/>
  <c r="O28" i="17"/>
  <c r="M28" i="17"/>
  <c r="K28" i="17"/>
  <c r="I28" i="17"/>
  <c r="G28" i="17"/>
  <c r="AQ27" i="17"/>
  <c r="AO27" i="17"/>
  <c r="AO1" i="17" s="1"/>
  <c r="AO2" i="17" s="1"/>
  <c r="AM27" i="17"/>
  <c r="AK27" i="17"/>
  <c r="AI27" i="17"/>
  <c r="AG27" i="17"/>
  <c r="AE27" i="17"/>
  <c r="AC27" i="17"/>
  <c r="AA27" i="17"/>
  <c r="Y27" i="17"/>
  <c r="Y4" i="17" s="1"/>
  <c r="W27" i="17"/>
  <c r="U27" i="17"/>
  <c r="S27" i="17"/>
  <c r="Q27" i="17"/>
  <c r="O27" i="17"/>
  <c r="M27" i="17"/>
  <c r="K27" i="17"/>
  <c r="I27" i="17"/>
  <c r="I1" i="17" s="1"/>
  <c r="G27" i="17"/>
  <c r="AQ26" i="17"/>
  <c r="AO26" i="17"/>
  <c r="AM26" i="17"/>
  <c r="AK26" i="17"/>
  <c r="AI26" i="17"/>
  <c r="AG26" i="17"/>
  <c r="AE26" i="17"/>
  <c r="AC26" i="17"/>
  <c r="AA26" i="17"/>
  <c r="Y26" i="17"/>
  <c r="W26" i="17"/>
  <c r="U26" i="17"/>
  <c r="S26" i="17"/>
  <c r="Q26" i="17"/>
  <c r="O26" i="17"/>
  <c r="M26" i="17"/>
  <c r="K26" i="17"/>
  <c r="I26" i="17"/>
  <c r="G26" i="17"/>
  <c r="E26" i="17"/>
  <c r="AQ25" i="17"/>
  <c r="AO25" i="17"/>
  <c r="AM25" i="17"/>
  <c r="AK25" i="17"/>
  <c r="AI25" i="17"/>
  <c r="AG25" i="17"/>
  <c r="AE25" i="17"/>
  <c r="AC25" i="17"/>
  <c r="AA25" i="17"/>
  <c r="Y25" i="17"/>
  <c r="W25" i="17"/>
  <c r="U25" i="17"/>
  <c r="S25" i="17"/>
  <c r="Q25" i="17"/>
  <c r="O25" i="17"/>
  <c r="M25" i="17"/>
  <c r="K25" i="17"/>
  <c r="I25" i="17"/>
  <c r="G25" i="17"/>
  <c r="E25" i="17"/>
  <c r="AQ24" i="17"/>
  <c r="AO24" i="17"/>
  <c r="AM24" i="17"/>
  <c r="AK24" i="17"/>
  <c r="AI24" i="17"/>
  <c r="AG24" i="17"/>
  <c r="AE24" i="17"/>
  <c r="AC24" i="17"/>
  <c r="AA24" i="17"/>
  <c r="Y24" i="17"/>
  <c r="W24" i="17"/>
  <c r="U24" i="17"/>
  <c r="S24" i="17"/>
  <c r="Q24" i="17"/>
  <c r="O24" i="17"/>
  <c r="M24" i="17"/>
  <c r="K24" i="17"/>
  <c r="I24" i="17"/>
  <c r="G24" i="17"/>
  <c r="E24" i="17"/>
  <c r="AQ23" i="17"/>
  <c r="AO23" i="17"/>
  <c r="AM23" i="17"/>
  <c r="AK23" i="17"/>
  <c r="AI23" i="17"/>
  <c r="AG23" i="17"/>
  <c r="AE23" i="17"/>
  <c r="AC23" i="17"/>
  <c r="AA23" i="17"/>
  <c r="Y23" i="17"/>
  <c r="W23" i="17"/>
  <c r="U23" i="17"/>
  <c r="S23" i="17"/>
  <c r="Q23" i="17"/>
  <c r="O23" i="17"/>
  <c r="M23" i="17"/>
  <c r="K23" i="17"/>
  <c r="I23" i="17"/>
  <c r="G23" i="17"/>
  <c r="E23" i="17"/>
  <c r="AQ22" i="17"/>
  <c r="AO22" i="17"/>
  <c r="AM22" i="17"/>
  <c r="AK22" i="17"/>
  <c r="AI22" i="17"/>
  <c r="AG22" i="17"/>
  <c r="AE22" i="17"/>
  <c r="AC22" i="17"/>
  <c r="AA22" i="17"/>
  <c r="Y22" i="17"/>
  <c r="W22" i="17"/>
  <c r="U22" i="17"/>
  <c r="S22" i="17"/>
  <c r="Q22" i="17"/>
  <c r="O22" i="17"/>
  <c r="M22" i="17"/>
  <c r="K22" i="17"/>
  <c r="I22" i="17"/>
  <c r="G22" i="17"/>
  <c r="E22" i="17"/>
  <c r="AQ21" i="17"/>
  <c r="AO21" i="17"/>
  <c r="AM21" i="17"/>
  <c r="AK21" i="17"/>
  <c r="AI21" i="17"/>
  <c r="AG21" i="17"/>
  <c r="AE21" i="17"/>
  <c r="AC21" i="17"/>
  <c r="AA21" i="17"/>
  <c r="Y21" i="17"/>
  <c r="W21" i="17"/>
  <c r="U21" i="17"/>
  <c r="S21" i="17"/>
  <c r="Q21" i="17"/>
  <c r="O21" i="17"/>
  <c r="M21" i="17"/>
  <c r="K21" i="17"/>
  <c r="I21" i="17"/>
  <c r="G21" i="17"/>
  <c r="E21" i="17"/>
  <c r="AQ20" i="17"/>
  <c r="AO20" i="17"/>
  <c r="AM20" i="17"/>
  <c r="AK20" i="17"/>
  <c r="AI20" i="17"/>
  <c r="AG20" i="17"/>
  <c r="AE20" i="17"/>
  <c r="AC20" i="17"/>
  <c r="AA20" i="17"/>
  <c r="Y20" i="17"/>
  <c r="W20" i="17"/>
  <c r="U20" i="17"/>
  <c r="S20" i="17"/>
  <c r="Q20" i="17"/>
  <c r="O20" i="17"/>
  <c r="M20" i="17"/>
  <c r="K20" i="17"/>
  <c r="I20" i="17"/>
  <c r="G20" i="17"/>
  <c r="E20" i="17"/>
  <c r="AQ19" i="17"/>
  <c r="AO19" i="17"/>
  <c r="AM19" i="17"/>
  <c r="AK19" i="17"/>
  <c r="AI19" i="17"/>
  <c r="AG19" i="17"/>
  <c r="AE19" i="17"/>
  <c r="AC19" i="17"/>
  <c r="AA19" i="17"/>
  <c r="Y19" i="17"/>
  <c r="W19" i="17"/>
  <c r="U19" i="17"/>
  <c r="S19" i="17"/>
  <c r="Q19" i="17"/>
  <c r="O19" i="17"/>
  <c r="M19" i="17"/>
  <c r="K19" i="17"/>
  <c r="I19" i="17"/>
  <c r="G19" i="17"/>
  <c r="E19" i="17"/>
  <c r="AQ18" i="17"/>
  <c r="AO18" i="17"/>
  <c r="AM18" i="17"/>
  <c r="AK18" i="17"/>
  <c r="AI18" i="17"/>
  <c r="AG18" i="17"/>
  <c r="AE18" i="17"/>
  <c r="AC18" i="17"/>
  <c r="AA18" i="17"/>
  <c r="Y18" i="17"/>
  <c r="W18" i="17"/>
  <c r="U18" i="17"/>
  <c r="S18" i="17"/>
  <c r="Q18" i="17"/>
  <c r="O18" i="17"/>
  <c r="M18" i="17"/>
  <c r="K18" i="17"/>
  <c r="I18" i="17"/>
  <c r="G18" i="17"/>
  <c r="E18" i="17"/>
  <c r="AQ17" i="17"/>
  <c r="AO17" i="17"/>
  <c r="AM17" i="17"/>
  <c r="AK17" i="17"/>
  <c r="AI17" i="17"/>
  <c r="AG17" i="17"/>
  <c r="AE17" i="17"/>
  <c r="AC17" i="17"/>
  <c r="AA17" i="17"/>
  <c r="Y17" i="17"/>
  <c r="W17" i="17"/>
  <c r="U17" i="17"/>
  <c r="S17" i="17"/>
  <c r="Q17" i="17"/>
  <c r="O17" i="17"/>
  <c r="M17" i="17"/>
  <c r="K17" i="17"/>
  <c r="I17" i="17"/>
  <c r="G17" i="17"/>
  <c r="E17" i="17"/>
  <c r="AQ16" i="17"/>
  <c r="AO16" i="17"/>
  <c r="AM16" i="17"/>
  <c r="AK16" i="17"/>
  <c r="AI16" i="17"/>
  <c r="AG16" i="17"/>
  <c r="AE16" i="17"/>
  <c r="AC16" i="17"/>
  <c r="AA16" i="17"/>
  <c r="Y16" i="17"/>
  <c r="W16" i="17"/>
  <c r="U16" i="17"/>
  <c r="S16" i="17"/>
  <c r="Q16" i="17"/>
  <c r="O16" i="17"/>
  <c r="M16" i="17"/>
  <c r="K16" i="17"/>
  <c r="I16" i="17"/>
  <c r="G16" i="17"/>
  <c r="E16" i="17"/>
  <c r="AQ15" i="17"/>
  <c r="AO15" i="17"/>
  <c r="AM15" i="17"/>
  <c r="AK15" i="17"/>
  <c r="AI15" i="17"/>
  <c r="AG15" i="17"/>
  <c r="AE15" i="17"/>
  <c r="AC15" i="17"/>
  <c r="AA15" i="17"/>
  <c r="Y15" i="17"/>
  <c r="W15" i="17"/>
  <c r="U15" i="17"/>
  <c r="S15" i="17"/>
  <c r="Q15" i="17"/>
  <c r="O15" i="17"/>
  <c r="M15" i="17"/>
  <c r="K15" i="17"/>
  <c r="I15" i="17"/>
  <c r="G15" i="17"/>
  <c r="E15" i="17"/>
  <c r="AQ14" i="17"/>
  <c r="AO14" i="17"/>
  <c r="AM14" i="17"/>
  <c r="AK14" i="17"/>
  <c r="AI14" i="17"/>
  <c r="AG14" i="17"/>
  <c r="AE14" i="17"/>
  <c r="AC14" i="17"/>
  <c r="AA14" i="17"/>
  <c r="Y14" i="17"/>
  <c r="W14" i="17"/>
  <c r="U14" i="17"/>
  <c r="S14" i="17"/>
  <c r="Q14" i="17"/>
  <c r="O14" i="17"/>
  <c r="M14" i="17"/>
  <c r="K14" i="17"/>
  <c r="I14" i="17"/>
  <c r="G14" i="17"/>
  <c r="E14" i="17"/>
  <c r="AQ13" i="17"/>
  <c r="AO13" i="17"/>
  <c r="AM13" i="17"/>
  <c r="AM3" i="17" s="1"/>
  <c r="AK13" i="17"/>
  <c r="AI13" i="17"/>
  <c r="AG13" i="17"/>
  <c r="AE13" i="17"/>
  <c r="AC13" i="17"/>
  <c r="AA13" i="17"/>
  <c r="Y13" i="17"/>
  <c r="W13" i="17"/>
  <c r="U13" i="17"/>
  <c r="S13" i="17"/>
  <c r="Q13" i="17"/>
  <c r="O13" i="17"/>
  <c r="M13" i="17"/>
  <c r="K13" i="17"/>
  <c r="I13" i="17"/>
  <c r="G13" i="17"/>
  <c r="E13" i="17"/>
  <c r="AQ12" i="17"/>
  <c r="AO12" i="17"/>
  <c r="AM12" i="17"/>
  <c r="AK12" i="17"/>
  <c r="AI12" i="17"/>
  <c r="AG12" i="17"/>
  <c r="AE12" i="17"/>
  <c r="AE1" i="17" s="1"/>
  <c r="AE3" i="17" s="1"/>
  <c r="AC12" i="17"/>
  <c r="AA12" i="17"/>
  <c r="Y12" i="17"/>
  <c r="W12" i="17"/>
  <c r="U12" i="17"/>
  <c r="S12" i="17"/>
  <c r="Q12" i="17"/>
  <c r="O12" i="17"/>
  <c r="M12" i="17"/>
  <c r="M5" i="17" s="1"/>
  <c r="K12" i="17"/>
  <c r="I12" i="17"/>
  <c r="G12" i="17"/>
  <c r="E12" i="17"/>
  <c r="AQ10" i="17"/>
  <c r="AO10" i="17"/>
  <c r="AM10" i="17"/>
  <c r="AK10" i="17"/>
  <c r="AI10" i="17"/>
  <c r="AG10" i="17"/>
  <c r="AE10" i="17"/>
  <c r="AC10" i="17"/>
  <c r="AA10" i="17"/>
  <c r="Y10" i="17"/>
  <c r="W10" i="17"/>
  <c r="U10" i="17"/>
  <c r="S10" i="17"/>
  <c r="Q10" i="17"/>
  <c r="O10" i="17"/>
  <c r="M10" i="17"/>
  <c r="K10" i="17"/>
  <c r="I10" i="17"/>
  <c r="G10" i="17"/>
  <c r="E10" i="17"/>
  <c r="AG6" i="17"/>
  <c r="M6" i="17"/>
  <c r="AG5" i="17"/>
  <c r="I5" i="17"/>
  <c r="AG4" i="17"/>
  <c r="M4" i="17"/>
  <c r="AG3" i="17"/>
  <c r="I3" i="17"/>
  <c r="AG2" i="17"/>
  <c r="M2" i="17"/>
  <c r="AK1" i="17"/>
  <c r="AK3" i="17" s="1"/>
  <c r="AI1" i="17"/>
  <c r="AI3" i="17" s="1"/>
  <c r="AG1" i="17"/>
  <c r="U1" i="17"/>
  <c r="U3" i="17" s="1"/>
  <c r="Q1" i="17"/>
  <c r="Q3" i="17" s="1"/>
  <c r="O1" i="17"/>
  <c r="O3" i="17" s="1"/>
  <c r="Y3" i="17" l="1"/>
  <c r="Y5" i="17"/>
  <c r="I6" i="17"/>
  <c r="Y1" i="17"/>
  <c r="I2" i="17"/>
  <c r="I4" i="17"/>
  <c r="Y6" i="17"/>
  <c r="Y2" i="17"/>
  <c r="G1" i="17"/>
  <c r="G2" i="17" s="1"/>
  <c r="W1" i="17"/>
  <c r="W2" i="17" s="1"/>
  <c r="AM6" i="17"/>
  <c r="AM5" i="17"/>
  <c r="AM2" i="17"/>
  <c r="AM1" i="17"/>
  <c r="AM4" i="17"/>
  <c r="K2" i="17"/>
  <c r="K6" i="17" s="1"/>
  <c r="AA2" i="17"/>
  <c r="AA6" i="17" s="1"/>
  <c r="O2" i="17"/>
  <c r="AE2" i="17"/>
  <c r="AO3" i="17"/>
  <c r="AO4" i="17" s="1"/>
  <c r="S2" i="17"/>
  <c r="AQ3" i="17"/>
  <c r="AQ4" i="17" s="1"/>
  <c r="Q2" i="17"/>
  <c r="AI2" i="17"/>
  <c r="M1" i="17"/>
  <c r="AC1" i="17"/>
  <c r="AC2" i="17" s="1"/>
  <c r="E2" i="17"/>
  <c r="E5" i="17" s="1"/>
  <c r="U2" i="17"/>
  <c r="U5" i="17" s="1"/>
  <c r="AK2" i="17"/>
  <c r="AK5" i="17" s="1"/>
  <c r="M3" i="17"/>
  <c r="W3" i="17" l="1"/>
  <c r="W6" i="17" s="1"/>
  <c r="G3" i="17"/>
  <c r="G4" i="17" s="1"/>
  <c r="K5" i="17"/>
  <c r="K4" i="17"/>
  <c r="AA5" i="17"/>
  <c r="AA4" i="17"/>
  <c r="AQ5" i="17"/>
  <c r="AO6" i="17"/>
  <c r="AQ6" i="17"/>
  <c r="AO5" i="17"/>
  <c r="U4" i="17"/>
  <c r="AC3" i="17"/>
  <c r="AC4" i="17" s="1"/>
  <c r="AK4" i="17"/>
  <c r="E4" i="17"/>
  <c r="AI5" i="17"/>
  <c r="AI6" i="17"/>
  <c r="AI4" i="17"/>
  <c r="AE5" i="17"/>
  <c r="AE6" i="17"/>
  <c r="AE4" i="17"/>
  <c r="S5" i="17"/>
  <c r="S4" i="17"/>
  <c r="S6" i="17"/>
  <c r="Q5" i="17"/>
  <c r="Q6" i="17"/>
  <c r="Q4" i="17"/>
  <c r="O5" i="17"/>
  <c r="O6" i="17"/>
  <c r="O4" i="17"/>
  <c r="E6" i="17"/>
  <c r="U6" i="17"/>
  <c r="AK6" i="17"/>
  <c r="W5" i="17" l="1"/>
  <c r="W4" i="17"/>
  <c r="G6" i="17"/>
  <c r="G5" i="17"/>
  <c r="Z15" i="9"/>
  <c r="AC6" i="17"/>
  <c r="AC5" i="17"/>
  <c r="AQ300" i="16"/>
  <c r="AO300" i="16"/>
  <c r="AM300" i="16"/>
  <c r="AK300" i="16"/>
  <c r="AI300" i="16"/>
  <c r="AG300" i="16"/>
  <c r="AE300" i="16"/>
  <c r="AC300" i="16"/>
  <c r="AA300" i="16"/>
  <c r="Y300" i="16"/>
  <c r="W300" i="16"/>
  <c r="U300" i="16"/>
  <c r="S300" i="16"/>
  <c r="Q300" i="16"/>
  <c r="O300" i="16"/>
  <c r="M300" i="16"/>
  <c r="K300" i="16"/>
  <c r="I300" i="16"/>
  <c r="G300" i="16"/>
  <c r="E300" i="16"/>
  <c r="AQ299" i="16"/>
  <c r="AO299" i="16"/>
  <c r="AM299" i="16"/>
  <c r="AK299" i="16"/>
  <c r="AI299" i="16"/>
  <c r="AG299" i="16"/>
  <c r="AE299" i="16"/>
  <c r="AC299" i="16"/>
  <c r="AA299" i="16"/>
  <c r="Y299" i="16"/>
  <c r="W299" i="16"/>
  <c r="U299" i="16"/>
  <c r="S299" i="16"/>
  <c r="Q299" i="16"/>
  <c r="O299" i="16"/>
  <c r="M299" i="16"/>
  <c r="K299" i="16"/>
  <c r="I299" i="16"/>
  <c r="G299" i="16"/>
  <c r="E299" i="16"/>
  <c r="AQ298" i="16"/>
  <c r="AO298" i="16"/>
  <c r="AM298" i="16"/>
  <c r="AK298" i="16"/>
  <c r="AI298" i="16"/>
  <c r="AG298" i="16"/>
  <c r="AE298" i="16"/>
  <c r="AC298" i="16"/>
  <c r="AA298" i="16"/>
  <c r="Y298" i="16"/>
  <c r="W298" i="16"/>
  <c r="U298" i="16"/>
  <c r="S298" i="16"/>
  <c r="Q298" i="16"/>
  <c r="O298" i="16"/>
  <c r="M298" i="16"/>
  <c r="K298" i="16"/>
  <c r="I298" i="16"/>
  <c r="G298" i="16"/>
  <c r="E298" i="16"/>
  <c r="AQ297" i="16"/>
  <c r="AO297" i="16"/>
  <c r="AM297" i="16"/>
  <c r="AK297" i="16"/>
  <c r="AI297" i="16"/>
  <c r="AG297" i="16"/>
  <c r="AE297" i="16"/>
  <c r="AC297" i="16"/>
  <c r="AA297" i="16"/>
  <c r="Y297" i="16"/>
  <c r="W297" i="16"/>
  <c r="U297" i="16"/>
  <c r="S297" i="16"/>
  <c r="Q297" i="16"/>
  <c r="O297" i="16"/>
  <c r="M297" i="16"/>
  <c r="K297" i="16"/>
  <c r="I297" i="16"/>
  <c r="G297" i="16"/>
  <c r="E297" i="16"/>
  <c r="AQ296" i="16"/>
  <c r="AO296" i="16"/>
  <c r="AM296" i="16"/>
  <c r="AK296" i="16"/>
  <c r="AI296" i="16"/>
  <c r="AG296" i="16"/>
  <c r="AE296" i="16"/>
  <c r="AC296" i="16"/>
  <c r="AA296" i="16"/>
  <c r="Y296" i="16"/>
  <c r="W296" i="16"/>
  <c r="U296" i="16"/>
  <c r="S296" i="16"/>
  <c r="Q296" i="16"/>
  <c r="O296" i="16"/>
  <c r="M296" i="16"/>
  <c r="K296" i="16"/>
  <c r="I296" i="16"/>
  <c r="G296" i="16"/>
  <c r="E296" i="16"/>
  <c r="AQ295" i="16"/>
  <c r="AO295" i="16"/>
  <c r="AM295" i="16"/>
  <c r="AK295" i="16"/>
  <c r="AI295" i="16"/>
  <c r="AG295" i="16"/>
  <c r="AE295" i="16"/>
  <c r="AC295" i="16"/>
  <c r="AA295" i="16"/>
  <c r="Y295" i="16"/>
  <c r="W295" i="16"/>
  <c r="U295" i="16"/>
  <c r="S295" i="16"/>
  <c r="Q295" i="16"/>
  <c r="O295" i="16"/>
  <c r="M295" i="16"/>
  <c r="K295" i="16"/>
  <c r="I295" i="16"/>
  <c r="G295" i="16"/>
  <c r="E295" i="16"/>
  <c r="AQ294" i="16"/>
  <c r="AO294" i="16"/>
  <c r="AM294" i="16"/>
  <c r="AK294" i="16"/>
  <c r="AI294" i="16"/>
  <c r="AG294" i="16"/>
  <c r="AE294" i="16"/>
  <c r="AC294" i="16"/>
  <c r="AA294" i="16"/>
  <c r="Y294" i="16"/>
  <c r="W294" i="16"/>
  <c r="U294" i="16"/>
  <c r="S294" i="16"/>
  <c r="Q294" i="16"/>
  <c r="O294" i="16"/>
  <c r="M294" i="16"/>
  <c r="K294" i="16"/>
  <c r="I294" i="16"/>
  <c r="G294" i="16"/>
  <c r="E294" i="16"/>
  <c r="AQ293" i="16"/>
  <c r="AO293" i="16"/>
  <c r="AM293" i="16"/>
  <c r="AK293" i="16"/>
  <c r="AI293" i="16"/>
  <c r="AG293" i="16"/>
  <c r="AE293" i="16"/>
  <c r="AC293" i="16"/>
  <c r="AA293" i="16"/>
  <c r="Y293" i="16"/>
  <c r="W293" i="16"/>
  <c r="U293" i="16"/>
  <c r="S293" i="16"/>
  <c r="Q293" i="16"/>
  <c r="O293" i="16"/>
  <c r="M293" i="16"/>
  <c r="K293" i="16"/>
  <c r="I293" i="16"/>
  <c r="G293" i="16"/>
  <c r="E293" i="16"/>
  <c r="AQ292" i="16"/>
  <c r="AO292" i="16"/>
  <c r="AM292" i="16"/>
  <c r="AK292" i="16"/>
  <c r="AI292" i="16"/>
  <c r="AG292" i="16"/>
  <c r="AE292" i="16"/>
  <c r="AC292" i="16"/>
  <c r="AA292" i="16"/>
  <c r="Y292" i="16"/>
  <c r="W292" i="16"/>
  <c r="U292" i="16"/>
  <c r="S292" i="16"/>
  <c r="Q292" i="16"/>
  <c r="O292" i="16"/>
  <c r="M292" i="16"/>
  <c r="K292" i="16"/>
  <c r="I292" i="16"/>
  <c r="G292" i="16"/>
  <c r="E292" i="16"/>
  <c r="AQ291" i="16"/>
  <c r="AO291" i="16"/>
  <c r="AM291" i="16"/>
  <c r="AK291" i="16"/>
  <c r="AI291" i="16"/>
  <c r="AG291" i="16"/>
  <c r="AE291" i="16"/>
  <c r="AC291" i="16"/>
  <c r="AA291" i="16"/>
  <c r="Y291" i="16"/>
  <c r="W291" i="16"/>
  <c r="U291" i="16"/>
  <c r="S291" i="16"/>
  <c r="Q291" i="16"/>
  <c r="O291" i="16"/>
  <c r="M291" i="16"/>
  <c r="K291" i="16"/>
  <c r="I291" i="16"/>
  <c r="G291" i="16"/>
  <c r="E291" i="16"/>
  <c r="AQ290" i="16"/>
  <c r="AO290" i="16"/>
  <c r="AM290" i="16"/>
  <c r="AK290" i="16"/>
  <c r="AI290" i="16"/>
  <c r="AG290" i="16"/>
  <c r="AE290" i="16"/>
  <c r="AC290" i="16"/>
  <c r="AA290" i="16"/>
  <c r="Y290" i="16"/>
  <c r="W290" i="16"/>
  <c r="U290" i="16"/>
  <c r="S290" i="16"/>
  <c r="Q290" i="16"/>
  <c r="O290" i="16"/>
  <c r="M290" i="16"/>
  <c r="K290" i="16"/>
  <c r="I290" i="16"/>
  <c r="G290" i="16"/>
  <c r="E290" i="16"/>
  <c r="AQ289" i="16"/>
  <c r="AO289" i="16"/>
  <c r="AM289" i="16"/>
  <c r="AK289" i="16"/>
  <c r="AI289" i="16"/>
  <c r="AG289" i="16"/>
  <c r="AE289" i="16"/>
  <c r="AC289" i="16"/>
  <c r="AA289" i="16"/>
  <c r="Y289" i="16"/>
  <c r="W289" i="16"/>
  <c r="U289" i="16"/>
  <c r="S289" i="16"/>
  <c r="Q289" i="16"/>
  <c r="O289" i="16"/>
  <c r="M289" i="16"/>
  <c r="K289" i="16"/>
  <c r="I289" i="16"/>
  <c r="G289" i="16"/>
  <c r="E289" i="16"/>
  <c r="AQ288" i="16"/>
  <c r="AO288" i="16"/>
  <c r="AM288" i="16"/>
  <c r="AK288" i="16"/>
  <c r="AI288" i="16"/>
  <c r="AG288" i="16"/>
  <c r="AE288" i="16"/>
  <c r="AC288" i="16"/>
  <c r="AA288" i="16"/>
  <c r="Y288" i="16"/>
  <c r="W288" i="16"/>
  <c r="U288" i="16"/>
  <c r="S288" i="16"/>
  <c r="Q288" i="16"/>
  <c r="O288" i="16"/>
  <c r="M288" i="16"/>
  <c r="K288" i="16"/>
  <c r="I288" i="16"/>
  <c r="G288" i="16"/>
  <c r="E288" i="16"/>
  <c r="AQ287" i="16"/>
  <c r="AO287" i="16"/>
  <c r="AM287" i="16"/>
  <c r="AK287" i="16"/>
  <c r="AI287" i="16"/>
  <c r="AG287" i="16"/>
  <c r="AE287" i="16"/>
  <c r="AC287" i="16"/>
  <c r="AA287" i="16"/>
  <c r="Y287" i="16"/>
  <c r="W287" i="16"/>
  <c r="U287" i="16"/>
  <c r="S287" i="16"/>
  <c r="Q287" i="16"/>
  <c r="O287" i="16"/>
  <c r="M287" i="16"/>
  <c r="K287" i="16"/>
  <c r="I287" i="16"/>
  <c r="G287" i="16"/>
  <c r="E287" i="16"/>
  <c r="AQ286" i="16"/>
  <c r="AO286" i="16"/>
  <c r="AM286" i="16"/>
  <c r="AK286" i="16"/>
  <c r="AI286" i="16"/>
  <c r="AG286" i="16"/>
  <c r="AE286" i="16"/>
  <c r="AC286" i="16"/>
  <c r="AA286" i="16"/>
  <c r="Y286" i="16"/>
  <c r="W286" i="16"/>
  <c r="U286" i="16"/>
  <c r="S286" i="16"/>
  <c r="Q286" i="16"/>
  <c r="O286" i="16"/>
  <c r="M286" i="16"/>
  <c r="K286" i="16"/>
  <c r="I286" i="16"/>
  <c r="G286" i="16"/>
  <c r="E286" i="16"/>
  <c r="AQ285" i="16"/>
  <c r="AO285" i="16"/>
  <c r="AM285" i="16"/>
  <c r="AK285" i="16"/>
  <c r="AI285" i="16"/>
  <c r="AG285" i="16"/>
  <c r="AE285" i="16"/>
  <c r="AC285" i="16"/>
  <c r="AA285" i="16"/>
  <c r="Y285" i="16"/>
  <c r="W285" i="16"/>
  <c r="U285" i="16"/>
  <c r="S285" i="16"/>
  <c r="Q285" i="16"/>
  <c r="O285" i="16"/>
  <c r="M285" i="16"/>
  <c r="K285" i="16"/>
  <c r="I285" i="16"/>
  <c r="G285" i="16"/>
  <c r="E285" i="16"/>
  <c r="AQ284" i="16"/>
  <c r="AO284" i="16"/>
  <c r="AM284" i="16"/>
  <c r="AK284" i="16"/>
  <c r="AI284" i="16"/>
  <c r="AG284" i="16"/>
  <c r="AE284" i="16"/>
  <c r="AC284" i="16"/>
  <c r="AA284" i="16"/>
  <c r="Y284" i="16"/>
  <c r="W284" i="16"/>
  <c r="U284" i="16"/>
  <c r="S284" i="16"/>
  <c r="Q284" i="16"/>
  <c r="O284" i="16"/>
  <c r="M284" i="16"/>
  <c r="K284" i="16"/>
  <c r="I284" i="16"/>
  <c r="G284" i="16"/>
  <c r="E284" i="16"/>
  <c r="AQ283" i="16"/>
  <c r="AO283" i="16"/>
  <c r="AM283" i="16"/>
  <c r="AK283" i="16"/>
  <c r="AI283" i="16"/>
  <c r="AG283" i="16"/>
  <c r="AE283" i="16"/>
  <c r="AC283" i="16"/>
  <c r="AA283" i="16"/>
  <c r="Y283" i="16"/>
  <c r="W283" i="16"/>
  <c r="U283" i="16"/>
  <c r="S283" i="16"/>
  <c r="Q283" i="16"/>
  <c r="O283" i="16"/>
  <c r="M283" i="16"/>
  <c r="K283" i="16"/>
  <c r="I283" i="16"/>
  <c r="G283" i="16"/>
  <c r="E283" i="16"/>
  <c r="AQ282" i="16"/>
  <c r="AO282" i="16"/>
  <c r="AM282" i="16"/>
  <c r="AK282" i="16"/>
  <c r="AI282" i="16"/>
  <c r="AG282" i="16"/>
  <c r="AE282" i="16"/>
  <c r="AC282" i="16"/>
  <c r="AA282" i="16"/>
  <c r="Y282" i="16"/>
  <c r="W282" i="16"/>
  <c r="U282" i="16"/>
  <c r="S282" i="16"/>
  <c r="Q282" i="16"/>
  <c r="O282" i="16"/>
  <c r="M282" i="16"/>
  <c r="K282" i="16"/>
  <c r="I282" i="16"/>
  <c r="G282" i="16"/>
  <c r="E282" i="16"/>
  <c r="AQ281" i="16"/>
  <c r="AO281" i="16"/>
  <c r="AM281" i="16"/>
  <c r="AK281" i="16"/>
  <c r="AI281" i="16"/>
  <c r="AG281" i="16"/>
  <c r="AE281" i="16"/>
  <c r="AC281" i="16"/>
  <c r="AA281" i="16"/>
  <c r="Y281" i="16"/>
  <c r="W281" i="16"/>
  <c r="U281" i="16"/>
  <c r="S281" i="16"/>
  <c r="Q281" i="16"/>
  <c r="O281" i="16"/>
  <c r="M281" i="16"/>
  <c r="K281" i="16"/>
  <c r="I281" i="16"/>
  <c r="G281" i="16"/>
  <c r="E281" i="16"/>
  <c r="AQ280" i="16"/>
  <c r="AO280" i="16"/>
  <c r="AM280" i="16"/>
  <c r="AK280" i="16"/>
  <c r="AI280" i="16"/>
  <c r="AG280" i="16"/>
  <c r="AE280" i="16"/>
  <c r="AC280" i="16"/>
  <c r="AA280" i="16"/>
  <c r="Y280" i="16"/>
  <c r="W280" i="16"/>
  <c r="U280" i="16"/>
  <c r="S280" i="16"/>
  <c r="Q280" i="16"/>
  <c r="O280" i="16"/>
  <c r="M280" i="16"/>
  <c r="K280" i="16"/>
  <c r="I280" i="16"/>
  <c r="G280" i="16"/>
  <c r="E280" i="16"/>
  <c r="AQ279" i="16"/>
  <c r="AO279" i="16"/>
  <c r="AM279" i="16"/>
  <c r="AK279" i="16"/>
  <c r="AI279" i="16"/>
  <c r="AG279" i="16"/>
  <c r="AE279" i="16"/>
  <c r="AC279" i="16"/>
  <c r="AA279" i="16"/>
  <c r="Y279" i="16"/>
  <c r="W279" i="16"/>
  <c r="U279" i="16"/>
  <c r="S279" i="16"/>
  <c r="Q279" i="16"/>
  <c r="O279" i="16"/>
  <c r="M279" i="16"/>
  <c r="K279" i="16"/>
  <c r="I279" i="16"/>
  <c r="G279" i="16"/>
  <c r="E279" i="16"/>
  <c r="AQ278" i="16"/>
  <c r="AO278" i="16"/>
  <c r="AM278" i="16"/>
  <c r="AK278" i="16"/>
  <c r="AI278" i="16"/>
  <c r="AG278" i="16"/>
  <c r="AE278" i="16"/>
  <c r="AC278" i="16"/>
  <c r="AA278" i="16"/>
  <c r="Y278" i="16"/>
  <c r="W278" i="16"/>
  <c r="U278" i="16"/>
  <c r="S278" i="16"/>
  <c r="Q278" i="16"/>
  <c r="O278" i="16"/>
  <c r="M278" i="16"/>
  <c r="K278" i="16"/>
  <c r="I278" i="16"/>
  <c r="G278" i="16"/>
  <c r="E278" i="16"/>
  <c r="AQ277" i="16"/>
  <c r="AO277" i="16"/>
  <c r="AM277" i="16"/>
  <c r="AK277" i="16"/>
  <c r="AI277" i="16"/>
  <c r="AG277" i="16"/>
  <c r="AE277" i="16"/>
  <c r="AC277" i="16"/>
  <c r="AA277" i="16"/>
  <c r="Y277" i="16"/>
  <c r="W277" i="16"/>
  <c r="U277" i="16"/>
  <c r="S277" i="16"/>
  <c r="Q277" i="16"/>
  <c r="O277" i="16"/>
  <c r="M277" i="16"/>
  <c r="K277" i="16"/>
  <c r="I277" i="16"/>
  <c r="G277" i="16"/>
  <c r="E277" i="16"/>
  <c r="AQ276" i="16"/>
  <c r="AO276" i="16"/>
  <c r="AM276" i="16"/>
  <c r="AK276" i="16"/>
  <c r="AI276" i="16"/>
  <c r="AG276" i="16"/>
  <c r="AE276" i="16"/>
  <c r="AC276" i="16"/>
  <c r="AA276" i="16"/>
  <c r="Y276" i="16"/>
  <c r="W276" i="16"/>
  <c r="U276" i="16"/>
  <c r="S276" i="16"/>
  <c r="Q276" i="16"/>
  <c r="O276" i="16"/>
  <c r="M276" i="16"/>
  <c r="K276" i="16"/>
  <c r="I276" i="16"/>
  <c r="G276" i="16"/>
  <c r="E276" i="16"/>
  <c r="AQ275" i="16"/>
  <c r="AO275" i="16"/>
  <c r="AM275" i="16"/>
  <c r="AK275" i="16"/>
  <c r="AI275" i="16"/>
  <c r="AG275" i="16"/>
  <c r="AE275" i="16"/>
  <c r="AC275" i="16"/>
  <c r="AA275" i="16"/>
  <c r="Y275" i="16"/>
  <c r="W275" i="16"/>
  <c r="U275" i="16"/>
  <c r="S275" i="16"/>
  <c r="Q275" i="16"/>
  <c r="O275" i="16"/>
  <c r="M275" i="16"/>
  <c r="K275" i="16"/>
  <c r="I275" i="16"/>
  <c r="G275" i="16"/>
  <c r="E275" i="16"/>
  <c r="AQ274" i="16"/>
  <c r="AO274" i="16"/>
  <c r="AM274" i="16"/>
  <c r="AK274" i="16"/>
  <c r="AI274" i="16"/>
  <c r="AG274" i="16"/>
  <c r="AE274" i="16"/>
  <c r="AC274" i="16"/>
  <c r="AA274" i="16"/>
  <c r="Y274" i="16"/>
  <c r="W274" i="16"/>
  <c r="U274" i="16"/>
  <c r="S274" i="16"/>
  <c r="Q274" i="16"/>
  <c r="O274" i="16"/>
  <c r="M274" i="16"/>
  <c r="K274" i="16"/>
  <c r="I274" i="16"/>
  <c r="G274" i="16"/>
  <c r="E274" i="16"/>
  <c r="AQ273" i="16"/>
  <c r="AO273" i="16"/>
  <c r="AM273" i="16"/>
  <c r="AK273" i="16"/>
  <c r="AI273" i="16"/>
  <c r="AG273" i="16"/>
  <c r="AE273" i="16"/>
  <c r="AC273" i="16"/>
  <c r="AA273" i="16"/>
  <c r="Y273" i="16"/>
  <c r="W273" i="16"/>
  <c r="U273" i="16"/>
  <c r="S273" i="16"/>
  <c r="Q273" i="16"/>
  <c r="O273" i="16"/>
  <c r="M273" i="16"/>
  <c r="K273" i="16"/>
  <c r="I273" i="16"/>
  <c r="G273" i="16"/>
  <c r="E273" i="16"/>
  <c r="AQ272" i="16"/>
  <c r="AO272" i="16"/>
  <c r="AM272" i="16"/>
  <c r="AK272" i="16"/>
  <c r="AI272" i="16"/>
  <c r="AG272" i="16"/>
  <c r="AE272" i="16"/>
  <c r="AC272" i="16"/>
  <c r="AA272" i="16"/>
  <c r="Y272" i="16"/>
  <c r="W272" i="16"/>
  <c r="U272" i="16"/>
  <c r="S272" i="16"/>
  <c r="Q272" i="16"/>
  <c r="O272" i="16"/>
  <c r="M272" i="16"/>
  <c r="K272" i="16"/>
  <c r="I272" i="16"/>
  <c r="G272" i="16"/>
  <c r="E272" i="16"/>
  <c r="AQ271" i="16"/>
  <c r="AO271" i="16"/>
  <c r="AM271" i="16"/>
  <c r="AK271" i="16"/>
  <c r="AI271" i="16"/>
  <c r="AG271" i="16"/>
  <c r="AE271" i="16"/>
  <c r="AC271" i="16"/>
  <c r="AA271" i="16"/>
  <c r="Y271" i="16"/>
  <c r="W271" i="16"/>
  <c r="U271" i="16"/>
  <c r="S271" i="16"/>
  <c r="Q271" i="16"/>
  <c r="O271" i="16"/>
  <c r="M271" i="16"/>
  <c r="K271" i="16"/>
  <c r="I271" i="16"/>
  <c r="G271" i="16"/>
  <c r="E271" i="16"/>
  <c r="AQ270" i="16"/>
  <c r="AO270" i="16"/>
  <c r="AM270" i="16"/>
  <c r="AK270" i="16"/>
  <c r="AI270" i="16"/>
  <c r="AG270" i="16"/>
  <c r="AE270" i="16"/>
  <c r="AC270" i="16"/>
  <c r="AA270" i="16"/>
  <c r="Y270" i="16"/>
  <c r="W270" i="16"/>
  <c r="U270" i="16"/>
  <c r="S270" i="16"/>
  <c r="Q270" i="16"/>
  <c r="O270" i="16"/>
  <c r="M270" i="16"/>
  <c r="K270" i="16"/>
  <c r="I270" i="16"/>
  <c r="G270" i="16"/>
  <c r="E270" i="16"/>
  <c r="AQ269" i="16"/>
  <c r="AO269" i="16"/>
  <c r="AM269" i="16"/>
  <c r="AK269" i="16"/>
  <c r="AI269" i="16"/>
  <c r="AG269" i="16"/>
  <c r="AE269" i="16"/>
  <c r="AC269" i="16"/>
  <c r="AA269" i="16"/>
  <c r="Y269" i="16"/>
  <c r="W269" i="16"/>
  <c r="U269" i="16"/>
  <c r="S269" i="16"/>
  <c r="Q269" i="16"/>
  <c r="O269" i="16"/>
  <c r="M269" i="16"/>
  <c r="K269" i="16"/>
  <c r="I269" i="16"/>
  <c r="G269" i="16"/>
  <c r="E269" i="16"/>
  <c r="AQ268" i="16"/>
  <c r="AO268" i="16"/>
  <c r="AM268" i="16"/>
  <c r="AK268" i="16"/>
  <c r="AI268" i="16"/>
  <c r="AG268" i="16"/>
  <c r="AE268" i="16"/>
  <c r="AC268" i="16"/>
  <c r="AA268" i="16"/>
  <c r="Y268" i="16"/>
  <c r="W268" i="16"/>
  <c r="U268" i="16"/>
  <c r="S268" i="16"/>
  <c r="Q268" i="16"/>
  <c r="O268" i="16"/>
  <c r="M268" i="16"/>
  <c r="K268" i="16"/>
  <c r="I268" i="16"/>
  <c r="G268" i="16"/>
  <c r="E268" i="16"/>
  <c r="AQ267" i="16"/>
  <c r="AO267" i="16"/>
  <c r="AM267" i="16"/>
  <c r="AK267" i="16"/>
  <c r="AI267" i="16"/>
  <c r="AG267" i="16"/>
  <c r="AE267" i="16"/>
  <c r="AC267" i="16"/>
  <c r="AA267" i="16"/>
  <c r="Y267" i="16"/>
  <c r="W267" i="16"/>
  <c r="U267" i="16"/>
  <c r="S267" i="16"/>
  <c r="Q267" i="16"/>
  <c r="O267" i="16"/>
  <c r="M267" i="16"/>
  <c r="K267" i="16"/>
  <c r="I267" i="16"/>
  <c r="G267" i="16"/>
  <c r="E267" i="16"/>
  <c r="AQ266" i="16"/>
  <c r="AO266" i="16"/>
  <c r="AM266" i="16"/>
  <c r="AK266" i="16"/>
  <c r="AI266" i="16"/>
  <c r="AG266" i="16"/>
  <c r="AE266" i="16"/>
  <c r="AC266" i="16"/>
  <c r="AA266" i="16"/>
  <c r="Y266" i="16"/>
  <c r="W266" i="16"/>
  <c r="U266" i="16"/>
  <c r="S266" i="16"/>
  <c r="Q266" i="16"/>
  <c r="O266" i="16"/>
  <c r="M266" i="16"/>
  <c r="K266" i="16"/>
  <c r="I266" i="16"/>
  <c r="G266" i="16"/>
  <c r="E266" i="16"/>
  <c r="AQ265" i="16"/>
  <c r="AO265" i="16"/>
  <c r="AM265" i="16"/>
  <c r="AK265" i="16"/>
  <c r="AI265" i="16"/>
  <c r="AG265" i="16"/>
  <c r="AE265" i="16"/>
  <c r="AC265" i="16"/>
  <c r="AA265" i="16"/>
  <c r="Y265" i="16"/>
  <c r="W265" i="16"/>
  <c r="U265" i="16"/>
  <c r="S265" i="16"/>
  <c r="Q265" i="16"/>
  <c r="O265" i="16"/>
  <c r="M265" i="16"/>
  <c r="K265" i="16"/>
  <c r="I265" i="16"/>
  <c r="G265" i="16"/>
  <c r="E265" i="16"/>
  <c r="AQ264" i="16"/>
  <c r="AO264" i="16"/>
  <c r="AM264" i="16"/>
  <c r="AK264" i="16"/>
  <c r="AI264" i="16"/>
  <c r="AG264" i="16"/>
  <c r="AE264" i="16"/>
  <c r="AC264" i="16"/>
  <c r="AA264" i="16"/>
  <c r="Y264" i="16"/>
  <c r="W264" i="16"/>
  <c r="U264" i="16"/>
  <c r="S264" i="16"/>
  <c r="Q264" i="16"/>
  <c r="O264" i="16"/>
  <c r="M264" i="16"/>
  <c r="K264" i="16"/>
  <c r="I264" i="16"/>
  <c r="G264" i="16"/>
  <c r="E264" i="16"/>
  <c r="AQ263" i="16"/>
  <c r="AO263" i="16"/>
  <c r="AM263" i="16"/>
  <c r="AK263" i="16"/>
  <c r="AI263" i="16"/>
  <c r="AG263" i="16"/>
  <c r="AE263" i="16"/>
  <c r="AC263" i="16"/>
  <c r="AA263" i="16"/>
  <c r="Y263" i="16"/>
  <c r="W263" i="16"/>
  <c r="U263" i="16"/>
  <c r="S263" i="16"/>
  <c r="Q263" i="16"/>
  <c r="O263" i="16"/>
  <c r="M263" i="16"/>
  <c r="K263" i="16"/>
  <c r="I263" i="16"/>
  <c r="G263" i="16"/>
  <c r="E263" i="16"/>
  <c r="AQ262" i="16"/>
  <c r="AO262" i="16"/>
  <c r="AM262" i="16"/>
  <c r="AK262" i="16"/>
  <c r="AI262" i="16"/>
  <c r="AG262" i="16"/>
  <c r="AE262" i="16"/>
  <c r="AC262" i="16"/>
  <c r="AA262" i="16"/>
  <c r="Y262" i="16"/>
  <c r="W262" i="16"/>
  <c r="U262" i="16"/>
  <c r="S262" i="16"/>
  <c r="Q262" i="16"/>
  <c r="O262" i="16"/>
  <c r="M262" i="16"/>
  <c r="K262" i="16"/>
  <c r="I262" i="16"/>
  <c r="G262" i="16"/>
  <c r="E262" i="16"/>
  <c r="AQ261" i="16"/>
  <c r="AO261" i="16"/>
  <c r="AM261" i="16"/>
  <c r="AK261" i="16"/>
  <c r="AI261" i="16"/>
  <c r="AG261" i="16"/>
  <c r="AE261" i="16"/>
  <c r="AC261" i="16"/>
  <c r="AA261" i="16"/>
  <c r="Y261" i="16"/>
  <c r="W261" i="16"/>
  <c r="U261" i="16"/>
  <c r="S261" i="16"/>
  <c r="Q261" i="16"/>
  <c r="O261" i="16"/>
  <c r="M261" i="16"/>
  <c r="K261" i="16"/>
  <c r="I261" i="16"/>
  <c r="G261" i="16"/>
  <c r="E261" i="16"/>
  <c r="AQ260" i="16"/>
  <c r="AO260" i="16"/>
  <c r="AM260" i="16"/>
  <c r="AK260" i="16"/>
  <c r="AI260" i="16"/>
  <c r="AG260" i="16"/>
  <c r="AE260" i="16"/>
  <c r="AC260" i="16"/>
  <c r="AA260" i="16"/>
  <c r="Y260" i="16"/>
  <c r="W260" i="16"/>
  <c r="U260" i="16"/>
  <c r="S260" i="16"/>
  <c r="Q260" i="16"/>
  <c r="O260" i="16"/>
  <c r="M260" i="16"/>
  <c r="K260" i="16"/>
  <c r="I260" i="16"/>
  <c r="G260" i="16"/>
  <c r="E260" i="16"/>
  <c r="AQ259" i="16"/>
  <c r="AO259" i="16"/>
  <c r="AM259" i="16"/>
  <c r="AK259" i="16"/>
  <c r="AI259" i="16"/>
  <c r="AG259" i="16"/>
  <c r="AE259" i="16"/>
  <c r="AC259" i="16"/>
  <c r="AA259" i="16"/>
  <c r="Y259" i="16"/>
  <c r="W259" i="16"/>
  <c r="U259" i="16"/>
  <c r="S259" i="16"/>
  <c r="Q259" i="16"/>
  <c r="O259" i="16"/>
  <c r="M259" i="16"/>
  <c r="K259" i="16"/>
  <c r="I259" i="16"/>
  <c r="G259" i="16"/>
  <c r="E259" i="16"/>
  <c r="AQ258" i="16"/>
  <c r="AO258" i="16"/>
  <c r="AM258" i="16"/>
  <c r="AK258" i="16"/>
  <c r="AI258" i="16"/>
  <c r="AG258" i="16"/>
  <c r="AE258" i="16"/>
  <c r="AC258" i="16"/>
  <c r="AA258" i="16"/>
  <c r="Y258" i="16"/>
  <c r="W258" i="16"/>
  <c r="U258" i="16"/>
  <c r="S258" i="16"/>
  <c r="Q258" i="16"/>
  <c r="O258" i="16"/>
  <c r="M258" i="16"/>
  <c r="K258" i="16"/>
  <c r="I258" i="16"/>
  <c r="G258" i="16"/>
  <c r="E258" i="16"/>
  <c r="AQ257" i="16"/>
  <c r="AO257" i="16"/>
  <c r="AM257" i="16"/>
  <c r="AK257" i="16"/>
  <c r="AI257" i="16"/>
  <c r="AG257" i="16"/>
  <c r="AE257" i="16"/>
  <c r="AC257" i="16"/>
  <c r="AA257" i="16"/>
  <c r="Y257" i="16"/>
  <c r="W257" i="16"/>
  <c r="U257" i="16"/>
  <c r="S257" i="16"/>
  <c r="Q257" i="16"/>
  <c r="O257" i="16"/>
  <c r="M257" i="16"/>
  <c r="K257" i="16"/>
  <c r="I257" i="16"/>
  <c r="G257" i="16"/>
  <c r="E257" i="16"/>
  <c r="AQ256" i="16"/>
  <c r="AO256" i="16"/>
  <c r="AM256" i="16"/>
  <c r="AK256" i="16"/>
  <c r="AI256" i="16"/>
  <c r="AG256" i="16"/>
  <c r="AE256" i="16"/>
  <c r="AC256" i="16"/>
  <c r="AA256" i="16"/>
  <c r="Y256" i="16"/>
  <c r="W256" i="16"/>
  <c r="U256" i="16"/>
  <c r="S256" i="16"/>
  <c r="Q256" i="16"/>
  <c r="O256" i="16"/>
  <c r="M256" i="16"/>
  <c r="K256" i="16"/>
  <c r="I256" i="16"/>
  <c r="G256" i="16"/>
  <c r="E256" i="16"/>
  <c r="AQ255" i="16"/>
  <c r="AO255" i="16"/>
  <c r="AM255" i="16"/>
  <c r="AK255" i="16"/>
  <c r="AI255" i="16"/>
  <c r="AG255" i="16"/>
  <c r="AE255" i="16"/>
  <c r="AC255" i="16"/>
  <c r="AA255" i="16"/>
  <c r="Y255" i="16"/>
  <c r="W255" i="16"/>
  <c r="U255" i="16"/>
  <c r="S255" i="16"/>
  <c r="Q255" i="16"/>
  <c r="O255" i="16"/>
  <c r="M255" i="16"/>
  <c r="K255" i="16"/>
  <c r="I255" i="16"/>
  <c r="G255" i="16"/>
  <c r="E255" i="16"/>
  <c r="AQ254" i="16"/>
  <c r="AO254" i="16"/>
  <c r="AM254" i="16"/>
  <c r="AK254" i="16"/>
  <c r="AI254" i="16"/>
  <c r="AG254" i="16"/>
  <c r="AE254" i="16"/>
  <c r="AC254" i="16"/>
  <c r="AA254" i="16"/>
  <c r="Y254" i="16"/>
  <c r="W254" i="16"/>
  <c r="U254" i="16"/>
  <c r="S254" i="16"/>
  <c r="Q254" i="16"/>
  <c r="O254" i="16"/>
  <c r="M254" i="16"/>
  <c r="K254" i="16"/>
  <c r="I254" i="16"/>
  <c r="G254" i="16"/>
  <c r="E254" i="16"/>
  <c r="AQ253" i="16"/>
  <c r="AO253" i="16"/>
  <c r="AM253" i="16"/>
  <c r="AK253" i="16"/>
  <c r="AI253" i="16"/>
  <c r="AG253" i="16"/>
  <c r="AE253" i="16"/>
  <c r="AC253" i="16"/>
  <c r="AA253" i="16"/>
  <c r="Y253" i="16"/>
  <c r="W253" i="16"/>
  <c r="U253" i="16"/>
  <c r="S253" i="16"/>
  <c r="Q253" i="16"/>
  <c r="O253" i="16"/>
  <c r="M253" i="16"/>
  <c r="K253" i="16"/>
  <c r="I253" i="16"/>
  <c r="G253" i="16"/>
  <c r="E253" i="16"/>
  <c r="AQ252" i="16"/>
  <c r="AO252" i="16"/>
  <c r="AM252" i="16"/>
  <c r="AK252" i="16"/>
  <c r="AI252" i="16"/>
  <c r="AG252" i="16"/>
  <c r="AE252" i="16"/>
  <c r="AC252" i="16"/>
  <c r="AA252" i="16"/>
  <c r="Y252" i="16"/>
  <c r="W252" i="16"/>
  <c r="U252" i="16"/>
  <c r="S252" i="16"/>
  <c r="Q252" i="16"/>
  <c r="O252" i="16"/>
  <c r="M252" i="16"/>
  <c r="K252" i="16"/>
  <c r="I252" i="16"/>
  <c r="G252" i="16"/>
  <c r="E252" i="16"/>
  <c r="AQ251" i="16"/>
  <c r="AO251" i="16"/>
  <c r="AM251" i="16"/>
  <c r="AK251" i="16"/>
  <c r="AI251" i="16"/>
  <c r="AG251" i="16"/>
  <c r="AE251" i="16"/>
  <c r="AC251" i="16"/>
  <c r="AA251" i="16"/>
  <c r="Y251" i="16"/>
  <c r="W251" i="16"/>
  <c r="U251" i="16"/>
  <c r="S251" i="16"/>
  <c r="Q251" i="16"/>
  <c r="O251" i="16"/>
  <c r="M251" i="16"/>
  <c r="K251" i="16"/>
  <c r="I251" i="16"/>
  <c r="G251" i="16"/>
  <c r="E251" i="16"/>
  <c r="AQ250" i="16"/>
  <c r="AO250" i="16"/>
  <c r="AM250" i="16"/>
  <c r="AK250" i="16"/>
  <c r="AI250" i="16"/>
  <c r="AG250" i="16"/>
  <c r="AE250" i="16"/>
  <c r="AC250" i="16"/>
  <c r="AA250" i="16"/>
  <c r="Y250" i="16"/>
  <c r="W250" i="16"/>
  <c r="U250" i="16"/>
  <c r="S250" i="16"/>
  <c r="Q250" i="16"/>
  <c r="O250" i="16"/>
  <c r="M250" i="16"/>
  <c r="K250" i="16"/>
  <c r="I250" i="16"/>
  <c r="G250" i="16"/>
  <c r="E250" i="16"/>
  <c r="AQ249" i="16"/>
  <c r="AO249" i="16"/>
  <c r="AM249" i="16"/>
  <c r="AK249" i="16"/>
  <c r="AI249" i="16"/>
  <c r="AG249" i="16"/>
  <c r="AE249" i="16"/>
  <c r="AC249" i="16"/>
  <c r="AA249" i="16"/>
  <c r="Y249" i="16"/>
  <c r="W249" i="16"/>
  <c r="U249" i="16"/>
  <c r="S249" i="16"/>
  <c r="Q249" i="16"/>
  <c r="O249" i="16"/>
  <c r="M249" i="16"/>
  <c r="K249" i="16"/>
  <c r="I249" i="16"/>
  <c r="G249" i="16"/>
  <c r="E249" i="16"/>
  <c r="AQ248" i="16"/>
  <c r="AO248" i="16"/>
  <c r="AM248" i="16"/>
  <c r="AK248" i="16"/>
  <c r="AI248" i="16"/>
  <c r="AG248" i="16"/>
  <c r="AE248" i="16"/>
  <c r="AC248" i="16"/>
  <c r="AA248" i="16"/>
  <c r="Y248" i="16"/>
  <c r="W248" i="16"/>
  <c r="U248" i="16"/>
  <c r="S248" i="16"/>
  <c r="Q248" i="16"/>
  <c r="O248" i="16"/>
  <c r="M248" i="16"/>
  <c r="K248" i="16"/>
  <c r="I248" i="16"/>
  <c r="G248" i="16"/>
  <c r="E248" i="16"/>
  <c r="AQ247" i="16"/>
  <c r="AO247" i="16"/>
  <c r="AM247" i="16"/>
  <c r="AK247" i="16"/>
  <c r="AI247" i="16"/>
  <c r="AG247" i="16"/>
  <c r="AE247" i="16"/>
  <c r="AC247" i="16"/>
  <c r="AA247" i="16"/>
  <c r="Y247" i="16"/>
  <c r="W247" i="16"/>
  <c r="U247" i="16"/>
  <c r="S247" i="16"/>
  <c r="Q247" i="16"/>
  <c r="O247" i="16"/>
  <c r="M247" i="16"/>
  <c r="K247" i="16"/>
  <c r="I247" i="16"/>
  <c r="G247" i="16"/>
  <c r="E247" i="16"/>
  <c r="AQ246" i="16"/>
  <c r="AO246" i="16"/>
  <c r="AM246" i="16"/>
  <c r="AK246" i="16"/>
  <c r="AI246" i="16"/>
  <c r="AG246" i="16"/>
  <c r="AE246" i="16"/>
  <c r="AC246" i="16"/>
  <c r="AA246" i="16"/>
  <c r="Y246" i="16"/>
  <c r="W246" i="16"/>
  <c r="U246" i="16"/>
  <c r="S246" i="16"/>
  <c r="Q246" i="16"/>
  <c r="O246" i="16"/>
  <c r="M246" i="16"/>
  <c r="K246" i="16"/>
  <c r="I246" i="16"/>
  <c r="G246" i="16"/>
  <c r="E246" i="16"/>
  <c r="AQ245" i="16"/>
  <c r="AO245" i="16"/>
  <c r="AM245" i="16"/>
  <c r="AK245" i="16"/>
  <c r="AI245" i="16"/>
  <c r="AG245" i="16"/>
  <c r="AE245" i="16"/>
  <c r="AC245" i="16"/>
  <c r="AA245" i="16"/>
  <c r="Y245" i="16"/>
  <c r="W245" i="16"/>
  <c r="U245" i="16"/>
  <c r="S245" i="16"/>
  <c r="Q245" i="16"/>
  <c r="O245" i="16"/>
  <c r="M245" i="16"/>
  <c r="K245" i="16"/>
  <c r="I245" i="16"/>
  <c r="G245" i="16"/>
  <c r="E245" i="16"/>
  <c r="AQ244" i="16"/>
  <c r="AO244" i="16"/>
  <c r="AM244" i="16"/>
  <c r="AK244" i="16"/>
  <c r="AI244" i="16"/>
  <c r="AG244" i="16"/>
  <c r="AE244" i="16"/>
  <c r="AC244" i="16"/>
  <c r="AA244" i="16"/>
  <c r="Y244" i="16"/>
  <c r="W244" i="16"/>
  <c r="U244" i="16"/>
  <c r="S244" i="16"/>
  <c r="Q244" i="16"/>
  <c r="O244" i="16"/>
  <c r="M244" i="16"/>
  <c r="K244" i="16"/>
  <c r="I244" i="16"/>
  <c r="G244" i="16"/>
  <c r="E244" i="16"/>
  <c r="AQ243" i="16"/>
  <c r="AO243" i="16"/>
  <c r="AM243" i="16"/>
  <c r="AK243" i="16"/>
  <c r="AI243" i="16"/>
  <c r="AG243" i="16"/>
  <c r="AE243" i="16"/>
  <c r="AC243" i="16"/>
  <c r="AA243" i="16"/>
  <c r="Y243" i="16"/>
  <c r="W243" i="16"/>
  <c r="U243" i="16"/>
  <c r="S243" i="16"/>
  <c r="Q243" i="16"/>
  <c r="O243" i="16"/>
  <c r="M243" i="16"/>
  <c r="K243" i="16"/>
  <c r="I243" i="16"/>
  <c r="G243" i="16"/>
  <c r="E243" i="16"/>
  <c r="AQ242" i="16"/>
  <c r="AO242" i="16"/>
  <c r="AM242" i="16"/>
  <c r="AK242" i="16"/>
  <c r="AI242" i="16"/>
  <c r="AG242" i="16"/>
  <c r="AE242" i="16"/>
  <c r="AC242" i="16"/>
  <c r="AA242" i="16"/>
  <c r="Y242" i="16"/>
  <c r="W242" i="16"/>
  <c r="U242" i="16"/>
  <c r="S242" i="16"/>
  <c r="Q242" i="16"/>
  <c r="O242" i="16"/>
  <c r="M242" i="16"/>
  <c r="K242" i="16"/>
  <c r="I242" i="16"/>
  <c r="G242" i="16"/>
  <c r="E242" i="16"/>
  <c r="AQ241" i="16"/>
  <c r="AO241" i="16"/>
  <c r="AM241" i="16"/>
  <c r="AK241" i="16"/>
  <c r="AI241" i="16"/>
  <c r="AG241" i="16"/>
  <c r="AE241" i="16"/>
  <c r="AC241" i="16"/>
  <c r="AA241" i="16"/>
  <c r="Y241" i="16"/>
  <c r="W241" i="16"/>
  <c r="U241" i="16"/>
  <c r="S241" i="16"/>
  <c r="Q241" i="16"/>
  <c r="O241" i="16"/>
  <c r="M241" i="16"/>
  <c r="K241" i="16"/>
  <c r="I241" i="16"/>
  <c r="G241" i="16"/>
  <c r="E241" i="16"/>
  <c r="AQ240" i="16"/>
  <c r="AO240" i="16"/>
  <c r="AM240" i="16"/>
  <c r="AK240" i="16"/>
  <c r="AI240" i="16"/>
  <c r="AG240" i="16"/>
  <c r="AE240" i="16"/>
  <c r="AC240" i="16"/>
  <c r="AA240" i="16"/>
  <c r="Y240" i="16"/>
  <c r="W240" i="16"/>
  <c r="U240" i="16"/>
  <c r="S240" i="16"/>
  <c r="Q240" i="16"/>
  <c r="O240" i="16"/>
  <c r="M240" i="16"/>
  <c r="K240" i="16"/>
  <c r="I240" i="16"/>
  <c r="G240" i="16"/>
  <c r="E240" i="16"/>
  <c r="AQ239" i="16"/>
  <c r="AO239" i="16"/>
  <c r="AM239" i="16"/>
  <c r="AK239" i="16"/>
  <c r="AI239" i="16"/>
  <c r="AG239" i="16"/>
  <c r="AE239" i="16"/>
  <c r="AC239" i="16"/>
  <c r="AA239" i="16"/>
  <c r="Y239" i="16"/>
  <c r="W239" i="16"/>
  <c r="U239" i="16"/>
  <c r="S239" i="16"/>
  <c r="Q239" i="16"/>
  <c r="O239" i="16"/>
  <c r="M239" i="16"/>
  <c r="K239" i="16"/>
  <c r="I239" i="16"/>
  <c r="G239" i="16"/>
  <c r="E239" i="16"/>
  <c r="AQ238" i="16"/>
  <c r="AO238" i="16"/>
  <c r="AM238" i="16"/>
  <c r="AK238" i="16"/>
  <c r="AI238" i="16"/>
  <c r="AG238" i="16"/>
  <c r="AE238" i="16"/>
  <c r="AC238" i="16"/>
  <c r="AA238" i="16"/>
  <c r="Y238" i="16"/>
  <c r="W238" i="16"/>
  <c r="U238" i="16"/>
  <c r="S238" i="16"/>
  <c r="Q238" i="16"/>
  <c r="O238" i="16"/>
  <c r="M238" i="16"/>
  <c r="K238" i="16"/>
  <c r="I238" i="16"/>
  <c r="G238" i="16"/>
  <c r="E238" i="16"/>
  <c r="AQ237" i="16"/>
  <c r="AO237" i="16"/>
  <c r="AM237" i="16"/>
  <c r="AK237" i="16"/>
  <c r="AI237" i="16"/>
  <c r="AG237" i="16"/>
  <c r="AE237" i="16"/>
  <c r="AC237" i="16"/>
  <c r="AA237" i="16"/>
  <c r="Y237" i="16"/>
  <c r="W237" i="16"/>
  <c r="U237" i="16"/>
  <c r="S237" i="16"/>
  <c r="Q237" i="16"/>
  <c r="O237" i="16"/>
  <c r="M237" i="16"/>
  <c r="K237" i="16"/>
  <c r="I237" i="16"/>
  <c r="G237" i="16"/>
  <c r="E237" i="16"/>
  <c r="AQ236" i="16"/>
  <c r="AO236" i="16"/>
  <c r="AM236" i="16"/>
  <c r="AK236" i="16"/>
  <c r="AI236" i="16"/>
  <c r="AG236" i="16"/>
  <c r="AE236" i="16"/>
  <c r="AC236" i="16"/>
  <c r="AA236" i="16"/>
  <c r="Y236" i="16"/>
  <c r="W236" i="16"/>
  <c r="U236" i="16"/>
  <c r="S236" i="16"/>
  <c r="Q236" i="16"/>
  <c r="O236" i="16"/>
  <c r="M236" i="16"/>
  <c r="K236" i="16"/>
  <c r="I236" i="16"/>
  <c r="G236" i="16"/>
  <c r="E236" i="16"/>
  <c r="AQ235" i="16"/>
  <c r="AO235" i="16"/>
  <c r="AM235" i="16"/>
  <c r="AK235" i="16"/>
  <c r="AI235" i="16"/>
  <c r="AG235" i="16"/>
  <c r="AE235" i="16"/>
  <c r="AC235" i="16"/>
  <c r="AA235" i="16"/>
  <c r="Y235" i="16"/>
  <c r="W235" i="16"/>
  <c r="U235" i="16"/>
  <c r="S235" i="16"/>
  <c r="Q235" i="16"/>
  <c r="O235" i="16"/>
  <c r="M235" i="16"/>
  <c r="K235" i="16"/>
  <c r="I235" i="16"/>
  <c r="G235" i="16"/>
  <c r="E235" i="16"/>
  <c r="AQ234" i="16"/>
  <c r="AO234" i="16"/>
  <c r="AM234" i="16"/>
  <c r="AK234" i="16"/>
  <c r="AI234" i="16"/>
  <c r="AG234" i="16"/>
  <c r="AE234" i="16"/>
  <c r="AC234" i="16"/>
  <c r="AA234" i="16"/>
  <c r="Y234" i="16"/>
  <c r="W234" i="16"/>
  <c r="U234" i="16"/>
  <c r="S234" i="16"/>
  <c r="Q234" i="16"/>
  <c r="O234" i="16"/>
  <c r="M234" i="16"/>
  <c r="K234" i="16"/>
  <c r="I234" i="16"/>
  <c r="G234" i="16"/>
  <c r="E234" i="16"/>
  <c r="AQ233" i="16"/>
  <c r="AO233" i="16"/>
  <c r="AM233" i="16"/>
  <c r="AK233" i="16"/>
  <c r="AI233" i="16"/>
  <c r="AG233" i="16"/>
  <c r="AE233" i="16"/>
  <c r="AC233" i="16"/>
  <c r="AA233" i="16"/>
  <c r="Y233" i="16"/>
  <c r="W233" i="16"/>
  <c r="U233" i="16"/>
  <c r="S233" i="16"/>
  <c r="Q233" i="16"/>
  <c r="O233" i="16"/>
  <c r="M233" i="16"/>
  <c r="K233" i="16"/>
  <c r="I233" i="16"/>
  <c r="G233" i="16"/>
  <c r="E233" i="16"/>
  <c r="AQ232" i="16"/>
  <c r="AO232" i="16"/>
  <c r="AM232" i="16"/>
  <c r="AK232" i="16"/>
  <c r="AI232" i="16"/>
  <c r="AG232" i="16"/>
  <c r="AE232" i="16"/>
  <c r="AC232" i="16"/>
  <c r="AA232" i="16"/>
  <c r="Y232" i="16"/>
  <c r="W232" i="16"/>
  <c r="U232" i="16"/>
  <c r="S232" i="16"/>
  <c r="Q232" i="16"/>
  <c r="O232" i="16"/>
  <c r="M232" i="16"/>
  <c r="K232" i="16"/>
  <c r="I232" i="16"/>
  <c r="G232" i="16"/>
  <c r="E232" i="16"/>
  <c r="AQ231" i="16"/>
  <c r="AO231" i="16"/>
  <c r="AM231" i="16"/>
  <c r="AK231" i="16"/>
  <c r="AI231" i="16"/>
  <c r="AG231" i="16"/>
  <c r="AE231" i="16"/>
  <c r="AC231" i="16"/>
  <c r="AA231" i="16"/>
  <c r="Y231" i="16"/>
  <c r="W231" i="16"/>
  <c r="U231" i="16"/>
  <c r="S231" i="16"/>
  <c r="Q231" i="16"/>
  <c r="O231" i="16"/>
  <c r="M231" i="16"/>
  <c r="K231" i="16"/>
  <c r="I231" i="16"/>
  <c r="G231" i="16"/>
  <c r="E231" i="16"/>
  <c r="AQ230" i="16"/>
  <c r="AO230" i="16"/>
  <c r="AM230" i="16"/>
  <c r="AK230" i="16"/>
  <c r="AI230" i="16"/>
  <c r="AG230" i="16"/>
  <c r="AE230" i="16"/>
  <c r="AC230" i="16"/>
  <c r="AA230" i="16"/>
  <c r="Y230" i="16"/>
  <c r="W230" i="16"/>
  <c r="U230" i="16"/>
  <c r="S230" i="16"/>
  <c r="Q230" i="16"/>
  <c r="O230" i="16"/>
  <c r="M230" i="16"/>
  <c r="K230" i="16"/>
  <c r="I230" i="16"/>
  <c r="G230" i="16"/>
  <c r="E230" i="16"/>
  <c r="AQ229" i="16"/>
  <c r="AO229" i="16"/>
  <c r="AM229" i="16"/>
  <c r="AK229" i="16"/>
  <c r="AI229" i="16"/>
  <c r="AG229" i="16"/>
  <c r="AE229" i="16"/>
  <c r="AC229" i="16"/>
  <c r="AA229" i="16"/>
  <c r="Y229" i="16"/>
  <c r="W229" i="16"/>
  <c r="U229" i="16"/>
  <c r="S229" i="16"/>
  <c r="Q229" i="16"/>
  <c r="O229" i="16"/>
  <c r="M229" i="16"/>
  <c r="K229" i="16"/>
  <c r="I229" i="16"/>
  <c r="G229" i="16"/>
  <c r="E229" i="16"/>
  <c r="AQ228" i="16"/>
  <c r="AO228" i="16"/>
  <c r="AM228" i="16"/>
  <c r="AK228" i="16"/>
  <c r="AI228" i="16"/>
  <c r="AG228" i="16"/>
  <c r="AE228" i="16"/>
  <c r="AC228" i="16"/>
  <c r="AA228" i="16"/>
  <c r="Y228" i="16"/>
  <c r="W228" i="16"/>
  <c r="U228" i="16"/>
  <c r="S228" i="16"/>
  <c r="Q228" i="16"/>
  <c r="O228" i="16"/>
  <c r="M228" i="16"/>
  <c r="K228" i="16"/>
  <c r="I228" i="16"/>
  <c r="G228" i="16"/>
  <c r="E228" i="16"/>
  <c r="AQ227" i="16"/>
  <c r="AO227" i="16"/>
  <c r="AM227" i="16"/>
  <c r="AK227" i="16"/>
  <c r="AI227" i="16"/>
  <c r="AG227" i="16"/>
  <c r="AE227" i="16"/>
  <c r="AC227" i="16"/>
  <c r="AA227" i="16"/>
  <c r="Y227" i="16"/>
  <c r="W227" i="16"/>
  <c r="U227" i="16"/>
  <c r="S227" i="16"/>
  <c r="Q227" i="16"/>
  <c r="O227" i="16"/>
  <c r="M227" i="16"/>
  <c r="K227" i="16"/>
  <c r="I227" i="16"/>
  <c r="G227" i="16"/>
  <c r="E227" i="16"/>
  <c r="AQ226" i="16"/>
  <c r="AO226" i="16"/>
  <c r="AM226" i="16"/>
  <c r="AK226" i="16"/>
  <c r="AI226" i="16"/>
  <c r="AG226" i="16"/>
  <c r="AE226" i="16"/>
  <c r="AC226" i="16"/>
  <c r="AA226" i="16"/>
  <c r="Y226" i="16"/>
  <c r="W226" i="16"/>
  <c r="U226" i="16"/>
  <c r="S226" i="16"/>
  <c r="Q226" i="16"/>
  <c r="O226" i="16"/>
  <c r="M226" i="16"/>
  <c r="K226" i="16"/>
  <c r="I226" i="16"/>
  <c r="G226" i="16"/>
  <c r="E226" i="16"/>
  <c r="AQ225" i="16"/>
  <c r="AO225" i="16"/>
  <c r="AM225" i="16"/>
  <c r="AK225" i="16"/>
  <c r="AI225" i="16"/>
  <c r="AG225" i="16"/>
  <c r="AE225" i="16"/>
  <c r="AC225" i="16"/>
  <c r="AA225" i="16"/>
  <c r="Y225" i="16"/>
  <c r="W225" i="16"/>
  <c r="U225" i="16"/>
  <c r="S225" i="16"/>
  <c r="Q225" i="16"/>
  <c r="O225" i="16"/>
  <c r="M225" i="16"/>
  <c r="K225" i="16"/>
  <c r="I225" i="16"/>
  <c r="G225" i="16"/>
  <c r="E225" i="16"/>
  <c r="AQ224" i="16"/>
  <c r="AO224" i="16"/>
  <c r="AM224" i="16"/>
  <c r="AK224" i="16"/>
  <c r="AI224" i="16"/>
  <c r="AG224" i="16"/>
  <c r="AE224" i="16"/>
  <c r="AC224" i="16"/>
  <c r="AA224" i="16"/>
  <c r="Y224" i="16"/>
  <c r="W224" i="16"/>
  <c r="U224" i="16"/>
  <c r="S224" i="16"/>
  <c r="Q224" i="16"/>
  <c r="O224" i="16"/>
  <c r="M224" i="16"/>
  <c r="K224" i="16"/>
  <c r="I224" i="16"/>
  <c r="G224" i="16"/>
  <c r="E224" i="16"/>
  <c r="AQ223" i="16"/>
  <c r="AO223" i="16"/>
  <c r="AM223" i="16"/>
  <c r="AK223" i="16"/>
  <c r="AI223" i="16"/>
  <c r="AG223" i="16"/>
  <c r="AE223" i="16"/>
  <c r="AC223" i="16"/>
  <c r="AA223" i="16"/>
  <c r="Y223" i="16"/>
  <c r="W223" i="16"/>
  <c r="U223" i="16"/>
  <c r="S223" i="16"/>
  <c r="Q223" i="16"/>
  <c r="O223" i="16"/>
  <c r="M223" i="16"/>
  <c r="K223" i="16"/>
  <c r="I223" i="16"/>
  <c r="G223" i="16"/>
  <c r="E223" i="16"/>
  <c r="AQ222" i="16"/>
  <c r="AO222" i="16"/>
  <c r="AM222" i="16"/>
  <c r="AK222" i="16"/>
  <c r="AI222" i="16"/>
  <c r="AG222" i="16"/>
  <c r="AE222" i="16"/>
  <c r="AC222" i="16"/>
  <c r="AA222" i="16"/>
  <c r="Y222" i="16"/>
  <c r="W222" i="16"/>
  <c r="U222" i="16"/>
  <c r="S222" i="16"/>
  <c r="Q222" i="16"/>
  <c r="O222" i="16"/>
  <c r="M222" i="16"/>
  <c r="K222" i="16"/>
  <c r="I222" i="16"/>
  <c r="G222" i="16"/>
  <c r="E222" i="16"/>
  <c r="AQ221" i="16"/>
  <c r="AO221" i="16"/>
  <c r="AM221" i="16"/>
  <c r="AK221" i="16"/>
  <c r="AI221" i="16"/>
  <c r="AG221" i="16"/>
  <c r="AE221" i="16"/>
  <c r="AC221" i="16"/>
  <c r="AA221" i="16"/>
  <c r="Y221" i="16"/>
  <c r="W221" i="16"/>
  <c r="U221" i="16"/>
  <c r="S221" i="16"/>
  <c r="Q221" i="16"/>
  <c r="O221" i="16"/>
  <c r="M221" i="16"/>
  <c r="K221" i="16"/>
  <c r="I221" i="16"/>
  <c r="G221" i="16"/>
  <c r="E221" i="16"/>
  <c r="AQ220" i="16"/>
  <c r="AO220" i="16"/>
  <c r="AM220" i="16"/>
  <c r="AK220" i="16"/>
  <c r="AI220" i="16"/>
  <c r="AG220" i="16"/>
  <c r="AE220" i="16"/>
  <c r="AC220" i="16"/>
  <c r="AA220" i="16"/>
  <c r="Y220" i="16"/>
  <c r="W220" i="16"/>
  <c r="U220" i="16"/>
  <c r="S220" i="16"/>
  <c r="Q220" i="16"/>
  <c r="O220" i="16"/>
  <c r="M220" i="16"/>
  <c r="K220" i="16"/>
  <c r="I220" i="16"/>
  <c r="G220" i="16"/>
  <c r="E220" i="16"/>
  <c r="AQ219" i="16"/>
  <c r="AO219" i="16"/>
  <c r="AM219" i="16"/>
  <c r="AK219" i="16"/>
  <c r="AI219" i="16"/>
  <c r="AG219" i="16"/>
  <c r="AE219" i="16"/>
  <c r="AC219" i="16"/>
  <c r="AA219" i="16"/>
  <c r="Y219" i="16"/>
  <c r="W219" i="16"/>
  <c r="U219" i="16"/>
  <c r="S219" i="16"/>
  <c r="Q219" i="16"/>
  <c r="O219" i="16"/>
  <c r="M219" i="16"/>
  <c r="K219" i="16"/>
  <c r="I219" i="16"/>
  <c r="G219" i="16"/>
  <c r="E219" i="16"/>
  <c r="AQ218" i="16"/>
  <c r="AO218" i="16"/>
  <c r="AM218" i="16"/>
  <c r="AK218" i="16"/>
  <c r="AI218" i="16"/>
  <c r="AG218" i="16"/>
  <c r="AE218" i="16"/>
  <c r="AC218" i="16"/>
  <c r="AA218" i="16"/>
  <c r="Y218" i="16"/>
  <c r="W218" i="16"/>
  <c r="U218" i="16"/>
  <c r="S218" i="16"/>
  <c r="Q218" i="16"/>
  <c r="O218" i="16"/>
  <c r="M218" i="16"/>
  <c r="K218" i="16"/>
  <c r="I218" i="16"/>
  <c r="G218" i="16"/>
  <c r="E218" i="16"/>
  <c r="AQ217" i="16"/>
  <c r="AO217" i="16"/>
  <c r="AM217" i="16"/>
  <c r="AK217" i="16"/>
  <c r="AI217" i="16"/>
  <c r="AG217" i="16"/>
  <c r="AE217" i="16"/>
  <c r="AC217" i="16"/>
  <c r="AA217" i="16"/>
  <c r="Y217" i="16"/>
  <c r="W217" i="16"/>
  <c r="U217" i="16"/>
  <c r="S217" i="16"/>
  <c r="Q217" i="16"/>
  <c r="O217" i="16"/>
  <c r="M217" i="16"/>
  <c r="K217" i="16"/>
  <c r="I217" i="16"/>
  <c r="G217" i="16"/>
  <c r="E217" i="16"/>
  <c r="AQ216" i="16"/>
  <c r="AO216" i="16"/>
  <c r="AM216" i="16"/>
  <c r="AK216" i="16"/>
  <c r="AI216" i="16"/>
  <c r="AG216" i="16"/>
  <c r="AE216" i="16"/>
  <c r="AC216" i="16"/>
  <c r="AA216" i="16"/>
  <c r="Y216" i="16"/>
  <c r="W216" i="16"/>
  <c r="U216" i="16"/>
  <c r="S216" i="16"/>
  <c r="Q216" i="16"/>
  <c r="O216" i="16"/>
  <c r="M216" i="16"/>
  <c r="K216" i="16"/>
  <c r="I216" i="16"/>
  <c r="G216" i="16"/>
  <c r="E216" i="16"/>
  <c r="AQ215" i="16"/>
  <c r="AO215" i="16"/>
  <c r="AM215" i="16"/>
  <c r="AK215" i="16"/>
  <c r="AI215" i="16"/>
  <c r="AG215" i="16"/>
  <c r="AE215" i="16"/>
  <c r="AC215" i="16"/>
  <c r="AA215" i="16"/>
  <c r="Y215" i="16"/>
  <c r="W215" i="16"/>
  <c r="U215" i="16"/>
  <c r="S215" i="16"/>
  <c r="Q215" i="16"/>
  <c r="O215" i="16"/>
  <c r="M215" i="16"/>
  <c r="K215" i="16"/>
  <c r="I215" i="16"/>
  <c r="G215" i="16"/>
  <c r="E215" i="16"/>
  <c r="AQ214" i="16"/>
  <c r="AO214" i="16"/>
  <c r="AM214" i="16"/>
  <c r="AK214" i="16"/>
  <c r="AI214" i="16"/>
  <c r="AG214" i="16"/>
  <c r="AE214" i="16"/>
  <c r="AC214" i="16"/>
  <c r="AA214" i="16"/>
  <c r="Y214" i="16"/>
  <c r="W214" i="16"/>
  <c r="U214" i="16"/>
  <c r="S214" i="16"/>
  <c r="Q214" i="16"/>
  <c r="O214" i="16"/>
  <c r="M214" i="16"/>
  <c r="K214" i="16"/>
  <c r="I214" i="16"/>
  <c r="G214" i="16"/>
  <c r="E214" i="16"/>
  <c r="AQ213" i="16"/>
  <c r="AO213" i="16"/>
  <c r="AM213" i="16"/>
  <c r="AK213" i="16"/>
  <c r="AI213" i="16"/>
  <c r="AG213" i="16"/>
  <c r="AE213" i="16"/>
  <c r="AC213" i="16"/>
  <c r="AA213" i="16"/>
  <c r="Y213" i="16"/>
  <c r="W213" i="16"/>
  <c r="U213" i="16"/>
  <c r="S213" i="16"/>
  <c r="Q213" i="16"/>
  <c r="O213" i="16"/>
  <c r="M213" i="16"/>
  <c r="K213" i="16"/>
  <c r="I213" i="16"/>
  <c r="G213" i="16"/>
  <c r="E213" i="16"/>
  <c r="AQ212" i="16"/>
  <c r="AO212" i="16"/>
  <c r="AM212" i="16"/>
  <c r="AK212" i="16"/>
  <c r="AI212" i="16"/>
  <c r="AG212" i="16"/>
  <c r="AE212" i="16"/>
  <c r="AC212" i="16"/>
  <c r="AA212" i="16"/>
  <c r="Y212" i="16"/>
  <c r="W212" i="16"/>
  <c r="U212" i="16"/>
  <c r="S212" i="16"/>
  <c r="Q212" i="16"/>
  <c r="O212" i="16"/>
  <c r="M212" i="16"/>
  <c r="K212" i="16"/>
  <c r="I212" i="16"/>
  <c r="G212" i="16"/>
  <c r="E212" i="16"/>
  <c r="AQ211" i="16"/>
  <c r="AO211" i="16"/>
  <c r="AM211" i="16"/>
  <c r="AK211" i="16"/>
  <c r="AI211" i="16"/>
  <c r="AG211" i="16"/>
  <c r="AE211" i="16"/>
  <c r="AC211" i="16"/>
  <c r="AA211" i="16"/>
  <c r="Y211" i="16"/>
  <c r="W211" i="16"/>
  <c r="U211" i="16"/>
  <c r="S211" i="16"/>
  <c r="Q211" i="16"/>
  <c r="O211" i="16"/>
  <c r="M211" i="16"/>
  <c r="K211" i="16"/>
  <c r="I211" i="16"/>
  <c r="G211" i="16"/>
  <c r="E211" i="16"/>
  <c r="AQ210" i="16"/>
  <c r="AO210" i="16"/>
  <c r="AM210" i="16"/>
  <c r="AK210" i="16"/>
  <c r="AI210" i="16"/>
  <c r="AG210" i="16"/>
  <c r="AE210" i="16"/>
  <c r="AC210" i="16"/>
  <c r="AA210" i="16"/>
  <c r="Y210" i="16"/>
  <c r="W210" i="16"/>
  <c r="U210" i="16"/>
  <c r="S210" i="16"/>
  <c r="Q210" i="16"/>
  <c r="O210" i="16"/>
  <c r="M210" i="16"/>
  <c r="K210" i="16"/>
  <c r="I210" i="16"/>
  <c r="G210" i="16"/>
  <c r="E210" i="16"/>
  <c r="AQ209" i="16"/>
  <c r="AO209" i="16"/>
  <c r="AM209" i="16"/>
  <c r="AK209" i="16"/>
  <c r="AI209" i="16"/>
  <c r="AG209" i="16"/>
  <c r="AE209" i="16"/>
  <c r="AC209" i="16"/>
  <c r="AA209" i="16"/>
  <c r="Y209" i="16"/>
  <c r="W209" i="16"/>
  <c r="U209" i="16"/>
  <c r="S209" i="16"/>
  <c r="Q209" i="16"/>
  <c r="O209" i="16"/>
  <c r="M209" i="16"/>
  <c r="K209" i="16"/>
  <c r="I209" i="16"/>
  <c r="G209" i="16"/>
  <c r="E209" i="16"/>
  <c r="AQ208" i="16"/>
  <c r="AO208" i="16"/>
  <c r="AM208" i="16"/>
  <c r="AK208" i="16"/>
  <c r="AI208" i="16"/>
  <c r="AG208" i="16"/>
  <c r="AE208" i="16"/>
  <c r="AC208" i="16"/>
  <c r="AA208" i="16"/>
  <c r="Y208" i="16"/>
  <c r="W208" i="16"/>
  <c r="U208" i="16"/>
  <c r="S208" i="16"/>
  <c r="Q208" i="16"/>
  <c r="O208" i="16"/>
  <c r="M208" i="16"/>
  <c r="K208" i="16"/>
  <c r="I208" i="16"/>
  <c r="G208" i="16"/>
  <c r="E208" i="16"/>
  <c r="AQ207" i="16"/>
  <c r="AO207" i="16"/>
  <c r="AM207" i="16"/>
  <c r="AK207" i="16"/>
  <c r="AI207" i="16"/>
  <c r="AG207" i="16"/>
  <c r="AE207" i="16"/>
  <c r="AC207" i="16"/>
  <c r="AA207" i="16"/>
  <c r="Y207" i="16"/>
  <c r="W207" i="16"/>
  <c r="U207" i="16"/>
  <c r="S207" i="16"/>
  <c r="Q207" i="16"/>
  <c r="O207" i="16"/>
  <c r="M207" i="16"/>
  <c r="K207" i="16"/>
  <c r="I207" i="16"/>
  <c r="G207" i="16"/>
  <c r="E207" i="16"/>
  <c r="AQ206" i="16"/>
  <c r="AO206" i="16"/>
  <c r="AM206" i="16"/>
  <c r="AK206" i="16"/>
  <c r="AI206" i="16"/>
  <c r="AG206" i="16"/>
  <c r="AE206" i="16"/>
  <c r="AC206" i="16"/>
  <c r="AA206" i="16"/>
  <c r="Y206" i="16"/>
  <c r="W206" i="16"/>
  <c r="U206" i="16"/>
  <c r="S206" i="16"/>
  <c r="Q206" i="16"/>
  <c r="O206" i="16"/>
  <c r="M206" i="16"/>
  <c r="K206" i="16"/>
  <c r="I206" i="16"/>
  <c r="G206" i="16"/>
  <c r="E206" i="16"/>
  <c r="AQ205" i="16"/>
  <c r="AO205" i="16"/>
  <c r="AM205" i="16"/>
  <c r="AK205" i="16"/>
  <c r="AI205" i="16"/>
  <c r="AG205" i="16"/>
  <c r="AE205" i="16"/>
  <c r="AC205" i="16"/>
  <c r="AA205" i="16"/>
  <c r="Y205" i="16"/>
  <c r="W205" i="16"/>
  <c r="U205" i="16"/>
  <c r="S205" i="16"/>
  <c r="Q205" i="16"/>
  <c r="O205" i="16"/>
  <c r="M205" i="16"/>
  <c r="K205" i="16"/>
  <c r="I205" i="16"/>
  <c r="G205" i="16"/>
  <c r="E205" i="16"/>
  <c r="AQ204" i="16"/>
  <c r="AO204" i="16"/>
  <c r="AM204" i="16"/>
  <c r="AK204" i="16"/>
  <c r="AI204" i="16"/>
  <c r="AG204" i="16"/>
  <c r="AE204" i="16"/>
  <c r="AC204" i="16"/>
  <c r="AA204" i="16"/>
  <c r="Y204" i="16"/>
  <c r="W204" i="16"/>
  <c r="U204" i="16"/>
  <c r="S204" i="16"/>
  <c r="Q204" i="16"/>
  <c r="O204" i="16"/>
  <c r="M204" i="16"/>
  <c r="K204" i="16"/>
  <c r="I204" i="16"/>
  <c r="G204" i="16"/>
  <c r="E204" i="16"/>
  <c r="AQ203" i="16"/>
  <c r="AO203" i="16"/>
  <c r="AM203" i="16"/>
  <c r="AK203" i="16"/>
  <c r="AI203" i="16"/>
  <c r="AG203" i="16"/>
  <c r="AE203" i="16"/>
  <c r="AC203" i="16"/>
  <c r="AA203" i="16"/>
  <c r="Y203" i="16"/>
  <c r="W203" i="16"/>
  <c r="U203" i="16"/>
  <c r="S203" i="16"/>
  <c r="Q203" i="16"/>
  <c r="O203" i="16"/>
  <c r="M203" i="16"/>
  <c r="K203" i="16"/>
  <c r="I203" i="16"/>
  <c r="G203" i="16"/>
  <c r="E203" i="16"/>
  <c r="AQ202" i="16"/>
  <c r="AO202" i="16"/>
  <c r="AM202" i="16"/>
  <c r="AK202" i="16"/>
  <c r="AI202" i="16"/>
  <c r="AG202" i="16"/>
  <c r="AE202" i="16"/>
  <c r="AC202" i="16"/>
  <c r="AA202" i="16"/>
  <c r="Y202" i="16"/>
  <c r="W202" i="16"/>
  <c r="U202" i="16"/>
  <c r="S202" i="16"/>
  <c r="Q202" i="16"/>
  <c r="O202" i="16"/>
  <c r="M202" i="16"/>
  <c r="K202" i="16"/>
  <c r="I202" i="16"/>
  <c r="G202" i="16"/>
  <c r="E202" i="16"/>
  <c r="AQ201" i="16"/>
  <c r="AO201" i="16"/>
  <c r="AM201" i="16"/>
  <c r="AK201" i="16"/>
  <c r="AI201" i="16"/>
  <c r="AG201" i="16"/>
  <c r="AE201" i="16"/>
  <c r="AC201" i="16"/>
  <c r="AA201" i="16"/>
  <c r="Y201" i="16"/>
  <c r="W201" i="16"/>
  <c r="U201" i="16"/>
  <c r="S201" i="16"/>
  <c r="Q201" i="16"/>
  <c r="O201" i="16"/>
  <c r="M201" i="16"/>
  <c r="K201" i="16"/>
  <c r="I201" i="16"/>
  <c r="G201" i="16"/>
  <c r="E201" i="16"/>
  <c r="AQ200" i="16"/>
  <c r="AO200" i="16"/>
  <c r="AM200" i="16"/>
  <c r="AK200" i="16"/>
  <c r="AI200" i="16"/>
  <c r="AG200" i="16"/>
  <c r="AE200" i="16"/>
  <c r="AC200" i="16"/>
  <c r="AA200" i="16"/>
  <c r="Y200" i="16"/>
  <c r="W200" i="16"/>
  <c r="U200" i="16"/>
  <c r="S200" i="16"/>
  <c r="Q200" i="16"/>
  <c r="O200" i="16"/>
  <c r="M200" i="16"/>
  <c r="K200" i="16"/>
  <c r="I200" i="16"/>
  <c r="G200" i="16"/>
  <c r="E200" i="16"/>
  <c r="AQ199" i="16"/>
  <c r="AO199" i="16"/>
  <c r="AM199" i="16"/>
  <c r="AK199" i="16"/>
  <c r="AI199" i="16"/>
  <c r="AG199" i="16"/>
  <c r="AE199" i="16"/>
  <c r="AC199" i="16"/>
  <c r="AA199" i="16"/>
  <c r="Y199" i="16"/>
  <c r="W199" i="16"/>
  <c r="U199" i="16"/>
  <c r="S199" i="16"/>
  <c r="Q199" i="16"/>
  <c r="O199" i="16"/>
  <c r="M199" i="16"/>
  <c r="K199" i="16"/>
  <c r="I199" i="16"/>
  <c r="G199" i="16"/>
  <c r="E199" i="16"/>
  <c r="AQ198" i="16"/>
  <c r="AO198" i="16"/>
  <c r="AM198" i="16"/>
  <c r="AK198" i="16"/>
  <c r="AI198" i="16"/>
  <c r="AG198" i="16"/>
  <c r="AE198" i="16"/>
  <c r="AC198" i="16"/>
  <c r="AA198" i="16"/>
  <c r="Y198" i="16"/>
  <c r="W198" i="16"/>
  <c r="U198" i="16"/>
  <c r="S198" i="16"/>
  <c r="Q198" i="16"/>
  <c r="O198" i="16"/>
  <c r="M198" i="16"/>
  <c r="K198" i="16"/>
  <c r="I198" i="16"/>
  <c r="G198" i="16"/>
  <c r="E198" i="16"/>
  <c r="AQ197" i="16"/>
  <c r="AO197" i="16"/>
  <c r="AM197" i="16"/>
  <c r="AK197" i="16"/>
  <c r="AI197" i="16"/>
  <c r="AG197" i="16"/>
  <c r="AE197" i="16"/>
  <c r="AC197" i="16"/>
  <c r="AA197" i="16"/>
  <c r="Y197" i="16"/>
  <c r="W197" i="16"/>
  <c r="U197" i="16"/>
  <c r="S197" i="16"/>
  <c r="Q197" i="16"/>
  <c r="O197" i="16"/>
  <c r="M197" i="16"/>
  <c r="K197" i="16"/>
  <c r="I197" i="16"/>
  <c r="G197" i="16"/>
  <c r="E197" i="16"/>
  <c r="AQ196" i="16"/>
  <c r="AO196" i="16"/>
  <c r="AM196" i="16"/>
  <c r="AK196" i="16"/>
  <c r="AI196" i="16"/>
  <c r="AG196" i="16"/>
  <c r="AE196" i="16"/>
  <c r="AC196" i="16"/>
  <c r="AA196" i="16"/>
  <c r="Y196" i="16"/>
  <c r="W196" i="16"/>
  <c r="U196" i="16"/>
  <c r="S196" i="16"/>
  <c r="Q196" i="16"/>
  <c r="O196" i="16"/>
  <c r="M196" i="16"/>
  <c r="K196" i="16"/>
  <c r="I196" i="16"/>
  <c r="G196" i="16"/>
  <c r="E196" i="16"/>
  <c r="AQ195" i="16"/>
  <c r="AO195" i="16"/>
  <c r="AM195" i="16"/>
  <c r="AK195" i="16"/>
  <c r="AI195" i="16"/>
  <c r="AG195" i="16"/>
  <c r="AE195" i="16"/>
  <c r="AC195" i="16"/>
  <c r="AA195" i="16"/>
  <c r="Y195" i="16"/>
  <c r="W195" i="16"/>
  <c r="U195" i="16"/>
  <c r="S195" i="16"/>
  <c r="Q195" i="16"/>
  <c r="O195" i="16"/>
  <c r="M195" i="16"/>
  <c r="K195" i="16"/>
  <c r="I195" i="16"/>
  <c r="G195" i="16"/>
  <c r="E195" i="16"/>
  <c r="AQ194" i="16"/>
  <c r="AO194" i="16"/>
  <c r="AM194" i="16"/>
  <c r="AK194" i="16"/>
  <c r="AI194" i="16"/>
  <c r="AG194" i="16"/>
  <c r="AE194" i="16"/>
  <c r="AC194" i="16"/>
  <c r="AA194" i="16"/>
  <c r="Y194" i="16"/>
  <c r="W194" i="16"/>
  <c r="U194" i="16"/>
  <c r="S194" i="16"/>
  <c r="Q194" i="16"/>
  <c r="O194" i="16"/>
  <c r="M194" i="16"/>
  <c r="K194" i="16"/>
  <c r="I194" i="16"/>
  <c r="G194" i="16"/>
  <c r="E194" i="16"/>
  <c r="AQ193" i="16"/>
  <c r="AO193" i="16"/>
  <c r="AM193" i="16"/>
  <c r="AK193" i="16"/>
  <c r="AI193" i="16"/>
  <c r="AG193" i="16"/>
  <c r="AE193" i="16"/>
  <c r="AC193" i="16"/>
  <c r="AA193" i="16"/>
  <c r="Y193" i="16"/>
  <c r="W193" i="16"/>
  <c r="U193" i="16"/>
  <c r="S193" i="16"/>
  <c r="Q193" i="16"/>
  <c r="O193" i="16"/>
  <c r="M193" i="16"/>
  <c r="K193" i="16"/>
  <c r="I193" i="16"/>
  <c r="G193" i="16"/>
  <c r="E193" i="16"/>
  <c r="AQ192" i="16"/>
  <c r="AO192" i="16"/>
  <c r="AM192" i="16"/>
  <c r="AK192" i="16"/>
  <c r="AI192" i="16"/>
  <c r="AG192" i="16"/>
  <c r="AE192" i="16"/>
  <c r="AC192" i="16"/>
  <c r="AA192" i="16"/>
  <c r="Y192" i="16"/>
  <c r="W192" i="16"/>
  <c r="U192" i="16"/>
  <c r="S192" i="16"/>
  <c r="Q192" i="16"/>
  <c r="O192" i="16"/>
  <c r="M192" i="16"/>
  <c r="K192" i="16"/>
  <c r="I192" i="16"/>
  <c r="G192" i="16"/>
  <c r="E192" i="16"/>
  <c r="AQ191" i="16"/>
  <c r="AO191" i="16"/>
  <c r="AM191" i="16"/>
  <c r="AK191" i="16"/>
  <c r="AI191" i="16"/>
  <c r="AG191" i="16"/>
  <c r="AE191" i="16"/>
  <c r="AC191" i="16"/>
  <c r="AA191" i="16"/>
  <c r="Y191" i="16"/>
  <c r="W191" i="16"/>
  <c r="U191" i="16"/>
  <c r="S191" i="16"/>
  <c r="Q191" i="16"/>
  <c r="O191" i="16"/>
  <c r="M191" i="16"/>
  <c r="K191" i="16"/>
  <c r="I191" i="16"/>
  <c r="G191" i="16"/>
  <c r="E191" i="16"/>
  <c r="AQ190" i="16"/>
  <c r="AO190" i="16"/>
  <c r="AM190" i="16"/>
  <c r="AK190" i="16"/>
  <c r="AI190" i="16"/>
  <c r="AG190" i="16"/>
  <c r="AE190" i="16"/>
  <c r="AC190" i="16"/>
  <c r="AA190" i="16"/>
  <c r="Y190" i="16"/>
  <c r="W190" i="16"/>
  <c r="U190" i="16"/>
  <c r="S190" i="16"/>
  <c r="Q190" i="16"/>
  <c r="O190" i="16"/>
  <c r="M190" i="16"/>
  <c r="K190" i="16"/>
  <c r="I190" i="16"/>
  <c r="G190" i="16"/>
  <c r="E190" i="16"/>
  <c r="AQ189" i="16"/>
  <c r="AO189" i="16"/>
  <c r="AM189" i="16"/>
  <c r="AK189" i="16"/>
  <c r="AI189" i="16"/>
  <c r="AG189" i="16"/>
  <c r="AE189" i="16"/>
  <c r="AC189" i="16"/>
  <c r="AA189" i="16"/>
  <c r="Y189" i="16"/>
  <c r="W189" i="16"/>
  <c r="U189" i="16"/>
  <c r="S189" i="16"/>
  <c r="Q189" i="16"/>
  <c r="O189" i="16"/>
  <c r="M189" i="16"/>
  <c r="K189" i="16"/>
  <c r="I189" i="16"/>
  <c r="G189" i="16"/>
  <c r="E189" i="16"/>
  <c r="AQ188" i="16"/>
  <c r="AO188" i="16"/>
  <c r="AM188" i="16"/>
  <c r="AK188" i="16"/>
  <c r="AI188" i="16"/>
  <c r="AG188" i="16"/>
  <c r="AE188" i="16"/>
  <c r="AC188" i="16"/>
  <c r="AA188" i="16"/>
  <c r="Y188" i="16"/>
  <c r="W188" i="16"/>
  <c r="U188" i="16"/>
  <c r="S188" i="16"/>
  <c r="Q188" i="16"/>
  <c r="O188" i="16"/>
  <c r="M188" i="16"/>
  <c r="K188" i="16"/>
  <c r="I188" i="16"/>
  <c r="G188" i="16"/>
  <c r="E188" i="16"/>
  <c r="AQ187" i="16"/>
  <c r="AO187" i="16"/>
  <c r="AM187" i="16"/>
  <c r="AK187" i="16"/>
  <c r="AI187" i="16"/>
  <c r="AG187" i="16"/>
  <c r="AE187" i="16"/>
  <c r="AC187" i="16"/>
  <c r="AA187" i="16"/>
  <c r="Y187" i="16"/>
  <c r="W187" i="16"/>
  <c r="U187" i="16"/>
  <c r="S187" i="16"/>
  <c r="Q187" i="16"/>
  <c r="O187" i="16"/>
  <c r="M187" i="16"/>
  <c r="K187" i="16"/>
  <c r="I187" i="16"/>
  <c r="G187" i="16"/>
  <c r="E187" i="16"/>
  <c r="AQ186" i="16"/>
  <c r="AO186" i="16"/>
  <c r="AM186" i="16"/>
  <c r="AK186" i="16"/>
  <c r="AI186" i="16"/>
  <c r="AG186" i="16"/>
  <c r="AE186" i="16"/>
  <c r="AC186" i="16"/>
  <c r="AA186" i="16"/>
  <c r="Y186" i="16"/>
  <c r="W186" i="16"/>
  <c r="U186" i="16"/>
  <c r="S186" i="16"/>
  <c r="Q186" i="16"/>
  <c r="O186" i="16"/>
  <c r="M186" i="16"/>
  <c r="K186" i="16"/>
  <c r="I186" i="16"/>
  <c r="G186" i="16"/>
  <c r="E186" i="16"/>
  <c r="AQ185" i="16"/>
  <c r="AO185" i="16"/>
  <c r="AM185" i="16"/>
  <c r="AK185" i="16"/>
  <c r="AI185" i="16"/>
  <c r="AG185" i="16"/>
  <c r="AE185" i="16"/>
  <c r="AC185" i="16"/>
  <c r="AA185" i="16"/>
  <c r="Y185" i="16"/>
  <c r="W185" i="16"/>
  <c r="U185" i="16"/>
  <c r="S185" i="16"/>
  <c r="Q185" i="16"/>
  <c r="O185" i="16"/>
  <c r="M185" i="16"/>
  <c r="K185" i="16"/>
  <c r="I185" i="16"/>
  <c r="G185" i="16"/>
  <c r="E185" i="16"/>
  <c r="AQ184" i="16"/>
  <c r="AO184" i="16"/>
  <c r="AM184" i="16"/>
  <c r="AK184" i="16"/>
  <c r="AI184" i="16"/>
  <c r="AG184" i="16"/>
  <c r="AE184" i="16"/>
  <c r="AC184" i="16"/>
  <c r="AA184" i="16"/>
  <c r="Y184" i="16"/>
  <c r="W184" i="16"/>
  <c r="U184" i="16"/>
  <c r="S184" i="16"/>
  <c r="Q184" i="16"/>
  <c r="O184" i="16"/>
  <c r="M184" i="16"/>
  <c r="K184" i="16"/>
  <c r="I184" i="16"/>
  <c r="G184" i="16"/>
  <c r="E184" i="16"/>
  <c r="AQ183" i="16"/>
  <c r="AO183" i="16"/>
  <c r="AM183" i="16"/>
  <c r="AK183" i="16"/>
  <c r="AI183" i="16"/>
  <c r="AG183" i="16"/>
  <c r="AE183" i="16"/>
  <c r="AC183" i="16"/>
  <c r="AA183" i="16"/>
  <c r="Y183" i="16"/>
  <c r="W183" i="16"/>
  <c r="U183" i="16"/>
  <c r="S183" i="16"/>
  <c r="Q183" i="16"/>
  <c r="O183" i="16"/>
  <c r="M183" i="16"/>
  <c r="K183" i="16"/>
  <c r="I183" i="16"/>
  <c r="G183" i="16"/>
  <c r="E183" i="16"/>
  <c r="AQ182" i="16"/>
  <c r="AO182" i="16"/>
  <c r="AM182" i="16"/>
  <c r="AK182" i="16"/>
  <c r="AI182" i="16"/>
  <c r="AG182" i="16"/>
  <c r="AE182" i="16"/>
  <c r="AC182" i="16"/>
  <c r="AA182" i="16"/>
  <c r="Y182" i="16"/>
  <c r="W182" i="16"/>
  <c r="U182" i="16"/>
  <c r="S182" i="16"/>
  <c r="Q182" i="16"/>
  <c r="O182" i="16"/>
  <c r="M182" i="16"/>
  <c r="K182" i="16"/>
  <c r="I182" i="16"/>
  <c r="G182" i="16"/>
  <c r="E182" i="16"/>
  <c r="AQ181" i="16"/>
  <c r="AO181" i="16"/>
  <c r="AM181" i="16"/>
  <c r="AK181" i="16"/>
  <c r="AI181" i="16"/>
  <c r="AG181" i="16"/>
  <c r="AE181" i="16"/>
  <c r="AC181" i="16"/>
  <c r="AA181" i="16"/>
  <c r="Y181" i="16"/>
  <c r="W181" i="16"/>
  <c r="U181" i="16"/>
  <c r="S181" i="16"/>
  <c r="Q181" i="16"/>
  <c r="O181" i="16"/>
  <c r="M181" i="16"/>
  <c r="K181" i="16"/>
  <c r="I181" i="16"/>
  <c r="G181" i="16"/>
  <c r="E181" i="16"/>
  <c r="AQ180" i="16"/>
  <c r="AO180" i="16"/>
  <c r="AM180" i="16"/>
  <c r="AK180" i="16"/>
  <c r="AI180" i="16"/>
  <c r="AG180" i="16"/>
  <c r="AE180" i="16"/>
  <c r="AC180" i="16"/>
  <c r="AA180" i="16"/>
  <c r="Y180" i="16"/>
  <c r="W180" i="16"/>
  <c r="U180" i="16"/>
  <c r="S180" i="16"/>
  <c r="Q180" i="16"/>
  <c r="O180" i="16"/>
  <c r="M180" i="16"/>
  <c r="K180" i="16"/>
  <c r="I180" i="16"/>
  <c r="G180" i="16"/>
  <c r="E180" i="16"/>
  <c r="AQ179" i="16"/>
  <c r="AO179" i="16"/>
  <c r="AM179" i="16"/>
  <c r="AK179" i="16"/>
  <c r="AI179" i="16"/>
  <c r="AG179" i="16"/>
  <c r="AE179" i="16"/>
  <c r="AC179" i="16"/>
  <c r="AA179" i="16"/>
  <c r="Y179" i="16"/>
  <c r="W179" i="16"/>
  <c r="U179" i="16"/>
  <c r="S179" i="16"/>
  <c r="Q179" i="16"/>
  <c r="O179" i="16"/>
  <c r="M179" i="16"/>
  <c r="K179" i="16"/>
  <c r="I179" i="16"/>
  <c r="G179" i="16"/>
  <c r="E179" i="16"/>
  <c r="AQ178" i="16"/>
  <c r="AO178" i="16"/>
  <c r="AM178" i="16"/>
  <c r="AK178" i="16"/>
  <c r="AI178" i="16"/>
  <c r="AG178" i="16"/>
  <c r="AE178" i="16"/>
  <c r="AC178" i="16"/>
  <c r="AA178" i="16"/>
  <c r="Y178" i="16"/>
  <c r="W178" i="16"/>
  <c r="U178" i="16"/>
  <c r="S178" i="16"/>
  <c r="Q178" i="16"/>
  <c r="O178" i="16"/>
  <c r="M178" i="16"/>
  <c r="K178" i="16"/>
  <c r="I178" i="16"/>
  <c r="G178" i="16"/>
  <c r="E178" i="16"/>
  <c r="AQ177" i="16"/>
  <c r="AO177" i="16"/>
  <c r="AM177" i="16"/>
  <c r="AK177" i="16"/>
  <c r="AI177" i="16"/>
  <c r="AG177" i="16"/>
  <c r="AE177" i="16"/>
  <c r="AC177" i="16"/>
  <c r="AA177" i="16"/>
  <c r="Y177" i="16"/>
  <c r="W177" i="16"/>
  <c r="U177" i="16"/>
  <c r="S177" i="16"/>
  <c r="Q177" i="16"/>
  <c r="O177" i="16"/>
  <c r="M177" i="16"/>
  <c r="K177" i="16"/>
  <c r="I177" i="16"/>
  <c r="G177" i="16"/>
  <c r="E177" i="16"/>
  <c r="AQ176" i="16"/>
  <c r="AO176" i="16"/>
  <c r="AM176" i="16"/>
  <c r="AK176" i="16"/>
  <c r="AI176" i="16"/>
  <c r="AG176" i="16"/>
  <c r="AE176" i="16"/>
  <c r="AC176" i="16"/>
  <c r="AA176" i="16"/>
  <c r="Y176" i="16"/>
  <c r="W176" i="16"/>
  <c r="U176" i="16"/>
  <c r="S176" i="16"/>
  <c r="Q176" i="16"/>
  <c r="O176" i="16"/>
  <c r="M176" i="16"/>
  <c r="K176" i="16"/>
  <c r="I176" i="16"/>
  <c r="G176" i="16"/>
  <c r="E176" i="16"/>
  <c r="AQ175" i="16"/>
  <c r="AO175" i="16"/>
  <c r="AM175" i="16"/>
  <c r="AK175" i="16"/>
  <c r="AI175" i="16"/>
  <c r="AG175" i="16"/>
  <c r="AE175" i="16"/>
  <c r="AC175" i="16"/>
  <c r="AA175" i="16"/>
  <c r="Y175" i="16"/>
  <c r="W175" i="16"/>
  <c r="U175" i="16"/>
  <c r="S175" i="16"/>
  <c r="Q175" i="16"/>
  <c r="O175" i="16"/>
  <c r="M175" i="16"/>
  <c r="K175" i="16"/>
  <c r="I175" i="16"/>
  <c r="G175" i="16"/>
  <c r="E175" i="16"/>
  <c r="AQ174" i="16"/>
  <c r="AO174" i="16"/>
  <c r="AM174" i="16"/>
  <c r="AK174" i="16"/>
  <c r="AI174" i="16"/>
  <c r="AG174" i="16"/>
  <c r="AE174" i="16"/>
  <c r="AC174" i="16"/>
  <c r="AA174" i="16"/>
  <c r="Y174" i="16"/>
  <c r="W174" i="16"/>
  <c r="U174" i="16"/>
  <c r="S174" i="16"/>
  <c r="Q174" i="16"/>
  <c r="O174" i="16"/>
  <c r="M174" i="16"/>
  <c r="K174" i="16"/>
  <c r="I174" i="16"/>
  <c r="G174" i="16"/>
  <c r="E174" i="16"/>
  <c r="AQ173" i="16"/>
  <c r="AO173" i="16"/>
  <c r="AM173" i="16"/>
  <c r="AK173" i="16"/>
  <c r="AI173" i="16"/>
  <c r="AG173" i="16"/>
  <c r="AE173" i="16"/>
  <c r="AC173" i="16"/>
  <c r="AA173" i="16"/>
  <c r="Y173" i="16"/>
  <c r="W173" i="16"/>
  <c r="U173" i="16"/>
  <c r="S173" i="16"/>
  <c r="Q173" i="16"/>
  <c r="O173" i="16"/>
  <c r="M173" i="16"/>
  <c r="K173" i="16"/>
  <c r="I173" i="16"/>
  <c r="G173" i="16"/>
  <c r="E173" i="16"/>
  <c r="AQ172" i="16"/>
  <c r="AO172" i="16"/>
  <c r="AM172" i="16"/>
  <c r="AK172" i="16"/>
  <c r="AI172" i="16"/>
  <c r="AG172" i="16"/>
  <c r="AE172" i="16"/>
  <c r="AC172" i="16"/>
  <c r="AA172" i="16"/>
  <c r="Y172" i="16"/>
  <c r="W172" i="16"/>
  <c r="U172" i="16"/>
  <c r="S172" i="16"/>
  <c r="Q172" i="16"/>
  <c r="O172" i="16"/>
  <c r="M172" i="16"/>
  <c r="K172" i="16"/>
  <c r="I172" i="16"/>
  <c r="G172" i="16"/>
  <c r="E172" i="16"/>
  <c r="AQ171" i="16"/>
  <c r="AO171" i="16"/>
  <c r="AM171" i="16"/>
  <c r="AK171" i="16"/>
  <c r="AI171" i="16"/>
  <c r="AG171" i="16"/>
  <c r="AE171" i="16"/>
  <c r="AC171" i="16"/>
  <c r="AA171" i="16"/>
  <c r="Y171" i="16"/>
  <c r="W171" i="16"/>
  <c r="U171" i="16"/>
  <c r="S171" i="16"/>
  <c r="Q171" i="16"/>
  <c r="O171" i="16"/>
  <c r="M171" i="16"/>
  <c r="K171" i="16"/>
  <c r="I171" i="16"/>
  <c r="G171" i="16"/>
  <c r="E171" i="16"/>
  <c r="AQ170" i="16"/>
  <c r="AO170" i="16"/>
  <c r="AM170" i="16"/>
  <c r="AK170" i="16"/>
  <c r="AI170" i="16"/>
  <c r="AG170" i="16"/>
  <c r="AE170" i="16"/>
  <c r="AC170" i="16"/>
  <c r="AA170" i="16"/>
  <c r="Y170" i="16"/>
  <c r="W170" i="16"/>
  <c r="U170" i="16"/>
  <c r="S170" i="16"/>
  <c r="Q170" i="16"/>
  <c r="O170" i="16"/>
  <c r="M170" i="16"/>
  <c r="K170" i="16"/>
  <c r="I170" i="16"/>
  <c r="G170" i="16"/>
  <c r="E170" i="16"/>
  <c r="AQ169" i="16"/>
  <c r="AO169" i="16"/>
  <c r="AM169" i="16"/>
  <c r="AK169" i="16"/>
  <c r="AI169" i="16"/>
  <c r="AG169" i="16"/>
  <c r="AE169" i="16"/>
  <c r="AC169" i="16"/>
  <c r="AA169" i="16"/>
  <c r="Y169" i="16"/>
  <c r="W169" i="16"/>
  <c r="U169" i="16"/>
  <c r="S169" i="16"/>
  <c r="Q169" i="16"/>
  <c r="O169" i="16"/>
  <c r="M169" i="16"/>
  <c r="K169" i="16"/>
  <c r="I169" i="16"/>
  <c r="G169" i="16"/>
  <c r="E169" i="16"/>
  <c r="AQ168" i="16"/>
  <c r="AO168" i="16"/>
  <c r="AM168" i="16"/>
  <c r="AK168" i="16"/>
  <c r="AI168" i="16"/>
  <c r="AG168" i="16"/>
  <c r="AE168" i="16"/>
  <c r="AC168" i="16"/>
  <c r="AA168" i="16"/>
  <c r="Y168" i="16"/>
  <c r="W168" i="16"/>
  <c r="U168" i="16"/>
  <c r="S168" i="16"/>
  <c r="Q168" i="16"/>
  <c r="O168" i="16"/>
  <c r="M168" i="16"/>
  <c r="K168" i="16"/>
  <c r="I168" i="16"/>
  <c r="G168" i="16"/>
  <c r="E168" i="16"/>
  <c r="AQ167" i="16"/>
  <c r="AO167" i="16"/>
  <c r="AM167" i="16"/>
  <c r="AK167" i="16"/>
  <c r="AI167" i="16"/>
  <c r="AG167" i="16"/>
  <c r="AE167" i="16"/>
  <c r="AC167" i="16"/>
  <c r="AA167" i="16"/>
  <c r="Y167" i="16"/>
  <c r="W167" i="16"/>
  <c r="U167" i="16"/>
  <c r="S167" i="16"/>
  <c r="Q167" i="16"/>
  <c r="O167" i="16"/>
  <c r="M167" i="16"/>
  <c r="K167" i="16"/>
  <c r="I167" i="16"/>
  <c r="G167" i="16"/>
  <c r="E167" i="16"/>
  <c r="AQ166" i="16"/>
  <c r="AO166" i="16"/>
  <c r="AM166" i="16"/>
  <c r="AK166" i="16"/>
  <c r="AI166" i="16"/>
  <c r="AG166" i="16"/>
  <c r="AE166" i="16"/>
  <c r="AC166" i="16"/>
  <c r="AA166" i="16"/>
  <c r="Y166" i="16"/>
  <c r="W166" i="16"/>
  <c r="U166" i="16"/>
  <c r="S166" i="16"/>
  <c r="Q166" i="16"/>
  <c r="O166" i="16"/>
  <c r="M166" i="16"/>
  <c r="K166" i="16"/>
  <c r="I166" i="16"/>
  <c r="G166" i="16"/>
  <c r="E166" i="16"/>
  <c r="AQ165" i="16"/>
  <c r="AO165" i="16"/>
  <c r="AM165" i="16"/>
  <c r="AK165" i="16"/>
  <c r="AI165" i="16"/>
  <c r="AG165" i="16"/>
  <c r="AE165" i="16"/>
  <c r="AC165" i="16"/>
  <c r="AA165" i="16"/>
  <c r="Y165" i="16"/>
  <c r="W165" i="16"/>
  <c r="U165" i="16"/>
  <c r="S165" i="16"/>
  <c r="Q165" i="16"/>
  <c r="O165" i="16"/>
  <c r="M165" i="16"/>
  <c r="K165" i="16"/>
  <c r="I165" i="16"/>
  <c r="G165" i="16"/>
  <c r="E165" i="16"/>
  <c r="AQ164" i="16"/>
  <c r="AO164" i="16"/>
  <c r="AM164" i="16"/>
  <c r="AK164" i="16"/>
  <c r="AI164" i="16"/>
  <c r="AG164" i="16"/>
  <c r="AE164" i="16"/>
  <c r="AC164" i="16"/>
  <c r="AA164" i="16"/>
  <c r="Y164" i="16"/>
  <c r="W164" i="16"/>
  <c r="U164" i="16"/>
  <c r="S164" i="16"/>
  <c r="Q164" i="16"/>
  <c r="O164" i="16"/>
  <c r="M164" i="16"/>
  <c r="K164" i="16"/>
  <c r="I164" i="16"/>
  <c r="G164" i="16"/>
  <c r="E164" i="16"/>
  <c r="AQ163" i="16"/>
  <c r="AO163" i="16"/>
  <c r="AM163" i="16"/>
  <c r="AK163" i="16"/>
  <c r="AI163" i="16"/>
  <c r="AG163" i="16"/>
  <c r="AE163" i="16"/>
  <c r="AC163" i="16"/>
  <c r="AA163" i="16"/>
  <c r="Y163" i="16"/>
  <c r="W163" i="16"/>
  <c r="U163" i="16"/>
  <c r="S163" i="16"/>
  <c r="Q163" i="16"/>
  <c r="O163" i="16"/>
  <c r="M163" i="16"/>
  <c r="K163" i="16"/>
  <c r="I163" i="16"/>
  <c r="G163" i="16"/>
  <c r="E163" i="16"/>
  <c r="AQ162" i="16"/>
  <c r="AO162" i="16"/>
  <c r="AM162" i="16"/>
  <c r="AK162" i="16"/>
  <c r="AI162" i="16"/>
  <c r="AG162" i="16"/>
  <c r="AE162" i="16"/>
  <c r="AC162" i="16"/>
  <c r="AA162" i="16"/>
  <c r="Y162" i="16"/>
  <c r="W162" i="16"/>
  <c r="U162" i="16"/>
  <c r="S162" i="16"/>
  <c r="Q162" i="16"/>
  <c r="O162" i="16"/>
  <c r="M162" i="16"/>
  <c r="K162" i="16"/>
  <c r="I162" i="16"/>
  <c r="G162" i="16"/>
  <c r="E162" i="16"/>
  <c r="AQ161" i="16"/>
  <c r="AO161" i="16"/>
  <c r="AM161" i="16"/>
  <c r="AK161" i="16"/>
  <c r="AI161" i="16"/>
  <c r="AG161" i="16"/>
  <c r="AE161" i="16"/>
  <c r="AC161" i="16"/>
  <c r="AA161" i="16"/>
  <c r="Y161" i="16"/>
  <c r="W161" i="16"/>
  <c r="U161" i="16"/>
  <c r="S161" i="16"/>
  <c r="Q161" i="16"/>
  <c r="O161" i="16"/>
  <c r="M161" i="16"/>
  <c r="K161" i="16"/>
  <c r="I161" i="16"/>
  <c r="G161" i="16"/>
  <c r="E161" i="16"/>
  <c r="AQ160" i="16"/>
  <c r="AO160" i="16"/>
  <c r="AM160" i="16"/>
  <c r="AK160" i="16"/>
  <c r="AI160" i="16"/>
  <c r="AG160" i="16"/>
  <c r="AE160" i="16"/>
  <c r="AC160" i="16"/>
  <c r="AA160" i="16"/>
  <c r="Y160" i="16"/>
  <c r="W160" i="16"/>
  <c r="U160" i="16"/>
  <c r="S160" i="16"/>
  <c r="Q160" i="16"/>
  <c r="O160" i="16"/>
  <c r="M160" i="16"/>
  <c r="K160" i="16"/>
  <c r="I160" i="16"/>
  <c r="G160" i="16"/>
  <c r="E160" i="16"/>
  <c r="AQ159" i="16"/>
  <c r="AO159" i="16"/>
  <c r="AM159" i="16"/>
  <c r="AK159" i="16"/>
  <c r="AI159" i="16"/>
  <c r="AG159" i="16"/>
  <c r="AE159" i="16"/>
  <c r="AC159" i="16"/>
  <c r="AA159" i="16"/>
  <c r="Y159" i="16"/>
  <c r="W159" i="16"/>
  <c r="U159" i="16"/>
  <c r="S159" i="16"/>
  <c r="Q159" i="16"/>
  <c r="O159" i="16"/>
  <c r="M159" i="16"/>
  <c r="K159" i="16"/>
  <c r="I159" i="16"/>
  <c r="G159" i="16"/>
  <c r="E159" i="16"/>
  <c r="AQ158" i="16"/>
  <c r="AO158" i="16"/>
  <c r="AM158" i="16"/>
  <c r="AK158" i="16"/>
  <c r="AI158" i="16"/>
  <c r="AG158" i="16"/>
  <c r="AE158" i="16"/>
  <c r="AC158" i="16"/>
  <c r="AA158" i="16"/>
  <c r="Y158" i="16"/>
  <c r="W158" i="16"/>
  <c r="U158" i="16"/>
  <c r="S158" i="16"/>
  <c r="Q158" i="16"/>
  <c r="O158" i="16"/>
  <c r="M158" i="16"/>
  <c r="K158" i="16"/>
  <c r="I158" i="16"/>
  <c r="G158" i="16"/>
  <c r="E158" i="16"/>
  <c r="AQ157" i="16"/>
  <c r="AO157" i="16"/>
  <c r="AM157" i="16"/>
  <c r="AK157" i="16"/>
  <c r="AI157" i="16"/>
  <c r="AG157" i="16"/>
  <c r="AE157" i="16"/>
  <c r="AC157" i="16"/>
  <c r="AA157" i="16"/>
  <c r="Y157" i="16"/>
  <c r="W157" i="16"/>
  <c r="U157" i="16"/>
  <c r="S157" i="16"/>
  <c r="Q157" i="16"/>
  <c r="O157" i="16"/>
  <c r="M157" i="16"/>
  <c r="K157" i="16"/>
  <c r="I157" i="16"/>
  <c r="G157" i="16"/>
  <c r="E157" i="16"/>
  <c r="AQ156" i="16"/>
  <c r="AO156" i="16"/>
  <c r="AM156" i="16"/>
  <c r="AK156" i="16"/>
  <c r="AI156" i="16"/>
  <c r="AG156" i="16"/>
  <c r="AE156" i="16"/>
  <c r="AC156" i="16"/>
  <c r="AA156" i="16"/>
  <c r="Y156" i="16"/>
  <c r="W156" i="16"/>
  <c r="U156" i="16"/>
  <c r="S156" i="16"/>
  <c r="Q156" i="16"/>
  <c r="O156" i="16"/>
  <c r="M156" i="16"/>
  <c r="K156" i="16"/>
  <c r="I156" i="16"/>
  <c r="G156" i="16"/>
  <c r="E156" i="16"/>
  <c r="AQ155" i="16"/>
  <c r="AO155" i="16"/>
  <c r="AM155" i="16"/>
  <c r="AK155" i="16"/>
  <c r="AI155" i="16"/>
  <c r="AG155" i="16"/>
  <c r="AE155" i="16"/>
  <c r="AC155" i="16"/>
  <c r="AA155" i="16"/>
  <c r="Y155" i="16"/>
  <c r="W155" i="16"/>
  <c r="U155" i="16"/>
  <c r="S155" i="16"/>
  <c r="Q155" i="16"/>
  <c r="O155" i="16"/>
  <c r="M155" i="16"/>
  <c r="K155" i="16"/>
  <c r="I155" i="16"/>
  <c r="G155" i="16"/>
  <c r="E155" i="16"/>
  <c r="AQ154" i="16"/>
  <c r="AO154" i="16"/>
  <c r="AM154" i="16"/>
  <c r="AK154" i="16"/>
  <c r="AI154" i="16"/>
  <c r="AG154" i="16"/>
  <c r="AE154" i="16"/>
  <c r="AC154" i="16"/>
  <c r="AA154" i="16"/>
  <c r="Y154" i="16"/>
  <c r="W154" i="16"/>
  <c r="U154" i="16"/>
  <c r="S154" i="16"/>
  <c r="Q154" i="16"/>
  <c r="O154" i="16"/>
  <c r="M154" i="16"/>
  <c r="K154" i="16"/>
  <c r="I154" i="16"/>
  <c r="G154" i="16"/>
  <c r="E154" i="16"/>
  <c r="AQ153" i="16"/>
  <c r="AO153" i="16"/>
  <c r="AM153" i="16"/>
  <c r="AK153" i="16"/>
  <c r="AI153" i="16"/>
  <c r="AG153" i="16"/>
  <c r="AE153" i="16"/>
  <c r="AC153" i="16"/>
  <c r="AA153" i="16"/>
  <c r="Y153" i="16"/>
  <c r="W153" i="16"/>
  <c r="U153" i="16"/>
  <c r="S153" i="16"/>
  <c r="Q153" i="16"/>
  <c r="O153" i="16"/>
  <c r="M153" i="16"/>
  <c r="K153" i="16"/>
  <c r="I153" i="16"/>
  <c r="G153" i="16"/>
  <c r="E153" i="16"/>
  <c r="AQ152" i="16"/>
  <c r="AO152" i="16"/>
  <c r="AM152" i="16"/>
  <c r="AK152" i="16"/>
  <c r="AI152" i="16"/>
  <c r="AG152" i="16"/>
  <c r="AE152" i="16"/>
  <c r="AC152" i="16"/>
  <c r="AA152" i="16"/>
  <c r="Y152" i="16"/>
  <c r="W152" i="16"/>
  <c r="U152" i="16"/>
  <c r="S152" i="16"/>
  <c r="Q152" i="16"/>
  <c r="O152" i="16"/>
  <c r="M152" i="16"/>
  <c r="K152" i="16"/>
  <c r="I152" i="16"/>
  <c r="G152" i="16"/>
  <c r="E152" i="16"/>
  <c r="AQ151" i="16"/>
  <c r="AO151" i="16"/>
  <c r="AM151" i="16"/>
  <c r="AK151" i="16"/>
  <c r="AI151" i="16"/>
  <c r="AG151" i="16"/>
  <c r="AE151" i="16"/>
  <c r="AC151" i="16"/>
  <c r="AA151" i="16"/>
  <c r="Y151" i="16"/>
  <c r="W151" i="16"/>
  <c r="U151" i="16"/>
  <c r="S151" i="16"/>
  <c r="Q151" i="16"/>
  <c r="O151" i="16"/>
  <c r="M151" i="16"/>
  <c r="K151" i="16"/>
  <c r="I151" i="16"/>
  <c r="G151" i="16"/>
  <c r="E151" i="16"/>
  <c r="AQ150" i="16"/>
  <c r="AO150" i="16"/>
  <c r="AM150" i="16"/>
  <c r="AK150" i="16"/>
  <c r="AI150" i="16"/>
  <c r="AG150" i="16"/>
  <c r="AE150" i="16"/>
  <c r="AC150" i="16"/>
  <c r="AA150" i="16"/>
  <c r="Y150" i="16"/>
  <c r="W150" i="16"/>
  <c r="U150" i="16"/>
  <c r="S150" i="16"/>
  <c r="Q150" i="16"/>
  <c r="O150" i="16"/>
  <c r="M150" i="16"/>
  <c r="K150" i="16"/>
  <c r="I150" i="16"/>
  <c r="G150" i="16"/>
  <c r="E150" i="16"/>
  <c r="AQ149" i="16"/>
  <c r="AO149" i="16"/>
  <c r="AM149" i="16"/>
  <c r="AK149" i="16"/>
  <c r="AI149" i="16"/>
  <c r="AG149" i="16"/>
  <c r="AE149" i="16"/>
  <c r="AC149" i="16"/>
  <c r="AA149" i="16"/>
  <c r="Y149" i="16"/>
  <c r="W149" i="16"/>
  <c r="U149" i="16"/>
  <c r="S149" i="16"/>
  <c r="Q149" i="16"/>
  <c r="O149" i="16"/>
  <c r="M149" i="16"/>
  <c r="K149" i="16"/>
  <c r="I149" i="16"/>
  <c r="G149" i="16"/>
  <c r="E149" i="16"/>
  <c r="AQ148" i="16"/>
  <c r="AO148" i="16"/>
  <c r="AM148" i="16"/>
  <c r="AK148" i="16"/>
  <c r="AI148" i="16"/>
  <c r="AG148" i="16"/>
  <c r="AE148" i="16"/>
  <c r="AC148" i="16"/>
  <c r="AA148" i="16"/>
  <c r="Y148" i="16"/>
  <c r="W148" i="16"/>
  <c r="U148" i="16"/>
  <c r="S148" i="16"/>
  <c r="Q148" i="16"/>
  <c r="O148" i="16"/>
  <c r="M148" i="16"/>
  <c r="K148" i="16"/>
  <c r="I148" i="16"/>
  <c r="G148" i="16"/>
  <c r="E148" i="16"/>
  <c r="AQ147" i="16"/>
  <c r="AO147" i="16"/>
  <c r="AM147" i="16"/>
  <c r="AK147" i="16"/>
  <c r="AI147" i="16"/>
  <c r="AG147" i="16"/>
  <c r="AE147" i="16"/>
  <c r="AC147" i="16"/>
  <c r="AA147" i="16"/>
  <c r="Y147" i="16"/>
  <c r="W147" i="16"/>
  <c r="U147" i="16"/>
  <c r="S147" i="16"/>
  <c r="Q147" i="16"/>
  <c r="O147" i="16"/>
  <c r="M147" i="16"/>
  <c r="K147" i="16"/>
  <c r="I147" i="16"/>
  <c r="G147" i="16"/>
  <c r="E147" i="16"/>
  <c r="AQ146" i="16"/>
  <c r="AO146" i="16"/>
  <c r="AM146" i="16"/>
  <c r="AK146" i="16"/>
  <c r="AI146" i="16"/>
  <c r="AG146" i="16"/>
  <c r="AE146" i="16"/>
  <c r="AC146" i="16"/>
  <c r="AA146" i="16"/>
  <c r="Y146" i="16"/>
  <c r="W146" i="16"/>
  <c r="U146" i="16"/>
  <c r="S146" i="16"/>
  <c r="Q146" i="16"/>
  <c r="O146" i="16"/>
  <c r="M146" i="16"/>
  <c r="K146" i="16"/>
  <c r="I146" i="16"/>
  <c r="G146" i="16"/>
  <c r="E146" i="16"/>
  <c r="AQ145" i="16"/>
  <c r="AO145" i="16"/>
  <c r="AM145" i="16"/>
  <c r="AK145" i="16"/>
  <c r="AI145" i="16"/>
  <c r="AG145" i="16"/>
  <c r="AE145" i="16"/>
  <c r="AC145" i="16"/>
  <c r="AA145" i="16"/>
  <c r="Y145" i="16"/>
  <c r="W145" i="16"/>
  <c r="U145" i="16"/>
  <c r="S145" i="16"/>
  <c r="Q145" i="16"/>
  <c r="O145" i="16"/>
  <c r="M145" i="16"/>
  <c r="K145" i="16"/>
  <c r="I145" i="16"/>
  <c r="G145" i="16"/>
  <c r="E145" i="16"/>
  <c r="AQ144" i="16"/>
  <c r="AO144" i="16"/>
  <c r="AM144" i="16"/>
  <c r="AK144" i="16"/>
  <c r="AI144" i="16"/>
  <c r="AG144" i="16"/>
  <c r="AE144" i="16"/>
  <c r="AC144" i="16"/>
  <c r="AA144" i="16"/>
  <c r="Y144" i="16"/>
  <c r="W144" i="16"/>
  <c r="U144" i="16"/>
  <c r="S144" i="16"/>
  <c r="Q144" i="16"/>
  <c r="O144" i="16"/>
  <c r="M144" i="16"/>
  <c r="K144" i="16"/>
  <c r="I144" i="16"/>
  <c r="G144" i="16"/>
  <c r="E144" i="16"/>
  <c r="AQ143" i="16"/>
  <c r="AO143" i="16"/>
  <c r="AM143" i="16"/>
  <c r="AK143" i="16"/>
  <c r="AI143" i="16"/>
  <c r="AG143" i="16"/>
  <c r="AE143" i="16"/>
  <c r="AC143" i="16"/>
  <c r="AA143" i="16"/>
  <c r="Y143" i="16"/>
  <c r="W143" i="16"/>
  <c r="U143" i="16"/>
  <c r="S143" i="16"/>
  <c r="Q143" i="16"/>
  <c r="O143" i="16"/>
  <c r="M143" i="16"/>
  <c r="K143" i="16"/>
  <c r="I143" i="16"/>
  <c r="G143" i="16"/>
  <c r="E143" i="16"/>
  <c r="AQ142" i="16"/>
  <c r="AO142" i="16"/>
  <c r="AM142" i="16"/>
  <c r="AK142" i="16"/>
  <c r="AI142" i="16"/>
  <c r="AG142" i="16"/>
  <c r="AE142" i="16"/>
  <c r="AC142" i="16"/>
  <c r="AA142" i="16"/>
  <c r="Y142" i="16"/>
  <c r="W142" i="16"/>
  <c r="U142" i="16"/>
  <c r="S142" i="16"/>
  <c r="Q142" i="16"/>
  <c r="O142" i="16"/>
  <c r="M142" i="16"/>
  <c r="K142" i="16"/>
  <c r="I142" i="16"/>
  <c r="G142" i="16"/>
  <c r="E142" i="16"/>
  <c r="AQ141" i="16"/>
  <c r="AO141" i="16"/>
  <c r="AM141" i="16"/>
  <c r="AK141" i="16"/>
  <c r="AI141" i="16"/>
  <c r="AG141" i="16"/>
  <c r="AE141" i="16"/>
  <c r="AC141" i="16"/>
  <c r="AA141" i="16"/>
  <c r="Y141" i="16"/>
  <c r="W141" i="16"/>
  <c r="U141" i="16"/>
  <c r="S141" i="16"/>
  <c r="Q141" i="16"/>
  <c r="O141" i="16"/>
  <c r="M141" i="16"/>
  <c r="K141" i="16"/>
  <c r="I141" i="16"/>
  <c r="G141" i="16"/>
  <c r="E141" i="16"/>
  <c r="AQ140" i="16"/>
  <c r="AO140" i="16"/>
  <c r="AM140" i="16"/>
  <c r="AK140" i="16"/>
  <c r="AI140" i="16"/>
  <c r="AG140" i="16"/>
  <c r="AE140" i="16"/>
  <c r="AC140" i="16"/>
  <c r="AA140" i="16"/>
  <c r="Y140" i="16"/>
  <c r="W140" i="16"/>
  <c r="U140" i="16"/>
  <c r="S140" i="16"/>
  <c r="Q140" i="16"/>
  <c r="O140" i="16"/>
  <c r="M140" i="16"/>
  <c r="K140" i="16"/>
  <c r="I140" i="16"/>
  <c r="G140" i="16"/>
  <c r="E140" i="16"/>
  <c r="AQ139" i="16"/>
  <c r="AO139" i="16"/>
  <c r="AM139" i="16"/>
  <c r="AK139" i="16"/>
  <c r="AI139" i="16"/>
  <c r="AG139" i="16"/>
  <c r="AE139" i="16"/>
  <c r="AC139" i="16"/>
  <c r="AA139" i="16"/>
  <c r="Y139" i="16"/>
  <c r="W139" i="16"/>
  <c r="U139" i="16"/>
  <c r="S139" i="16"/>
  <c r="Q139" i="16"/>
  <c r="O139" i="16"/>
  <c r="M139" i="16"/>
  <c r="K139" i="16"/>
  <c r="I139" i="16"/>
  <c r="G139" i="16"/>
  <c r="E139" i="16"/>
  <c r="AQ138" i="16"/>
  <c r="AO138" i="16"/>
  <c r="AM138" i="16"/>
  <c r="AK138" i="16"/>
  <c r="AI138" i="16"/>
  <c r="AG138" i="16"/>
  <c r="AE138" i="16"/>
  <c r="AC138" i="16"/>
  <c r="AA138" i="16"/>
  <c r="Y138" i="16"/>
  <c r="W138" i="16"/>
  <c r="U138" i="16"/>
  <c r="S138" i="16"/>
  <c r="Q138" i="16"/>
  <c r="O138" i="16"/>
  <c r="M138" i="16"/>
  <c r="K138" i="16"/>
  <c r="I138" i="16"/>
  <c r="G138" i="16"/>
  <c r="E138" i="16"/>
  <c r="AQ137" i="16"/>
  <c r="AO137" i="16"/>
  <c r="AM137" i="16"/>
  <c r="AK137" i="16"/>
  <c r="AI137" i="16"/>
  <c r="AG137" i="16"/>
  <c r="AE137" i="16"/>
  <c r="AC137" i="16"/>
  <c r="AA137" i="16"/>
  <c r="Y137" i="16"/>
  <c r="W137" i="16"/>
  <c r="U137" i="16"/>
  <c r="S137" i="16"/>
  <c r="Q137" i="16"/>
  <c r="O137" i="16"/>
  <c r="M137" i="16"/>
  <c r="K137" i="16"/>
  <c r="I137" i="16"/>
  <c r="G137" i="16"/>
  <c r="E137" i="16"/>
  <c r="AQ136" i="16"/>
  <c r="AO136" i="16"/>
  <c r="AM136" i="16"/>
  <c r="AK136" i="16"/>
  <c r="AI136" i="16"/>
  <c r="AG136" i="16"/>
  <c r="AE136" i="16"/>
  <c r="AC136" i="16"/>
  <c r="AA136" i="16"/>
  <c r="Y136" i="16"/>
  <c r="W136" i="16"/>
  <c r="U136" i="16"/>
  <c r="S136" i="16"/>
  <c r="Q136" i="16"/>
  <c r="O136" i="16"/>
  <c r="M136" i="16"/>
  <c r="K136" i="16"/>
  <c r="I136" i="16"/>
  <c r="G136" i="16"/>
  <c r="E136" i="16"/>
  <c r="AQ135" i="16"/>
  <c r="AO135" i="16"/>
  <c r="AM135" i="16"/>
  <c r="AK135" i="16"/>
  <c r="AI135" i="16"/>
  <c r="AG135" i="16"/>
  <c r="AE135" i="16"/>
  <c r="AC135" i="16"/>
  <c r="AA135" i="16"/>
  <c r="Y135" i="16"/>
  <c r="W135" i="16"/>
  <c r="U135" i="16"/>
  <c r="S135" i="16"/>
  <c r="Q135" i="16"/>
  <c r="O135" i="16"/>
  <c r="M135" i="16"/>
  <c r="K135" i="16"/>
  <c r="I135" i="16"/>
  <c r="G135" i="16"/>
  <c r="E135" i="16"/>
  <c r="AQ134" i="16"/>
  <c r="AO134" i="16"/>
  <c r="AM134" i="16"/>
  <c r="AK134" i="16"/>
  <c r="AI134" i="16"/>
  <c r="AG134" i="16"/>
  <c r="AE134" i="16"/>
  <c r="AC134" i="16"/>
  <c r="AA134" i="16"/>
  <c r="Y134" i="16"/>
  <c r="W134" i="16"/>
  <c r="U134" i="16"/>
  <c r="S134" i="16"/>
  <c r="Q134" i="16"/>
  <c r="O134" i="16"/>
  <c r="M134" i="16"/>
  <c r="K134" i="16"/>
  <c r="I134" i="16"/>
  <c r="G134" i="16"/>
  <c r="E134" i="16"/>
  <c r="AQ133" i="16"/>
  <c r="AO133" i="16"/>
  <c r="AM133" i="16"/>
  <c r="AK133" i="16"/>
  <c r="AI133" i="16"/>
  <c r="AG133" i="16"/>
  <c r="AE133" i="16"/>
  <c r="AC133" i="16"/>
  <c r="AA133" i="16"/>
  <c r="Y133" i="16"/>
  <c r="W133" i="16"/>
  <c r="U133" i="16"/>
  <c r="S133" i="16"/>
  <c r="Q133" i="16"/>
  <c r="O133" i="16"/>
  <c r="M133" i="16"/>
  <c r="K133" i="16"/>
  <c r="I133" i="16"/>
  <c r="G133" i="16"/>
  <c r="E133" i="16"/>
  <c r="AQ132" i="16"/>
  <c r="AO132" i="16"/>
  <c r="AM132" i="16"/>
  <c r="AK132" i="16"/>
  <c r="AI132" i="16"/>
  <c r="AG132" i="16"/>
  <c r="AE132" i="16"/>
  <c r="AC132" i="16"/>
  <c r="AA132" i="16"/>
  <c r="Y132" i="16"/>
  <c r="W132" i="16"/>
  <c r="U132" i="16"/>
  <c r="S132" i="16"/>
  <c r="Q132" i="16"/>
  <c r="O132" i="16"/>
  <c r="M132" i="16"/>
  <c r="K132" i="16"/>
  <c r="I132" i="16"/>
  <c r="G132" i="16"/>
  <c r="E132" i="16"/>
  <c r="AQ131" i="16"/>
  <c r="AO131" i="16"/>
  <c r="AM131" i="16"/>
  <c r="AK131" i="16"/>
  <c r="AI131" i="16"/>
  <c r="AG131" i="16"/>
  <c r="AE131" i="16"/>
  <c r="AC131" i="16"/>
  <c r="AA131" i="16"/>
  <c r="Y131" i="16"/>
  <c r="W131" i="16"/>
  <c r="U131" i="16"/>
  <c r="S131" i="16"/>
  <c r="Q131" i="16"/>
  <c r="O131" i="16"/>
  <c r="M131" i="16"/>
  <c r="K131" i="16"/>
  <c r="I131" i="16"/>
  <c r="G131" i="16"/>
  <c r="E131" i="16"/>
  <c r="AQ130" i="16"/>
  <c r="AO130" i="16"/>
  <c r="AM130" i="16"/>
  <c r="AK130" i="16"/>
  <c r="AI130" i="16"/>
  <c r="AG130" i="16"/>
  <c r="AE130" i="16"/>
  <c r="AC130" i="16"/>
  <c r="AA130" i="16"/>
  <c r="Y130" i="16"/>
  <c r="W130" i="16"/>
  <c r="U130" i="16"/>
  <c r="S130" i="16"/>
  <c r="Q130" i="16"/>
  <c r="O130" i="16"/>
  <c r="M130" i="16"/>
  <c r="K130" i="16"/>
  <c r="I130" i="16"/>
  <c r="G130" i="16"/>
  <c r="E130" i="16"/>
  <c r="AQ129" i="16"/>
  <c r="AO129" i="16"/>
  <c r="AM129" i="16"/>
  <c r="AK129" i="16"/>
  <c r="AI129" i="16"/>
  <c r="AG129" i="16"/>
  <c r="AE129" i="16"/>
  <c r="AC129" i="16"/>
  <c r="AA129" i="16"/>
  <c r="Y129" i="16"/>
  <c r="W129" i="16"/>
  <c r="U129" i="16"/>
  <c r="S129" i="16"/>
  <c r="Q129" i="16"/>
  <c r="O129" i="16"/>
  <c r="M129" i="16"/>
  <c r="K129" i="16"/>
  <c r="I129" i="16"/>
  <c r="G129" i="16"/>
  <c r="E129" i="16"/>
  <c r="AQ128" i="16"/>
  <c r="AO128" i="16"/>
  <c r="AM128" i="16"/>
  <c r="AK128" i="16"/>
  <c r="AI128" i="16"/>
  <c r="AG128" i="16"/>
  <c r="AE128" i="16"/>
  <c r="AC128" i="16"/>
  <c r="AA128" i="16"/>
  <c r="Y128" i="16"/>
  <c r="W128" i="16"/>
  <c r="U128" i="16"/>
  <c r="S128" i="16"/>
  <c r="Q128" i="16"/>
  <c r="O128" i="16"/>
  <c r="M128" i="16"/>
  <c r="K128" i="16"/>
  <c r="I128" i="16"/>
  <c r="G128" i="16"/>
  <c r="E128" i="16"/>
  <c r="AQ127" i="16"/>
  <c r="AO127" i="16"/>
  <c r="AM127" i="16"/>
  <c r="AK127" i="16"/>
  <c r="AI127" i="16"/>
  <c r="AG127" i="16"/>
  <c r="AE127" i="16"/>
  <c r="AC127" i="16"/>
  <c r="AA127" i="16"/>
  <c r="Y127" i="16"/>
  <c r="W127" i="16"/>
  <c r="U127" i="16"/>
  <c r="S127" i="16"/>
  <c r="Q127" i="16"/>
  <c r="O127" i="16"/>
  <c r="M127" i="16"/>
  <c r="K127" i="16"/>
  <c r="I127" i="16"/>
  <c r="G127" i="16"/>
  <c r="E127" i="16"/>
  <c r="AQ126" i="16"/>
  <c r="AO126" i="16"/>
  <c r="AM126" i="16"/>
  <c r="AK126" i="16"/>
  <c r="AI126" i="16"/>
  <c r="AG126" i="16"/>
  <c r="AE126" i="16"/>
  <c r="AC126" i="16"/>
  <c r="AA126" i="16"/>
  <c r="Y126" i="16"/>
  <c r="W126" i="16"/>
  <c r="U126" i="16"/>
  <c r="S126" i="16"/>
  <c r="Q126" i="16"/>
  <c r="O126" i="16"/>
  <c r="M126" i="16"/>
  <c r="K126" i="16"/>
  <c r="I126" i="16"/>
  <c r="G126" i="16"/>
  <c r="E126" i="16"/>
  <c r="AQ125" i="16"/>
  <c r="AO125" i="16"/>
  <c r="AM125" i="16"/>
  <c r="AK125" i="16"/>
  <c r="AI125" i="16"/>
  <c r="AG125" i="16"/>
  <c r="AE125" i="16"/>
  <c r="AC125" i="16"/>
  <c r="AA125" i="16"/>
  <c r="Y125" i="16"/>
  <c r="W125" i="16"/>
  <c r="U125" i="16"/>
  <c r="S125" i="16"/>
  <c r="Q125" i="16"/>
  <c r="O125" i="16"/>
  <c r="M125" i="16"/>
  <c r="K125" i="16"/>
  <c r="I125" i="16"/>
  <c r="G125" i="16"/>
  <c r="E125" i="16"/>
  <c r="AQ124" i="16"/>
  <c r="AO124" i="16"/>
  <c r="AM124" i="16"/>
  <c r="AK124" i="16"/>
  <c r="AI124" i="16"/>
  <c r="AG124" i="16"/>
  <c r="AE124" i="16"/>
  <c r="AC124" i="16"/>
  <c r="AA124" i="16"/>
  <c r="Y124" i="16"/>
  <c r="W124" i="16"/>
  <c r="U124" i="16"/>
  <c r="S124" i="16"/>
  <c r="Q124" i="16"/>
  <c r="O124" i="16"/>
  <c r="M124" i="16"/>
  <c r="K124" i="16"/>
  <c r="I124" i="16"/>
  <c r="G124" i="16"/>
  <c r="E124" i="16"/>
  <c r="AQ123" i="16"/>
  <c r="AO123" i="16"/>
  <c r="AM123" i="16"/>
  <c r="AK123" i="16"/>
  <c r="AI123" i="16"/>
  <c r="AG123" i="16"/>
  <c r="AE123" i="16"/>
  <c r="AC123" i="16"/>
  <c r="AA123" i="16"/>
  <c r="Y123" i="16"/>
  <c r="W123" i="16"/>
  <c r="U123" i="16"/>
  <c r="S123" i="16"/>
  <c r="Q123" i="16"/>
  <c r="O123" i="16"/>
  <c r="M123" i="16"/>
  <c r="K123" i="16"/>
  <c r="I123" i="16"/>
  <c r="G123" i="16"/>
  <c r="E123" i="16"/>
  <c r="AQ122" i="16"/>
  <c r="AO122" i="16"/>
  <c r="AM122" i="16"/>
  <c r="AK122" i="16"/>
  <c r="AI122" i="16"/>
  <c r="AG122" i="16"/>
  <c r="AE122" i="16"/>
  <c r="AC122" i="16"/>
  <c r="AA122" i="16"/>
  <c r="Y122" i="16"/>
  <c r="W122" i="16"/>
  <c r="U122" i="16"/>
  <c r="S122" i="16"/>
  <c r="Q122" i="16"/>
  <c r="O122" i="16"/>
  <c r="M122" i="16"/>
  <c r="K122" i="16"/>
  <c r="I122" i="16"/>
  <c r="G122" i="16"/>
  <c r="E122" i="16"/>
  <c r="AQ121" i="16"/>
  <c r="AO121" i="16"/>
  <c r="AM121" i="16"/>
  <c r="AK121" i="16"/>
  <c r="AI121" i="16"/>
  <c r="AG121" i="16"/>
  <c r="AE121" i="16"/>
  <c r="AC121" i="16"/>
  <c r="AA121" i="16"/>
  <c r="Y121" i="16"/>
  <c r="W121" i="16"/>
  <c r="U121" i="16"/>
  <c r="S121" i="16"/>
  <c r="Q121" i="16"/>
  <c r="O121" i="16"/>
  <c r="M121" i="16"/>
  <c r="K121" i="16"/>
  <c r="I121" i="16"/>
  <c r="G121" i="16"/>
  <c r="E121" i="16"/>
  <c r="AQ120" i="16"/>
  <c r="AO120" i="16"/>
  <c r="AM120" i="16"/>
  <c r="AK120" i="16"/>
  <c r="AI120" i="16"/>
  <c r="AG120" i="16"/>
  <c r="AE120" i="16"/>
  <c r="AC120" i="16"/>
  <c r="AA120" i="16"/>
  <c r="Y120" i="16"/>
  <c r="W120" i="16"/>
  <c r="U120" i="16"/>
  <c r="S120" i="16"/>
  <c r="Q120" i="16"/>
  <c r="O120" i="16"/>
  <c r="M120" i="16"/>
  <c r="K120" i="16"/>
  <c r="I120" i="16"/>
  <c r="G120" i="16"/>
  <c r="E120" i="16"/>
  <c r="AQ119" i="16"/>
  <c r="AO119" i="16"/>
  <c r="AM119" i="16"/>
  <c r="AK119" i="16"/>
  <c r="AI119" i="16"/>
  <c r="AG119" i="16"/>
  <c r="AE119" i="16"/>
  <c r="AC119" i="16"/>
  <c r="AA119" i="16"/>
  <c r="Y119" i="16"/>
  <c r="W119" i="16"/>
  <c r="U119" i="16"/>
  <c r="S119" i="16"/>
  <c r="Q119" i="16"/>
  <c r="O119" i="16"/>
  <c r="M119" i="16"/>
  <c r="K119" i="16"/>
  <c r="I119" i="16"/>
  <c r="G119" i="16"/>
  <c r="E119" i="16"/>
  <c r="AQ118" i="16"/>
  <c r="AO118" i="16"/>
  <c r="AM118" i="16"/>
  <c r="AK118" i="16"/>
  <c r="AI118" i="16"/>
  <c r="AG118" i="16"/>
  <c r="AE118" i="16"/>
  <c r="AC118" i="16"/>
  <c r="AA118" i="16"/>
  <c r="Y118" i="16"/>
  <c r="W118" i="16"/>
  <c r="U118" i="16"/>
  <c r="S118" i="16"/>
  <c r="Q118" i="16"/>
  <c r="O118" i="16"/>
  <c r="M118" i="16"/>
  <c r="K118" i="16"/>
  <c r="I118" i="16"/>
  <c r="G118" i="16"/>
  <c r="E118" i="16"/>
  <c r="AQ117" i="16"/>
  <c r="AO117" i="16"/>
  <c r="AM117" i="16"/>
  <c r="AK117" i="16"/>
  <c r="AI117" i="16"/>
  <c r="AG117" i="16"/>
  <c r="AE117" i="16"/>
  <c r="AC117" i="16"/>
  <c r="AA117" i="16"/>
  <c r="Y117" i="16"/>
  <c r="W117" i="16"/>
  <c r="U117" i="16"/>
  <c r="S117" i="16"/>
  <c r="Q117" i="16"/>
  <c r="O117" i="16"/>
  <c r="M117" i="16"/>
  <c r="K117" i="16"/>
  <c r="I117" i="16"/>
  <c r="G117" i="16"/>
  <c r="E117" i="16"/>
  <c r="AQ116" i="16"/>
  <c r="AO116" i="16"/>
  <c r="AM116" i="16"/>
  <c r="AK116" i="16"/>
  <c r="AI116" i="16"/>
  <c r="AG116" i="16"/>
  <c r="AE116" i="16"/>
  <c r="AC116" i="16"/>
  <c r="AA116" i="16"/>
  <c r="Y116" i="16"/>
  <c r="W116" i="16"/>
  <c r="U116" i="16"/>
  <c r="S116" i="16"/>
  <c r="Q116" i="16"/>
  <c r="O116" i="16"/>
  <c r="M116" i="16"/>
  <c r="K116" i="16"/>
  <c r="I116" i="16"/>
  <c r="G116" i="16"/>
  <c r="E116" i="16"/>
  <c r="AQ115" i="16"/>
  <c r="AO115" i="16"/>
  <c r="AM115" i="16"/>
  <c r="AK115" i="16"/>
  <c r="AI115" i="16"/>
  <c r="AG115" i="16"/>
  <c r="AE115" i="16"/>
  <c r="AC115" i="16"/>
  <c r="AA115" i="16"/>
  <c r="Y115" i="16"/>
  <c r="W115" i="16"/>
  <c r="U115" i="16"/>
  <c r="S115" i="16"/>
  <c r="Q115" i="16"/>
  <c r="O115" i="16"/>
  <c r="M115" i="16"/>
  <c r="K115" i="16"/>
  <c r="I115" i="16"/>
  <c r="G115" i="16"/>
  <c r="E115" i="16"/>
  <c r="AQ114" i="16"/>
  <c r="AO114" i="16"/>
  <c r="AM114" i="16"/>
  <c r="AK114" i="16"/>
  <c r="AI114" i="16"/>
  <c r="AG114" i="16"/>
  <c r="AE114" i="16"/>
  <c r="AC114" i="16"/>
  <c r="AA114" i="16"/>
  <c r="Y114" i="16"/>
  <c r="W114" i="16"/>
  <c r="U114" i="16"/>
  <c r="S114" i="16"/>
  <c r="Q114" i="16"/>
  <c r="O114" i="16"/>
  <c r="M114" i="16"/>
  <c r="K114" i="16"/>
  <c r="I114" i="16"/>
  <c r="G114" i="16"/>
  <c r="E114" i="16"/>
  <c r="AQ113" i="16"/>
  <c r="AO113" i="16"/>
  <c r="AM113" i="16"/>
  <c r="AK113" i="16"/>
  <c r="AI113" i="16"/>
  <c r="AG113" i="16"/>
  <c r="AE113" i="16"/>
  <c r="AC113" i="16"/>
  <c r="AA113" i="16"/>
  <c r="Y113" i="16"/>
  <c r="W113" i="16"/>
  <c r="U113" i="16"/>
  <c r="S113" i="16"/>
  <c r="Q113" i="16"/>
  <c r="O113" i="16"/>
  <c r="M113" i="16"/>
  <c r="K113" i="16"/>
  <c r="I113" i="16"/>
  <c r="G113" i="16"/>
  <c r="E113" i="16"/>
  <c r="AQ112" i="16"/>
  <c r="AO112" i="16"/>
  <c r="AM112" i="16"/>
  <c r="AK112" i="16"/>
  <c r="AI112" i="16"/>
  <c r="AG112" i="16"/>
  <c r="AE112" i="16"/>
  <c r="AC112" i="16"/>
  <c r="AA112" i="16"/>
  <c r="Y112" i="16"/>
  <c r="W112" i="16"/>
  <c r="U112" i="16"/>
  <c r="S112" i="16"/>
  <c r="Q112" i="16"/>
  <c r="O112" i="16"/>
  <c r="M112" i="16"/>
  <c r="K112" i="16"/>
  <c r="I112" i="16"/>
  <c r="G112" i="16"/>
  <c r="E112" i="16"/>
  <c r="AQ111" i="16"/>
  <c r="AO111" i="16"/>
  <c r="AM111" i="16"/>
  <c r="AK111" i="16"/>
  <c r="AI111" i="16"/>
  <c r="AG111" i="16"/>
  <c r="AE111" i="16"/>
  <c r="AC111" i="16"/>
  <c r="AA111" i="16"/>
  <c r="Y111" i="16"/>
  <c r="W111" i="16"/>
  <c r="U111" i="16"/>
  <c r="S111" i="16"/>
  <c r="Q111" i="16"/>
  <c r="O111" i="16"/>
  <c r="M111" i="16"/>
  <c r="K111" i="16"/>
  <c r="I111" i="16"/>
  <c r="G111" i="16"/>
  <c r="E111" i="16"/>
  <c r="AQ110" i="16"/>
  <c r="AO110" i="16"/>
  <c r="AM110" i="16"/>
  <c r="AK110" i="16"/>
  <c r="AI110" i="16"/>
  <c r="AG110" i="16"/>
  <c r="AE110" i="16"/>
  <c r="AC110" i="16"/>
  <c r="AA110" i="16"/>
  <c r="Y110" i="16"/>
  <c r="W110" i="16"/>
  <c r="U110" i="16"/>
  <c r="S110" i="16"/>
  <c r="Q110" i="16"/>
  <c r="O110" i="16"/>
  <c r="M110" i="16"/>
  <c r="K110" i="16"/>
  <c r="I110" i="16"/>
  <c r="G110" i="16"/>
  <c r="E110" i="16"/>
  <c r="AQ109" i="16"/>
  <c r="AO109" i="16"/>
  <c r="AM109" i="16"/>
  <c r="AK109" i="16"/>
  <c r="AI109" i="16"/>
  <c r="AG109" i="16"/>
  <c r="AE109" i="16"/>
  <c r="AC109" i="16"/>
  <c r="AA109" i="16"/>
  <c r="Y109" i="16"/>
  <c r="W109" i="16"/>
  <c r="U109" i="16"/>
  <c r="S109" i="16"/>
  <c r="Q109" i="16"/>
  <c r="O109" i="16"/>
  <c r="M109" i="16"/>
  <c r="K109" i="16"/>
  <c r="I109" i="16"/>
  <c r="G109" i="16"/>
  <c r="E109" i="16"/>
  <c r="AQ108" i="16"/>
  <c r="AO108" i="16"/>
  <c r="AM108" i="16"/>
  <c r="AK108" i="16"/>
  <c r="AI108" i="16"/>
  <c r="AG108" i="16"/>
  <c r="AE108" i="16"/>
  <c r="AC108" i="16"/>
  <c r="AA108" i="16"/>
  <c r="Y108" i="16"/>
  <c r="W108" i="16"/>
  <c r="U108" i="16"/>
  <c r="S108" i="16"/>
  <c r="Q108" i="16"/>
  <c r="O108" i="16"/>
  <c r="M108" i="16"/>
  <c r="K108" i="16"/>
  <c r="I108" i="16"/>
  <c r="G108" i="16"/>
  <c r="E108" i="16"/>
  <c r="AQ107" i="16"/>
  <c r="AO107" i="16"/>
  <c r="AM107" i="16"/>
  <c r="AK107" i="16"/>
  <c r="AI107" i="16"/>
  <c r="AG107" i="16"/>
  <c r="AE107" i="16"/>
  <c r="AC107" i="16"/>
  <c r="AA107" i="16"/>
  <c r="Y107" i="16"/>
  <c r="W107" i="16"/>
  <c r="U107" i="16"/>
  <c r="S107" i="16"/>
  <c r="Q107" i="16"/>
  <c r="O107" i="16"/>
  <c r="M107" i="16"/>
  <c r="K107" i="16"/>
  <c r="I107" i="16"/>
  <c r="G107" i="16"/>
  <c r="E107" i="16"/>
  <c r="AQ106" i="16"/>
  <c r="AO106" i="16"/>
  <c r="AM106" i="16"/>
  <c r="AK106" i="16"/>
  <c r="AI106" i="16"/>
  <c r="AG106" i="16"/>
  <c r="AE106" i="16"/>
  <c r="AC106" i="16"/>
  <c r="AA106" i="16"/>
  <c r="Y106" i="16"/>
  <c r="W106" i="16"/>
  <c r="U106" i="16"/>
  <c r="S106" i="16"/>
  <c r="Q106" i="16"/>
  <c r="O106" i="16"/>
  <c r="M106" i="16"/>
  <c r="K106" i="16"/>
  <c r="I106" i="16"/>
  <c r="G106" i="16"/>
  <c r="E106" i="16"/>
  <c r="AQ105" i="16"/>
  <c r="AO105" i="16"/>
  <c r="AM105" i="16"/>
  <c r="AK105" i="16"/>
  <c r="AI105" i="16"/>
  <c r="AG105" i="16"/>
  <c r="AE105" i="16"/>
  <c r="AC105" i="16"/>
  <c r="AA105" i="16"/>
  <c r="Y105" i="16"/>
  <c r="W105" i="16"/>
  <c r="U105" i="16"/>
  <c r="S105" i="16"/>
  <c r="Q105" i="16"/>
  <c r="O105" i="16"/>
  <c r="M105" i="16"/>
  <c r="K105" i="16"/>
  <c r="I105" i="16"/>
  <c r="G105" i="16"/>
  <c r="E105" i="16"/>
  <c r="AQ104" i="16"/>
  <c r="AO104" i="16"/>
  <c r="AM104" i="16"/>
  <c r="AK104" i="16"/>
  <c r="AI104" i="16"/>
  <c r="AG104" i="16"/>
  <c r="AE104" i="16"/>
  <c r="AC104" i="16"/>
  <c r="AA104" i="16"/>
  <c r="Y104" i="16"/>
  <c r="W104" i="16"/>
  <c r="U104" i="16"/>
  <c r="S104" i="16"/>
  <c r="Q104" i="16"/>
  <c r="O104" i="16"/>
  <c r="M104" i="16"/>
  <c r="K104" i="16"/>
  <c r="I104" i="16"/>
  <c r="G104" i="16"/>
  <c r="E104" i="16"/>
  <c r="AQ103" i="16"/>
  <c r="AO103" i="16"/>
  <c r="AM103" i="16"/>
  <c r="AK103" i="16"/>
  <c r="AI103" i="16"/>
  <c r="AG103" i="16"/>
  <c r="AE103" i="16"/>
  <c r="AC103" i="16"/>
  <c r="AA103" i="16"/>
  <c r="Y103" i="16"/>
  <c r="W103" i="16"/>
  <c r="U103" i="16"/>
  <c r="S103" i="16"/>
  <c r="Q103" i="16"/>
  <c r="O103" i="16"/>
  <c r="M103" i="16"/>
  <c r="K103" i="16"/>
  <c r="I103" i="16"/>
  <c r="G103" i="16"/>
  <c r="E103" i="16"/>
  <c r="AQ102" i="16"/>
  <c r="AO102" i="16"/>
  <c r="AM102" i="16"/>
  <c r="AK102" i="16"/>
  <c r="AI102" i="16"/>
  <c r="AG102" i="16"/>
  <c r="AE102" i="16"/>
  <c r="AC102" i="16"/>
  <c r="AA102" i="16"/>
  <c r="Y102" i="16"/>
  <c r="W102" i="16"/>
  <c r="U102" i="16"/>
  <c r="S102" i="16"/>
  <c r="Q102" i="16"/>
  <c r="O102" i="16"/>
  <c r="M102" i="16"/>
  <c r="K102" i="16"/>
  <c r="I102" i="16"/>
  <c r="G102" i="16"/>
  <c r="E102" i="16"/>
  <c r="AQ101" i="16"/>
  <c r="AO101" i="16"/>
  <c r="AM101" i="16"/>
  <c r="AK101" i="16"/>
  <c r="AI101" i="16"/>
  <c r="AG101" i="16"/>
  <c r="AE101" i="16"/>
  <c r="AC101" i="16"/>
  <c r="AA101" i="16"/>
  <c r="Y101" i="16"/>
  <c r="W101" i="16"/>
  <c r="U101" i="16"/>
  <c r="S101" i="16"/>
  <c r="Q101" i="16"/>
  <c r="O101" i="16"/>
  <c r="M101" i="16"/>
  <c r="K101" i="16"/>
  <c r="I101" i="16"/>
  <c r="G101" i="16"/>
  <c r="E101" i="16"/>
  <c r="AQ100" i="16"/>
  <c r="AO100" i="16"/>
  <c r="AM100" i="16"/>
  <c r="AK100" i="16"/>
  <c r="AI100" i="16"/>
  <c r="AG100" i="16"/>
  <c r="AE100" i="16"/>
  <c r="AC100" i="16"/>
  <c r="AA100" i="16"/>
  <c r="Y100" i="16"/>
  <c r="W100" i="16"/>
  <c r="U100" i="16"/>
  <c r="S100" i="16"/>
  <c r="Q100" i="16"/>
  <c r="O100" i="16"/>
  <c r="M100" i="16"/>
  <c r="K100" i="16"/>
  <c r="I100" i="16"/>
  <c r="G100" i="16"/>
  <c r="E100" i="16"/>
  <c r="AQ99" i="16"/>
  <c r="AO99" i="16"/>
  <c r="AM99" i="16"/>
  <c r="AK99" i="16"/>
  <c r="AI99" i="16"/>
  <c r="AG99" i="16"/>
  <c r="AE99" i="16"/>
  <c r="AC99" i="16"/>
  <c r="AA99" i="16"/>
  <c r="Y99" i="16"/>
  <c r="W99" i="16"/>
  <c r="U99" i="16"/>
  <c r="S99" i="16"/>
  <c r="Q99" i="16"/>
  <c r="O99" i="16"/>
  <c r="M99" i="16"/>
  <c r="K99" i="16"/>
  <c r="I99" i="16"/>
  <c r="G99" i="16"/>
  <c r="E99" i="16"/>
  <c r="AQ98" i="16"/>
  <c r="AO98" i="16"/>
  <c r="AM98" i="16"/>
  <c r="AK98" i="16"/>
  <c r="AI98" i="16"/>
  <c r="AG98" i="16"/>
  <c r="AE98" i="16"/>
  <c r="AC98" i="16"/>
  <c r="AA98" i="16"/>
  <c r="Y98" i="16"/>
  <c r="W98" i="16"/>
  <c r="U98" i="16"/>
  <c r="S98" i="16"/>
  <c r="Q98" i="16"/>
  <c r="O98" i="16"/>
  <c r="M98" i="16"/>
  <c r="K98" i="16"/>
  <c r="I98" i="16"/>
  <c r="G98" i="16"/>
  <c r="E98" i="16"/>
  <c r="AQ97" i="16"/>
  <c r="AO97" i="16"/>
  <c r="AM97" i="16"/>
  <c r="AK97" i="16"/>
  <c r="AI97" i="16"/>
  <c r="AG97" i="16"/>
  <c r="AE97" i="16"/>
  <c r="AC97" i="16"/>
  <c r="AA97" i="16"/>
  <c r="Y97" i="16"/>
  <c r="W97" i="16"/>
  <c r="U97" i="16"/>
  <c r="S97" i="16"/>
  <c r="Q97" i="16"/>
  <c r="O97" i="16"/>
  <c r="M97" i="16"/>
  <c r="K97" i="16"/>
  <c r="I97" i="16"/>
  <c r="G97" i="16"/>
  <c r="E97" i="16"/>
  <c r="AQ96" i="16"/>
  <c r="AO96" i="16"/>
  <c r="AM96" i="16"/>
  <c r="AK96" i="16"/>
  <c r="AI96" i="16"/>
  <c r="AG96" i="16"/>
  <c r="AE96" i="16"/>
  <c r="AC96" i="16"/>
  <c r="AA96" i="16"/>
  <c r="Y96" i="16"/>
  <c r="W96" i="16"/>
  <c r="U96" i="16"/>
  <c r="S96" i="16"/>
  <c r="Q96" i="16"/>
  <c r="O96" i="16"/>
  <c r="M96" i="16"/>
  <c r="K96" i="16"/>
  <c r="I96" i="16"/>
  <c r="G96" i="16"/>
  <c r="E96" i="16"/>
  <c r="AQ95" i="16"/>
  <c r="AO95" i="16"/>
  <c r="AM95" i="16"/>
  <c r="AK95" i="16"/>
  <c r="AI95" i="16"/>
  <c r="AG95" i="16"/>
  <c r="AE95" i="16"/>
  <c r="AC95" i="16"/>
  <c r="AA95" i="16"/>
  <c r="Y95" i="16"/>
  <c r="W95" i="16"/>
  <c r="U95" i="16"/>
  <c r="S95" i="16"/>
  <c r="Q95" i="16"/>
  <c r="O95" i="16"/>
  <c r="M95" i="16"/>
  <c r="K95" i="16"/>
  <c r="I95" i="16"/>
  <c r="G95" i="16"/>
  <c r="E95" i="16"/>
  <c r="AQ94" i="16"/>
  <c r="AO94" i="16"/>
  <c r="AM94" i="16"/>
  <c r="AK94" i="16"/>
  <c r="AI94" i="16"/>
  <c r="AG94" i="16"/>
  <c r="AE94" i="16"/>
  <c r="AC94" i="16"/>
  <c r="AA94" i="16"/>
  <c r="Y94" i="16"/>
  <c r="W94" i="16"/>
  <c r="U94" i="16"/>
  <c r="S94" i="16"/>
  <c r="Q94" i="16"/>
  <c r="O94" i="16"/>
  <c r="M94" i="16"/>
  <c r="K94" i="16"/>
  <c r="I94" i="16"/>
  <c r="G94" i="16"/>
  <c r="E94" i="16"/>
  <c r="AQ93" i="16"/>
  <c r="AO93" i="16"/>
  <c r="AM93" i="16"/>
  <c r="AK93" i="16"/>
  <c r="AI93" i="16"/>
  <c r="AG93" i="16"/>
  <c r="AE93" i="16"/>
  <c r="AC93" i="16"/>
  <c r="AA93" i="16"/>
  <c r="Y93" i="16"/>
  <c r="W93" i="16"/>
  <c r="U93" i="16"/>
  <c r="S93" i="16"/>
  <c r="Q93" i="16"/>
  <c r="O93" i="16"/>
  <c r="M93" i="16"/>
  <c r="K93" i="16"/>
  <c r="I93" i="16"/>
  <c r="G93" i="16"/>
  <c r="E93" i="16"/>
  <c r="AQ92" i="16"/>
  <c r="AO92" i="16"/>
  <c r="AM92" i="16"/>
  <c r="AK92" i="16"/>
  <c r="AI92" i="16"/>
  <c r="AG92" i="16"/>
  <c r="AE92" i="16"/>
  <c r="AC92" i="16"/>
  <c r="AA92" i="16"/>
  <c r="Y92" i="16"/>
  <c r="W92" i="16"/>
  <c r="U92" i="16"/>
  <c r="S92" i="16"/>
  <c r="Q92" i="16"/>
  <c r="O92" i="16"/>
  <c r="M92" i="16"/>
  <c r="K92" i="16"/>
  <c r="I92" i="16"/>
  <c r="G92" i="16"/>
  <c r="E92" i="16"/>
  <c r="AQ91" i="16"/>
  <c r="AO91" i="16"/>
  <c r="AM91" i="16"/>
  <c r="AK91" i="16"/>
  <c r="AI91" i="16"/>
  <c r="AG91" i="16"/>
  <c r="AE91" i="16"/>
  <c r="AC91" i="16"/>
  <c r="AA91" i="16"/>
  <c r="Y91" i="16"/>
  <c r="W91" i="16"/>
  <c r="U91" i="16"/>
  <c r="S91" i="16"/>
  <c r="Q91" i="16"/>
  <c r="O91" i="16"/>
  <c r="M91" i="16"/>
  <c r="K91" i="16"/>
  <c r="I91" i="16"/>
  <c r="G91" i="16"/>
  <c r="E91" i="16"/>
  <c r="AQ90" i="16"/>
  <c r="AO90" i="16"/>
  <c r="AM90" i="16"/>
  <c r="AK90" i="16"/>
  <c r="AI90" i="16"/>
  <c r="AG90" i="16"/>
  <c r="AE90" i="16"/>
  <c r="AC90" i="16"/>
  <c r="AA90" i="16"/>
  <c r="Y90" i="16"/>
  <c r="W90" i="16"/>
  <c r="U90" i="16"/>
  <c r="S90" i="16"/>
  <c r="Q90" i="16"/>
  <c r="O90" i="16"/>
  <c r="M90" i="16"/>
  <c r="K90" i="16"/>
  <c r="I90" i="16"/>
  <c r="G90" i="16"/>
  <c r="E90" i="16"/>
  <c r="AQ89" i="16"/>
  <c r="AO89" i="16"/>
  <c r="AM89" i="16"/>
  <c r="AK89" i="16"/>
  <c r="AI89" i="16"/>
  <c r="AG89" i="16"/>
  <c r="AE89" i="16"/>
  <c r="AC89" i="16"/>
  <c r="AA89" i="16"/>
  <c r="Y89" i="16"/>
  <c r="W89" i="16"/>
  <c r="U89" i="16"/>
  <c r="S89" i="16"/>
  <c r="Q89" i="16"/>
  <c r="O89" i="16"/>
  <c r="M89" i="16"/>
  <c r="K89" i="16"/>
  <c r="I89" i="16"/>
  <c r="G89" i="16"/>
  <c r="E89" i="16"/>
  <c r="AQ88" i="16"/>
  <c r="AO88" i="16"/>
  <c r="AM88" i="16"/>
  <c r="AK88" i="16"/>
  <c r="AI88" i="16"/>
  <c r="AG88" i="16"/>
  <c r="AE88" i="16"/>
  <c r="AC88" i="16"/>
  <c r="AA88" i="16"/>
  <c r="Y88" i="16"/>
  <c r="W88" i="16"/>
  <c r="U88" i="16"/>
  <c r="S88" i="16"/>
  <c r="Q88" i="16"/>
  <c r="O88" i="16"/>
  <c r="M88" i="16"/>
  <c r="K88" i="16"/>
  <c r="I88" i="16"/>
  <c r="G88" i="16"/>
  <c r="E88" i="16"/>
  <c r="AQ87" i="16"/>
  <c r="AO87" i="16"/>
  <c r="AM87" i="16"/>
  <c r="AK87" i="16"/>
  <c r="AI87" i="16"/>
  <c r="AG87" i="16"/>
  <c r="AE87" i="16"/>
  <c r="AC87" i="16"/>
  <c r="AA87" i="16"/>
  <c r="Y87" i="16"/>
  <c r="W87" i="16"/>
  <c r="U87" i="16"/>
  <c r="S87" i="16"/>
  <c r="Q87" i="16"/>
  <c r="O87" i="16"/>
  <c r="M87" i="16"/>
  <c r="K87" i="16"/>
  <c r="I87" i="16"/>
  <c r="G87" i="16"/>
  <c r="E87" i="16"/>
  <c r="AQ86" i="16"/>
  <c r="AO86" i="16"/>
  <c r="AM86" i="16"/>
  <c r="AK86" i="16"/>
  <c r="AI86" i="16"/>
  <c r="AG86" i="16"/>
  <c r="AE86" i="16"/>
  <c r="AC86" i="16"/>
  <c r="AA86" i="16"/>
  <c r="Y86" i="16"/>
  <c r="W86" i="16"/>
  <c r="U86" i="16"/>
  <c r="S86" i="16"/>
  <c r="Q86" i="16"/>
  <c r="O86" i="16"/>
  <c r="M86" i="16"/>
  <c r="K86" i="16"/>
  <c r="I86" i="16"/>
  <c r="G86" i="16"/>
  <c r="E86" i="16"/>
  <c r="AQ85" i="16"/>
  <c r="AO85" i="16"/>
  <c r="AM85" i="16"/>
  <c r="AK85" i="16"/>
  <c r="AI85" i="16"/>
  <c r="AG85" i="16"/>
  <c r="AE85" i="16"/>
  <c r="AC85" i="16"/>
  <c r="AA85" i="16"/>
  <c r="Y85" i="16"/>
  <c r="W85" i="16"/>
  <c r="U85" i="16"/>
  <c r="S85" i="16"/>
  <c r="Q85" i="16"/>
  <c r="O85" i="16"/>
  <c r="M85" i="16"/>
  <c r="K85" i="16"/>
  <c r="I85" i="16"/>
  <c r="G85" i="16"/>
  <c r="E85" i="16"/>
  <c r="AQ84" i="16"/>
  <c r="AO84" i="16"/>
  <c r="AM84" i="16"/>
  <c r="AK84" i="16"/>
  <c r="AI84" i="16"/>
  <c r="AG84" i="16"/>
  <c r="AE84" i="16"/>
  <c r="AC84" i="16"/>
  <c r="AA84" i="16"/>
  <c r="Y84" i="16"/>
  <c r="W84" i="16"/>
  <c r="U84" i="16"/>
  <c r="S84" i="16"/>
  <c r="Q84" i="16"/>
  <c r="O84" i="16"/>
  <c r="M84" i="16"/>
  <c r="K84" i="16"/>
  <c r="I84" i="16"/>
  <c r="G84" i="16"/>
  <c r="E84" i="16"/>
  <c r="AQ83" i="16"/>
  <c r="AO83" i="16"/>
  <c r="AM83" i="16"/>
  <c r="AK83" i="16"/>
  <c r="AI83" i="16"/>
  <c r="AG83" i="16"/>
  <c r="AE83" i="16"/>
  <c r="AC83" i="16"/>
  <c r="AA83" i="16"/>
  <c r="Y83" i="16"/>
  <c r="W83" i="16"/>
  <c r="U83" i="16"/>
  <c r="S83" i="16"/>
  <c r="Q83" i="16"/>
  <c r="O83" i="16"/>
  <c r="M83" i="16"/>
  <c r="K83" i="16"/>
  <c r="I83" i="16"/>
  <c r="G83" i="16"/>
  <c r="E83" i="16"/>
  <c r="AQ82" i="16"/>
  <c r="AO82" i="16"/>
  <c r="AM82" i="16"/>
  <c r="AK82" i="16"/>
  <c r="AI82" i="16"/>
  <c r="AG82" i="16"/>
  <c r="AE82" i="16"/>
  <c r="AC82" i="16"/>
  <c r="AA82" i="16"/>
  <c r="Y82" i="16"/>
  <c r="W82" i="16"/>
  <c r="U82" i="16"/>
  <c r="S82" i="16"/>
  <c r="Q82" i="16"/>
  <c r="O82" i="16"/>
  <c r="M82" i="16"/>
  <c r="K82" i="16"/>
  <c r="I82" i="16"/>
  <c r="G82" i="16"/>
  <c r="E82" i="16"/>
  <c r="AQ81" i="16"/>
  <c r="AO81" i="16"/>
  <c r="AM81" i="16"/>
  <c r="AK81" i="16"/>
  <c r="AI81" i="16"/>
  <c r="AG81" i="16"/>
  <c r="AE81" i="16"/>
  <c r="AC81" i="16"/>
  <c r="AA81" i="16"/>
  <c r="Y81" i="16"/>
  <c r="W81" i="16"/>
  <c r="U81" i="16"/>
  <c r="S81" i="16"/>
  <c r="Q81" i="16"/>
  <c r="O81" i="16"/>
  <c r="M81" i="16"/>
  <c r="K81" i="16"/>
  <c r="I81" i="16"/>
  <c r="G81" i="16"/>
  <c r="E81" i="16"/>
  <c r="AQ80" i="16"/>
  <c r="AO80" i="16"/>
  <c r="AM80" i="16"/>
  <c r="AK80" i="16"/>
  <c r="AI80" i="16"/>
  <c r="AG80" i="16"/>
  <c r="AE80" i="16"/>
  <c r="AC80" i="16"/>
  <c r="AA80" i="16"/>
  <c r="Y80" i="16"/>
  <c r="W80" i="16"/>
  <c r="U80" i="16"/>
  <c r="S80" i="16"/>
  <c r="Q80" i="16"/>
  <c r="O80" i="16"/>
  <c r="M80" i="16"/>
  <c r="K80" i="16"/>
  <c r="I80" i="16"/>
  <c r="G80" i="16"/>
  <c r="E80" i="16"/>
  <c r="AQ79" i="16"/>
  <c r="AO79" i="16"/>
  <c r="AM79" i="16"/>
  <c r="AK79" i="16"/>
  <c r="AI79" i="16"/>
  <c r="AG79" i="16"/>
  <c r="AE79" i="16"/>
  <c r="AC79" i="16"/>
  <c r="AA79" i="16"/>
  <c r="Y79" i="16"/>
  <c r="W79" i="16"/>
  <c r="U79" i="16"/>
  <c r="S79" i="16"/>
  <c r="Q79" i="16"/>
  <c r="O79" i="16"/>
  <c r="M79" i="16"/>
  <c r="K79" i="16"/>
  <c r="I79" i="16"/>
  <c r="G79" i="16"/>
  <c r="E79" i="16"/>
  <c r="AQ78" i="16"/>
  <c r="AO78" i="16"/>
  <c r="AM78" i="16"/>
  <c r="AK78" i="16"/>
  <c r="AI78" i="16"/>
  <c r="AG78" i="16"/>
  <c r="AE78" i="16"/>
  <c r="AC78" i="16"/>
  <c r="AA78" i="16"/>
  <c r="Y78" i="16"/>
  <c r="W78" i="16"/>
  <c r="U78" i="16"/>
  <c r="S78" i="16"/>
  <c r="Q78" i="16"/>
  <c r="O78" i="16"/>
  <c r="M78" i="16"/>
  <c r="K78" i="16"/>
  <c r="I78" i="16"/>
  <c r="G78" i="16"/>
  <c r="E78" i="16"/>
  <c r="AQ77" i="16"/>
  <c r="AO77" i="16"/>
  <c r="AM77" i="16"/>
  <c r="AK77" i="16"/>
  <c r="AI77" i="16"/>
  <c r="AG77" i="16"/>
  <c r="AE77" i="16"/>
  <c r="AC77" i="16"/>
  <c r="AA77" i="16"/>
  <c r="Y77" i="16"/>
  <c r="W77" i="16"/>
  <c r="U77" i="16"/>
  <c r="S77" i="16"/>
  <c r="Q77" i="16"/>
  <c r="O77" i="16"/>
  <c r="M77" i="16"/>
  <c r="K77" i="16"/>
  <c r="I77" i="16"/>
  <c r="G77" i="16"/>
  <c r="E77" i="16"/>
  <c r="AQ76" i="16"/>
  <c r="AO76" i="16"/>
  <c r="AM76" i="16"/>
  <c r="AK76" i="16"/>
  <c r="AI76" i="16"/>
  <c r="AG76" i="16"/>
  <c r="AE76" i="16"/>
  <c r="AC76" i="16"/>
  <c r="AA76" i="16"/>
  <c r="Y76" i="16"/>
  <c r="W76" i="16"/>
  <c r="U76" i="16"/>
  <c r="S76" i="16"/>
  <c r="Q76" i="16"/>
  <c r="O76" i="16"/>
  <c r="M76" i="16"/>
  <c r="K76" i="16"/>
  <c r="I76" i="16"/>
  <c r="G76" i="16"/>
  <c r="E76" i="16"/>
  <c r="AQ75" i="16"/>
  <c r="AO75" i="16"/>
  <c r="AM75" i="16"/>
  <c r="AK75" i="16"/>
  <c r="AI75" i="16"/>
  <c r="AG75" i="16"/>
  <c r="AE75" i="16"/>
  <c r="AC75" i="16"/>
  <c r="AA75" i="16"/>
  <c r="Y75" i="16"/>
  <c r="W75" i="16"/>
  <c r="U75" i="16"/>
  <c r="S75" i="16"/>
  <c r="Q75" i="16"/>
  <c r="O75" i="16"/>
  <c r="M75" i="16"/>
  <c r="K75" i="16"/>
  <c r="I75" i="16"/>
  <c r="G75" i="16"/>
  <c r="E75" i="16"/>
  <c r="AQ74" i="16"/>
  <c r="AO74" i="16"/>
  <c r="AM74" i="16"/>
  <c r="AK74" i="16"/>
  <c r="AI74" i="16"/>
  <c r="AG74" i="16"/>
  <c r="AE74" i="16"/>
  <c r="AC74" i="16"/>
  <c r="AA74" i="16"/>
  <c r="Y74" i="16"/>
  <c r="W74" i="16"/>
  <c r="U74" i="16"/>
  <c r="S74" i="16"/>
  <c r="Q74" i="16"/>
  <c r="O74" i="16"/>
  <c r="M74" i="16"/>
  <c r="K74" i="16"/>
  <c r="I74" i="16"/>
  <c r="G74" i="16"/>
  <c r="E74" i="16"/>
  <c r="AQ73" i="16"/>
  <c r="AO73" i="16"/>
  <c r="AM73" i="16"/>
  <c r="AK73" i="16"/>
  <c r="AI73" i="16"/>
  <c r="AG73" i="16"/>
  <c r="AE73" i="16"/>
  <c r="AC73" i="16"/>
  <c r="AA73" i="16"/>
  <c r="Y73" i="16"/>
  <c r="W73" i="16"/>
  <c r="U73" i="16"/>
  <c r="S73" i="16"/>
  <c r="Q73" i="16"/>
  <c r="O73" i="16"/>
  <c r="M73" i="16"/>
  <c r="K73" i="16"/>
  <c r="I73" i="16"/>
  <c r="G73" i="16"/>
  <c r="E73" i="16"/>
  <c r="AQ72" i="16"/>
  <c r="AO72" i="16"/>
  <c r="AM72" i="16"/>
  <c r="AK72" i="16"/>
  <c r="AI72" i="16"/>
  <c r="AG72" i="16"/>
  <c r="AE72" i="16"/>
  <c r="AC72" i="16"/>
  <c r="AA72" i="16"/>
  <c r="Y72" i="16"/>
  <c r="W72" i="16"/>
  <c r="U72" i="16"/>
  <c r="S72" i="16"/>
  <c r="Q72" i="16"/>
  <c r="O72" i="16"/>
  <c r="M72" i="16"/>
  <c r="K72" i="16"/>
  <c r="I72" i="16"/>
  <c r="G72" i="16"/>
  <c r="E72" i="16"/>
  <c r="AQ71" i="16"/>
  <c r="AO71" i="16"/>
  <c r="AM71" i="16"/>
  <c r="AK71" i="16"/>
  <c r="AI71" i="16"/>
  <c r="AG71" i="16"/>
  <c r="AE71" i="16"/>
  <c r="AC71" i="16"/>
  <c r="AA71" i="16"/>
  <c r="Y71" i="16"/>
  <c r="W71" i="16"/>
  <c r="U71" i="16"/>
  <c r="S71" i="16"/>
  <c r="Q71" i="16"/>
  <c r="O71" i="16"/>
  <c r="M71" i="16"/>
  <c r="K71" i="16"/>
  <c r="I71" i="16"/>
  <c r="G71" i="16"/>
  <c r="E71" i="16"/>
  <c r="AQ70" i="16"/>
  <c r="AO70" i="16"/>
  <c r="AM70" i="16"/>
  <c r="AK70" i="16"/>
  <c r="AI70" i="16"/>
  <c r="AG70" i="16"/>
  <c r="AE70" i="16"/>
  <c r="AC70" i="16"/>
  <c r="AA70" i="16"/>
  <c r="Y70" i="16"/>
  <c r="W70" i="16"/>
  <c r="U70" i="16"/>
  <c r="S70" i="16"/>
  <c r="Q70" i="16"/>
  <c r="O70" i="16"/>
  <c r="M70" i="16"/>
  <c r="K70" i="16"/>
  <c r="I70" i="16"/>
  <c r="G70" i="16"/>
  <c r="E70" i="16"/>
  <c r="AQ69" i="16"/>
  <c r="AO69" i="16"/>
  <c r="AM69" i="16"/>
  <c r="AK69" i="16"/>
  <c r="AI69" i="16"/>
  <c r="AG69" i="16"/>
  <c r="AE69" i="16"/>
  <c r="AC69" i="16"/>
  <c r="AA69" i="16"/>
  <c r="Y69" i="16"/>
  <c r="W69" i="16"/>
  <c r="U69" i="16"/>
  <c r="S69" i="16"/>
  <c r="Q69" i="16"/>
  <c r="O69" i="16"/>
  <c r="M69" i="16"/>
  <c r="K69" i="16"/>
  <c r="I69" i="16"/>
  <c r="G69" i="16"/>
  <c r="E69" i="16"/>
  <c r="AQ68" i="16"/>
  <c r="AO68" i="16"/>
  <c r="AM68" i="16"/>
  <c r="AK68" i="16"/>
  <c r="AI68" i="16"/>
  <c r="AG68" i="16"/>
  <c r="AE68" i="16"/>
  <c r="AC68" i="16"/>
  <c r="AA68" i="16"/>
  <c r="Y68" i="16"/>
  <c r="W68" i="16"/>
  <c r="U68" i="16"/>
  <c r="S68" i="16"/>
  <c r="Q68" i="16"/>
  <c r="O68" i="16"/>
  <c r="M68" i="16"/>
  <c r="K68" i="16"/>
  <c r="I68" i="16"/>
  <c r="G68" i="16"/>
  <c r="E68" i="16"/>
  <c r="AQ67" i="16"/>
  <c r="AO67" i="16"/>
  <c r="AM67" i="16"/>
  <c r="AK67" i="16"/>
  <c r="AI67" i="16"/>
  <c r="AG67" i="16"/>
  <c r="AE67" i="16"/>
  <c r="AC67" i="16"/>
  <c r="AA67" i="16"/>
  <c r="Y67" i="16"/>
  <c r="W67" i="16"/>
  <c r="U67" i="16"/>
  <c r="S67" i="16"/>
  <c r="Q67" i="16"/>
  <c r="O67" i="16"/>
  <c r="M67" i="16"/>
  <c r="K67" i="16"/>
  <c r="I67" i="16"/>
  <c r="G67" i="16"/>
  <c r="E67" i="16"/>
  <c r="AQ66" i="16"/>
  <c r="AO66" i="16"/>
  <c r="AM66" i="16"/>
  <c r="AK66" i="16"/>
  <c r="AI66" i="16"/>
  <c r="AG66" i="16"/>
  <c r="AE66" i="16"/>
  <c r="AC66" i="16"/>
  <c r="AA66" i="16"/>
  <c r="Y66" i="16"/>
  <c r="W66" i="16"/>
  <c r="U66" i="16"/>
  <c r="S66" i="16"/>
  <c r="Q66" i="16"/>
  <c r="O66" i="16"/>
  <c r="M66" i="16"/>
  <c r="K66" i="16"/>
  <c r="I66" i="16"/>
  <c r="G66" i="16"/>
  <c r="E66" i="16"/>
  <c r="AQ65" i="16"/>
  <c r="AO65" i="16"/>
  <c r="AM65" i="16"/>
  <c r="AK65" i="16"/>
  <c r="AI65" i="16"/>
  <c r="AG65" i="16"/>
  <c r="AE65" i="16"/>
  <c r="AC65" i="16"/>
  <c r="AA65" i="16"/>
  <c r="Y65" i="16"/>
  <c r="W65" i="16"/>
  <c r="U65" i="16"/>
  <c r="S65" i="16"/>
  <c r="Q65" i="16"/>
  <c r="O65" i="16"/>
  <c r="M65" i="16"/>
  <c r="K65" i="16"/>
  <c r="I65" i="16"/>
  <c r="G65" i="16"/>
  <c r="E65" i="16"/>
  <c r="AQ64" i="16"/>
  <c r="AO64" i="16"/>
  <c r="AM64" i="16"/>
  <c r="AK64" i="16"/>
  <c r="AI64" i="16"/>
  <c r="AG64" i="16"/>
  <c r="AE64" i="16"/>
  <c r="AC64" i="16"/>
  <c r="AA64" i="16"/>
  <c r="Y64" i="16"/>
  <c r="W64" i="16"/>
  <c r="U64" i="16"/>
  <c r="S64" i="16"/>
  <c r="Q64" i="16"/>
  <c r="O64" i="16"/>
  <c r="M64" i="16"/>
  <c r="K64" i="16"/>
  <c r="I64" i="16"/>
  <c r="G64" i="16"/>
  <c r="E64" i="16"/>
  <c r="AQ63" i="16"/>
  <c r="AO63" i="16"/>
  <c r="AM63" i="16"/>
  <c r="AK63" i="16"/>
  <c r="AI63" i="16"/>
  <c r="AG63" i="16"/>
  <c r="AE63" i="16"/>
  <c r="AC63" i="16"/>
  <c r="AA63" i="16"/>
  <c r="Y63" i="16"/>
  <c r="W63" i="16"/>
  <c r="U63" i="16"/>
  <c r="S63" i="16"/>
  <c r="Q63" i="16"/>
  <c r="O63" i="16"/>
  <c r="M63" i="16"/>
  <c r="K63" i="16"/>
  <c r="I63" i="16"/>
  <c r="G63" i="16"/>
  <c r="E63" i="16"/>
  <c r="AQ62" i="16"/>
  <c r="AO62" i="16"/>
  <c r="AM62" i="16"/>
  <c r="AK62" i="16"/>
  <c r="AI62" i="16"/>
  <c r="AG62" i="16"/>
  <c r="AE62" i="16"/>
  <c r="AC62" i="16"/>
  <c r="AA62" i="16"/>
  <c r="Y62" i="16"/>
  <c r="W62" i="16"/>
  <c r="U62" i="16"/>
  <c r="S62" i="16"/>
  <c r="Q62" i="16"/>
  <c r="O62" i="16"/>
  <c r="M62" i="16"/>
  <c r="K62" i="16"/>
  <c r="I62" i="16"/>
  <c r="G62" i="16"/>
  <c r="E62" i="16"/>
  <c r="AQ61" i="16"/>
  <c r="AO61" i="16"/>
  <c r="AM61" i="16"/>
  <c r="AK61" i="16"/>
  <c r="AI61" i="16"/>
  <c r="AG61" i="16"/>
  <c r="AE61" i="16"/>
  <c r="AC61" i="16"/>
  <c r="AA61" i="16"/>
  <c r="Y61" i="16"/>
  <c r="W61" i="16"/>
  <c r="U61" i="16"/>
  <c r="S61" i="16"/>
  <c r="Q61" i="16"/>
  <c r="O61" i="16"/>
  <c r="M61" i="16"/>
  <c r="K61" i="16"/>
  <c r="I61" i="16"/>
  <c r="G61" i="16"/>
  <c r="E61" i="16"/>
  <c r="AQ60" i="16"/>
  <c r="AO60" i="16"/>
  <c r="AM60" i="16"/>
  <c r="AK60" i="16"/>
  <c r="AI60" i="16"/>
  <c r="AG60" i="16"/>
  <c r="AE60" i="16"/>
  <c r="AC60" i="16"/>
  <c r="AA60" i="16"/>
  <c r="Y60" i="16"/>
  <c r="W60" i="16"/>
  <c r="U60" i="16"/>
  <c r="S60" i="16"/>
  <c r="Q60" i="16"/>
  <c r="O60" i="16"/>
  <c r="M60" i="16"/>
  <c r="K60" i="16"/>
  <c r="I60" i="16"/>
  <c r="G60" i="16"/>
  <c r="E60" i="16"/>
  <c r="AQ59" i="16"/>
  <c r="AO59" i="16"/>
  <c r="AM59" i="16"/>
  <c r="AK59" i="16"/>
  <c r="AI59" i="16"/>
  <c r="AG59" i="16"/>
  <c r="AE59" i="16"/>
  <c r="AC59" i="16"/>
  <c r="AA59" i="16"/>
  <c r="Y59" i="16"/>
  <c r="W59" i="16"/>
  <c r="U59" i="16"/>
  <c r="S59" i="16"/>
  <c r="Q59" i="16"/>
  <c r="O59" i="16"/>
  <c r="M59" i="16"/>
  <c r="K59" i="16"/>
  <c r="I59" i="16"/>
  <c r="G59" i="16"/>
  <c r="E59" i="16"/>
  <c r="AQ58" i="16"/>
  <c r="AO58" i="16"/>
  <c r="AM58" i="16"/>
  <c r="AK58" i="16"/>
  <c r="AI58" i="16"/>
  <c r="AG58" i="16"/>
  <c r="AE58" i="16"/>
  <c r="AC58" i="16"/>
  <c r="AA58" i="16"/>
  <c r="Y58" i="16"/>
  <c r="W58" i="16"/>
  <c r="U58" i="16"/>
  <c r="S58" i="16"/>
  <c r="Q58" i="16"/>
  <c r="O58" i="16"/>
  <c r="M58" i="16"/>
  <c r="K58" i="16"/>
  <c r="I58" i="16"/>
  <c r="G58" i="16"/>
  <c r="E58" i="16"/>
  <c r="AQ57" i="16"/>
  <c r="AO57" i="16"/>
  <c r="AM57" i="16"/>
  <c r="AK57" i="16"/>
  <c r="AI57" i="16"/>
  <c r="AG57" i="16"/>
  <c r="AE57" i="16"/>
  <c r="AC57" i="16"/>
  <c r="AA57" i="16"/>
  <c r="Y57" i="16"/>
  <c r="W57" i="16"/>
  <c r="U57" i="16"/>
  <c r="S57" i="16"/>
  <c r="Q57" i="16"/>
  <c r="O57" i="16"/>
  <c r="M57" i="16"/>
  <c r="K57" i="16"/>
  <c r="I57" i="16"/>
  <c r="G57" i="16"/>
  <c r="E57" i="16"/>
  <c r="AQ56" i="16"/>
  <c r="AO56" i="16"/>
  <c r="AM56" i="16"/>
  <c r="AK56" i="16"/>
  <c r="AI56" i="16"/>
  <c r="AG56" i="16"/>
  <c r="AE56" i="16"/>
  <c r="AC56" i="16"/>
  <c r="AA56" i="16"/>
  <c r="Y56" i="16"/>
  <c r="W56" i="16"/>
  <c r="U56" i="16"/>
  <c r="S56" i="16"/>
  <c r="Q56" i="16"/>
  <c r="O56" i="16"/>
  <c r="M56" i="16"/>
  <c r="K56" i="16"/>
  <c r="I56" i="16"/>
  <c r="G56" i="16"/>
  <c r="E56" i="16"/>
  <c r="AQ55" i="16"/>
  <c r="AO55" i="16"/>
  <c r="AM55" i="16"/>
  <c r="AK55" i="16"/>
  <c r="AI55" i="16"/>
  <c r="AG55" i="16"/>
  <c r="AE55" i="16"/>
  <c r="AC55" i="16"/>
  <c r="AA55" i="16"/>
  <c r="Y55" i="16"/>
  <c r="W55" i="16"/>
  <c r="U55" i="16"/>
  <c r="S55" i="16"/>
  <c r="Q55" i="16"/>
  <c r="O55" i="16"/>
  <c r="M55" i="16"/>
  <c r="K55" i="16"/>
  <c r="I55" i="16"/>
  <c r="G55" i="16"/>
  <c r="E55" i="16"/>
  <c r="AQ54" i="16"/>
  <c r="AO54" i="16"/>
  <c r="AM54" i="16"/>
  <c r="AK54" i="16"/>
  <c r="AI54" i="16"/>
  <c r="AG54" i="16"/>
  <c r="AE54" i="16"/>
  <c r="AC54" i="16"/>
  <c r="AA54" i="16"/>
  <c r="Y54" i="16"/>
  <c r="W54" i="16"/>
  <c r="U54" i="16"/>
  <c r="S54" i="16"/>
  <c r="Q54" i="16"/>
  <c r="O54" i="16"/>
  <c r="M54" i="16"/>
  <c r="K54" i="16"/>
  <c r="I54" i="16"/>
  <c r="G54" i="16"/>
  <c r="E54" i="16"/>
  <c r="AQ53" i="16"/>
  <c r="AO53" i="16"/>
  <c r="AM53" i="16"/>
  <c r="AK53" i="16"/>
  <c r="AI53" i="16"/>
  <c r="AG53" i="16"/>
  <c r="AE53" i="16"/>
  <c r="AC53" i="16"/>
  <c r="AA53" i="16"/>
  <c r="Y53" i="16"/>
  <c r="W53" i="16"/>
  <c r="U53" i="16"/>
  <c r="S53" i="16"/>
  <c r="Q53" i="16"/>
  <c r="O53" i="16"/>
  <c r="M53" i="16"/>
  <c r="K53" i="16"/>
  <c r="I53" i="16"/>
  <c r="G53" i="16"/>
  <c r="E53" i="16"/>
  <c r="AQ52" i="16"/>
  <c r="AO52" i="16"/>
  <c r="AM52" i="16"/>
  <c r="AK52" i="16"/>
  <c r="AI52" i="16"/>
  <c r="AG52" i="16"/>
  <c r="AE52" i="16"/>
  <c r="AC52" i="16"/>
  <c r="AA52" i="16"/>
  <c r="Y52" i="16"/>
  <c r="W52" i="16"/>
  <c r="U52" i="16"/>
  <c r="S52" i="16"/>
  <c r="Q52" i="16"/>
  <c r="O52" i="16"/>
  <c r="M52" i="16"/>
  <c r="K52" i="16"/>
  <c r="I52" i="16"/>
  <c r="G52" i="16"/>
  <c r="E52" i="16"/>
  <c r="AQ51" i="16"/>
  <c r="AO51" i="16"/>
  <c r="AM51" i="16"/>
  <c r="AK51" i="16"/>
  <c r="AI51" i="16"/>
  <c r="AG51" i="16"/>
  <c r="AE51" i="16"/>
  <c r="AC51" i="16"/>
  <c r="AA51" i="16"/>
  <c r="Y51" i="16"/>
  <c r="W51" i="16"/>
  <c r="U51" i="16"/>
  <c r="S51" i="16"/>
  <c r="Q51" i="16"/>
  <c r="O51" i="16"/>
  <c r="M51" i="16"/>
  <c r="K51" i="16"/>
  <c r="I51" i="16"/>
  <c r="G51" i="16"/>
  <c r="E51" i="16"/>
  <c r="AQ50" i="16"/>
  <c r="AO50" i="16"/>
  <c r="AM50" i="16"/>
  <c r="AK50" i="16"/>
  <c r="AI50" i="16"/>
  <c r="AG50" i="16"/>
  <c r="AE50" i="16"/>
  <c r="AC50" i="16"/>
  <c r="AA50" i="16"/>
  <c r="Y50" i="16"/>
  <c r="W50" i="16"/>
  <c r="U50" i="16"/>
  <c r="S50" i="16"/>
  <c r="Q50" i="16"/>
  <c r="O50" i="16"/>
  <c r="M50" i="16"/>
  <c r="K50" i="16"/>
  <c r="I50" i="16"/>
  <c r="G50" i="16"/>
  <c r="E50" i="16"/>
  <c r="AQ49" i="16"/>
  <c r="AO49" i="16"/>
  <c r="AM49" i="16"/>
  <c r="AK49" i="16"/>
  <c r="AI49" i="16"/>
  <c r="AG49" i="16"/>
  <c r="AE49" i="16"/>
  <c r="AC49" i="16"/>
  <c r="AA49" i="16"/>
  <c r="Y49" i="16"/>
  <c r="W49" i="16"/>
  <c r="U49" i="16"/>
  <c r="S49" i="16"/>
  <c r="Q49" i="16"/>
  <c r="O49" i="16"/>
  <c r="M49" i="16"/>
  <c r="K49" i="16"/>
  <c r="I49" i="16"/>
  <c r="G49" i="16"/>
  <c r="E49" i="16"/>
  <c r="AQ48" i="16"/>
  <c r="AO48" i="16"/>
  <c r="AM48" i="16"/>
  <c r="AK48" i="16"/>
  <c r="AI48" i="16"/>
  <c r="AG48" i="16"/>
  <c r="AE48" i="16"/>
  <c r="AC48" i="16"/>
  <c r="AA48" i="16"/>
  <c r="Y48" i="16"/>
  <c r="W48" i="16"/>
  <c r="U48" i="16"/>
  <c r="S48" i="16"/>
  <c r="Q48" i="16"/>
  <c r="O48" i="16"/>
  <c r="M48" i="16"/>
  <c r="K48" i="16"/>
  <c r="I48" i="16"/>
  <c r="G48" i="16"/>
  <c r="E48" i="16"/>
  <c r="AQ47" i="16"/>
  <c r="AO47" i="16"/>
  <c r="AM47" i="16"/>
  <c r="AK47" i="16"/>
  <c r="AI47" i="16"/>
  <c r="AG47" i="16"/>
  <c r="AE47" i="16"/>
  <c r="AC47" i="16"/>
  <c r="AA47" i="16"/>
  <c r="Y47" i="16"/>
  <c r="W47" i="16"/>
  <c r="U47" i="16"/>
  <c r="S47" i="16"/>
  <c r="Q47" i="16"/>
  <c r="O47" i="16"/>
  <c r="M47" i="16"/>
  <c r="K47" i="16"/>
  <c r="I47" i="16"/>
  <c r="G47" i="16"/>
  <c r="E47" i="16"/>
  <c r="AQ46" i="16"/>
  <c r="AO46" i="16"/>
  <c r="AM46" i="16"/>
  <c r="AK46" i="16"/>
  <c r="AI46" i="16"/>
  <c r="AG46" i="16"/>
  <c r="AE46" i="16"/>
  <c r="AC46" i="16"/>
  <c r="AA46" i="16"/>
  <c r="Y46" i="16"/>
  <c r="W46" i="16"/>
  <c r="U46" i="16"/>
  <c r="S46" i="16"/>
  <c r="Q46" i="16"/>
  <c r="O46" i="16"/>
  <c r="M46" i="16"/>
  <c r="K46" i="16"/>
  <c r="I46" i="16"/>
  <c r="G46" i="16"/>
  <c r="E46" i="16"/>
  <c r="AQ45" i="16"/>
  <c r="AO45" i="16"/>
  <c r="AM45" i="16"/>
  <c r="AK45" i="16"/>
  <c r="AI45" i="16"/>
  <c r="AG45" i="16"/>
  <c r="AE45" i="16"/>
  <c r="AC45" i="16"/>
  <c r="AA45" i="16"/>
  <c r="Y45" i="16"/>
  <c r="W45" i="16"/>
  <c r="U45" i="16"/>
  <c r="S45" i="16"/>
  <c r="Q45" i="16"/>
  <c r="O45" i="16"/>
  <c r="M45" i="16"/>
  <c r="K45" i="16"/>
  <c r="I45" i="16"/>
  <c r="G45" i="16"/>
  <c r="E45" i="16"/>
  <c r="AQ44" i="16"/>
  <c r="AO44" i="16"/>
  <c r="AM44" i="16"/>
  <c r="AK44" i="16"/>
  <c r="AI44" i="16"/>
  <c r="AG44" i="16"/>
  <c r="AE44" i="16"/>
  <c r="AC44" i="16"/>
  <c r="AA44" i="16"/>
  <c r="Y44" i="16"/>
  <c r="W44" i="16"/>
  <c r="U44" i="16"/>
  <c r="S44" i="16"/>
  <c r="Q44" i="16"/>
  <c r="O44" i="16"/>
  <c r="M44" i="16"/>
  <c r="K44" i="16"/>
  <c r="I44" i="16"/>
  <c r="G44" i="16"/>
  <c r="E44" i="16"/>
  <c r="AQ43" i="16"/>
  <c r="AO43" i="16"/>
  <c r="AM43" i="16"/>
  <c r="AK43" i="16"/>
  <c r="AI43" i="16"/>
  <c r="AG43" i="16"/>
  <c r="AE43" i="16"/>
  <c r="AC43" i="16"/>
  <c r="AA43" i="16"/>
  <c r="Y43" i="16"/>
  <c r="W43" i="16"/>
  <c r="U43" i="16"/>
  <c r="S43" i="16"/>
  <c r="Q43" i="16"/>
  <c r="O43" i="16"/>
  <c r="M43" i="16"/>
  <c r="K43" i="16"/>
  <c r="I43" i="16"/>
  <c r="G43" i="16"/>
  <c r="E43" i="16"/>
  <c r="AQ42" i="16"/>
  <c r="AO42" i="16"/>
  <c r="AM42" i="16"/>
  <c r="AK42" i="16"/>
  <c r="AI42" i="16"/>
  <c r="AG42" i="16"/>
  <c r="AE42" i="16"/>
  <c r="AC42" i="16"/>
  <c r="AA42" i="16"/>
  <c r="Y42" i="16"/>
  <c r="W42" i="16"/>
  <c r="U42" i="16"/>
  <c r="S42" i="16"/>
  <c r="Q42" i="16"/>
  <c r="O42" i="16"/>
  <c r="M42" i="16"/>
  <c r="K42" i="16"/>
  <c r="I42" i="16"/>
  <c r="G42" i="16"/>
  <c r="E42" i="16"/>
  <c r="AQ41" i="16"/>
  <c r="AO41" i="16"/>
  <c r="AM41" i="16"/>
  <c r="AK41" i="16"/>
  <c r="AI41" i="16"/>
  <c r="AG41" i="16"/>
  <c r="AE41" i="16"/>
  <c r="AC41" i="16"/>
  <c r="AA41" i="16"/>
  <c r="Y41" i="16"/>
  <c r="W41" i="16"/>
  <c r="U41" i="16"/>
  <c r="S41" i="16"/>
  <c r="Q41" i="16"/>
  <c r="O41" i="16"/>
  <c r="M41" i="16"/>
  <c r="K41" i="16"/>
  <c r="I41" i="16"/>
  <c r="G41" i="16"/>
  <c r="E41" i="16"/>
  <c r="AQ40" i="16"/>
  <c r="AO40" i="16"/>
  <c r="AM40" i="16"/>
  <c r="AK40" i="16"/>
  <c r="AI40" i="16"/>
  <c r="AG40" i="16"/>
  <c r="AE40" i="16"/>
  <c r="AC40" i="16"/>
  <c r="AA40" i="16"/>
  <c r="Y40" i="16"/>
  <c r="W40" i="16"/>
  <c r="U40" i="16"/>
  <c r="S40" i="16"/>
  <c r="Q40" i="16"/>
  <c r="O40" i="16"/>
  <c r="M40" i="16"/>
  <c r="K40" i="16"/>
  <c r="I40" i="16"/>
  <c r="G40" i="16"/>
  <c r="E40" i="16"/>
  <c r="AQ39" i="16"/>
  <c r="AO39" i="16"/>
  <c r="AM39" i="16"/>
  <c r="AK39" i="16"/>
  <c r="AI39" i="16"/>
  <c r="AG39" i="16"/>
  <c r="AE39" i="16"/>
  <c r="AC39" i="16"/>
  <c r="AA39" i="16"/>
  <c r="Y39" i="16"/>
  <c r="W39" i="16"/>
  <c r="U39" i="16"/>
  <c r="S39" i="16"/>
  <c r="Q39" i="16"/>
  <c r="O39" i="16"/>
  <c r="M39" i="16"/>
  <c r="K39" i="16"/>
  <c r="I39" i="16"/>
  <c r="G39" i="16"/>
  <c r="E39" i="16"/>
  <c r="AQ38" i="16"/>
  <c r="AO38" i="16"/>
  <c r="AM38" i="16"/>
  <c r="AK38" i="16"/>
  <c r="AI38" i="16"/>
  <c r="AG38" i="16"/>
  <c r="AE38" i="16"/>
  <c r="AC38" i="16"/>
  <c r="AA38" i="16"/>
  <c r="Y38" i="16"/>
  <c r="W38" i="16"/>
  <c r="U38" i="16"/>
  <c r="S38" i="16"/>
  <c r="Q38" i="16"/>
  <c r="O38" i="16"/>
  <c r="M38" i="16"/>
  <c r="K38" i="16"/>
  <c r="I38" i="16"/>
  <c r="G38" i="16"/>
  <c r="E38" i="16"/>
  <c r="AQ37" i="16"/>
  <c r="AO37" i="16"/>
  <c r="AM37" i="16"/>
  <c r="AK37" i="16"/>
  <c r="AI37" i="16"/>
  <c r="AG37" i="16"/>
  <c r="AE37" i="16"/>
  <c r="AC37" i="16"/>
  <c r="AA37" i="16"/>
  <c r="Y37" i="16"/>
  <c r="W37" i="16"/>
  <c r="U37" i="16"/>
  <c r="S37" i="16"/>
  <c r="Q37" i="16"/>
  <c r="O37" i="16"/>
  <c r="M37" i="16"/>
  <c r="K37" i="16"/>
  <c r="I37" i="16"/>
  <c r="G37" i="16"/>
  <c r="E37" i="16"/>
  <c r="AQ36" i="16"/>
  <c r="AO36" i="16"/>
  <c r="AM36" i="16"/>
  <c r="AK36" i="16"/>
  <c r="AI36" i="16"/>
  <c r="AG36" i="16"/>
  <c r="AE36" i="16"/>
  <c r="AC36" i="16"/>
  <c r="AA36" i="16"/>
  <c r="Y36" i="16"/>
  <c r="W36" i="16"/>
  <c r="U36" i="16"/>
  <c r="S36" i="16"/>
  <c r="Q36" i="16"/>
  <c r="O36" i="16"/>
  <c r="M36" i="16"/>
  <c r="K36" i="16"/>
  <c r="I36" i="16"/>
  <c r="G36" i="16"/>
  <c r="E36" i="16"/>
  <c r="AQ35" i="16"/>
  <c r="AO35" i="16"/>
  <c r="AM35" i="16"/>
  <c r="AK35" i="16"/>
  <c r="AI35" i="16"/>
  <c r="AG35" i="16"/>
  <c r="AE35" i="16"/>
  <c r="AC35" i="16"/>
  <c r="AA35" i="16"/>
  <c r="Y35" i="16"/>
  <c r="W35" i="16"/>
  <c r="U35" i="16"/>
  <c r="S35" i="16"/>
  <c r="Q35" i="16"/>
  <c r="O35" i="16"/>
  <c r="M35" i="16"/>
  <c r="K35" i="16"/>
  <c r="I35" i="16"/>
  <c r="G35" i="16"/>
  <c r="E35" i="16"/>
  <c r="AQ34" i="16"/>
  <c r="AO34" i="16"/>
  <c r="AM34" i="16"/>
  <c r="AK34" i="16"/>
  <c r="AI34" i="16"/>
  <c r="AG34" i="16"/>
  <c r="AE34" i="16"/>
  <c r="AC34" i="16"/>
  <c r="AA34" i="16"/>
  <c r="Y34" i="16"/>
  <c r="W34" i="16"/>
  <c r="U34" i="16"/>
  <c r="S34" i="16"/>
  <c r="Q34" i="16"/>
  <c r="O34" i="16"/>
  <c r="M34" i="16"/>
  <c r="K34" i="16"/>
  <c r="I34" i="16"/>
  <c r="G34" i="16"/>
  <c r="E34" i="16"/>
  <c r="AQ33" i="16"/>
  <c r="AO33" i="16"/>
  <c r="AM33" i="16"/>
  <c r="AK33" i="16"/>
  <c r="AI33" i="16"/>
  <c r="AG33" i="16"/>
  <c r="AE33" i="16"/>
  <c r="AC33" i="16"/>
  <c r="AA33" i="16"/>
  <c r="Y33" i="16"/>
  <c r="W33" i="16"/>
  <c r="U33" i="16"/>
  <c r="S33" i="16"/>
  <c r="Q33" i="16"/>
  <c r="O33" i="16"/>
  <c r="M33" i="16"/>
  <c r="K33" i="16"/>
  <c r="I33" i="16"/>
  <c r="G33" i="16"/>
  <c r="E33" i="16"/>
  <c r="AQ32" i="16"/>
  <c r="AO32" i="16"/>
  <c r="AM32" i="16"/>
  <c r="AK32" i="16"/>
  <c r="AI32" i="16"/>
  <c r="AG32" i="16"/>
  <c r="AE32" i="16"/>
  <c r="AC32" i="16"/>
  <c r="AA32" i="16"/>
  <c r="Y32" i="16"/>
  <c r="W32" i="16"/>
  <c r="U32" i="16"/>
  <c r="S32" i="16"/>
  <c r="Q32" i="16"/>
  <c r="O32" i="16"/>
  <c r="M32" i="16"/>
  <c r="K32" i="16"/>
  <c r="I32" i="16"/>
  <c r="G32" i="16"/>
  <c r="E32" i="16"/>
  <c r="AQ31" i="16"/>
  <c r="AO31" i="16"/>
  <c r="AM31" i="16"/>
  <c r="AK31" i="16"/>
  <c r="AI31" i="16"/>
  <c r="AG31" i="16"/>
  <c r="AE31" i="16"/>
  <c r="AC31" i="16"/>
  <c r="AA31" i="16"/>
  <c r="Y31" i="16"/>
  <c r="W31" i="16"/>
  <c r="U31" i="16"/>
  <c r="S31" i="16"/>
  <c r="Q31" i="16"/>
  <c r="O31" i="16"/>
  <c r="M31" i="16"/>
  <c r="K31" i="16"/>
  <c r="I31" i="16"/>
  <c r="G31" i="16"/>
  <c r="E31" i="16"/>
  <c r="AQ30" i="16"/>
  <c r="AO30" i="16"/>
  <c r="AM30" i="16"/>
  <c r="AK30" i="16"/>
  <c r="AI30" i="16"/>
  <c r="AG30" i="16"/>
  <c r="AE30" i="16"/>
  <c r="AC30" i="16"/>
  <c r="AA30" i="16"/>
  <c r="Y30" i="16"/>
  <c r="W30" i="16"/>
  <c r="U30" i="16"/>
  <c r="S30" i="16"/>
  <c r="Q30" i="16"/>
  <c r="O30" i="16"/>
  <c r="M30" i="16"/>
  <c r="K30" i="16"/>
  <c r="I30" i="16"/>
  <c r="G30" i="16"/>
  <c r="E30" i="16"/>
  <c r="AQ29" i="16"/>
  <c r="AO29" i="16"/>
  <c r="AM29" i="16"/>
  <c r="AK29" i="16"/>
  <c r="AI29" i="16"/>
  <c r="AG29" i="16"/>
  <c r="AE29" i="16"/>
  <c r="AC29" i="16"/>
  <c r="AA29" i="16"/>
  <c r="Y29" i="16"/>
  <c r="W29" i="16"/>
  <c r="U29" i="16"/>
  <c r="S29" i="16"/>
  <c r="Q29" i="16"/>
  <c r="O29" i="16"/>
  <c r="M29" i="16"/>
  <c r="K29" i="16"/>
  <c r="I29" i="16"/>
  <c r="G29" i="16"/>
  <c r="E29" i="16"/>
  <c r="AQ28" i="16"/>
  <c r="AO28" i="16"/>
  <c r="AM28" i="16"/>
  <c r="AK28" i="16"/>
  <c r="AI28" i="16"/>
  <c r="AG28" i="16"/>
  <c r="AE28" i="16"/>
  <c r="AC28" i="16"/>
  <c r="AA28" i="16"/>
  <c r="Y28" i="16"/>
  <c r="W28" i="16"/>
  <c r="U28" i="16"/>
  <c r="S28" i="16"/>
  <c r="Q28" i="16"/>
  <c r="O28" i="16"/>
  <c r="M28" i="16"/>
  <c r="K28" i="16"/>
  <c r="I28" i="16"/>
  <c r="G28" i="16"/>
  <c r="E28" i="16"/>
  <c r="AQ27" i="16"/>
  <c r="AO27" i="16"/>
  <c r="AM27" i="16"/>
  <c r="AK27" i="16"/>
  <c r="AI27" i="16"/>
  <c r="AG27" i="16"/>
  <c r="AE27" i="16"/>
  <c r="AC27" i="16"/>
  <c r="AA27" i="16"/>
  <c r="Y27" i="16"/>
  <c r="W27" i="16"/>
  <c r="U27" i="16"/>
  <c r="S27" i="16"/>
  <c r="Q27" i="16"/>
  <c r="O27" i="16"/>
  <c r="M27" i="16"/>
  <c r="K27" i="16"/>
  <c r="I27" i="16"/>
  <c r="G27" i="16"/>
  <c r="E27" i="16"/>
  <c r="AQ26" i="16"/>
  <c r="AO26" i="16"/>
  <c r="AM26" i="16"/>
  <c r="AK26" i="16"/>
  <c r="AI26" i="16"/>
  <c r="AG26" i="16"/>
  <c r="AE26" i="16"/>
  <c r="AC26" i="16"/>
  <c r="AA26" i="16"/>
  <c r="Y26" i="16"/>
  <c r="W26" i="16"/>
  <c r="U26" i="16"/>
  <c r="S26" i="16"/>
  <c r="Q26" i="16"/>
  <c r="O26" i="16"/>
  <c r="M26" i="16"/>
  <c r="K26" i="16"/>
  <c r="I26" i="16"/>
  <c r="G26" i="16"/>
  <c r="E26" i="16"/>
  <c r="AQ25" i="16"/>
  <c r="AO25" i="16"/>
  <c r="AM25" i="16"/>
  <c r="AK25" i="16"/>
  <c r="AI25" i="16"/>
  <c r="AG25" i="16"/>
  <c r="AE25" i="16"/>
  <c r="AC25" i="16"/>
  <c r="AA25" i="16"/>
  <c r="Y25" i="16"/>
  <c r="W25" i="16"/>
  <c r="U25" i="16"/>
  <c r="S25" i="16"/>
  <c r="Q25" i="16"/>
  <c r="O25" i="16"/>
  <c r="M25" i="16"/>
  <c r="K25" i="16"/>
  <c r="I25" i="16"/>
  <c r="G25" i="16"/>
  <c r="E25" i="16"/>
  <c r="AQ24" i="16"/>
  <c r="AO24" i="16"/>
  <c r="AM24" i="16"/>
  <c r="AK24" i="16"/>
  <c r="AI24" i="16"/>
  <c r="AG24" i="16"/>
  <c r="AE24" i="16"/>
  <c r="AC24" i="16"/>
  <c r="AA24" i="16"/>
  <c r="Y24" i="16"/>
  <c r="W24" i="16"/>
  <c r="U24" i="16"/>
  <c r="S24" i="16"/>
  <c r="Q24" i="16"/>
  <c r="O24" i="16"/>
  <c r="M24" i="16"/>
  <c r="K24" i="16"/>
  <c r="I24" i="16"/>
  <c r="G24" i="16"/>
  <c r="E24" i="16"/>
  <c r="AQ23" i="16"/>
  <c r="AO23" i="16"/>
  <c r="AM23" i="16"/>
  <c r="AK23" i="16"/>
  <c r="AI23" i="16"/>
  <c r="AG23" i="16"/>
  <c r="AE23" i="16"/>
  <c r="AC23" i="16"/>
  <c r="AA23" i="16"/>
  <c r="Y23" i="16"/>
  <c r="W23" i="16"/>
  <c r="U23" i="16"/>
  <c r="S23" i="16"/>
  <c r="Q23" i="16"/>
  <c r="O23" i="16"/>
  <c r="M23" i="16"/>
  <c r="K23" i="16"/>
  <c r="I23" i="16"/>
  <c r="G23" i="16"/>
  <c r="E23" i="16"/>
  <c r="AQ22" i="16"/>
  <c r="AO22" i="16"/>
  <c r="AM22" i="16"/>
  <c r="AK22" i="16"/>
  <c r="AI22" i="16"/>
  <c r="AG22" i="16"/>
  <c r="AE22" i="16"/>
  <c r="AC22" i="16"/>
  <c r="AA22" i="16"/>
  <c r="Y22" i="16"/>
  <c r="W22" i="16"/>
  <c r="U22" i="16"/>
  <c r="S22" i="16"/>
  <c r="Q22" i="16"/>
  <c r="O22" i="16"/>
  <c r="M22" i="16"/>
  <c r="K22" i="16"/>
  <c r="I22" i="16"/>
  <c r="G22" i="16"/>
  <c r="E22" i="16"/>
  <c r="AQ21" i="16"/>
  <c r="AO21" i="16"/>
  <c r="AM21" i="16"/>
  <c r="AK21" i="16"/>
  <c r="AI21" i="16"/>
  <c r="AG21" i="16"/>
  <c r="AE21" i="16"/>
  <c r="AC21" i="16"/>
  <c r="AA21" i="16"/>
  <c r="Y21" i="16"/>
  <c r="W21" i="16"/>
  <c r="U21" i="16"/>
  <c r="S21" i="16"/>
  <c r="Q21" i="16"/>
  <c r="O21" i="16"/>
  <c r="M21" i="16"/>
  <c r="K21" i="16"/>
  <c r="I21" i="16"/>
  <c r="G21" i="16"/>
  <c r="E21" i="16"/>
  <c r="AQ20" i="16"/>
  <c r="AO20" i="16"/>
  <c r="AM20" i="16"/>
  <c r="AK20" i="16"/>
  <c r="AI20" i="16"/>
  <c r="AG20" i="16"/>
  <c r="AE20" i="16"/>
  <c r="AC20" i="16"/>
  <c r="AA20" i="16"/>
  <c r="Y20" i="16"/>
  <c r="W20" i="16"/>
  <c r="U20" i="16"/>
  <c r="S20" i="16"/>
  <c r="Q20" i="16"/>
  <c r="O20" i="16"/>
  <c r="M20" i="16"/>
  <c r="K20" i="16"/>
  <c r="I20" i="16"/>
  <c r="G20" i="16"/>
  <c r="E20" i="16"/>
  <c r="AQ19" i="16"/>
  <c r="AO19" i="16"/>
  <c r="AM19" i="16"/>
  <c r="AK19" i="16"/>
  <c r="AI19" i="16"/>
  <c r="AG19" i="16"/>
  <c r="AE19" i="16"/>
  <c r="AC19" i="16"/>
  <c r="AA19" i="16"/>
  <c r="Y19" i="16"/>
  <c r="W19" i="16"/>
  <c r="U19" i="16"/>
  <c r="S19" i="16"/>
  <c r="Q19" i="16"/>
  <c r="O19" i="16"/>
  <c r="M19" i="16"/>
  <c r="K19" i="16"/>
  <c r="I19" i="16"/>
  <c r="G19" i="16"/>
  <c r="E19" i="16"/>
  <c r="AQ18" i="16"/>
  <c r="AO18" i="16"/>
  <c r="AM18" i="16"/>
  <c r="AK18" i="16"/>
  <c r="AI18" i="16"/>
  <c r="AG18" i="16"/>
  <c r="AE18" i="16"/>
  <c r="AC18" i="16"/>
  <c r="AA18" i="16"/>
  <c r="Y18" i="16"/>
  <c r="W18" i="16"/>
  <c r="U18" i="16"/>
  <c r="S18" i="16"/>
  <c r="Q18" i="16"/>
  <c r="O18" i="16"/>
  <c r="M18" i="16"/>
  <c r="K18" i="16"/>
  <c r="I18" i="16"/>
  <c r="G18" i="16"/>
  <c r="E18" i="16"/>
  <c r="AQ17" i="16"/>
  <c r="AO17" i="16"/>
  <c r="AM17" i="16"/>
  <c r="AK17" i="16"/>
  <c r="AI17" i="16"/>
  <c r="AG17" i="16"/>
  <c r="AE17" i="16"/>
  <c r="AC17" i="16"/>
  <c r="AA17" i="16"/>
  <c r="Y17" i="16"/>
  <c r="W17" i="16"/>
  <c r="U17" i="16"/>
  <c r="S17" i="16"/>
  <c r="Q17" i="16"/>
  <c r="O17" i="16"/>
  <c r="M17" i="16"/>
  <c r="K17" i="16"/>
  <c r="I17" i="16"/>
  <c r="G17" i="16"/>
  <c r="E17" i="16"/>
  <c r="AQ16" i="16"/>
  <c r="AO16" i="16"/>
  <c r="AM16" i="16"/>
  <c r="AK16" i="16"/>
  <c r="AI16" i="16"/>
  <c r="AG16" i="16"/>
  <c r="AE16" i="16"/>
  <c r="AC16" i="16"/>
  <c r="AA16" i="16"/>
  <c r="Y16" i="16"/>
  <c r="W16" i="16"/>
  <c r="U16" i="16"/>
  <c r="S16" i="16"/>
  <c r="Q16" i="16"/>
  <c r="O16" i="16"/>
  <c r="M16" i="16"/>
  <c r="K16" i="16"/>
  <c r="I16" i="16"/>
  <c r="G16" i="16"/>
  <c r="E16" i="16"/>
  <c r="AQ15" i="16"/>
  <c r="AO15" i="16"/>
  <c r="AM15" i="16"/>
  <c r="AK15" i="16"/>
  <c r="AI15" i="16"/>
  <c r="AG15" i="16"/>
  <c r="AE15" i="16"/>
  <c r="AC15" i="16"/>
  <c r="AA15" i="16"/>
  <c r="Y15" i="16"/>
  <c r="W15" i="16"/>
  <c r="U15" i="16"/>
  <c r="S15" i="16"/>
  <c r="Q15" i="16"/>
  <c r="O15" i="16"/>
  <c r="M15" i="16"/>
  <c r="K15" i="16"/>
  <c r="I15" i="16"/>
  <c r="G15" i="16"/>
  <c r="E15" i="16"/>
  <c r="AQ14" i="16"/>
  <c r="AO14" i="16"/>
  <c r="AM14" i="16"/>
  <c r="AK14" i="16"/>
  <c r="AI14" i="16"/>
  <c r="AG14" i="16"/>
  <c r="AE14" i="16"/>
  <c r="AC14" i="16"/>
  <c r="AA14" i="16"/>
  <c r="Y14" i="16"/>
  <c r="W14" i="16"/>
  <c r="U14" i="16"/>
  <c r="S14" i="16"/>
  <c r="Q14" i="16"/>
  <c r="O14" i="16"/>
  <c r="M14" i="16"/>
  <c r="K14" i="16"/>
  <c r="I14" i="16"/>
  <c r="G14" i="16"/>
  <c r="E14" i="16"/>
  <c r="AQ13" i="16"/>
  <c r="AO13" i="16"/>
  <c r="AM13" i="16"/>
  <c r="AK13" i="16"/>
  <c r="AI13" i="16"/>
  <c r="AI5" i="16" s="1"/>
  <c r="AG13" i="16"/>
  <c r="AG1" i="16" s="1"/>
  <c r="AG3" i="16" s="1"/>
  <c r="AE13" i="16"/>
  <c r="AC13" i="16"/>
  <c r="AA13" i="16"/>
  <c r="Y13" i="16"/>
  <c r="W13" i="16"/>
  <c r="U13" i="16"/>
  <c r="S13" i="16"/>
  <c r="Q13" i="16"/>
  <c r="O13" i="16"/>
  <c r="M13" i="16"/>
  <c r="K13" i="16"/>
  <c r="I13" i="16"/>
  <c r="G13" i="16"/>
  <c r="E13" i="16"/>
  <c r="AQ12" i="16"/>
  <c r="AO12" i="16"/>
  <c r="AO1" i="16" s="1"/>
  <c r="AO2" i="16" s="1"/>
  <c r="AM12" i="16"/>
  <c r="AK12" i="16"/>
  <c r="AK1" i="16" s="1"/>
  <c r="AK3" i="16" s="1"/>
  <c r="AI12" i="16"/>
  <c r="AG12" i="16"/>
  <c r="AE12" i="16"/>
  <c r="AC12" i="16"/>
  <c r="AA12" i="16"/>
  <c r="Y12" i="16"/>
  <c r="Y2" i="16" s="1"/>
  <c r="W12" i="16"/>
  <c r="U12" i="16"/>
  <c r="U1" i="16" s="1"/>
  <c r="U3" i="16" s="1"/>
  <c r="S12" i="16"/>
  <c r="Q12" i="16"/>
  <c r="O12" i="16"/>
  <c r="M12" i="16"/>
  <c r="K12" i="16"/>
  <c r="I12" i="16"/>
  <c r="I4" i="16" s="1"/>
  <c r="G12" i="16"/>
  <c r="E12" i="16"/>
  <c r="E1" i="16" s="1"/>
  <c r="E3" i="16" s="1"/>
  <c r="AQ10" i="16"/>
  <c r="AO10" i="16"/>
  <c r="AM10" i="16"/>
  <c r="AK10" i="16"/>
  <c r="AI10" i="16"/>
  <c r="AG10" i="16"/>
  <c r="AE10" i="16"/>
  <c r="AC10" i="16"/>
  <c r="AA10" i="16"/>
  <c r="Y10" i="16"/>
  <c r="W10" i="16"/>
  <c r="U10" i="16"/>
  <c r="S10" i="16"/>
  <c r="Q10" i="16"/>
  <c r="O10" i="16"/>
  <c r="M10" i="16"/>
  <c r="K10" i="16"/>
  <c r="I10" i="16"/>
  <c r="G10" i="16"/>
  <c r="E10" i="16"/>
  <c r="AI6" i="16"/>
  <c r="Y6" i="16"/>
  <c r="AM5" i="16"/>
  <c r="W5" i="16"/>
  <c r="AM4" i="16"/>
  <c r="AI4" i="16"/>
  <c r="W4" i="16"/>
  <c r="AM3" i="16"/>
  <c r="AI3" i="16"/>
  <c r="W3" i="16"/>
  <c r="I3" i="16"/>
  <c r="AM2" i="16"/>
  <c r="AI2" i="16"/>
  <c r="W2" i="16"/>
  <c r="AQ1" i="16"/>
  <c r="AQ3" i="16" s="1"/>
  <c r="AM1" i="16"/>
  <c r="AI1" i="16"/>
  <c r="AE1" i="16"/>
  <c r="AE3" i="16" s="1"/>
  <c r="AA1" i="16"/>
  <c r="AA3" i="16" s="1"/>
  <c r="W1" i="16"/>
  <c r="S1" i="16"/>
  <c r="S3" i="16" s="1"/>
  <c r="Q1" i="16"/>
  <c r="Q3" i="16" s="1"/>
  <c r="O1" i="16"/>
  <c r="O3" i="16" s="1"/>
  <c r="K1" i="16"/>
  <c r="K3" i="16" s="1"/>
  <c r="G1" i="16"/>
  <c r="G2" i="16" s="1"/>
  <c r="Y4" i="16" l="1"/>
  <c r="I6" i="16"/>
  <c r="Y1" i="16"/>
  <c r="Y3" i="16"/>
  <c r="I5" i="16"/>
  <c r="I2" i="16"/>
  <c r="W6" i="16"/>
  <c r="AM6" i="16"/>
  <c r="I1" i="16"/>
  <c r="Y5" i="16"/>
  <c r="AA2" i="16"/>
  <c r="AA6" i="16" s="1"/>
  <c r="AE2" i="16"/>
  <c r="AE4" i="16" s="1"/>
  <c r="K2" i="16"/>
  <c r="K5" i="16" s="1"/>
  <c r="AQ2" i="16"/>
  <c r="AQ6" i="16" s="1"/>
  <c r="O2" i="16"/>
  <c r="O5" i="16" s="1"/>
  <c r="G3" i="16"/>
  <c r="G6" i="16" s="1"/>
  <c r="AG2" i="16"/>
  <c r="AO3" i="16"/>
  <c r="AO6" i="16" s="1"/>
  <c r="Q2" i="16"/>
  <c r="S2" i="16"/>
  <c r="M1" i="16"/>
  <c r="M2" i="16" s="1"/>
  <c r="AC1" i="16"/>
  <c r="AC2" i="16" s="1"/>
  <c r="E2" i="16"/>
  <c r="E5" i="16" s="1"/>
  <c r="U2" i="16"/>
  <c r="U5" i="16" s="1"/>
  <c r="AK2" i="16"/>
  <c r="AK5" i="16" s="1"/>
  <c r="K4" i="16" l="1"/>
  <c r="AQ5" i="16"/>
  <c r="AQ4" i="16"/>
  <c r="AA5" i="16"/>
  <c r="K6" i="16"/>
  <c r="AA4" i="16"/>
  <c r="O4" i="16"/>
  <c r="M3" i="16"/>
  <c r="M5" i="16" s="1"/>
  <c r="AE6" i="16"/>
  <c r="AO5" i="16"/>
  <c r="U4" i="16"/>
  <c r="O6" i="16"/>
  <c r="AE5" i="16"/>
  <c r="E4" i="16"/>
  <c r="U6" i="16"/>
  <c r="AC3" i="16"/>
  <c r="AC6" i="16" s="1"/>
  <c r="Q5" i="16"/>
  <c r="Q6" i="16"/>
  <c r="Q4" i="16"/>
  <c r="E6" i="16"/>
  <c r="AO4" i="16"/>
  <c r="S5" i="16"/>
  <c r="S4" i="16"/>
  <c r="S6" i="16"/>
  <c r="AK4" i="16"/>
  <c r="AG5" i="16"/>
  <c r="AG6" i="16"/>
  <c r="AG4" i="16"/>
  <c r="G5" i="16"/>
  <c r="G4" i="16"/>
  <c r="AK6" i="16"/>
  <c r="M6" i="16" l="1"/>
  <c r="M4" i="16"/>
  <c r="AC5" i="16"/>
  <c r="AC4" i="16"/>
  <c r="CF21" i="15" l="1"/>
  <c r="CE21" i="15"/>
  <c r="CD21" i="15"/>
  <c r="CC21" i="15"/>
  <c r="CB21" i="15"/>
  <c r="CA21" i="15"/>
  <c r="BZ21" i="15"/>
  <c r="BY21" i="15"/>
  <c r="CH21" i="15" s="1"/>
  <c r="CF20" i="15"/>
  <c r="CE20" i="15"/>
  <c r="CD20" i="15"/>
  <c r="CC20" i="15"/>
  <c r="CB20" i="15"/>
  <c r="CA20" i="15"/>
  <c r="BZ20" i="15"/>
  <c r="BY20" i="15"/>
  <c r="CH17" i="15"/>
  <c r="BY16" i="15"/>
  <c r="D2" i="14"/>
  <c r="CH23" i="15" l="1"/>
  <c r="E2" i="14"/>
  <c r="F2" i="14"/>
  <c r="G2" i="14"/>
  <c r="H2" i="14"/>
  <c r="I2" i="14"/>
  <c r="J2" i="14"/>
  <c r="K2" i="14"/>
  <c r="L2" i="14"/>
  <c r="M2" i="14"/>
  <c r="B2" i="14"/>
  <c r="H3" i="14" l="1"/>
  <c r="F3" i="14"/>
  <c r="D3" i="14"/>
  <c r="M3" i="14"/>
  <c r="K3" i="14"/>
  <c r="J3" i="14"/>
  <c r="I3" i="14"/>
  <c r="E3" i="14"/>
  <c r="G3" i="14"/>
  <c r="L3" i="14"/>
  <c r="C12" i="2"/>
  <c r="F16" i="10" l="1"/>
  <c r="F17" i="10"/>
  <c r="E18" i="5" l="1"/>
  <c r="E9" i="5"/>
  <c r="D4" i="5"/>
  <c r="F6" i="10" l="1"/>
  <c r="C36" i="12"/>
  <c r="F8" i="10" s="1"/>
  <c r="F7" i="10"/>
  <c r="F10" i="10" l="1"/>
  <c r="F12" i="10" s="1"/>
  <c r="F13" i="10" s="1"/>
  <c r="F18" i="10" s="1"/>
  <c r="F19" i="10" s="1"/>
  <c r="F20" i="10" s="1"/>
  <c r="F21" i="10" l="1"/>
  <c r="F22" i="10" s="1"/>
  <c r="F23" i="10" s="1"/>
  <c r="F25" i="10" s="1"/>
  <c r="E16" i="5"/>
  <c r="E17" i="9" l="1"/>
  <c r="D143" i="11" l="1"/>
  <c r="E139" i="11"/>
  <c r="E138" i="11"/>
  <c r="C97" i="11"/>
  <c r="D52" i="11"/>
  <c r="F52" i="11" s="1"/>
  <c r="E51" i="11"/>
  <c r="F50" i="11"/>
  <c r="E50" i="11"/>
  <c r="D49" i="11"/>
  <c r="F49" i="11" s="1"/>
  <c r="D46" i="11"/>
  <c r="D47" i="11" s="1"/>
  <c r="E47" i="11" s="1"/>
  <c r="I29" i="11"/>
  <c r="C10" i="11"/>
  <c r="G9" i="11"/>
  <c r="F9" i="11"/>
  <c r="E9" i="11"/>
  <c r="D9" i="11"/>
  <c r="C9" i="11"/>
  <c r="P8" i="11"/>
  <c r="M8" i="11"/>
  <c r="P7" i="11"/>
  <c r="M7" i="11"/>
  <c r="P6" i="11"/>
  <c r="M6" i="11"/>
  <c r="P5" i="11"/>
  <c r="M5" i="11"/>
  <c r="M4" i="11"/>
  <c r="P3" i="11"/>
  <c r="M3" i="11"/>
  <c r="P2" i="11"/>
  <c r="M2" i="11"/>
  <c r="M198" i="9"/>
  <c r="E198" i="9"/>
  <c r="M191" i="9"/>
  <c r="E191" i="9"/>
  <c r="K187" i="9"/>
  <c r="E187" i="9"/>
  <c r="M187" i="9" s="1"/>
  <c r="C187" i="9"/>
  <c r="E185" i="9"/>
  <c r="M185" i="9" s="1"/>
  <c r="L184" i="9"/>
  <c r="K184" i="9"/>
  <c r="E184" i="9"/>
  <c r="D184" i="9"/>
  <c r="C184" i="9"/>
  <c r="M173" i="9"/>
  <c r="E173" i="9"/>
  <c r="M166" i="9"/>
  <c r="E166" i="9"/>
  <c r="K162" i="9"/>
  <c r="E162" i="9"/>
  <c r="M162" i="9" s="1"/>
  <c r="C162" i="9"/>
  <c r="E160" i="9"/>
  <c r="M160" i="9" s="1"/>
  <c r="L159" i="9"/>
  <c r="K159" i="9"/>
  <c r="E159" i="9"/>
  <c r="M159" i="9" s="1"/>
  <c r="D159" i="9"/>
  <c r="C159" i="9"/>
  <c r="M147" i="9"/>
  <c r="E147" i="9"/>
  <c r="M140" i="9"/>
  <c r="E140" i="9"/>
  <c r="K136" i="9"/>
  <c r="E136" i="9"/>
  <c r="M136" i="9" s="1"/>
  <c r="C136" i="9"/>
  <c r="E134" i="9"/>
  <c r="M134" i="9" s="1"/>
  <c r="L133" i="9"/>
  <c r="K133" i="9"/>
  <c r="E133" i="9"/>
  <c r="D133" i="9"/>
  <c r="C133" i="9"/>
  <c r="M121" i="9"/>
  <c r="E121" i="9"/>
  <c r="M114" i="9"/>
  <c r="E114" i="9"/>
  <c r="K110" i="9"/>
  <c r="E110" i="9"/>
  <c r="M110" i="9" s="1"/>
  <c r="C110" i="9"/>
  <c r="E108" i="9"/>
  <c r="M108" i="9" s="1"/>
  <c r="L107" i="9"/>
  <c r="K107" i="9"/>
  <c r="E107" i="9"/>
  <c r="M107" i="9" s="1"/>
  <c r="D107" i="9"/>
  <c r="C107" i="9"/>
  <c r="M96" i="9"/>
  <c r="E96" i="9"/>
  <c r="M89" i="9"/>
  <c r="E89" i="9"/>
  <c r="K85" i="9"/>
  <c r="E85" i="9"/>
  <c r="M85" i="9" s="1"/>
  <c r="C85" i="9"/>
  <c r="E83" i="9"/>
  <c r="M83" i="9" s="1"/>
  <c r="L82" i="9"/>
  <c r="K82" i="9"/>
  <c r="E82" i="9"/>
  <c r="D82" i="9"/>
  <c r="C82" i="9"/>
  <c r="M71" i="9"/>
  <c r="E71" i="9"/>
  <c r="M64" i="9"/>
  <c r="E64" i="9"/>
  <c r="K60" i="9"/>
  <c r="E60" i="9"/>
  <c r="M60" i="9" s="1"/>
  <c r="C60" i="9"/>
  <c r="E58" i="9"/>
  <c r="M58" i="9" s="1"/>
  <c r="L57" i="9"/>
  <c r="K57" i="9"/>
  <c r="E57" i="9"/>
  <c r="D57" i="9"/>
  <c r="C57" i="9"/>
  <c r="M46" i="9"/>
  <c r="E46" i="9"/>
  <c r="M39" i="9"/>
  <c r="E39" i="9"/>
  <c r="K35" i="9"/>
  <c r="E35" i="9"/>
  <c r="M35" i="9" s="1"/>
  <c r="C35" i="9"/>
  <c r="E33" i="9"/>
  <c r="M33" i="9" s="1"/>
  <c r="L32" i="9"/>
  <c r="K32" i="9"/>
  <c r="E32" i="9"/>
  <c r="D32" i="9"/>
  <c r="C32" i="9"/>
  <c r="M21" i="9"/>
  <c r="E21" i="9"/>
  <c r="W21" i="9"/>
  <c r="M17" i="9"/>
  <c r="K17" i="9"/>
  <c r="E42" i="9"/>
  <c r="C17" i="9"/>
  <c r="C42" i="9" s="1"/>
  <c r="E19" i="9"/>
  <c r="M14" i="9"/>
  <c r="E14" i="9"/>
  <c r="L35" i="9"/>
  <c r="K10" i="9"/>
  <c r="E10" i="9"/>
  <c r="M10" i="9" s="1"/>
  <c r="L34" i="9"/>
  <c r="N34" i="9" s="1"/>
  <c r="C9" i="9"/>
  <c r="K9" i="9" s="1"/>
  <c r="D58" i="9"/>
  <c r="E8" i="9"/>
  <c r="M8" i="9" s="1"/>
  <c r="C8" i="9"/>
  <c r="L7" i="9"/>
  <c r="K7" i="9"/>
  <c r="E7" i="9"/>
  <c r="M7" i="9" s="1"/>
  <c r="D7" i="9"/>
  <c r="E5" i="7"/>
  <c r="E7" i="7" s="1"/>
  <c r="E8" i="7" s="1"/>
  <c r="E9" i="7" s="1"/>
  <c r="D7" i="7"/>
  <c r="E11" i="7" s="1"/>
  <c r="D10" i="6"/>
  <c r="D8" i="6"/>
  <c r="F8" i="6" s="1"/>
  <c r="D7" i="6"/>
  <c r="F7" i="6" s="1"/>
  <c r="D6" i="6"/>
  <c r="F6" i="6" s="1"/>
  <c r="D15" i="6"/>
  <c r="C13" i="6"/>
  <c r="E9" i="6"/>
  <c r="F13" i="6" s="1"/>
  <c r="C7" i="6"/>
  <c r="C6" i="6"/>
  <c r="D5" i="6"/>
  <c r="F5" i="6" s="1"/>
  <c r="C16" i="5"/>
  <c r="E15" i="5"/>
  <c r="E14" i="5"/>
  <c r="E13" i="5"/>
  <c r="E12" i="5"/>
  <c r="E7" i="5"/>
  <c r="F4" i="5"/>
  <c r="C17" i="4"/>
  <c r="E10" i="4"/>
  <c r="F17" i="4" s="1"/>
  <c r="F8" i="4"/>
  <c r="F7" i="4"/>
  <c r="F6" i="4"/>
  <c r="F5" i="4"/>
  <c r="C15" i="3"/>
  <c r="F15" i="3"/>
  <c r="F7" i="3"/>
  <c r="F6" i="3"/>
  <c r="F5" i="3"/>
  <c r="E9" i="2"/>
  <c r="F14" i="2" s="1"/>
  <c r="F8" i="2"/>
  <c r="F7" i="2"/>
  <c r="C7" i="2"/>
  <c r="F6" i="2"/>
  <c r="C6" i="2"/>
  <c r="C6" i="4" s="1"/>
  <c r="F5" i="2"/>
  <c r="E148" i="11" l="1"/>
  <c r="E149" i="11"/>
  <c r="E150" i="11"/>
  <c r="F7" i="9"/>
  <c r="D5" i="5"/>
  <c r="F5" i="5" s="1"/>
  <c r="F7" i="5" s="1"/>
  <c r="F12" i="2"/>
  <c r="F13" i="2"/>
  <c r="E12" i="7"/>
  <c r="D44" i="11"/>
  <c r="D45" i="11"/>
  <c r="E45" i="11" s="1"/>
  <c r="E49" i="11"/>
  <c r="D41" i="11"/>
  <c r="D42" i="11" s="1"/>
  <c r="E42" i="11" s="1"/>
  <c r="N35" i="9"/>
  <c r="F16" i="4"/>
  <c r="F14" i="5"/>
  <c r="F15" i="5"/>
  <c r="E52" i="11"/>
  <c r="E46" i="11"/>
  <c r="D9" i="9"/>
  <c r="F9" i="9" s="1"/>
  <c r="L9" i="9"/>
  <c r="N9" i="9" s="1"/>
  <c r="F32" i="9"/>
  <c r="F57" i="9"/>
  <c r="F82" i="9"/>
  <c r="F107" i="9"/>
  <c r="F133" i="9"/>
  <c r="F159" i="9"/>
  <c r="F184" i="9"/>
  <c r="F16" i="5"/>
  <c r="F12" i="5"/>
  <c r="M12" i="9"/>
  <c r="N17" i="9" s="1"/>
  <c r="F9" i="3"/>
  <c r="F14" i="3"/>
  <c r="F15" i="4"/>
  <c r="F13" i="5"/>
  <c r="E37" i="9"/>
  <c r="F42" i="9" s="1"/>
  <c r="E62" i="9"/>
  <c r="E87" i="9"/>
  <c r="E138" i="9"/>
  <c r="E189" i="9"/>
  <c r="D83" i="9"/>
  <c r="L58" i="9"/>
  <c r="F58" i="9"/>
  <c r="E44" i="9"/>
  <c r="E65" i="9"/>
  <c r="C67" i="9"/>
  <c r="K42" i="9"/>
  <c r="N7" i="9"/>
  <c r="C65" i="9"/>
  <c r="E67" i="9"/>
  <c r="M42" i="9"/>
  <c r="D8" i="9"/>
  <c r="F8" i="9" s="1"/>
  <c r="L8" i="9"/>
  <c r="N8" i="9" s="1"/>
  <c r="C186" i="9"/>
  <c r="K186" i="9"/>
  <c r="C161" i="9"/>
  <c r="K135" i="9"/>
  <c r="C109" i="9"/>
  <c r="K84" i="9"/>
  <c r="K161" i="9"/>
  <c r="C135" i="9"/>
  <c r="K109" i="9"/>
  <c r="C84" i="9"/>
  <c r="D10" i="9"/>
  <c r="F10" i="9" s="1"/>
  <c r="L10" i="9"/>
  <c r="N10" i="9" s="1"/>
  <c r="E12" i="9"/>
  <c r="F17" i="9" s="1"/>
  <c r="M19" i="9"/>
  <c r="M200" i="9"/>
  <c r="E200" i="9"/>
  <c r="E175" i="9"/>
  <c r="M149" i="9"/>
  <c r="E149" i="9"/>
  <c r="M98" i="9"/>
  <c r="E98" i="9"/>
  <c r="M175" i="9"/>
  <c r="M123" i="9"/>
  <c r="E123" i="9"/>
  <c r="M73" i="9"/>
  <c r="E73" i="9"/>
  <c r="E23" i="9"/>
  <c r="M23" i="9"/>
  <c r="D33" i="9"/>
  <c r="F33" i="9" s="1"/>
  <c r="L33" i="9"/>
  <c r="N33" i="9" s="1"/>
  <c r="D34" i="9"/>
  <c r="F34" i="9" s="1"/>
  <c r="K34" i="9"/>
  <c r="D35" i="9"/>
  <c r="F35" i="9" s="1"/>
  <c r="D59" i="9"/>
  <c r="K59" i="9"/>
  <c r="M112" i="9"/>
  <c r="N107" i="9"/>
  <c r="M164" i="9"/>
  <c r="N159" i="9"/>
  <c r="K185" i="9"/>
  <c r="C185" i="9"/>
  <c r="K160" i="9"/>
  <c r="C160" i="9"/>
  <c r="K108" i="9"/>
  <c r="C108" i="9"/>
  <c r="K134" i="9"/>
  <c r="C134" i="9"/>
  <c r="K83" i="9"/>
  <c r="C83" i="9"/>
  <c r="K8" i="9"/>
  <c r="E141" i="11"/>
  <c r="E143" i="11" s="1"/>
  <c r="D60" i="9"/>
  <c r="M32" i="9"/>
  <c r="M37" i="9" s="1"/>
  <c r="C33" i="9"/>
  <c r="K33" i="9"/>
  <c r="C34" i="9"/>
  <c r="E48" i="9"/>
  <c r="M48" i="9"/>
  <c r="M57" i="9"/>
  <c r="M62" i="9" s="1"/>
  <c r="C58" i="9"/>
  <c r="K58" i="9"/>
  <c r="C59" i="9"/>
  <c r="M82" i="9"/>
  <c r="M87" i="9" s="1"/>
  <c r="E112" i="9"/>
  <c r="M133" i="9"/>
  <c r="M138" i="9" s="1"/>
  <c r="E164" i="9"/>
  <c r="D53" i="11"/>
  <c r="M184" i="9"/>
  <c r="M189" i="9" s="1"/>
  <c r="F9" i="6"/>
  <c r="F12" i="6"/>
  <c r="F9" i="2"/>
  <c r="F10" i="4"/>
  <c r="E145" i="11" l="1"/>
  <c r="E146" i="11" s="1"/>
  <c r="E151" i="11" s="1"/>
  <c r="E152" i="11" s="1"/>
  <c r="E53" i="11"/>
  <c r="E64" i="11" s="1"/>
  <c r="E41" i="11"/>
  <c r="D40" i="11"/>
  <c r="E40" i="11" s="1"/>
  <c r="D48" i="11"/>
  <c r="E44" i="11"/>
  <c r="E48" i="11" s="1"/>
  <c r="E63" i="11" s="1"/>
  <c r="F12" i="9"/>
  <c r="F9" i="5"/>
  <c r="F10" i="5" s="1"/>
  <c r="F17" i="5" s="1"/>
  <c r="F18" i="5" s="1"/>
  <c r="F10" i="3"/>
  <c r="F11" i="3" s="1"/>
  <c r="D39" i="11"/>
  <c r="D36" i="11"/>
  <c r="D37" i="11" s="1"/>
  <c r="E37" i="11" s="1"/>
  <c r="F37" i="9"/>
  <c r="F10" i="6"/>
  <c r="N184" i="9"/>
  <c r="L60" i="9"/>
  <c r="F60" i="9"/>
  <c r="D85" i="9"/>
  <c r="D84" i="9"/>
  <c r="L59" i="9"/>
  <c r="F59" i="9"/>
  <c r="M44" i="9"/>
  <c r="N19" i="9"/>
  <c r="N42" i="9"/>
  <c r="N12" i="9"/>
  <c r="F19" i="9"/>
  <c r="F83" i="9"/>
  <c r="D108" i="9"/>
  <c r="E85" i="11"/>
  <c r="E75" i="11"/>
  <c r="N133" i="9"/>
  <c r="N82" i="9"/>
  <c r="E92" i="9"/>
  <c r="M67" i="9"/>
  <c r="N67" i="9" s="1"/>
  <c r="F67" i="9"/>
  <c r="K65" i="9"/>
  <c r="N57" i="9"/>
  <c r="N32" i="9"/>
  <c r="N37" i="9" s="1"/>
  <c r="C92" i="9"/>
  <c r="K67" i="9"/>
  <c r="M65" i="9"/>
  <c r="E69" i="9"/>
  <c r="F44" i="9"/>
  <c r="L83" i="9"/>
  <c r="N58" i="9"/>
  <c r="E13" i="7"/>
  <c r="F12" i="4"/>
  <c r="F10" i="2"/>
  <c r="D43" i="11" l="1"/>
  <c r="E73" i="11" s="1"/>
  <c r="E39" i="11"/>
  <c r="E43" i="11" s="1"/>
  <c r="E62" i="11" s="1"/>
  <c r="E36" i="11"/>
  <c r="E74" i="11"/>
  <c r="E84" i="11"/>
  <c r="F62" i="9"/>
  <c r="F65" i="9" s="1"/>
  <c r="F11" i="6"/>
  <c r="F14" i="6" s="1"/>
  <c r="F15" i="6" s="1"/>
  <c r="F16" i="6" s="1"/>
  <c r="F13" i="4"/>
  <c r="F18" i="4" s="1"/>
  <c r="F11" i="2"/>
  <c r="F15" i="2" s="1"/>
  <c r="F16" i="2" s="1"/>
  <c r="F17" i="2" s="1"/>
  <c r="F18" i="2" s="1"/>
  <c r="D35" i="11"/>
  <c r="E35" i="11" s="1"/>
  <c r="D34" i="11"/>
  <c r="E34" i="11" s="1"/>
  <c r="D31" i="11"/>
  <c r="D29" i="11" s="1"/>
  <c r="F39" i="9"/>
  <c r="F41" i="9" s="1"/>
  <c r="F14" i="9"/>
  <c r="F16" i="9" s="1"/>
  <c r="F19" i="5"/>
  <c r="N83" i="9"/>
  <c r="L108" i="9"/>
  <c r="E94" i="9"/>
  <c r="F69" i="9"/>
  <c r="C117" i="9"/>
  <c r="K92" i="9"/>
  <c r="D134" i="9"/>
  <c r="F108" i="9"/>
  <c r="M69" i="9"/>
  <c r="N44" i="9"/>
  <c r="N59" i="9"/>
  <c r="L84" i="9"/>
  <c r="D110" i="9"/>
  <c r="F85" i="9"/>
  <c r="N60" i="9"/>
  <c r="L85" i="9"/>
  <c r="N39" i="9"/>
  <c r="E117" i="9"/>
  <c r="M92" i="9"/>
  <c r="N92" i="9" s="1"/>
  <c r="F92" i="9"/>
  <c r="E95" i="11"/>
  <c r="E105" i="11" s="1"/>
  <c r="E117" i="11" s="1"/>
  <c r="N14" i="9"/>
  <c r="D109" i="9"/>
  <c r="F84" i="9"/>
  <c r="E15" i="7"/>
  <c r="E16" i="7" s="1"/>
  <c r="E18" i="7" s="1"/>
  <c r="E19" i="7" s="1"/>
  <c r="E83" i="11" l="1"/>
  <c r="E93" i="11" s="1"/>
  <c r="E103" i="11" s="1"/>
  <c r="E115" i="11" s="1"/>
  <c r="E94" i="11"/>
  <c r="E104" i="11" s="1"/>
  <c r="E116" i="11" s="1"/>
  <c r="E130" i="11" s="1"/>
  <c r="F17" i="6"/>
  <c r="F18" i="6" s="1"/>
  <c r="F19" i="6" s="1"/>
  <c r="F21" i="6" s="1"/>
  <c r="F20" i="5"/>
  <c r="F21" i="5" s="1"/>
  <c r="F22" i="5" s="1"/>
  <c r="E22" i="7"/>
  <c r="D32" i="11"/>
  <c r="E32" i="11" s="1"/>
  <c r="E38" i="11"/>
  <c r="E61" i="11" s="1"/>
  <c r="D30" i="11"/>
  <c r="E30" i="11" s="1"/>
  <c r="E31" i="11"/>
  <c r="D26" i="11"/>
  <c r="D21" i="11" s="1"/>
  <c r="F64" i="9"/>
  <c r="F66" i="9" s="1"/>
  <c r="F19" i="4"/>
  <c r="F20" i="4" s="1"/>
  <c r="D38" i="11"/>
  <c r="E82" i="11" s="1"/>
  <c r="N16" i="9"/>
  <c r="N41" i="9"/>
  <c r="N62" i="9"/>
  <c r="N64" i="9" s="1"/>
  <c r="F87" i="9"/>
  <c r="E29" i="11"/>
  <c r="E131" i="11"/>
  <c r="D135" i="9"/>
  <c r="F109" i="9"/>
  <c r="E143" i="9"/>
  <c r="M117" i="9"/>
  <c r="N117" i="9" s="1"/>
  <c r="F117" i="9"/>
  <c r="L110" i="9"/>
  <c r="N85" i="9"/>
  <c r="L109" i="9"/>
  <c r="N84" i="9"/>
  <c r="F134" i="9"/>
  <c r="D160" i="9"/>
  <c r="L134" i="9"/>
  <c r="N108" i="9"/>
  <c r="F110" i="9"/>
  <c r="D136" i="9"/>
  <c r="M94" i="9"/>
  <c r="N69" i="9"/>
  <c r="C143" i="9"/>
  <c r="K117" i="9"/>
  <c r="E119" i="9"/>
  <c r="F94" i="9"/>
  <c r="F19" i="2"/>
  <c r="F20" i="2" s="1"/>
  <c r="F22" i="2" s="1"/>
  <c r="E72" i="11" l="1"/>
  <c r="E92" i="11" s="1"/>
  <c r="E102" i="11" s="1"/>
  <c r="E114" i="11" s="1"/>
  <c r="F21" i="4"/>
  <c r="F22" i="4" s="1"/>
  <c r="F23" i="4" s="1"/>
  <c r="F25" i="4" s="1"/>
  <c r="D27" i="11"/>
  <c r="E27" i="11" s="1"/>
  <c r="D25" i="11"/>
  <c r="E25" i="11" s="1"/>
  <c r="E26" i="11"/>
  <c r="D33" i="11"/>
  <c r="E81" i="11" s="1"/>
  <c r="E33" i="11"/>
  <c r="E60" i="11" s="1"/>
  <c r="D24" i="11"/>
  <c r="F89" i="9"/>
  <c r="F91" i="9" s="1"/>
  <c r="N65" i="9"/>
  <c r="N66" i="9" s="1"/>
  <c r="F112" i="9"/>
  <c r="N87" i="9"/>
  <c r="D22" i="11"/>
  <c r="E22" i="11" s="1"/>
  <c r="D19" i="11"/>
  <c r="D20" i="11"/>
  <c r="E20" i="11" s="1"/>
  <c r="D16" i="11"/>
  <c r="E21" i="11"/>
  <c r="E129" i="11"/>
  <c r="P15" i="11"/>
  <c r="Q15" i="11" s="1"/>
  <c r="P14" i="11"/>
  <c r="E145" i="9"/>
  <c r="F119" i="9"/>
  <c r="C169" i="9"/>
  <c r="K143" i="9"/>
  <c r="D162" i="9"/>
  <c r="F136" i="9"/>
  <c r="N134" i="9"/>
  <c r="L160" i="9"/>
  <c r="N110" i="9"/>
  <c r="L136" i="9"/>
  <c r="M119" i="9"/>
  <c r="N94" i="9"/>
  <c r="D185" i="9"/>
  <c r="F185" i="9" s="1"/>
  <c r="F160" i="9"/>
  <c r="E169" i="9"/>
  <c r="M143" i="9"/>
  <c r="N143" i="9" s="1"/>
  <c r="F143" i="9"/>
  <c r="D161" i="9"/>
  <c r="F135" i="9"/>
  <c r="E167" i="9"/>
  <c r="C167" i="9"/>
  <c r="N109" i="9"/>
  <c r="L135" i="9"/>
  <c r="E71" i="11" l="1"/>
  <c r="E91" i="11" s="1"/>
  <c r="E101" i="11" s="1"/>
  <c r="D28" i="11"/>
  <c r="E70" i="11" s="1"/>
  <c r="E24" i="11"/>
  <c r="E28" i="11" s="1"/>
  <c r="E59" i="11" s="1"/>
  <c r="N112" i="9"/>
  <c r="N114" i="9" s="1"/>
  <c r="F114" i="9"/>
  <c r="F116" i="9" s="1"/>
  <c r="N89" i="9"/>
  <c r="N91" i="9" s="1"/>
  <c r="P17" i="11"/>
  <c r="Q17" i="11" s="1"/>
  <c r="P16" i="11"/>
  <c r="Q16" i="11" s="1"/>
  <c r="E128" i="11"/>
  <c r="P18" i="11"/>
  <c r="Q18" i="11" s="1"/>
  <c r="F138" i="9"/>
  <c r="D17" i="11"/>
  <c r="E17" i="11" s="1"/>
  <c r="E16" i="11"/>
  <c r="D15" i="11"/>
  <c r="E15" i="11" s="1"/>
  <c r="D14" i="11"/>
  <c r="D23" i="11"/>
  <c r="E19" i="11"/>
  <c r="E23" i="11" s="1"/>
  <c r="E58" i="11" s="1"/>
  <c r="Q14" i="11"/>
  <c r="K167" i="9"/>
  <c r="M167" i="9"/>
  <c r="D186" i="9"/>
  <c r="F186" i="9" s="1"/>
  <c r="F161" i="9"/>
  <c r="M145" i="9"/>
  <c r="N119" i="9"/>
  <c r="L185" i="9"/>
  <c r="N185" i="9" s="1"/>
  <c r="N160" i="9"/>
  <c r="L161" i="9"/>
  <c r="N135" i="9"/>
  <c r="E194" i="9"/>
  <c r="F169" i="9"/>
  <c r="M169" i="9"/>
  <c r="N169" i="9" s="1"/>
  <c r="L162" i="9"/>
  <c r="N136" i="9"/>
  <c r="D187" i="9"/>
  <c r="F187" i="9" s="1"/>
  <c r="F162" i="9"/>
  <c r="C194" i="9"/>
  <c r="K194" i="9" s="1"/>
  <c r="K169" i="9"/>
  <c r="E171" i="9"/>
  <c r="F145" i="9"/>
  <c r="E80" i="11" l="1"/>
  <c r="E90" i="11"/>
  <c r="E100" i="11" s="1"/>
  <c r="F164" i="9"/>
  <c r="F167" i="9" s="1"/>
  <c r="N138" i="9"/>
  <c r="N140" i="9" s="1"/>
  <c r="D18" i="11"/>
  <c r="E14" i="11"/>
  <c r="E18" i="11" s="1"/>
  <c r="E57" i="11" s="1"/>
  <c r="F140" i="9"/>
  <c r="F142" i="9" s="1"/>
  <c r="E79" i="11"/>
  <c r="E69" i="11"/>
  <c r="F189" i="9"/>
  <c r="N116" i="9"/>
  <c r="E113" i="11"/>
  <c r="L187" i="9"/>
  <c r="N187" i="9" s="1"/>
  <c r="N162" i="9"/>
  <c r="M194" i="9"/>
  <c r="N194" i="9" s="1"/>
  <c r="F194" i="9"/>
  <c r="L186" i="9"/>
  <c r="N186" i="9" s="1"/>
  <c r="N161" i="9"/>
  <c r="E196" i="9"/>
  <c r="F196" i="9" s="1"/>
  <c r="F171" i="9"/>
  <c r="M171" i="9"/>
  <c r="N145" i="9"/>
  <c r="E112" i="11" l="1"/>
  <c r="E126" i="11" s="1"/>
  <c r="F166" i="9"/>
  <c r="F168" i="9" s="1"/>
  <c r="N142" i="9"/>
  <c r="E89" i="11"/>
  <c r="E99" i="11" s="1"/>
  <c r="E111" i="11" s="1"/>
  <c r="N164" i="9"/>
  <c r="N167" i="9" s="1"/>
  <c r="P22" i="11"/>
  <c r="Q22" i="11" s="1"/>
  <c r="P21" i="11"/>
  <c r="P19" i="11"/>
  <c r="P20" i="11"/>
  <c r="Q20" i="11" s="1"/>
  <c r="E127" i="11"/>
  <c r="P23" i="11"/>
  <c r="Q23" i="11" s="1"/>
  <c r="E78" i="11"/>
  <c r="E68" i="11"/>
  <c r="F191" i="9"/>
  <c r="F193" i="9" s="1"/>
  <c r="N189" i="9"/>
  <c r="M196" i="9"/>
  <c r="N196" i="9" s="1"/>
  <c r="N171" i="9"/>
  <c r="P24" i="11" l="1"/>
  <c r="N166" i="9"/>
  <c r="N168" i="9" s="1"/>
  <c r="E88" i="11"/>
  <c r="E98" i="11" s="1"/>
  <c r="Q19" i="11"/>
  <c r="N191" i="9"/>
  <c r="N193" i="9" s="1"/>
  <c r="P27" i="11"/>
  <c r="E125" i="11"/>
  <c r="P26" i="11"/>
  <c r="P25" i="11"/>
  <c r="Q25" i="11" s="1"/>
  <c r="F13" i="3"/>
  <c r="F16" i="3" s="1"/>
  <c r="E110" i="11" l="1"/>
  <c r="F17" i="3"/>
  <c r="F18" i="3" s="1"/>
  <c r="F19" i="3" l="1"/>
  <c r="F20" i="3" s="1"/>
  <c r="F21" i="3" s="1"/>
  <c r="P28" i="11"/>
  <c r="P29" i="11" s="1"/>
  <c r="E124" i="11"/>
  <c r="E118" i="11"/>
  <c r="F110" i="11" s="1"/>
  <c r="G110" i="11" s="1"/>
  <c r="H110" i="11" s="1"/>
  <c r="F23" i="3" l="1"/>
  <c r="O28" i="11"/>
  <c r="F117" i="11"/>
  <c r="G117" i="11" s="1"/>
  <c r="H117" i="11" s="1"/>
  <c r="F115" i="11"/>
  <c r="G115" i="11" s="1"/>
  <c r="H115" i="11" s="1"/>
  <c r="F116" i="11"/>
  <c r="G116" i="11" s="1"/>
  <c r="H116" i="11" s="1"/>
  <c r="F114" i="11"/>
  <c r="G114" i="11" s="1"/>
  <c r="H114" i="11" s="1"/>
  <c r="F112" i="11"/>
  <c r="G112" i="11" s="1"/>
  <c r="H112" i="11" s="1"/>
  <c r="F113" i="11"/>
  <c r="G113" i="11" s="1"/>
  <c r="H113" i="11" s="1"/>
  <c r="F111" i="11"/>
  <c r="G111" i="11" s="1"/>
  <c r="H111" i="11" s="1"/>
  <c r="E132" i="11"/>
  <c r="C124" i="11" s="1"/>
  <c r="F124" i="11" s="1"/>
  <c r="G124" i="11" s="1"/>
  <c r="O24" i="11" l="1"/>
  <c r="O17" i="11"/>
  <c r="O16" i="11"/>
  <c r="O18" i="11"/>
  <c r="R28" i="11"/>
  <c r="O15" i="11"/>
  <c r="O14" i="11"/>
  <c r="C129" i="11"/>
  <c r="F129" i="11" s="1"/>
  <c r="G129" i="11" s="1"/>
  <c r="C130" i="11"/>
  <c r="F130" i="11" s="1"/>
  <c r="G130" i="11" s="1"/>
  <c r="C128" i="11"/>
  <c r="F128" i="11" s="1"/>
  <c r="G128" i="11" s="1"/>
  <c r="C131" i="11"/>
  <c r="F131" i="11" s="1"/>
  <c r="G131" i="11" s="1"/>
  <c r="C126" i="11"/>
  <c r="F126" i="11" s="1"/>
  <c r="G126" i="11" s="1"/>
  <c r="C127" i="11"/>
  <c r="F127" i="11" s="1"/>
  <c r="G127" i="11" s="1"/>
  <c r="C125" i="11"/>
  <c r="F125" i="11" s="1"/>
  <c r="G125" i="11" s="1"/>
  <c r="O26" i="11"/>
  <c r="O25" i="11"/>
  <c r="O27" i="11"/>
  <c r="H118" i="11"/>
  <c r="I114" i="11" s="1"/>
  <c r="J114" i="11" s="1"/>
  <c r="K114" i="11" s="1"/>
  <c r="O23" i="11"/>
  <c r="O20" i="11"/>
  <c r="O22" i="11"/>
  <c r="O21" i="11"/>
  <c r="O19" i="11"/>
  <c r="I116" i="11" l="1"/>
  <c r="J116" i="11" s="1"/>
  <c r="K116" i="11" s="1"/>
  <c r="G132" i="11"/>
  <c r="I113" i="11"/>
  <c r="J113" i="11" s="1"/>
  <c r="K113" i="11" s="1"/>
  <c r="I112" i="11"/>
  <c r="J112" i="11" s="1"/>
  <c r="K112" i="11" s="1"/>
  <c r="I111" i="11"/>
  <c r="J111" i="11" s="1"/>
  <c r="K111" i="11" s="1"/>
  <c r="R16" i="11"/>
  <c r="R17" i="11"/>
  <c r="R15" i="11"/>
  <c r="R14" i="11"/>
  <c r="I117" i="11"/>
  <c r="J117" i="11" s="1"/>
  <c r="K117" i="11" s="1"/>
  <c r="I115" i="11"/>
  <c r="J115" i="11" s="1"/>
  <c r="K115" i="11" s="1"/>
  <c r="R25" i="11"/>
  <c r="R27" i="11"/>
  <c r="R26" i="11"/>
  <c r="R19" i="11"/>
  <c r="R18" i="11"/>
  <c r="R20" i="11"/>
  <c r="R23" i="11"/>
  <c r="R22" i="11"/>
  <c r="H119" i="11"/>
  <c r="H120" i="11" s="1"/>
  <c r="I110" i="11"/>
  <c r="J110" i="11" s="1"/>
  <c r="K110" i="11" s="1"/>
  <c r="F132" i="11"/>
  <c r="M18" i="9" l="1"/>
  <c r="E18" i="9" l="1"/>
  <c r="M43" i="9"/>
  <c r="N18" i="9"/>
  <c r="N20" i="9" s="1"/>
  <c r="E153" i="11" l="1"/>
  <c r="M68" i="9"/>
  <c r="N43" i="9"/>
  <c r="N45" i="9" s="1"/>
  <c r="N27" i="11"/>
  <c r="Q27" i="11" s="1"/>
  <c r="N24" i="11"/>
  <c r="N28" i="11"/>
  <c r="Q28" i="11" s="1"/>
  <c r="N26" i="11"/>
  <c r="Q26" i="11" s="1"/>
  <c r="N21" i="11"/>
  <c r="N21" i="9"/>
  <c r="N22" i="9" s="1"/>
  <c r="N23" i="9" s="1"/>
  <c r="N24" i="9" s="1"/>
  <c r="N25" i="9" s="1"/>
  <c r="E43" i="9"/>
  <c r="F18" i="9"/>
  <c r="F20" i="9" s="1"/>
  <c r="E154" i="11" l="1"/>
  <c r="E155" i="11" s="1"/>
  <c r="E156" i="11" s="1"/>
  <c r="U27" i="9"/>
  <c r="E68" i="9"/>
  <c r="F43" i="9"/>
  <c r="F45" i="9" s="1"/>
  <c r="T8" i="9"/>
  <c r="Q21" i="11"/>
  <c r="R21" i="11"/>
  <c r="M93" i="9"/>
  <c r="N68" i="9"/>
  <c r="N70" i="9" s="1"/>
  <c r="F21" i="9"/>
  <c r="F22" i="9" s="1"/>
  <c r="Q24" i="11"/>
  <c r="R24" i="11"/>
  <c r="N46" i="9"/>
  <c r="N47" i="9" s="1"/>
  <c r="N48" i="9" s="1"/>
  <c r="N49" i="9" s="1"/>
  <c r="E158" i="11" l="1"/>
  <c r="F23" i="9"/>
  <c r="F24" i="9" s="1"/>
  <c r="F25" i="9" s="1"/>
  <c r="N50" i="9"/>
  <c r="N71" i="9"/>
  <c r="N72" i="9" s="1"/>
  <c r="N73" i="9" s="1"/>
  <c r="N74" i="9" s="1"/>
  <c r="N75" i="9" s="1"/>
  <c r="R29" i="11"/>
  <c r="M118" i="9"/>
  <c r="N93" i="9"/>
  <c r="N95" i="9" s="1"/>
  <c r="Q29" i="11"/>
  <c r="F46" i="9"/>
  <c r="F47" i="9" s="1"/>
  <c r="E93" i="9"/>
  <c r="F68" i="9"/>
  <c r="F70" i="9" s="1"/>
  <c r="H27" i="9" l="1"/>
  <c r="U77" i="9"/>
  <c r="S8" i="9"/>
  <c r="U52" i="9"/>
  <c r="T9" i="9"/>
  <c r="E118" i="9"/>
  <c r="F93" i="9"/>
  <c r="F95" i="9" s="1"/>
  <c r="F48" i="9"/>
  <c r="F49" i="9" s="1"/>
  <c r="F50" i="9" s="1"/>
  <c r="T11" i="9"/>
  <c r="F71" i="9"/>
  <c r="F72" i="9" s="1"/>
  <c r="F73" i="9" s="1"/>
  <c r="F74" i="9" s="1"/>
  <c r="F75" i="9" s="1"/>
  <c r="M144" i="9"/>
  <c r="N118" i="9"/>
  <c r="N120" i="9" s="1"/>
  <c r="N96" i="9"/>
  <c r="N97" i="9" s="1"/>
  <c r="N98" i="9" s="1"/>
  <c r="N99" i="9" s="1"/>
  <c r="H52" i="9" l="1"/>
  <c r="H77" i="9"/>
  <c r="N100" i="9"/>
  <c r="S11" i="9"/>
  <c r="N121" i="9"/>
  <c r="N122" i="9" s="1"/>
  <c r="N123" i="9" s="1"/>
  <c r="N124" i="9" s="1"/>
  <c r="N125" i="9" s="1"/>
  <c r="S9" i="9"/>
  <c r="E144" i="9"/>
  <c r="F118" i="9"/>
  <c r="F120" i="9" s="1"/>
  <c r="M170" i="9"/>
  <c r="N144" i="9"/>
  <c r="N146" i="9" s="1"/>
  <c r="F96" i="9"/>
  <c r="F97" i="9" s="1"/>
  <c r="F98" i="9" s="1"/>
  <c r="F99" i="9" s="1"/>
  <c r="F100" i="9" s="1"/>
  <c r="U128" i="9" l="1"/>
  <c r="H102" i="9"/>
  <c r="U102" i="9"/>
  <c r="T12" i="9"/>
  <c r="S12" i="9"/>
  <c r="N147" i="9"/>
  <c r="N148" i="9" s="1"/>
  <c r="N149" i="9" s="1"/>
  <c r="N150" i="9" s="1"/>
  <c r="N151" i="9" s="1"/>
  <c r="F121" i="9"/>
  <c r="F122" i="9" s="1"/>
  <c r="F123" i="9" s="1"/>
  <c r="F124" i="9" s="1"/>
  <c r="F125" i="9" s="1"/>
  <c r="T13" i="9"/>
  <c r="M195" i="9"/>
  <c r="N195" i="9" s="1"/>
  <c r="N197" i="9" s="1"/>
  <c r="N170" i="9"/>
  <c r="N172" i="9" s="1"/>
  <c r="E170" i="9"/>
  <c r="F144" i="9"/>
  <c r="F146" i="9" s="1"/>
  <c r="H128" i="9" l="1"/>
  <c r="U154" i="9"/>
  <c r="T14" i="9"/>
  <c r="E195" i="9"/>
  <c r="F195" i="9" s="1"/>
  <c r="F197" i="9" s="1"/>
  <c r="F170" i="9"/>
  <c r="F172" i="9" s="1"/>
  <c r="N198" i="9"/>
  <c r="N199" i="9" s="1"/>
  <c r="N200" i="9" s="1"/>
  <c r="N201" i="9" s="1"/>
  <c r="N202" i="9" s="1"/>
  <c r="S13" i="9"/>
  <c r="F147" i="9"/>
  <c r="F148" i="9" s="1"/>
  <c r="F149" i="9" s="1"/>
  <c r="F150" i="9" s="1"/>
  <c r="N173" i="9"/>
  <c r="N174" i="9" s="1"/>
  <c r="N175" i="9" s="1"/>
  <c r="N176" i="9" s="1"/>
  <c r="N177" i="9" s="1"/>
  <c r="U204" i="9" l="1"/>
  <c r="U179" i="9"/>
  <c r="F151" i="9"/>
  <c r="T16" i="9"/>
  <c r="T15" i="9"/>
  <c r="F173" i="9"/>
  <c r="F174" i="9" s="1"/>
  <c r="F175" i="9" s="1"/>
  <c r="F176" i="9" s="1"/>
  <c r="F177" i="9" s="1"/>
  <c r="F198" i="9"/>
  <c r="F199" i="9" s="1"/>
  <c r="F200" i="9" s="1"/>
  <c r="F201" i="9" s="1"/>
  <c r="H154" i="9" l="1"/>
  <c r="H179" i="9"/>
  <c r="S14" i="9"/>
  <c r="F202" i="9"/>
  <c r="S15" i="9"/>
  <c r="H204" i="9" l="1"/>
  <c r="S16"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Solimini, Kara (EHS)</author>
    <author>Rohmann, Mayeli (EHS)</author>
  </authors>
  <commentList>
    <comment ref="B44" authorId="0" shapeId="0" xr:uid="{4DA4A80B-1817-4080-B270-C74FAD0DA472}">
      <text>
        <r>
          <rPr>
            <b/>
            <sz val="12"/>
            <color indexed="81"/>
            <rFont val="Tahoma"/>
            <family val="2"/>
          </rPr>
          <t>Solimini, Kara (EHS): May 1, 2023
The May 2022 BLS wages statistics were released last week and is position salary has decreased significantly on a National level.  Therefore we are using the MA OEWS code as a benchmark.  This benchmark at the 53rd percentile is $247,350 which is still less than the currrent becnhmark of $247,470. 
As a policy decision and in an effort to not "decrease model salaries" POS (c.257) rate models will use the existing benchmark and cite the M2021 BLS code previously used.
M2022 BLS  (29-1223 Psychiatrists) National Annual Mean (MA 2022 Mean is $196,230)</t>
        </r>
        <r>
          <rPr>
            <sz val="10"/>
            <color indexed="81"/>
            <rFont val="Tahoma"/>
            <family val="2"/>
          </rPr>
          <t xml:space="preserve">
</t>
        </r>
      </text>
    </comment>
    <comment ref="B53" authorId="1" shapeId="0" xr:uid="{181E3085-2E48-4823-8EC8-B89DC446E8D4}">
      <text>
        <r>
          <rPr>
            <b/>
            <sz val="9"/>
            <color indexed="81"/>
            <rFont val="Tahoma"/>
            <family val="2"/>
          </rPr>
          <t>Rohmann, Mayeli (EHS):</t>
        </r>
        <r>
          <rPr>
            <sz val="9"/>
            <color indexed="81"/>
            <rFont val="Tahoma"/>
            <family val="2"/>
          </rPr>
          <t xml:space="preserve">
M2023 BLS Occ salary $129,025</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kara</author>
  </authors>
  <commentList>
    <comment ref="P12" authorId="0" shapeId="0" xr:uid="{00000000-0006-0000-0700-000001000000}">
      <text>
        <r>
          <rPr>
            <b/>
            <sz val="9"/>
            <color indexed="81"/>
            <rFont val="Tahoma"/>
            <family val="2"/>
          </rPr>
          <t>kara:</t>
        </r>
        <r>
          <rPr>
            <sz val="9"/>
            <color indexed="81"/>
            <rFont val="Tahoma"/>
            <family val="2"/>
          </rPr>
          <t xml:space="preserve">
This includes $$ for translation/interpertation costs  (was $926)</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<sst xmlns="http://schemas.openxmlformats.org/spreadsheetml/2006/main" count="2050" uniqueCount="629">
  <si>
    <t>Community-Based / SDV Advocacy Rate  .25 DC FTE rate</t>
  </si>
  <si>
    <t>Tier</t>
  </si>
  <si>
    <t>.25 Direct Care FTE</t>
  </si>
  <si>
    <t>Tier 1</t>
  </si>
  <si>
    <t>Salary</t>
  </si>
  <si>
    <t>FTE</t>
  </si>
  <si>
    <t>Expense</t>
  </si>
  <si>
    <t>Tier 2</t>
  </si>
  <si>
    <t>Management</t>
  </si>
  <si>
    <t>Tier 3</t>
  </si>
  <si>
    <t>Tier 4</t>
  </si>
  <si>
    <t>Tier 5</t>
  </si>
  <si>
    <t>Tier 6</t>
  </si>
  <si>
    <t>Support</t>
  </si>
  <si>
    <t>Tier 7</t>
  </si>
  <si>
    <t>Tier 8</t>
  </si>
  <si>
    <t>Sub-Total Staff</t>
  </si>
  <si>
    <t>Taxes and Fringe</t>
  </si>
  <si>
    <t xml:space="preserve">Total Staffing Costs </t>
  </si>
  <si>
    <t>Occupancy</t>
  </si>
  <si>
    <t>Total Reimbursable Exp. Excl. Admin.</t>
  </si>
  <si>
    <t>Admin. Alloc. (M&amp;G)</t>
  </si>
  <si>
    <t xml:space="preserve">Total  </t>
  </si>
  <si>
    <t>Total Annual Cost</t>
  </si>
  <si>
    <t>Monthly Amount per DC FTE</t>
  </si>
  <si>
    <t>Direct Care III</t>
  </si>
  <si>
    <t>Master Look-Up Table</t>
  </si>
  <si>
    <t>For Rate</t>
  </si>
  <si>
    <t>Source</t>
  </si>
  <si>
    <t>Salaries</t>
  </si>
  <si>
    <t>Legal Advocate</t>
  </si>
  <si>
    <t>Benchmark Expenses</t>
  </si>
  <si>
    <t>Staff Training</t>
  </si>
  <si>
    <t>Program Supp &amp; Mat</t>
  </si>
  <si>
    <t>Other Program Expenses</t>
  </si>
  <si>
    <t>Taxes &amp; Fringe</t>
  </si>
  <si>
    <t>FY21 Benchmark</t>
  </si>
  <si>
    <t xml:space="preserve">Staff Mileage </t>
  </si>
  <si>
    <t>Admin. Alloc. (M &amp; G)</t>
  </si>
  <si>
    <t>C.257 Benchmark</t>
  </si>
  <si>
    <t xml:space="preserve">Program Supplies and Materials </t>
  </si>
  <si>
    <t>Total</t>
  </si>
  <si>
    <t>Monthly Amount</t>
  </si>
  <si>
    <t xml:space="preserve"> </t>
  </si>
  <si>
    <t xml:space="preserve">Intimate Partner Abuse Education Program 
</t>
  </si>
  <si>
    <t>Cohorts per week</t>
  </si>
  <si>
    <t>BIPS Agency Data: Group Enrollments</t>
  </si>
  <si>
    <t>Program Director</t>
  </si>
  <si>
    <t xml:space="preserve"> FTS Direct Mgmt Staffing</t>
  </si>
  <si>
    <t xml:space="preserve">Chap. 257 standard </t>
  </si>
  <si>
    <t>FTS non spec. DC</t>
  </si>
  <si>
    <t xml:space="preserve">Clerical </t>
  </si>
  <si>
    <t>Total Program Staff</t>
  </si>
  <si>
    <t>Tax and Fringe</t>
  </si>
  <si>
    <t xml:space="preserve">Supervised Visitation </t>
  </si>
  <si>
    <t>Total Compensation</t>
  </si>
  <si>
    <t>Program Expenses (per FTE)</t>
  </si>
  <si>
    <t>Total Reimb excl M&amp;G</t>
  </si>
  <si>
    <t>Admin. Allocation</t>
  </si>
  <si>
    <t>TOTAL</t>
  </si>
  <si>
    <t>Chap. 257 standard</t>
  </si>
  <si>
    <t>Cost Adjustment Factor (CAF)</t>
  </si>
  <si>
    <t>Monthly rate per cohort</t>
  </si>
  <si>
    <t>Benchmark</t>
  </si>
  <si>
    <t>Clinical (LICSW Level)</t>
  </si>
  <si>
    <t>Clerical Staff</t>
  </si>
  <si>
    <t>Tax and fringe</t>
  </si>
  <si>
    <t>Training</t>
  </si>
  <si>
    <t>Program supplies &amp; materials</t>
  </si>
  <si>
    <t>Travel</t>
  </si>
  <si>
    <t xml:space="preserve">Misc Program Expenses </t>
  </si>
  <si>
    <t>Ch. 257 benchmark</t>
  </si>
  <si>
    <t>Admin Allocation</t>
  </si>
  <si>
    <t>Intimate Partner Abuse Education Program 
Monthly Accommodation Rate - Outreach &amp; Development</t>
  </si>
  <si>
    <t>Months:</t>
  </si>
  <si>
    <t>Supplies &amp; Materials, Travel &amp; Misc Exp</t>
  </si>
  <si>
    <t>RATE with CAF (monthly)</t>
  </si>
  <si>
    <t>New Hope</t>
  </si>
  <si>
    <t>RCC - CAPACITY-BASED RATE MODEL</t>
  </si>
  <si>
    <t>RCC - CAPACITY-BASED RATE MODEL - STAND ALONE AGENCY</t>
  </si>
  <si>
    <t>RCC - Recommended Rates</t>
  </si>
  <si>
    <t>Recommended Salaries</t>
  </si>
  <si>
    <t>MASTER SOURCE TABLE (RCC)</t>
  </si>
  <si>
    <t>Tier 1 - Dual Agency</t>
  </si>
  <si>
    <t>Tier 1 - Standalone Agency</t>
  </si>
  <si>
    <t>Category</t>
  </si>
  <si>
    <t xml:space="preserve">Tier </t>
  </si>
  <si>
    <t>Population</t>
  </si>
  <si>
    <t>FTEs</t>
  </si>
  <si>
    <t>Dual Agency Monthly Amount</t>
  </si>
  <si>
    <t>Standalone Agency Monthly Amount</t>
  </si>
  <si>
    <t>Supervising Professional</t>
  </si>
  <si>
    <t xml:space="preserve">Management </t>
  </si>
  <si>
    <t>Benchmarked to Community Based</t>
  </si>
  <si>
    <t>&gt; 1.5 Million</t>
  </si>
  <si>
    <t>Direct Care</t>
  </si>
  <si>
    <t>Clinical Supervisor</t>
  </si>
  <si>
    <t>1 Mill - 1.5 Mill</t>
  </si>
  <si>
    <t>801K - 1 Mill</t>
  </si>
  <si>
    <t>601K - 800K</t>
  </si>
  <si>
    <t>Recommended Below the Line Costs</t>
  </si>
  <si>
    <t>401K - 600K</t>
  </si>
  <si>
    <t>201K - 400K</t>
  </si>
  <si>
    <t>Occupancy - Dual</t>
  </si>
  <si>
    <t>Occupancy "standalone"</t>
  </si>
  <si>
    <t>50K - 200K</t>
  </si>
  <si>
    <t>Occupancy - Standalone Agency</t>
  </si>
  <si>
    <t>Program Expenses</t>
  </si>
  <si>
    <t>&lt; 50K</t>
  </si>
  <si>
    <t>Other Program Expenses - Dual</t>
  </si>
  <si>
    <t>Program Expenses "standalone"</t>
  </si>
  <si>
    <t xml:space="preserve">Other Program Expenses - Standalone </t>
  </si>
  <si>
    <t>Admin (M&amp;G)</t>
  </si>
  <si>
    <t>Ch 257 Benchmark</t>
  </si>
  <si>
    <t>Community Presence Add-On</t>
  </si>
  <si>
    <t>Unit</t>
  </si>
  <si>
    <t>Cost</t>
  </si>
  <si>
    <t>4 Hours of Community Presence</t>
  </si>
  <si>
    <t xml:space="preserve"> CAF</t>
  </si>
  <si>
    <t>CAF</t>
  </si>
  <si>
    <t>Annual Amount</t>
  </si>
  <si>
    <t>Tier 2 - Dual Agency</t>
  </si>
  <si>
    <t>Tier  - Standalone Agency</t>
  </si>
  <si>
    <t>Tier 3 - Dual Agency</t>
  </si>
  <si>
    <t>Tier 3 - Standalone Agency</t>
  </si>
  <si>
    <t>Tier 4 - Dual Agency</t>
  </si>
  <si>
    <t>Tier 4 - Standalone Agency</t>
  </si>
  <si>
    <t>Tier 5 - Dual Agency</t>
  </si>
  <si>
    <t>Tier 5 - Standalone Agency</t>
  </si>
  <si>
    <t>Tier 6 - Dual Agency</t>
  </si>
  <si>
    <t>Tier 6 - Standalone Agency</t>
  </si>
  <si>
    <t>Tier 7 - Dual Agency</t>
  </si>
  <si>
    <t>Tier 7 - Standalone Agency</t>
  </si>
  <si>
    <t>Tier 8 - Dual Agency</t>
  </si>
  <si>
    <t>Tier 8 - Standalone Agency</t>
  </si>
  <si>
    <t xml:space="preserve">Provider </t>
  </si>
  <si>
    <t>All FTEs</t>
  </si>
  <si>
    <t>MGMT FTEs</t>
  </si>
  <si>
    <t>DC FTEs</t>
  </si>
  <si>
    <t>SUPP FTEs</t>
  </si>
  <si>
    <t>Occ Per FTE</t>
  </si>
  <si>
    <t>Other Exp Per FTE</t>
  </si>
  <si>
    <t>Admin %</t>
  </si>
  <si>
    <t>Payroll/Fringe</t>
  </si>
  <si>
    <t>Vol FTE Equiv</t>
  </si>
  <si>
    <t>Elizabeth Freeman</t>
  </si>
  <si>
    <t>NELCWIT</t>
  </si>
  <si>
    <t>-</t>
  </si>
  <si>
    <t>Wayside</t>
  </si>
  <si>
    <t>Independent House</t>
  </si>
  <si>
    <t>Center for H&amp;H</t>
  </si>
  <si>
    <t>South Middlesex</t>
  </si>
  <si>
    <t xml:space="preserve">CALCULATION: </t>
  </si>
  <si>
    <t>OLD ANALYSIS</t>
  </si>
  <si>
    <t>Position Category</t>
  </si>
  <si>
    <t>Provider</t>
  </si>
  <si>
    <t>Average Output</t>
  </si>
  <si>
    <t>2010 Population</t>
  </si>
  <si>
    <t>Tier Range</t>
  </si>
  <si>
    <t># sites required</t>
  </si>
  <si>
    <t xml:space="preserve"> Site  modifier</t>
  </si>
  <si>
    <t>New Rate (W/O SASP)</t>
  </si>
  <si>
    <t>Total Rate WITH SASP</t>
  </si>
  <si>
    <t>Rate with modifier</t>
  </si>
  <si>
    <t>Rate (Without Hotline)</t>
  </si>
  <si>
    <t>Safe Place</t>
  </si>
  <si>
    <t>&gt; 50,000</t>
  </si>
  <si>
    <t>Martha's Vineyard</t>
  </si>
  <si>
    <t>Women's Center</t>
  </si>
  <si>
    <t>Population 1 Million - 1.5 Million</t>
  </si>
  <si>
    <t>YWCA Western MA</t>
  </si>
  <si>
    <t>Pathways for Change</t>
  </si>
  <si>
    <t>Health Imperatives</t>
  </si>
  <si>
    <t>YWCA Lawrence</t>
  </si>
  <si>
    <t>Population 801K - 1 Million</t>
  </si>
  <si>
    <t>BARCC</t>
  </si>
  <si>
    <t>Boston</t>
  </si>
  <si>
    <t>Population 601K - 800K</t>
  </si>
  <si>
    <t>Population 401K - 600K</t>
  </si>
  <si>
    <t>Population 201K - 400K</t>
  </si>
  <si>
    <t>Population 50K - 200K</t>
  </si>
  <si>
    <t>Population &lt; 50K</t>
  </si>
  <si>
    <t>Staffing Subtotal</t>
  </si>
  <si>
    <t>RATES with SASP Excluded</t>
  </si>
  <si>
    <t>Spanish Hotline</t>
  </si>
  <si>
    <t>Rate w/ Sasp</t>
  </si>
  <si>
    <t>% of Sasp</t>
  </si>
  <si>
    <t>Total Reduction</t>
  </si>
  <si>
    <t>New Rate w/o SASP</t>
  </si>
  <si>
    <t>SASP FUNDS</t>
  </si>
  <si>
    <t>Rates with Hotline Taken Out</t>
  </si>
  <si>
    <t>Hotline Costs:</t>
  </si>
  <si>
    <t>Hotline Subtraction</t>
  </si>
  <si>
    <t>New Rate</t>
  </si>
  <si>
    <t>Extra Program Site Modifier (applies to tiers 3-6 as it is assumed that tiers 1 and 2 will require more than 1 program site due to their size)</t>
  </si>
  <si>
    <t>Tier 3-6 modifier for extra site</t>
  </si>
  <si>
    <t>Hourly Rate</t>
  </si>
  <si>
    <t>200,000 - 400,000</t>
  </si>
  <si>
    <t>RCC Rate  .25 DC FTE rate</t>
  </si>
  <si>
    <t>Source:</t>
  </si>
  <si>
    <t>BLS / OES</t>
  </si>
  <si>
    <t>Position</t>
  </si>
  <si>
    <t>Common model titles (not all inclusive)</t>
  </si>
  <si>
    <t>Minimum Education and/or certification/Training/Experience</t>
  </si>
  <si>
    <t>BLS Occupational Code(s)</t>
  </si>
  <si>
    <t>Direct Care (hourly)</t>
  </si>
  <si>
    <t>Direct Care, Direct Care Blend, Non Specialized DC, Peer mentor, Family Specialist/ Partner</t>
  </si>
  <si>
    <t>High School diploma / GED / State Training</t>
  </si>
  <si>
    <t>21-1093, 31-1120, 31-2022, 31-9099</t>
  </si>
  <si>
    <t>Direct Care  (annual)</t>
  </si>
  <si>
    <t>Direct Care III (hourly)</t>
  </si>
  <si>
    <t>Direct Care Supervisor, Direct Care Bachelors</t>
  </si>
  <si>
    <t>Bachelors Level or 5+ years related experience</t>
  </si>
  <si>
    <t>21-1094, 21-1015, 21-1018, 21-1023, 39-1022</t>
  </si>
  <si>
    <t>Direct Care III (annual)</t>
  </si>
  <si>
    <t xml:space="preserve">Developmental Specialist, </t>
  </si>
  <si>
    <t>Certified Nursing Assistant  (hourly)</t>
  </si>
  <si>
    <t>Completed a state-approved education program and must pass their state’s competency exam. </t>
  </si>
  <si>
    <t>31-1131</t>
  </si>
  <si>
    <t>Certified Nursing Assistant  (annual)</t>
  </si>
  <si>
    <t xml:space="preserve">Case / Social Worker (hourly) </t>
  </si>
  <si>
    <t>BA level social worker, LSW, BSW</t>
  </si>
  <si>
    <t>Bachelors Level or 8+ years related experience</t>
  </si>
  <si>
    <t>21-1021, 21-1099</t>
  </si>
  <si>
    <t>Case / Social Worker (annual)</t>
  </si>
  <si>
    <t>LDAC1</t>
  </si>
  <si>
    <t>Case Manager / Social Worker / Clinical w/o independent License (hourly)</t>
  </si>
  <si>
    <t>LDAC2,  LMSW, LCSW</t>
  </si>
  <si>
    <t>Masters Level</t>
  </si>
  <si>
    <t>21-1021, 21-1019, 21-1022, 21-1029</t>
  </si>
  <si>
    <t>Case Manager / Social Worker / Clinical w/o independent License</t>
  </si>
  <si>
    <t>Clinical without Independent Licensure</t>
  </si>
  <si>
    <t>LPN (hourly)</t>
  </si>
  <si>
    <t>Complete a state approved nurse education program for licensed practical or licensed vocation nurse</t>
  </si>
  <si>
    <t>29-2061</t>
  </si>
  <si>
    <t>LPN (annual)</t>
  </si>
  <si>
    <t>Clinical w/ Independent licensure (hourly)</t>
  </si>
  <si>
    <t>LPHA, LICSW, LMHC, LBHA, BCBA</t>
  </si>
  <si>
    <t xml:space="preserve">Masters with Licensure in Related Discipline </t>
  </si>
  <si>
    <t>19-3033, 21-1021, 21-1022, 19-3034</t>
  </si>
  <si>
    <t>Clinical w/ Independent licensure (annual)</t>
  </si>
  <si>
    <t>Dietician / Nutritionist (hourly)</t>
  </si>
  <si>
    <t xml:space="preserve">Bachelors Level </t>
  </si>
  <si>
    <t>29-1031</t>
  </si>
  <si>
    <t>Dietician / Nutritionist (annual)</t>
  </si>
  <si>
    <t>Program Management (hourly)</t>
  </si>
  <si>
    <t xml:space="preserve">Program manager, Program management, </t>
  </si>
  <si>
    <t>BA Level w/ 3+ years related work experience</t>
  </si>
  <si>
    <t>11-9151</t>
  </si>
  <si>
    <t>Program Management (annual)</t>
  </si>
  <si>
    <t>Program director</t>
  </si>
  <si>
    <t>Occupational Therapist (hourly)</t>
  </si>
  <si>
    <t>Occupational Therapists</t>
  </si>
  <si>
    <t>29-1129, 31-2011, 29-1122 (25%/25%/50%)</t>
  </si>
  <si>
    <t>Occupational Therapist (annual)</t>
  </si>
  <si>
    <t>Physical Therapist (hourly)</t>
  </si>
  <si>
    <t>Physical Therapists</t>
  </si>
  <si>
    <t>29-1129, 31-2021, 29-1123  (20%/20%/60%)</t>
  </si>
  <si>
    <t>Physical Therapist (annual)</t>
  </si>
  <si>
    <t>Clinical Manager / Psychologists (hourly)</t>
  </si>
  <si>
    <t>Clinical Manager, Clinical Director</t>
  </si>
  <si>
    <t>Masters with Licensure in Related Discipline and supervising/managerial related experience</t>
  </si>
  <si>
    <t>19-3033, 19-3034</t>
  </si>
  <si>
    <t>Clinical Manager /  Psychologists  (annual)</t>
  </si>
  <si>
    <t>Speech Language Pathologists (hourly)</t>
  </si>
  <si>
    <t>29-1129, 29-1127</t>
  </si>
  <si>
    <t>Speech Language Pathologists (annual)</t>
  </si>
  <si>
    <t>Registerd Nurse (BA) (hourly)</t>
  </si>
  <si>
    <t>Minimum of an associates degree in nursing, a diploma from an approved nursing program, or a Bachelors of Science in Nursing</t>
  </si>
  <si>
    <t>29-1141</t>
  </si>
  <si>
    <t>Registered Nurse (BA) (annual)</t>
  </si>
  <si>
    <t>Registerd Nurse (MA / APRN) (hourly)</t>
  </si>
  <si>
    <t>Minimum of a Masters of Science in one of the APRN roles. Must be licensed</t>
  </si>
  <si>
    <t>29-1171</t>
  </si>
  <si>
    <t>Registered Nurse (MA / APRN) (annual)</t>
  </si>
  <si>
    <t>Clerical, Support &amp; Direct Care Relief Staff are benched to Direct Care</t>
  </si>
  <si>
    <t xml:space="preserve">Tax and Fringe =  </t>
  </si>
  <si>
    <t xml:space="preserve">Terminal leave, and  retirement.  Does include Paid Family Medical Leave tax.
Includes and additional 2% to be used at providers descretion for retirement and/or other benefits
</t>
  </si>
  <si>
    <t>Misc. BLS benchmarks</t>
  </si>
  <si>
    <t>Psychiatrist</t>
  </si>
  <si>
    <t>M2020 BLS Occ Code 29-1223 NAICS 622200 (Nat'l)</t>
  </si>
  <si>
    <t>Medical Director</t>
  </si>
  <si>
    <t>M2020 BLS Occ Code 29-1229 NAICS 622200 (Nat'l)</t>
  </si>
  <si>
    <t>Physician Assistants</t>
  </si>
  <si>
    <t>M2020 BLS  Occ Code 29-1071</t>
  </si>
  <si>
    <t>`</t>
  </si>
  <si>
    <t>17E</t>
  </si>
  <si>
    <t>18E</t>
  </si>
  <si>
    <t>19E</t>
  </si>
  <si>
    <t>20E</t>
  </si>
  <si>
    <t>21E</t>
  </si>
  <si>
    <t>22E</t>
  </si>
  <si>
    <t>23E</t>
  </si>
  <si>
    <t>24E</t>
  </si>
  <si>
    <t>25E</t>
  </si>
  <si>
    <t>26E</t>
  </si>
  <si>
    <t>27E</t>
  </si>
  <si>
    <t>28E</t>
  </si>
  <si>
    <t>29E</t>
  </si>
  <si>
    <t>30E</t>
  </si>
  <si>
    <t>31E</t>
  </si>
  <si>
    <t>32E</t>
  </si>
  <si>
    <t>33E</t>
  </si>
  <si>
    <t>34E</t>
  </si>
  <si>
    <t>35E</t>
  </si>
  <si>
    <t>36E</t>
  </si>
  <si>
    <t>Total Occupancy</t>
  </si>
  <si>
    <t>Direct Care Consultant 201</t>
  </si>
  <si>
    <t>Temporary Help 202</t>
  </si>
  <si>
    <t>Clients and Caregivers Reimb./Stipends 203</t>
  </si>
  <si>
    <t>Subcontracted Direct Care 206</t>
  </si>
  <si>
    <t>Staff Training 204</t>
  </si>
  <si>
    <t>Staff Mileage / Travel 205</t>
  </si>
  <si>
    <t>Meals 207</t>
  </si>
  <si>
    <t>Client Transportation 208</t>
  </si>
  <si>
    <t>Vehicle Expenses 208</t>
  </si>
  <si>
    <t>Vehicle Depreciation 208</t>
  </si>
  <si>
    <t>Incidental Medical /Medicine/Pharmacy 209</t>
  </si>
  <si>
    <t>Client Personal Allowances 211</t>
  </si>
  <si>
    <t>Provision Material Goods/Svs./Benefits 212</t>
  </si>
  <si>
    <t>Direct Client Wages 214</t>
  </si>
  <si>
    <t>Other Commercial Prod. &amp; Svs. 214</t>
  </si>
  <si>
    <t>Program Supplies &amp; Materials 215</t>
  </si>
  <si>
    <t>Non Charitable Expenses</t>
  </si>
  <si>
    <t>Other Expense</t>
  </si>
  <si>
    <t>Total Other Program Expense</t>
  </si>
  <si>
    <t>OrganizationName</t>
  </si>
  <si>
    <t>Sum of FTE</t>
  </si>
  <si>
    <t>Sum of Actual</t>
  </si>
  <si>
    <t>DOVE, Inc</t>
  </si>
  <si>
    <t>L.U.K. Crisis Center, Inc.</t>
  </si>
  <si>
    <t>Riverside Community Care Inc.</t>
  </si>
  <si>
    <t>Safe Passage</t>
  </si>
  <si>
    <t>The Jeanne Geiger Crisis Center Inc.</t>
  </si>
  <si>
    <t>The KEY Program, Inc</t>
  </si>
  <si>
    <t>YWCA of Western Massachusetts, Inc.</t>
  </si>
  <si>
    <t>A Safe Place, Inc.</t>
  </si>
  <si>
    <t>Asian Task Force Against Domestic Violen</t>
  </si>
  <si>
    <t>Greater New Bedford Women's Center, Inc.</t>
  </si>
  <si>
    <t>HarborCov, Inc.</t>
  </si>
  <si>
    <t>High Point Treatment Center, Inc.</t>
  </si>
  <si>
    <t>Mass Association of Portuguese Speakers, Inc. dba MAPS</t>
  </si>
  <si>
    <t>New England Women's Support, Inc.</t>
  </si>
  <si>
    <t>REACH Beyond Domestic Violence, Inc.</t>
  </si>
  <si>
    <t>RESPOND, Inc.</t>
  </si>
  <si>
    <t>Stanley Street Treatment and Resources, Inc.</t>
  </si>
  <si>
    <t>The Second Step, Inc.</t>
  </si>
  <si>
    <t>YWCA Northeastern Massachusetts</t>
  </si>
  <si>
    <t>Totals</t>
  </si>
  <si>
    <t>Per FTE</t>
  </si>
  <si>
    <t>Code 4627</t>
  </si>
  <si>
    <t>average pre-exclusions</t>
  </si>
  <si>
    <t>floor</t>
  </si>
  <si>
    <t>ceiling</t>
  </si>
  <si>
    <t>average</t>
  </si>
  <si>
    <t>weighted average</t>
  </si>
  <si>
    <t>average incl. zeroes</t>
  </si>
  <si>
    <t>Code 4628</t>
  </si>
  <si>
    <t>Code 4629</t>
  </si>
  <si>
    <t>Other program expenses - CB - CV - CEDV (Meals, Incidentals, Client Pers Allow &amp; Prog Supplies and Materials)</t>
  </si>
  <si>
    <t>Massachusetts Economic Indicators</t>
  </si>
  <si>
    <r>
      <t xml:space="preserve">IHS Markit, </t>
    </r>
    <r>
      <rPr>
        <b/>
        <sz val="12"/>
        <color rgb="FFFF0000"/>
        <rFont val="Arial"/>
        <family val="2"/>
      </rPr>
      <t>Fall 2022 Forecast</t>
    </r>
  </si>
  <si>
    <t>Prepared by Michael Lynch, 781-301-9129</t>
  </si>
  <si>
    <t>FY21</t>
  </si>
  <si>
    <t>FY22</t>
  </si>
  <si>
    <t>FY23</t>
  </si>
  <si>
    <t>FY24</t>
  </si>
  <si>
    <t>FY25</t>
  </si>
  <si>
    <t>NAME</t>
  </si>
  <si>
    <t>2004Q1</t>
  </si>
  <si>
    <t>2004Q2</t>
  </si>
  <si>
    <t>2004Q3</t>
  </si>
  <si>
    <t>2004Q4</t>
  </si>
  <si>
    <t>2005Q1</t>
  </si>
  <si>
    <t>2005Q2</t>
  </si>
  <si>
    <t>2005Q3</t>
  </si>
  <si>
    <t>2005Q4</t>
  </si>
  <si>
    <t>2006Q1</t>
  </si>
  <si>
    <t>2006Q2</t>
  </si>
  <si>
    <t>2006Q3</t>
  </si>
  <si>
    <t>2006Q4</t>
  </si>
  <si>
    <t>2007Q1</t>
  </si>
  <si>
    <t>2007Q2</t>
  </si>
  <si>
    <t>2007Q3</t>
  </si>
  <si>
    <t>2007Q4</t>
  </si>
  <si>
    <t>2008Q1</t>
  </si>
  <si>
    <t>2008Q2</t>
  </si>
  <si>
    <t>2008Q3</t>
  </si>
  <si>
    <t>2008Q4</t>
  </si>
  <si>
    <t>2009Q1</t>
  </si>
  <si>
    <t>2009Q2</t>
  </si>
  <si>
    <t>2009Q3</t>
  </si>
  <si>
    <t>2009Q4</t>
  </si>
  <si>
    <t>2010Q1</t>
  </si>
  <si>
    <t>2010Q2</t>
  </si>
  <si>
    <t>2010Q3</t>
  </si>
  <si>
    <t>2010Q4</t>
  </si>
  <si>
    <t>2011Q1</t>
  </si>
  <si>
    <t>2011Q2</t>
  </si>
  <si>
    <t>2011Q3</t>
  </si>
  <si>
    <t>2011Q4</t>
  </si>
  <si>
    <t>2012Q1</t>
  </si>
  <si>
    <t>2012Q2</t>
  </si>
  <si>
    <t>2012Q3</t>
  </si>
  <si>
    <t>2012Q4</t>
  </si>
  <si>
    <t>2013Q1</t>
  </si>
  <si>
    <t>2013Q2</t>
  </si>
  <si>
    <t>2013Q3</t>
  </si>
  <si>
    <t>2013Q4</t>
  </si>
  <si>
    <t>2014Q1</t>
  </si>
  <si>
    <t>2014Q2</t>
  </si>
  <si>
    <t>2014Q3</t>
  </si>
  <si>
    <t>2014Q4</t>
  </si>
  <si>
    <t>2015Q1</t>
  </si>
  <si>
    <t>2015Q2</t>
  </si>
  <si>
    <t>2015Q3</t>
  </si>
  <si>
    <t>2015Q4</t>
  </si>
  <si>
    <t>2016Q1</t>
  </si>
  <si>
    <t>2016Q2</t>
  </si>
  <si>
    <t>2016Q3</t>
  </si>
  <si>
    <t>2016Q4</t>
  </si>
  <si>
    <t>2017Q1</t>
  </si>
  <si>
    <t>2017Q2</t>
  </si>
  <si>
    <t>2017Q3</t>
  </si>
  <si>
    <t>2017Q4</t>
  </si>
  <si>
    <t>2018Q1</t>
  </si>
  <si>
    <t>2018Q2</t>
  </si>
  <si>
    <t>2018Q3</t>
  </si>
  <si>
    <t>2018Q4</t>
  </si>
  <si>
    <t>2019Q1</t>
  </si>
  <si>
    <t>2019Q2</t>
  </si>
  <si>
    <t>2019Q3</t>
  </si>
  <si>
    <t>2019Q4</t>
  </si>
  <si>
    <t>2020Q1</t>
  </si>
  <si>
    <t>2020Q2</t>
  </si>
  <si>
    <t>2020Q3</t>
  </si>
  <si>
    <t>2020Q4</t>
  </si>
  <si>
    <t>2021Q1</t>
  </si>
  <si>
    <t>2021Q2</t>
  </si>
  <si>
    <t>2021Q3</t>
  </si>
  <si>
    <t>2021Q4</t>
  </si>
  <si>
    <t>2022Q1</t>
  </si>
  <si>
    <t>2022Q2</t>
  </si>
  <si>
    <t>2022Q3</t>
  </si>
  <si>
    <t>2022Q4</t>
  </si>
  <si>
    <t>2023Q1</t>
  </si>
  <si>
    <t>2023Q2</t>
  </si>
  <si>
    <t>2023Q3</t>
  </si>
  <si>
    <t>2023Q4</t>
  </si>
  <si>
    <t>2024Q1</t>
  </si>
  <si>
    <t>2024Q2</t>
  </si>
  <si>
    <t>2024Q3</t>
  </si>
  <si>
    <t>2024Q4</t>
  </si>
  <si>
    <t>2025Q1</t>
  </si>
  <si>
    <t>2025Q2</t>
  </si>
  <si>
    <t>2025Q3</t>
  </si>
  <si>
    <t>2025Q4</t>
  </si>
  <si>
    <t>2026Q1</t>
  </si>
  <si>
    <t>2026Q2</t>
  </si>
  <si>
    <t>2026Q3</t>
  </si>
  <si>
    <t>2026Q4</t>
  </si>
  <si>
    <t>2027Q1</t>
  </si>
  <si>
    <t>2027Q2</t>
  </si>
  <si>
    <t>2027Q3</t>
  </si>
  <si>
    <t>2027Q4</t>
  </si>
  <si>
    <t>CPI--BASELINE SCENARIO (1982-84=1)</t>
  </si>
  <si>
    <t>CPIBASEMA</t>
  </si>
  <si>
    <t>CPI--OPTIMISTIC SCENARIO (1982-84=1)</t>
  </si>
  <si>
    <t>CPIOPTMA</t>
  </si>
  <si>
    <t>CPI--PESSIMISTIC SCENARIO (1982-84=1)</t>
  </si>
  <si>
    <t>CPIPESSMA</t>
  </si>
  <si>
    <t>Rate-to-rate CAF</t>
  </si>
  <si>
    <t>Assumption for Rate Reviews that are to be promulgated July 2023</t>
  </si>
  <si>
    <t xml:space="preserve">Base period: </t>
  </si>
  <si>
    <t>FY23Q4</t>
  </si>
  <si>
    <t>Average</t>
  </si>
  <si>
    <t xml:space="preserve">Prospective rate period: </t>
  </si>
  <si>
    <t>FY24 and FY25</t>
  </si>
  <si>
    <t>CAF:</t>
  </si>
  <si>
    <r>
      <t xml:space="preserve">Outliers, average, and weighted average are calculated from </t>
    </r>
    <r>
      <rPr>
        <i/>
        <sz val="11"/>
        <color rgb="FFFF0000"/>
        <rFont val="Calibri"/>
        <family val="2"/>
        <scheme val="minor"/>
      </rPr>
      <t>only those reporting expense in this category</t>
    </r>
    <r>
      <rPr>
        <sz val="11"/>
        <color rgb="FFFF0000"/>
        <rFont val="Calibri"/>
        <family val="2"/>
        <scheme val="minor"/>
      </rPr>
      <t xml:space="preserve">. No zero values are incorporated in these calculations. </t>
    </r>
  </si>
  <si>
    <t>Casa Myrna Vazquez Inc</t>
  </si>
  <si>
    <t>Community Legal Aid Inc</t>
  </si>
  <si>
    <t>Elizabeth Freeman Center Inc</t>
  </si>
  <si>
    <t>Greater Boston Legal Services, Inc.</t>
  </si>
  <si>
    <t>Jewish Family &amp; Children's Service, Inc.</t>
  </si>
  <si>
    <t>Metrowest Legal Services Inc.</t>
  </si>
  <si>
    <t>On The Rise, Inc.</t>
  </si>
  <si>
    <t>Pathways for Change, Inc.</t>
  </si>
  <si>
    <t>South Coastal Counties Legal Services Inc</t>
  </si>
  <si>
    <t>The Center for Hope &amp; Healing, Inc.</t>
  </si>
  <si>
    <t>Woman Shelter / Companeras</t>
  </si>
  <si>
    <t>Staff Mileage &amp; Transportation</t>
  </si>
  <si>
    <t>Boston Area Rape Crisis Center, Inc.</t>
  </si>
  <si>
    <t>Health Imperatives, Inc.</t>
  </si>
  <si>
    <t>New Hope, Inc.</t>
  </si>
  <si>
    <t>Wayside Youth &amp; Family Support Network, Inc.</t>
  </si>
  <si>
    <t>Benchmarked to CB SDV and SV</t>
  </si>
  <si>
    <t>Legal Oversight</t>
  </si>
  <si>
    <t>Bay State Community Services, Inc.</t>
  </si>
  <si>
    <t>Brockton Family and Community Resources, Inc.</t>
  </si>
  <si>
    <t>Eliot Community Human Services, Inc.</t>
  </si>
  <si>
    <t>Emerge, Inc.</t>
  </si>
  <si>
    <t>GANDARA MENTAL HEALTH CTR. INC</t>
  </si>
  <si>
    <t>Ch. 257 benchmark for FY24</t>
  </si>
  <si>
    <t>53 Percentile</t>
  </si>
  <si>
    <t xml:space="preserve">Benchmarked to FY23 (approved) Commonwealth (office of the Comptroller) T&amp;F rate, less </t>
  </si>
  <si>
    <t>Master Source Lookup</t>
  </si>
  <si>
    <t>Change</t>
  </si>
  <si>
    <t xml:space="preserve">
21-1093, 31-1120, 31-2022, 31-9099</t>
  </si>
  <si>
    <t>Developmental Specialist,  Triage Specialist, Medical Assistant</t>
  </si>
  <si>
    <t xml:space="preserve"> 31-1131</t>
  </si>
  <si>
    <t>Assistant Manager</t>
  </si>
  <si>
    <t>Occupational Therapist (hourly) *</t>
  </si>
  <si>
    <t xml:space="preserve">
29-1129, 31-2011, 29-1122 (25%/25%/50%)</t>
  </si>
  <si>
    <t>Occupational Therapist (annual) *</t>
  </si>
  <si>
    <t>Speech Language Pathologists (hourly) *</t>
  </si>
  <si>
    <t xml:space="preserve">
29-1129, 29-1127</t>
  </si>
  <si>
    <t>Speech Language Pathologists (annual) *</t>
  </si>
  <si>
    <r>
      <t xml:space="preserve">Clerical, Support &amp; Direct Care Relief Staff are benched to Direct Care </t>
    </r>
    <r>
      <rPr>
        <b/>
        <i/>
        <sz val="11"/>
        <color indexed="8"/>
        <rFont val="Calibri"/>
        <family val="2"/>
      </rPr>
      <t>**</t>
    </r>
  </si>
  <si>
    <t xml:space="preserve">Benchmarked to FY25 (proposed) Commonwealth (office of the Comptroller) T&amp;F rate, less </t>
  </si>
  <si>
    <t>Psychiatrist *</t>
  </si>
  <si>
    <t>M2021 BLS  NAICS 623200 (Nat'l)   Intellectual and Developmental Disability,   Residential, Mental Health, and Substance Abuse Facilities</t>
  </si>
  <si>
    <t>M2022 BLS  (29-1222 Physicians) National Annual Mean</t>
  </si>
  <si>
    <t>M2022 BLS  Occ Code 29-1071</t>
  </si>
  <si>
    <t>Food Service I</t>
  </si>
  <si>
    <t>Benchmarked to Direct Care</t>
  </si>
  <si>
    <t>Food Service II</t>
  </si>
  <si>
    <t>Average of benchmarks Direct Care and Direct Care III</t>
  </si>
  <si>
    <t>Food Service III</t>
  </si>
  <si>
    <t>Benchmarked to Direct Care III</t>
  </si>
  <si>
    <t>Maintenence I</t>
  </si>
  <si>
    <t>M2022 BLS  Occ Code 37-0000</t>
  </si>
  <si>
    <t>Maintenence II</t>
  </si>
  <si>
    <t>M2022 BLS  Occ Code 49-9099</t>
  </si>
  <si>
    <t>Maintenence III</t>
  </si>
  <si>
    <t>M2022 BLS  Occ Code 49-0000 and 49-9071 (average)</t>
  </si>
  <si>
    <t>Important Notes</t>
  </si>
  <si>
    <t>*</t>
  </si>
  <si>
    <t>Figures with a single asterisk utilize the May 2021 BLS / OEWS information at 53rd percentile because the exact same information for May 2022 indicates a decrease at the 53rd percentile</t>
  </si>
  <si>
    <t>**</t>
  </si>
  <si>
    <t>Figures with a double asterisk will use a $20 per hr benchmark because the exact same information for May 2022 indicates a decrease at the 53rd percentile from the prior rate of $19 per hour.  This salary will remain constant until such time that the BLS / OEWS data exceeds this benchmark</t>
  </si>
  <si>
    <t>Current Rate</t>
  </si>
  <si>
    <t>% of Diff</t>
  </si>
  <si>
    <t>S&amp;P Global Market Intelligence, Fall 2024</t>
  </si>
  <si>
    <t>FY26</t>
  </si>
  <si>
    <t>FY27</t>
  </si>
  <si>
    <t>FY30</t>
  </si>
  <si>
    <t>2028Q1</t>
  </si>
  <si>
    <t>2028Q2</t>
  </si>
  <si>
    <t>2028Q3</t>
  </si>
  <si>
    <t>2028Q4</t>
  </si>
  <si>
    <t>2029Q1</t>
  </si>
  <si>
    <t>2029Q2</t>
  </si>
  <si>
    <t>2029Q3</t>
  </si>
  <si>
    <t>2029Q4</t>
  </si>
  <si>
    <t>2030Q1</t>
  </si>
  <si>
    <t>2030Q2</t>
  </si>
  <si>
    <t>2030Q3</t>
  </si>
  <si>
    <t>2030Q4</t>
  </si>
  <si>
    <t>Assumption for Rate Reviews that are to be promulgated July 2025 OPTIMISTIC</t>
  </si>
  <si>
    <t>FY25Q4</t>
  </si>
  <si>
    <t>July 1, 2025 - June 30, 2026</t>
  </si>
  <si>
    <t>Assumption for Rate Reviews that are to be promulgated July 2025 BASELINE</t>
  </si>
  <si>
    <t>BEHAVIORAL HEALTH NETWORK</t>
  </si>
  <si>
    <t>Brookview House, Inc.</t>
  </si>
  <si>
    <t>Martha's Vineyard Community Services, Inc.</t>
  </si>
  <si>
    <t>Roxbury Stone House, Inc.</t>
  </si>
  <si>
    <t>South Middlesex Opportunity Council, Inc.</t>
  </si>
  <si>
    <t>UMass Memorial Health Care, Inc.</t>
  </si>
  <si>
    <t>Occupancy (wtd avg per FTE)</t>
  </si>
  <si>
    <t>Previous RR</t>
  </si>
  <si>
    <t xml:space="preserve">  </t>
  </si>
  <si>
    <t>Current RR</t>
  </si>
  <si>
    <t>CEDV</t>
  </si>
  <si>
    <t>BELOW THE LINE COSTS</t>
  </si>
  <si>
    <t>M2023 BLS 53rd Percentile</t>
  </si>
  <si>
    <t>Program Expenses ( Client &amp; Staff Travel/Mileage, training,supplies and materials)</t>
  </si>
  <si>
    <t>Program Expenses (Staff Travel/Mileage, Client Transportation, Training, DC Consults)</t>
  </si>
  <si>
    <t>Positions</t>
  </si>
  <si>
    <t>BLS Benchmark M2023 53rd percentile</t>
  </si>
  <si>
    <t>MA EOHHS C. 257 Benchmark</t>
  </si>
  <si>
    <t>CAF Fall 2024  Baseline</t>
  </si>
  <si>
    <t>Prospective period FY26 &amp; FY27</t>
  </si>
  <si>
    <t>Program Management</t>
  </si>
  <si>
    <t>FTE Model</t>
  </si>
  <si>
    <t>Program Expenses ( Training, Transportation, Travel, Supplies &amp; materials)</t>
  </si>
  <si>
    <t>CAF FY24 Baseline</t>
  </si>
  <si>
    <t>CAF Baseline</t>
  </si>
  <si>
    <t>FY21 UFR Wtg Avg Data + CAF</t>
  </si>
  <si>
    <t>M2023 BLS Benchmark (avg codes 23-0000 (legal Occ) and 23-2011 Paralegals)</t>
  </si>
  <si>
    <t>M2021 BLS Benchmark (23-1011 Lawyers) plus CAF</t>
  </si>
  <si>
    <t>M2021 BLS Occ Code 23-1011(lawyers)</t>
  </si>
  <si>
    <t>current</t>
  </si>
  <si>
    <t>% diff</t>
  </si>
  <si>
    <t>Rate</t>
  </si>
  <si>
    <t>Rape Crisis Statewide Specialized Hotline</t>
  </si>
  <si>
    <t>Supervised Visitation Rate  .25 FTE rate</t>
  </si>
  <si>
    <t>Sexual and Domestic Violance Legal -  .25 Legal Advocate</t>
  </si>
  <si>
    <t>Child Exposed to Domestic Violence Rate  .25 FTE rate</t>
  </si>
  <si>
    <t xml:space="preserve"> Rate period FY26 and FY27</t>
  </si>
  <si>
    <t>current rate</t>
  </si>
  <si>
    <t>M2023 BLS Benchmark 53rd Percentile</t>
  </si>
  <si>
    <t xml:space="preserve">CAF FY24 Baseline </t>
  </si>
  <si>
    <t>Rate period FY26-27</t>
  </si>
  <si>
    <t>FY21 UFR  Avg + CAF</t>
  </si>
  <si>
    <t xml:space="preserve">Program Management </t>
  </si>
  <si>
    <t>sub-total staff</t>
  </si>
  <si>
    <t xml:space="preserve">Admin </t>
  </si>
  <si>
    <t>Purchaser Reccomendation + CAF</t>
  </si>
  <si>
    <t>Purchaser Reccomendation per FTE + CAF</t>
  </si>
  <si>
    <t>AC12*e140</t>
  </si>
  <si>
    <t>ac15*e140</t>
  </si>
  <si>
    <t>ac16*e140</t>
  </si>
  <si>
    <t>FY24 Benchmark</t>
  </si>
  <si>
    <t>MASTER SOURCE TABLE</t>
  </si>
  <si>
    <t>Supplies &amp; Materials, travel &amp; Mics Exp</t>
  </si>
  <si>
    <t>Current</t>
  </si>
  <si>
    <t>Annual Spend</t>
  </si>
  <si>
    <t>Add-on Rate</t>
  </si>
  <si>
    <t>SV Security Add-on</t>
  </si>
  <si>
    <t xml:space="preserve">Below the line consts Occ and CEDV calculated based on </t>
  </si>
  <si>
    <t xml:space="preserve">weighted average per FTE from FY23 UFR's increases $4273 </t>
  </si>
  <si>
    <t>in Occupancy, Decreases $174</t>
  </si>
  <si>
    <t>Occupancy also decreased in SV rate, @2g.  Also decreased in CEDV by about $400</t>
  </si>
  <si>
    <t>Created the FY23 UFR calcs based on below the line costs/FTE see hidden tabs.  This carried over from KS models in 2021</t>
  </si>
  <si>
    <t>Total occupance per fte referncing cell e38 in the FY23 UFR chart is incorrect, need to address</t>
  </si>
  <si>
    <t>Salaries under medical need review, do not link back to anything.</t>
  </si>
  <si>
    <t>Need to do fiscal impact, need units from departments.</t>
  </si>
  <si>
    <t xml:space="preserve">Prior rate w/ CAF Applied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</si>
</sst>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0.0000"/>
    <numFmt numFmtId="167" formatCode="0.000"/>
    <numFmt numFmtId="168" formatCode="_(* #,##0.0_);_(* \(#,##0.0\);_(* &quot;-&quot;??_);_(@_)"/>
    <numFmt numFmtId="169" formatCode="_(* #,##0.000_);_(* \(#,##0.000\);_(* &quot;-&quot;??_);_(@_)"/>
    <numFmt numFmtId="170" formatCode="0.0%"/>
    <numFmt numFmtId="171" formatCode="_(&quot;$&quot;* #,##0.0000_);_(&quot;$&quot;* \(#,##0.0000\);_(&quot;$&quot;* &quot;-&quot;??_);_(@_)"/>
    <numFmt numFmtId="172" formatCode="\$#,##0"/>
    <numFmt numFmtId="173" formatCode="#,##0.000"/>
    <numFmt numFmtId="174" formatCode="0.0"/>
    <numFmt numFmtId="175" formatCode="_(* #,##0_);_(* \(#,##0\);_(* &quot;-&quot;??_);_(@_)"/>
    <numFmt numFmtId="176" formatCode="#,##0.0"/>
    <numFmt numFmtId="177" formatCode="[$-409]mmmm\ d\,\ yyyy;@"/>
    <numFmt numFmtId="178" formatCode="&quot;$&quot;#,##0.00"/>
    <numFmt numFmtId="179" formatCode="&quot;$&quot;#,##0.0000_);[Red]\(&quot;$&quot;#,##0.0000\)"/>
  </numFmts>
  <fonts count="104" x14ac:knownFonts="1">
    <font>
      <sz val="8"/>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8"/>
      <color theme="1"/>
      <name val="Arial"/>
      <family val="2"/>
    </font>
    <font>
      <b/>
      <sz val="8"/>
      <color theme="1"/>
      <name val="Arial"/>
      <family val="2"/>
    </font>
    <font>
      <b/>
      <sz val="14"/>
      <color theme="0"/>
      <name val="Calibri"/>
      <family val="2"/>
      <scheme val="minor"/>
    </font>
    <font>
      <b/>
      <i/>
      <sz val="11"/>
      <color theme="1"/>
      <name val="Calibri"/>
      <family val="2"/>
      <scheme val="minor"/>
    </font>
    <font>
      <sz val="9"/>
      <color theme="1"/>
      <name val="Calibri"/>
      <family val="2"/>
      <scheme val="minor"/>
    </font>
    <font>
      <i/>
      <sz val="11"/>
      <color theme="1"/>
      <name val="Calibri"/>
      <family val="2"/>
      <scheme val="minor"/>
    </font>
    <font>
      <sz val="10"/>
      <color theme="1"/>
      <name val="Arial"/>
      <family val="2"/>
    </font>
    <font>
      <sz val="10"/>
      <color theme="1"/>
      <name val="Calibri"/>
      <family val="2"/>
      <scheme val="minor"/>
    </font>
    <font>
      <b/>
      <sz val="11"/>
      <color theme="1"/>
      <name val="Arial"/>
      <family val="2"/>
    </font>
    <font>
      <b/>
      <i/>
      <sz val="11"/>
      <name val="Calibri"/>
      <family val="2"/>
    </font>
    <font>
      <b/>
      <sz val="11"/>
      <color rgb="FF000000"/>
      <name val="Calibri"/>
      <family val="2"/>
    </font>
    <font>
      <b/>
      <sz val="11"/>
      <name val="Calibri"/>
      <family val="2"/>
    </font>
    <font>
      <sz val="11"/>
      <name val="Calibri"/>
      <family val="2"/>
      <scheme val="minor"/>
    </font>
    <font>
      <b/>
      <sz val="11"/>
      <name val="Calibri"/>
      <family val="2"/>
      <scheme val="minor"/>
    </font>
    <font>
      <b/>
      <sz val="11"/>
      <color rgb="FFFF0000"/>
      <name val="Calibri"/>
      <family val="2"/>
      <scheme val="minor"/>
    </font>
    <font>
      <sz val="11"/>
      <color rgb="FF000000"/>
      <name val="Calibri"/>
      <family val="2"/>
    </font>
    <font>
      <i/>
      <sz val="11"/>
      <color rgb="FFFF0000"/>
      <name val="Calibri"/>
      <family val="2"/>
      <scheme val="minor"/>
    </font>
    <font>
      <sz val="11"/>
      <color indexed="8"/>
      <name val="Calibri"/>
      <family val="2"/>
    </font>
    <font>
      <sz val="11"/>
      <color indexed="9"/>
      <name val="Calibri"/>
      <family val="2"/>
    </font>
    <font>
      <sz val="11"/>
      <color indexed="20"/>
      <name val="Calibri"/>
      <family val="2"/>
    </font>
    <font>
      <sz val="11"/>
      <color rgb="FF9C0006"/>
      <name val="Calibri"/>
      <family val="2"/>
    </font>
    <font>
      <sz val="9"/>
      <color indexed="8"/>
      <name val="Calibri"/>
      <family val="2"/>
    </font>
    <font>
      <b/>
      <sz val="11"/>
      <color indexed="52"/>
      <name val="Calibri"/>
      <family val="2"/>
    </font>
    <font>
      <b/>
      <sz val="10"/>
      <color rgb="FFFA7D00"/>
      <name val="Arial"/>
      <family val="2"/>
    </font>
    <font>
      <b/>
      <sz val="11"/>
      <color indexed="9"/>
      <name val="Calibri"/>
      <family val="2"/>
    </font>
    <font>
      <sz val="10"/>
      <name val="Arial"/>
      <family val="2"/>
    </font>
    <font>
      <sz val="10"/>
      <color indexed="8"/>
      <name val="Arial"/>
      <family val="2"/>
    </font>
    <font>
      <sz val="10"/>
      <name val="MS Sans Serif"/>
      <family val="2"/>
    </font>
    <font>
      <sz val="11"/>
      <color theme="1"/>
      <name val="Calibri"/>
      <family val="2"/>
    </font>
    <font>
      <i/>
      <sz val="11"/>
      <color indexed="23"/>
      <name val="Calibri"/>
      <family val="2"/>
    </font>
    <font>
      <sz val="11"/>
      <color indexed="17"/>
      <name val="Calibri"/>
      <family val="2"/>
    </font>
    <font>
      <b/>
      <sz val="9"/>
      <color indexed="8"/>
      <name val="Calibri"/>
      <family val="2"/>
    </font>
    <font>
      <b/>
      <sz val="15"/>
      <color indexed="56"/>
      <name val="Calibri"/>
      <family val="2"/>
    </font>
    <font>
      <b/>
      <sz val="13"/>
      <color indexed="56"/>
      <name val="Calibri"/>
      <family val="2"/>
    </font>
    <font>
      <b/>
      <sz val="11"/>
      <color indexed="56"/>
      <name val="Calibri"/>
      <family val="2"/>
    </font>
    <font>
      <u/>
      <sz val="11"/>
      <color indexed="12"/>
      <name val="Calibri"/>
      <family val="2"/>
      <charset val="1"/>
    </font>
    <font>
      <sz val="11"/>
      <color indexed="62"/>
      <name val="Calibri"/>
      <family val="2"/>
    </font>
    <font>
      <sz val="11"/>
      <color indexed="52"/>
      <name val="Calibri"/>
      <family val="2"/>
    </font>
    <font>
      <sz val="11"/>
      <color indexed="60"/>
      <name val="Calibri"/>
      <family val="2"/>
    </font>
    <font>
      <sz val="9"/>
      <name val="Microsoft Sans Serif"/>
      <family val="2"/>
    </font>
    <font>
      <sz val="10"/>
      <name val="Arial"/>
      <family val="2"/>
    </font>
    <font>
      <sz val="9"/>
      <name val="Microsoft Sans Serif"/>
      <family val="2"/>
      <charset val="204"/>
    </font>
    <font>
      <b/>
      <sz val="11"/>
      <color indexed="63"/>
      <name val="Calibri"/>
      <family val="2"/>
    </font>
    <font>
      <sz val="11"/>
      <name val="Arial"/>
      <family val="2"/>
    </font>
    <font>
      <b/>
      <sz val="12"/>
      <color indexed="30"/>
      <name val="Calibri"/>
      <family val="2"/>
    </font>
    <font>
      <b/>
      <sz val="18"/>
      <color indexed="56"/>
      <name val="Cambria"/>
      <family val="2"/>
    </font>
    <font>
      <b/>
      <sz val="11"/>
      <color indexed="8"/>
      <name val="Calibri"/>
      <family val="2"/>
    </font>
    <font>
      <sz val="11"/>
      <color indexed="10"/>
      <name val="Calibri"/>
      <family val="2"/>
    </font>
    <font>
      <b/>
      <sz val="9"/>
      <color indexed="81"/>
      <name val="Tahoma"/>
      <family val="2"/>
    </font>
    <font>
      <sz val="9"/>
      <color indexed="81"/>
      <name val="Tahoma"/>
      <family val="2"/>
    </font>
    <font>
      <u/>
      <sz val="11"/>
      <color theme="1"/>
      <name val="Calibri"/>
      <family val="2"/>
      <scheme val="minor"/>
    </font>
    <font>
      <b/>
      <sz val="11"/>
      <color theme="0"/>
      <name val="Arial"/>
      <family val="2"/>
    </font>
    <font>
      <sz val="9"/>
      <color theme="1"/>
      <name val="Arial"/>
      <family val="2"/>
    </font>
    <font>
      <b/>
      <sz val="9"/>
      <color theme="1"/>
      <name val="Arial"/>
      <family val="2"/>
    </font>
    <font>
      <b/>
      <sz val="10"/>
      <color theme="1"/>
      <name val="Arial"/>
      <family val="2"/>
    </font>
    <font>
      <i/>
      <sz val="10"/>
      <color theme="1"/>
      <name val="Calibri"/>
      <family val="2"/>
      <scheme val="minor"/>
    </font>
    <font>
      <sz val="20"/>
      <color theme="1"/>
      <name val="Calibri"/>
      <family val="2"/>
      <scheme val="minor"/>
    </font>
    <font>
      <b/>
      <sz val="20"/>
      <name val="Calibri"/>
      <family val="2"/>
      <scheme val="minor"/>
    </font>
    <font>
      <b/>
      <sz val="20"/>
      <color rgb="FFFF0000"/>
      <name val="Calibri"/>
      <family val="2"/>
      <scheme val="minor"/>
    </font>
    <font>
      <b/>
      <sz val="20"/>
      <color theme="1"/>
      <name val="Calibri"/>
      <family val="2"/>
      <scheme val="minor"/>
    </font>
    <font>
      <sz val="11"/>
      <color theme="1"/>
      <name val="Arial"/>
      <family val="2"/>
    </font>
    <font>
      <b/>
      <sz val="14"/>
      <name val="Arial"/>
      <family val="2"/>
    </font>
    <font>
      <b/>
      <sz val="12"/>
      <name val="Arial"/>
      <family val="2"/>
    </font>
    <font>
      <b/>
      <sz val="12"/>
      <color rgb="FFFF0000"/>
      <name val="Arial"/>
      <family val="2"/>
    </font>
    <font>
      <b/>
      <sz val="10"/>
      <name val="Arial"/>
      <family val="2"/>
    </font>
    <font>
      <b/>
      <sz val="11"/>
      <name val="Arial"/>
      <family val="2"/>
    </font>
    <font>
      <sz val="10"/>
      <color theme="0"/>
      <name val="Arial"/>
      <family val="2"/>
    </font>
    <font>
      <b/>
      <sz val="10"/>
      <color rgb="FFFF0000"/>
      <name val="Arial"/>
      <family val="2"/>
    </font>
    <font>
      <sz val="10"/>
      <color rgb="FFFF0000"/>
      <name val="Arial"/>
      <family val="2"/>
    </font>
    <font>
      <b/>
      <u/>
      <sz val="10"/>
      <name val="Arial"/>
      <family val="2"/>
    </font>
    <font>
      <b/>
      <sz val="10"/>
      <color theme="1"/>
      <name val="Calibri"/>
      <family val="2"/>
      <scheme val="minor"/>
    </font>
    <font>
      <b/>
      <i/>
      <sz val="11"/>
      <color indexed="8"/>
      <name val="Calibri"/>
      <family val="2"/>
    </font>
    <font>
      <b/>
      <sz val="12"/>
      <color indexed="81"/>
      <name val="Tahoma"/>
      <family val="2"/>
    </font>
    <font>
      <sz val="10"/>
      <color indexed="81"/>
      <name val="Tahoma"/>
      <family val="2"/>
    </font>
    <font>
      <sz val="10"/>
      <name val="Arial"/>
      <family val="2"/>
    </font>
    <font>
      <b/>
      <sz val="10"/>
      <name val="Calibri"/>
      <family val="2"/>
      <scheme val="minor"/>
    </font>
    <font>
      <b/>
      <i/>
      <sz val="10"/>
      <color theme="1"/>
      <name val="Calibri"/>
      <family val="2"/>
      <scheme val="minor"/>
    </font>
    <font>
      <b/>
      <i/>
      <sz val="10"/>
      <name val="Calibri"/>
      <family val="2"/>
    </font>
    <font>
      <b/>
      <sz val="10"/>
      <name val="Calibri"/>
      <family val="2"/>
    </font>
    <font>
      <sz val="10"/>
      <name val="Calibri"/>
      <family val="2"/>
      <scheme val="minor"/>
    </font>
    <font>
      <b/>
      <sz val="10"/>
      <color rgb="FF000000"/>
      <name val="Calibri"/>
      <family val="2"/>
    </font>
    <font>
      <sz val="10"/>
      <color rgb="FF000000"/>
      <name val="Calibri"/>
      <family val="2"/>
      <scheme val="minor"/>
    </font>
    <font>
      <sz val="10"/>
      <color rgb="FFFF0000"/>
      <name val="Calibri"/>
      <family val="2"/>
      <scheme val="minor"/>
    </font>
    <font>
      <b/>
      <sz val="10"/>
      <color indexed="8"/>
      <name val="Calibri"/>
      <family val="2"/>
      <scheme val="minor"/>
    </font>
    <font>
      <sz val="10"/>
      <color indexed="8"/>
      <name val="Calibri"/>
      <family val="2"/>
      <scheme val="minor"/>
    </font>
    <font>
      <b/>
      <sz val="10"/>
      <color theme="0"/>
      <name val="Calibri"/>
      <family val="2"/>
      <scheme val="minor"/>
    </font>
    <font>
      <b/>
      <i/>
      <sz val="8"/>
      <color theme="1"/>
      <name val="Arial"/>
      <family val="2"/>
    </font>
  </fonts>
  <fills count="63">
    <fill>
      <patternFill patternType="none"/>
    </fill>
    <fill>
      <patternFill patternType="gray125"/>
    </fill>
    <fill>
      <patternFill patternType="solid">
        <fgColor rgb="FFFFC7CE"/>
      </patternFill>
    </fill>
    <fill>
      <patternFill patternType="solid">
        <fgColor rgb="FFF2F2F2"/>
      </patternFill>
    </fill>
    <fill>
      <patternFill patternType="solid">
        <fgColor rgb="FFFFFF00"/>
        <bgColor indexed="64"/>
      </patternFill>
    </fill>
    <fill>
      <patternFill patternType="solid">
        <fgColor theme="6" tint="0.39997558519241921"/>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bgColor indexed="64"/>
      </patternFill>
    </fill>
    <fill>
      <patternFill patternType="solid">
        <fgColor theme="9" tint="-0.499984740745262"/>
        <bgColor indexed="64"/>
      </patternFill>
    </fill>
    <fill>
      <patternFill patternType="solid">
        <fgColor theme="4" tint="-0.249977111117893"/>
        <bgColor indexed="64"/>
      </patternFill>
    </fill>
    <fill>
      <patternFill patternType="solid">
        <fgColor theme="3" tint="0.79998168889431442"/>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3" tint="0.59999389629810485"/>
        <bgColor indexed="64"/>
      </patternFill>
    </fill>
    <fill>
      <patternFill patternType="solid">
        <fgColor rgb="FFFFC000"/>
        <bgColor indexed="64"/>
      </patternFill>
    </fill>
    <fill>
      <patternFill patternType="solid">
        <fgColor theme="8" tint="0.59999389629810485"/>
        <bgColor indexed="64"/>
      </patternFill>
    </fill>
    <fill>
      <patternFill patternType="solid">
        <fgColor theme="8" tint="0.79995117038483843"/>
        <bgColor indexed="64"/>
      </patternFill>
    </fill>
    <fill>
      <patternFill patternType="solid">
        <fgColor theme="5" tint="0.39997558519241921"/>
        <bgColor indexed="64"/>
      </patternFill>
    </fill>
    <fill>
      <patternFill patternType="solid">
        <fgColor indexed="22"/>
        <bgColor indexed="64"/>
      </patternFill>
    </fill>
    <fill>
      <patternFill patternType="solid">
        <fgColor theme="9" tint="-0.249977111117893"/>
        <bgColor indexed="64"/>
      </patternFill>
    </fill>
    <fill>
      <patternFill patternType="solid">
        <fgColor rgb="FF92D050"/>
        <bgColor indexed="64"/>
      </patternFill>
    </fill>
    <fill>
      <patternFill patternType="solid">
        <fgColor theme="1" tint="0.34998626667073579"/>
        <bgColor indexed="64"/>
      </patternFill>
    </fill>
    <fill>
      <patternFill patternType="solid">
        <fgColor theme="3" tint="0.39997558519241921"/>
        <bgColor indexed="64"/>
      </patternFill>
    </fill>
    <fill>
      <patternFill patternType="solid">
        <fgColor theme="2" tint="-0.499984740745262"/>
        <bgColor indexed="64"/>
      </patternFill>
    </fill>
    <fill>
      <patternFill patternType="solid">
        <fgColor theme="7" tint="-0.249977111117893"/>
        <bgColor indexed="64"/>
      </patternFill>
    </fill>
    <fill>
      <patternFill patternType="solid">
        <fgColor theme="2"/>
        <bgColor indexed="64"/>
      </patternFill>
    </fill>
    <fill>
      <patternFill patternType="solid">
        <fgColor theme="9"/>
        <bgColor indexed="64"/>
      </patternFill>
    </fill>
    <fill>
      <patternFill patternType="solid">
        <fgColor theme="1"/>
        <bgColor indexed="64"/>
      </patternFill>
    </fill>
    <fill>
      <patternFill patternType="solid">
        <fgColor theme="7" tint="0.79998168889431442"/>
        <bgColor rgb="FF000000"/>
      </patternFill>
    </fill>
    <fill>
      <patternFill patternType="solid">
        <fgColor theme="7" tint="0.79998168889431442"/>
        <bgColor indexed="64"/>
      </patternFill>
    </fill>
    <fill>
      <patternFill patternType="solid">
        <fgColor theme="6" tint="0.79998168889431442"/>
        <bgColor indexed="64"/>
      </patternFill>
    </fill>
    <fill>
      <patternFill patternType="solid">
        <fgColor theme="6" tint="0.79998168889431442"/>
        <bgColor rgb="FF000000"/>
      </patternFill>
    </fill>
    <fill>
      <patternFill patternType="solid">
        <fgColor theme="3" tint="0.79998168889431442"/>
        <bgColor rgb="FF000000"/>
      </patternFill>
    </fill>
    <fill>
      <patternFill patternType="solid">
        <fgColor theme="8" tint="-0.249977111117893"/>
        <bgColor rgb="FF000000"/>
      </patternFill>
    </fill>
    <fill>
      <patternFill patternType="solid">
        <fgColor theme="8" tint="-0.249977111117893"/>
        <bgColor indexed="64"/>
      </patternFill>
    </fill>
    <fill>
      <patternFill patternType="solid">
        <fgColor theme="9" tint="0.59999389629810485"/>
        <bgColor rgb="FF000000"/>
      </patternFill>
    </fill>
  </fills>
  <borders count="10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top/>
      <bottom/>
      <diagonal/>
    </border>
    <border>
      <left/>
      <right/>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double">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right/>
      <top style="medium">
        <color indexed="64"/>
      </top>
      <bottom style="thin">
        <color indexed="64"/>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auto="1"/>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style="thin">
        <color auto="1"/>
      </right>
      <top style="medium">
        <color indexed="64"/>
      </top>
      <bottom style="thin">
        <color auto="1"/>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thin">
        <color indexed="64"/>
      </bottom>
      <diagonal/>
    </border>
    <border>
      <left style="medium">
        <color indexed="64"/>
      </left>
      <right style="medium">
        <color indexed="64"/>
      </right>
      <top/>
      <bottom/>
      <diagonal/>
    </border>
    <border>
      <left style="thin">
        <color auto="1"/>
      </left>
      <right style="thin">
        <color auto="1"/>
      </right>
      <top style="thin">
        <color auto="1"/>
      </top>
      <bottom/>
      <diagonal/>
    </border>
    <border>
      <left style="thin">
        <color indexed="64"/>
      </left>
      <right/>
      <top/>
      <bottom style="medium">
        <color indexed="64"/>
      </bottom>
      <diagonal/>
    </border>
    <border>
      <left/>
      <right style="thin">
        <color indexed="64"/>
      </right>
      <top/>
      <bottom style="medium">
        <color indexed="64"/>
      </bottom>
      <diagonal/>
    </border>
    <border>
      <left style="thin">
        <color auto="1"/>
      </left>
      <right style="thin">
        <color indexed="64"/>
      </right>
      <top style="medium">
        <color indexed="64"/>
      </top>
      <bottom/>
      <diagonal/>
    </border>
    <border>
      <left style="thin">
        <color indexed="8"/>
      </left>
      <right/>
      <top style="thin">
        <color indexed="8"/>
      </top>
      <bottom/>
      <diagonal/>
    </border>
    <border>
      <left style="thin">
        <color indexed="8"/>
      </left>
      <right/>
      <top/>
      <bottom/>
      <diagonal/>
    </border>
    <border>
      <left style="thin">
        <color indexed="65"/>
      </left>
      <right/>
      <top/>
      <bottom/>
      <diagonal/>
    </border>
    <border>
      <left/>
      <right/>
      <top style="thin">
        <color indexed="8"/>
      </top>
      <bottom/>
      <diagonal/>
    </border>
    <border>
      <left style="thin">
        <color indexed="8"/>
      </left>
      <right/>
      <top style="thin">
        <color indexed="65"/>
      </top>
      <bottom/>
      <diagonal/>
    </border>
    <border>
      <left style="thin">
        <color indexed="8"/>
      </left>
      <right/>
      <top style="thin">
        <color indexed="8"/>
      </top>
      <bottom/>
      <diagonal/>
    </border>
    <border>
      <left/>
      <right/>
      <top style="thin">
        <color indexed="8"/>
      </top>
      <bottom/>
      <diagonal/>
    </border>
    <border>
      <left style="thin">
        <color indexed="64"/>
      </left>
      <right style="thin">
        <color indexed="64"/>
      </right>
      <top style="thin">
        <color indexed="64"/>
      </top>
      <bottom/>
      <diagonal/>
    </border>
    <border>
      <left/>
      <right style="medium">
        <color indexed="64"/>
      </right>
      <top style="thin">
        <color indexed="64"/>
      </top>
      <bottom style="double">
        <color indexed="64"/>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top/>
      <bottom/>
      <diagonal/>
    </border>
    <border>
      <left style="thin">
        <color rgb="FFABABAB"/>
      </left>
      <right/>
      <top style="thin">
        <color rgb="FFABABAB"/>
      </top>
      <bottom/>
      <diagonal/>
    </border>
    <border>
      <left style="thin">
        <color rgb="FFABABAB"/>
      </left>
      <right/>
      <top/>
      <bottom/>
      <diagonal/>
    </border>
    <border>
      <left/>
      <right/>
      <top style="thin">
        <color rgb="FFABABAB"/>
      </top>
      <bottom/>
      <diagonal/>
    </border>
    <border>
      <left style="thin">
        <color rgb="FFABABAB"/>
      </left>
      <right/>
      <top style="thin">
        <color indexed="65"/>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right style="medium">
        <color indexed="64"/>
      </right>
      <top style="double">
        <color indexed="64"/>
      </top>
      <bottom style="thin">
        <color indexed="64"/>
      </bottom>
      <diagonal/>
    </border>
    <border>
      <left/>
      <right/>
      <top style="double">
        <color indexed="64"/>
      </top>
      <bottom style="thin">
        <color indexed="64"/>
      </bottom>
      <diagonal/>
    </border>
    <border>
      <left/>
      <right/>
      <top/>
      <bottom style="double">
        <color indexed="64"/>
      </bottom>
      <diagonal/>
    </border>
    <border>
      <left style="medium">
        <color indexed="64"/>
      </left>
      <right/>
      <top style="thin">
        <color indexed="64"/>
      </top>
      <bottom style="double">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double">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2365">
    <xf numFmtId="0" fontId="0" fillId="0" borderId="0"/>
    <xf numFmtId="9" fontId="17" fillId="0" borderId="0" applyFont="0" applyFill="0" applyBorder="0" applyAlignment="0" applyProtection="0"/>
    <xf numFmtId="0" fontId="9" fillId="0" borderId="0"/>
    <xf numFmtId="44" fontId="9" fillId="0" borderId="0" applyFont="0" applyFill="0" applyBorder="0" applyAlignment="0" applyProtection="0"/>
    <xf numFmtId="44" fontId="17" fillId="0" borderId="0" applyFont="0" applyFill="0" applyBorder="0" applyAlignment="0" applyProtection="0"/>
    <xf numFmtId="43" fontId="17" fillId="0" borderId="0" applyFont="0" applyFill="0" applyBorder="0" applyAlignment="0" applyProtection="0"/>
    <xf numFmtId="0" fontId="9" fillId="0" borderId="0"/>
    <xf numFmtId="44" fontId="9" fillId="0" borderId="0" applyFont="0" applyFill="0" applyBorder="0" applyAlignment="0" applyProtection="0"/>
    <xf numFmtId="0" fontId="9" fillId="0" borderId="0"/>
    <xf numFmtId="44" fontId="9" fillId="0" borderId="0" applyFont="0" applyFill="0" applyBorder="0" applyAlignment="0" applyProtection="0"/>
    <xf numFmtId="9" fontId="9" fillId="0" borderId="0" applyFont="0" applyFill="0" applyBorder="0" applyAlignment="0" applyProtection="0"/>
    <xf numFmtId="0" fontId="34" fillId="12" borderId="0" applyNumberFormat="0" applyBorder="0" applyAlignment="0" applyProtection="0"/>
    <xf numFmtId="0" fontId="34" fillId="13" borderId="0" applyNumberFormat="0" applyBorder="0" applyAlignment="0" applyProtection="0"/>
    <xf numFmtId="0" fontId="34" fillId="14" borderId="0" applyNumberFormat="0" applyBorder="0" applyAlignment="0" applyProtection="0"/>
    <xf numFmtId="0" fontId="34" fillId="15"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18" borderId="0" applyNumberFormat="0" applyBorder="0" applyAlignment="0" applyProtection="0"/>
    <xf numFmtId="0" fontId="34" fillId="19" borderId="0" applyNumberFormat="0" applyBorder="0" applyAlignment="0" applyProtection="0"/>
    <xf numFmtId="0" fontId="34" fillId="20" borderId="0" applyNumberFormat="0" applyBorder="0" applyAlignment="0" applyProtection="0"/>
    <xf numFmtId="0" fontId="34" fillId="15" borderId="0" applyNumberFormat="0" applyBorder="0" applyAlignment="0" applyProtection="0"/>
    <xf numFmtId="0" fontId="34" fillId="18" borderId="0" applyNumberFormat="0" applyBorder="0" applyAlignment="0" applyProtection="0"/>
    <xf numFmtId="0" fontId="34" fillId="21" borderId="0" applyNumberFormat="0" applyBorder="0" applyAlignment="0" applyProtection="0"/>
    <xf numFmtId="0" fontId="35" fillId="22" borderId="0" applyNumberFormat="0" applyBorder="0" applyAlignment="0" applyProtection="0"/>
    <xf numFmtId="0" fontId="35" fillId="19" borderId="0" applyNumberFormat="0" applyBorder="0" applyAlignment="0" applyProtection="0"/>
    <xf numFmtId="0" fontId="35" fillId="20" borderId="0" applyNumberFormat="0" applyBorder="0" applyAlignment="0" applyProtection="0"/>
    <xf numFmtId="0" fontId="35" fillId="23" borderId="0" applyNumberFormat="0" applyBorder="0" applyAlignment="0" applyProtection="0"/>
    <xf numFmtId="0" fontId="35" fillId="24" borderId="0" applyNumberFormat="0" applyBorder="0" applyAlignment="0" applyProtection="0"/>
    <xf numFmtId="0" fontId="35" fillId="25" borderId="0" applyNumberFormat="0" applyBorder="0" applyAlignment="0" applyProtection="0"/>
    <xf numFmtId="0" fontId="35" fillId="26" borderId="0" applyNumberFormat="0" applyBorder="0" applyAlignment="0" applyProtection="0"/>
    <xf numFmtId="0" fontId="35" fillId="27" borderId="0" applyNumberFormat="0" applyBorder="0" applyAlignment="0" applyProtection="0"/>
    <xf numFmtId="0" fontId="35" fillId="28" borderId="0" applyNumberFormat="0" applyBorder="0" applyAlignment="0" applyProtection="0"/>
    <xf numFmtId="0" fontId="35" fillId="23" borderId="0" applyNumberFormat="0" applyBorder="0" applyAlignment="0" applyProtection="0"/>
    <xf numFmtId="0" fontId="35" fillId="24" borderId="0" applyNumberFormat="0" applyBorder="0" applyAlignment="0" applyProtection="0"/>
    <xf numFmtId="0" fontId="35" fillId="29" borderId="0" applyNumberFormat="0" applyBorder="0" applyAlignment="0" applyProtection="0"/>
    <xf numFmtId="0" fontId="36" fillId="13" borderId="0" applyNumberFormat="0" applyBorder="0" applyAlignment="0" applyProtection="0"/>
    <xf numFmtId="0" fontId="37" fillId="2" borderId="0" applyNumberFormat="0" applyBorder="0" applyAlignment="0" applyProtection="0"/>
    <xf numFmtId="0" fontId="38" fillId="0" borderId="34" applyNumberFormat="0" applyFont="0" applyProtection="0">
      <alignment wrapText="1"/>
    </xf>
    <xf numFmtId="0" fontId="39" fillId="30" borderId="35" applyNumberFormat="0" applyAlignment="0" applyProtection="0"/>
    <xf numFmtId="0" fontId="39" fillId="30" borderId="35" applyNumberFormat="0" applyAlignment="0" applyProtection="0"/>
    <xf numFmtId="0" fontId="39" fillId="30" borderId="35" applyNumberFormat="0" applyAlignment="0" applyProtection="0"/>
    <xf numFmtId="0" fontId="40" fillId="3" borderId="4" applyNumberFormat="0" applyAlignment="0" applyProtection="0"/>
    <xf numFmtId="0" fontId="41" fillId="31" borderId="36" applyNumberFormat="0" applyAlignment="0" applyProtection="0"/>
    <xf numFmtId="41" fontId="4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34" fillId="0" borderId="0" applyFont="0" applyFill="0" applyBorder="0" applyAlignment="0" applyProtection="0"/>
    <xf numFmtId="43" fontId="43" fillId="0" borderId="0" applyFont="0" applyFill="0" applyBorder="0" applyAlignment="0" applyProtection="0"/>
    <xf numFmtId="43" fontId="44"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4"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2" fontId="4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23"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23" fillId="0" borderId="0" applyFont="0" applyFill="0" applyBorder="0" applyAlignment="0" applyProtection="0"/>
    <xf numFmtId="44" fontId="45" fillId="0" borderId="0" applyFont="0" applyFill="0" applyBorder="0" applyAlignment="0" applyProtection="0"/>
    <xf numFmtId="44" fontId="45" fillId="0" borderId="0" applyFont="0" applyFill="0" applyBorder="0" applyAlignment="0" applyProtection="0"/>
    <xf numFmtId="44" fontId="45"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3" fillId="0" borderId="0" applyFont="0" applyFill="0" applyBorder="0" applyAlignment="0" applyProtection="0"/>
    <xf numFmtId="44" fontId="45"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34"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45" fillId="0" borderId="0" applyFont="0" applyFill="0" applyBorder="0" applyAlignment="0" applyProtection="0"/>
    <xf numFmtId="44" fontId="45" fillId="0" borderId="0" applyFont="0" applyFill="0" applyBorder="0" applyAlignment="0" applyProtection="0"/>
    <xf numFmtId="44" fontId="45" fillId="0" borderId="0" applyFont="0" applyFill="0" applyBorder="0" applyAlignment="0" applyProtection="0"/>
    <xf numFmtId="44" fontId="45" fillId="0" borderId="0" applyFont="0" applyFill="0" applyBorder="0" applyAlignment="0" applyProtection="0"/>
    <xf numFmtId="44" fontId="45" fillId="0" borderId="0" applyFont="0" applyFill="0" applyBorder="0" applyAlignment="0" applyProtection="0"/>
    <xf numFmtId="44" fontId="45" fillId="0" borderId="0" applyFont="0" applyFill="0" applyBorder="0" applyAlignment="0" applyProtection="0"/>
    <xf numFmtId="44" fontId="45" fillId="0" borderId="0" applyFont="0" applyFill="0" applyBorder="0" applyAlignment="0" applyProtection="0"/>
    <xf numFmtId="44" fontId="45" fillId="0" borderId="0" applyFont="0" applyFill="0" applyBorder="0" applyAlignment="0" applyProtection="0"/>
    <xf numFmtId="44" fontId="45" fillId="0" borderId="0" applyFont="0" applyFill="0" applyBorder="0" applyAlignment="0" applyProtection="0"/>
    <xf numFmtId="44" fontId="45"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34"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45" fillId="0" borderId="0" applyFont="0" applyFill="0" applyBorder="0" applyAlignment="0" applyProtection="0"/>
    <xf numFmtId="44" fontId="45" fillId="0" borderId="0" applyFont="0" applyFill="0" applyBorder="0" applyAlignment="0" applyProtection="0"/>
    <xf numFmtId="44" fontId="45" fillId="0" borderId="0" applyFont="0" applyFill="0" applyBorder="0" applyAlignment="0" applyProtection="0"/>
    <xf numFmtId="44" fontId="45" fillId="0" borderId="0" applyFont="0" applyFill="0" applyBorder="0" applyAlignment="0" applyProtection="0"/>
    <xf numFmtId="44" fontId="45" fillId="0" borderId="0" applyFont="0" applyFill="0" applyBorder="0" applyAlignment="0" applyProtection="0"/>
    <xf numFmtId="44" fontId="45" fillId="0" borderId="0" applyFont="0" applyFill="0" applyBorder="0" applyAlignment="0" applyProtection="0"/>
    <xf numFmtId="44" fontId="45" fillId="0" borderId="0" applyFont="0" applyFill="0" applyBorder="0" applyAlignment="0" applyProtection="0"/>
    <xf numFmtId="44" fontId="45" fillId="0" borderId="0" applyFont="0" applyFill="0" applyBorder="0" applyAlignment="0" applyProtection="0"/>
    <xf numFmtId="44" fontId="45" fillId="0" borderId="0" applyFont="0" applyFill="0" applyBorder="0" applyAlignment="0" applyProtection="0"/>
    <xf numFmtId="44" fontId="45"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34"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45" fillId="0" borderId="0" applyFont="0" applyFill="0" applyBorder="0" applyAlignment="0" applyProtection="0"/>
    <xf numFmtId="44" fontId="45" fillId="0" borderId="0" applyFont="0" applyFill="0" applyBorder="0" applyAlignment="0" applyProtection="0"/>
    <xf numFmtId="44" fontId="45" fillId="0" borderId="0" applyFont="0" applyFill="0" applyBorder="0" applyAlignment="0" applyProtection="0"/>
    <xf numFmtId="44" fontId="45" fillId="0" borderId="0" applyFont="0" applyFill="0" applyBorder="0" applyAlignment="0" applyProtection="0"/>
    <xf numFmtId="44" fontId="45" fillId="0" borderId="0" applyFont="0" applyFill="0" applyBorder="0" applyAlignment="0" applyProtection="0"/>
    <xf numFmtId="44" fontId="45"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3"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34"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46" fillId="0" borderId="0" applyNumberFormat="0" applyFill="0" applyBorder="0" applyAlignment="0" applyProtection="0"/>
    <xf numFmtId="0" fontId="15" fillId="0" borderId="0" applyNumberFormat="0" applyFill="0" applyBorder="0" applyAlignment="0" applyProtection="0"/>
    <xf numFmtId="0" fontId="46" fillId="0" borderId="0" applyNumberFormat="0" applyFill="0" applyBorder="0" applyAlignment="0" applyProtection="0"/>
    <xf numFmtId="0" fontId="38" fillId="0" borderId="0" applyNumberFormat="0" applyFill="0" applyBorder="0" applyAlignment="0" applyProtection="0"/>
    <xf numFmtId="0" fontId="38" fillId="0" borderId="37" applyNumberFormat="0" applyProtection="0">
      <alignment wrapText="1"/>
    </xf>
    <xf numFmtId="0" fontId="47" fillId="14" borderId="0" applyNumberFormat="0" applyBorder="0" applyAlignment="0" applyProtection="0"/>
    <xf numFmtId="0" fontId="48" fillId="0" borderId="38" applyNumberFormat="0" applyProtection="0">
      <alignment wrapText="1"/>
    </xf>
    <xf numFmtId="0" fontId="49" fillId="0" borderId="39" applyNumberFormat="0" applyFill="0" applyAlignment="0" applyProtection="0"/>
    <xf numFmtId="0" fontId="10" fillId="0" borderId="1" applyNumberFormat="0" applyFill="0" applyAlignment="0" applyProtection="0"/>
    <xf numFmtId="0" fontId="49" fillId="0" borderId="39" applyNumberFormat="0" applyFill="0" applyAlignment="0" applyProtection="0"/>
    <xf numFmtId="0" fontId="50" fillId="0" borderId="40" applyNumberFormat="0" applyFill="0" applyAlignment="0" applyProtection="0"/>
    <xf numFmtId="0" fontId="11" fillId="0" borderId="2" applyNumberFormat="0" applyFill="0" applyAlignment="0" applyProtection="0"/>
    <xf numFmtId="0" fontId="50" fillId="0" borderId="40" applyNumberFormat="0" applyFill="0" applyAlignment="0" applyProtection="0"/>
    <xf numFmtId="0" fontId="51" fillId="0" borderId="41" applyNumberFormat="0" applyFill="0" applyAlignment="0" applyProtection="0"/>
    <xf numFmtId="0" fontId="12" fillId="0" borderId="3" applyNumberFormat="0" applyFill="0" applyAlignment="0" applyProtection="0"/>
    <xf numFmtId="0" fontId="51" fillId="0" borderId="41" applyNumberFormat="0" applyFill="0" applyAlignment="0" applyProtection="0"/>
    <xf numFmtId="0" fontId="51" fillId="0" borderId="0" applyNumberFormat="0" applyFill="0" applyBorder="0" applyAlignment="0" applyProtection="0"/>
    <xf numFmtId="0" fontId="12" fillId="0" borderId="0" applyNumberFormat="0" applyFill="0" applyBorder="0" applyAlignment="0" applyProtection="0"/>
    <xf numFmtId="0" fontId="51" fillId="0" borderId="0" applyNumberFormat="0" applyFill="0" applyBorder="0" applyAlignment="0" applyProtection="0"/>
    <xf numFmtId="0" fontId="52" fillId="0" borderId="0" applyNumberFormat="0" applyFill="0" applyBorder="0" applyAlignment="0" applyProtection="0"/>
    <xf numFmtId="0" fontId="53" fillId="17" borderId="35" applyNumberFormat="0" applyAlignment="0" applyProtection="0"/>
    <xf numFmtId="0" fontId="53" fillId="17" borderId="35" applyNumberFormat="0" applyAlignment="0" applyProtection="0"/>
    <xf numFmtId="0" fontId="53" fillId="17" borderId="35" applyNumberFormat="0" applyAlignment="0" applyProtection="0"/>
    <xf numFmtId="0" fontId="54" fillId="0" borderId="42" applyNumberFormat="0" applyFill="0" applyAlignment="0" applyProtection="0"/>
    <xf numFmtId="0" fontId="13" fillId="0" borderId="5" applyNumberFormat="0" applyFill="0" applyAlignment="0" applyProtection="0"/>
    <xf numFmtId="0" fontId="54" fillId="0" borderId="42" applyNumberFormat="0" applyFill="0" applyAlignment="0" applyProtection="0"/>
    <xf numFmtId="0" fontId="55" fillId="32"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6" fillId="0" borderId="0"/>
    <xf numFmtId="0" fontId="4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3" fillId="0" borderId="0"/>
    <xf numFmtId="0" fontId="42" fillId="0" borderId="0"/>
    <xf numFmtId="0" fontId="42" fillId="0" borderId="0"/>
    <xf numFmtId="0" fontId="42" fillId="0" borderId="0"/>
    <xf numFmtId="0" fontId="4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2" fillId="0" borderId="0"/>
    <xf numFmtId="0" fontId="45" fillId="0" borderId="0"/>
    <xf numFmtId="0" fontId="4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6" fillId="0" borderId="0"/>
    <xf numFmtId="0" fontId="4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7" fillId="0" borderId="0"/>
    <xf numFmtId="0" fontId="9" fillId="0" borderId="0"/>
    <xf numFmtId="0" fontId="58" fillId="0" borderId="0"/>
    <xf numFmtId="0" fontId="9" fillId="0" borderId="0"/>
    <xf numFmtId="0" fontId="9" fillId="0" borderId="0"/>
    <xf numFmtId="0" fontId="9" fillId="0" borderId="0"/>
    <xf numFmtId="0" fontId="9" fillId="0" borderId="0"/>
    <xf numFmtId="0" fontId="9" fillId="0" borderId="0"/>
    <xf numFmtId="0" fontId="3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xf numFmtId="0" fontId="9" fillId="0" borderId="0"/>
    <xf numFmtId="0" fontId="9" fillId="0" borderId="0"/>
    <xf numFmtId="0" fontId="23" fillId="0" borderId="0"/>
    <xf numFmtId="0" fontId="9" fillId="0" borderId="0"/>
    <xf numFmtId="0" fontId="9" fillId="0" borderId="0"/>
    <xf numFmtId="0" fontId="57" fillId="0" borderId="0"/>
    <xf numFmtId="0" fontId="9" fillId="0" borderId="0"/>
    <xf numFmtId="0" fontId="9" fillId="0" borderId="0"/>
    <xf numFmtId="0" fontId="9" fillId="0" borderId="0"/>
    <xf numFmtId="0" fontId="9" fillId="0" borderId="0"/>
    <xf numFmtId="0" fontId="9" fillId="0" borderId="0"/>
    <xf numFmtId="0" fontId="9" fillId="0" borderId="0"/>
    <xf numFmtId="0" fontId="4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4" fillId="0" borderId="0"/>
    <xf numFmtId="0" fontId="42" fillId="0" borderId="0"/>
    <xf numFmtId="0" fontId="9" fillId="0" borderId="0"/>
    <xf numFmtId="0" fontId="9" fillId="0" borderId="0"/>
    <xf numFmtId="0" fontId="4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2" fillId="0" borderId="0"/>
    <xf numFmtId="0" fontId="4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4" fillId="0" borderId="0"/>
    <xf numFmtId="0" fontId="42" fillId="0" borderId="0"/>
    <xf numFmtId="0" fontId="4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2" fillId="0" borderId="0"/>
    <xf numFmtId="0" fontId="9" fillId="0" borderId="0"/>
    <xf numFmtId="0" fontId="4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3" fillId="33" borderId="43" applyNumberFormat="0" applyFont="0" applyAlignment="0" applyProtection="0"/>
    <xf numFmtId="0" fontId="43" fillId="33" borderId="43" applyNumberFormat="0" applyFont="0" applyAlignment="0" applyProtection="0"/>
    <xf numFmtId="0" fontId="43" fillId="33" borderId="43" applyNumberFormat="0" applyFont="0" applyAlignment="0" applyProtection="0"/>
    <xf numFmtId="0" fontId="42" fillId="33" borderId="43" applyNumberFormat="0" applyFont="0" applyAlignment="0" applyProtection="0"/>
    <xf numFmtId="0" fontId="59" fillId="30" borderId="44" applyNumberFormat="0" applyAlignment="0" applyProtection="0"/>
    <xf numFmtId="0" fontId="59" fillId="30" borderId="44" applyNumberFormat="0" applyAlignment="0" applyProtection="0"/>
    <xf numFmtId="0" fontId="59" fillId="30" borderId="44" applyNumberFormat="0" applyAlignment="0" applyProtection="0"/>
    <xf numFmtId="0" fontId="48" fillId="0" borderId="45" applyNumberFormat="0" applyProtection="0">
      <alignment wrapText="1"/>
    </xf>
    <xf numFmtId="9" fontId="34"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45" fillId="0" borderId="0" applyFont="0" applyFill="0" applyBorder="0" applyAlignment="0" applyProtection="0"/>
    <xf numFmtId="9" fontId="60"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34" fillId="0" borderId="0" applyFont="0" applyFill="0" applyBorder="0" applyAlignment="0" applyProtection="0"/>
    <xf numFmtId="9" fontId="42" fillId="0" borderId="0" applyFont="0" applyFill="0" applyBorder="0" applyAlignment="0" applyProtection="0"/>
    <xf numFmtId="9" fontId="60"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60" fillId="0" borderId="0" applyFont="0" applyFill="0" applyBorder="0" applyAlignment="0" applyProtection="0"/>
    <xf numFmtId="9" fontId="42" fillId="0" borderId="0" applyFont="0" applyFill="0" applyBorder="0" applyAlignment="0" applyProtection="0"/>
    <xf numFmtId="9" fontId="9" fillId="0" borderId="0" applyFont="0" applyFill="0" applyBorder="0" applyAlignment="0" applyProtection="0"/>
    <xf numFmtId="9" fontId="4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3"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45" fillId="0" borderId="0" applyFont="0" applyFill="0" applyBorder="0" applyAlignment="0" applyProtection="0"/>
    <xf numFmtId="9" fontId="23"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45"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1" fillId="0" borderId="0" applyNumberFormat="0" applyProtection="0">
      <alignment horizontal="left"/>
    </xf>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3" fillId="0" borderId="46" applyNumberFormat="0" applyFill="0" applyAlignment="0" applyProtection="0"/>
    <xf numFmtId="0" fontId="63" fillId="0" borderId="46" applyNumberFormat="0" applyFill="0" applyAlignment="0" applyProtection="0"/>
    <xf numFmtId="0" fontId="63" fillId="0" borderId="46" applyNumberFormat="0" applyFill="0" applyAlignment="0" applyProtection="0"/>
    <xf numFmtId="0" fontId="64" fillId="0" borderId="0" applyNumberFormat="0" applyFill="0" applyBorder="0" applyAlignment="0" applyProtection="0"/>
    <xf numFmtId="0" fontId="14" fillId="0" borderId="0" applyNumberFormat="0" applyFill="0" applyBorder="0" applyAlignment="0" applyProtection="0"/>
    <xf numFmtId="0" fontId="64" fillId="0" borderId="0" applyNumberFormat="0" applyFill="0" applyBorder="0" applyAlignment="0" applyProtection="0"/>
    <xf numFmtId="44" fontId="17" fillId="0" borderId="0" applyFont="0" applyFill="0" applyBorder="0" applyAlignment="0" applyProtection="0"/>
    <xf numFmtId="9" fontId="17" fillId="0" borderId="0" applyFont="0" applyFill="0" applyBorder="0" applyAlignment="0" applyProtection="0"/>
    <xf numFmtId="0" fontId="17" fillId="0" borderId="0"/>
    <xf numFmtId="0" fontId="42" fillId="0" borderId="0"/>
    <xf numFmtId="0" fontId="42" fillId="0" borderId="0"/>
    <xf numFmtId="44" fontId="17" fillId="0" borderId="0" applyFont="0" applyFill="0" applyBorder="0" applyAlignment="0" applyProtection="0"/>
    <xf numFmtId="0" fontId="8" fillId="0" borderId="0"/>
    <xf numFmtId="9" fontId="8" fillId="0" borderId="0" applyFont="0" applyFill="0" applyBorder="0" applyAlignment="0" applyProtection="0"/>
    <xf numFmtId="43" fontId="17" fillId="0" borderId="0" applyFont="0" applyFill="0" applyBorder="0" applyAlignment="0" applyProtection="0"/>
    <xf numFmtId="0" fontId="7" fillId="0" borderId="0"/>
    <xf numFmtId="9" fontId="7" fillId="0" borderId="0" applyFont="0" applyFill="0" applyBorder="0" applyAlignment="0" applyProtection="0"/>
    <xf numFmtId="0" fontId="23" fillId="0" borderId="0">
      <alignment horizontal="left" vertical="center" wrapText="1"/>
    </xf>
    <xf numFmtId="0" fontId="6" fillId="0" borderId="0"/>
    <xf numFmtId="44" fontId="6" fillId="0" borderId="0" applyFont="0" applyFill="0" applyBorder="0" applyAlignment="0" applyProtection="0"/>
    <xf numFmtId="0" fontId="5" fillId="0" borderId="0"/>
    <xf numFmtId="44" fontId="5" fillId="0" borderId="0" applyFont="0" applyFill="0" applyBorder="0" applyAlignment="0" applyProtection="0"/>
    <xf numFmtId="9" fontId="5" fillId="0" borderId="0" applyFont="0" applyFill="0" applyBorder="0" applyAlignment="0" applyProtection="0"/>
    <xf numFmtId="0" fontId="91" fillId="0" borderId="0"/>
    <xf numFmtId="0" fontId="42" fillId="0" borderId="0"/>
    <xf numFmtId="0" fontId="42" fillId="0" borderId="0"/>
    <xf numFmtId="0" fontId="23" fillId="0" borderId="0">
      <alignment horizontal="left" vertical="center" wrapText="1"/>
    </xf>
    <xf numFmtId="0" fontId="4" fillId="0" borderId="0"/>
  </cellStyleXfs>
  <cellXfs count="1067">
    <xf numFmtId="0" fontId="0" fillId="0" borderId="0" xfId="0"/>
    <xf numFmtId="0" fontId="19" fillId="0" borderId="0" xfId="2" applyFont="1" applyAlignment="1">
      <alignment horizontal="center"/>
    </xf>
    <xf numFmtId="0" fontId="9" fillId="0" borderId="0" xfId="2"/>
    <xf numFmtId="0" fontId="9" fillId="0" borderId="0" xfId="2" applyAlignment="1">
      <alignment horizontal="center"/>
    </xf>
    <xf numFmtId="165" fontId="9" fillId="0" borderId="0" xfId="4" applyNumberFormat="1" applyFont="1" applyFill="1" applyBorder="1" applyAlignment="1">
      <alignment horizontal="center"/>
    </xf>
    <xf numFmtId="168" fontId="0" fillId="0" borderId="0" xfId="5" applyNumberFormat="1" applyFont="1"/>
    <xf numFmtId="10" fontId="0" fillId="0" borderId="0" xfId="1" applyNumberFormat="1" applyFont="1"/>
    <xf numFmtId="43" fontId="0" fillId="0" borderId="0" xfId="5" applyFont="1"/>
    <xf numFmtId="169" fontId="0" fillId="0" borderId="0" xfId="5" applyNumberFormat="1" applyFont="1"/>
    <xf numFmtId="169" fontId="0" fillId="0" borderId="0" xfId="0" applyNumberFormat="1"/>
    <xf numFmtId="0" fontId="16" fillId="0" borderId="0" xfId="2" applyFont="1" applyAlignment="1">
      <alignment horizontal="center"/>
    </xf>
    <xf numFmtId="10" fontId="0" fillId="0" borderId="0" xfId="1" applyNumberFormat="1" applyFont="1" applyFill="1" applyBorder="1"/>
    <xf numFmtId="0" fontId="18" fillId="0" borderId="0" xfId="0" applyFont="1"/>
    <xf numFmtId="167" fontId="23" fillId="0" borderId="0" xfId="0" applyNumberFormat="1" applyFont="1"/>
    <xf numFmtId="167" fontId="24" fillId="0" borderId="0" xfId="2" applyNumberFormat="1" applyFont="1" applyAlignment="1">
      <alignment horizontal="center"/>
    </xf>
    <xf numFmtId="0" fontId="16" fillId="0" borderId="0" xfId="2" applyFont="1" applyAlignment="1">
      <alignment horizontal="center" vertical="center"/>
    </xf>
    <xf numFmtId="0" fontId="25" fillId="0" borderId="0" xfId="0" applyFont="1" applyAlignment="1">
      <alignment horizontal="center" vertical="center"/>
    </xf>
    <xf numFmtId="165" fontId="0" fillId="0" borderId="0" xfId="0" applyNumberFormat="1"/>
    <xf numFmtId="171" fontId="9" fillId="0" borderId="0" xfId="4" applyNumberFormat="1" applyFont="1" applyFill="1" applyBorder="1" applyAlignment="1">
      <alignment horizontal="center"/>
    </xf>
    <xf numFmtId="165" fontId="18" fillId="0" borderId="0" xfId="0" applyNumberFormat="1" applyFont="1"/>
    <xf numFmtId="166" fontId="0" fillId="0" borderId="0" xfId="0" applyNumberFormat="1"/>
    <xf numFmtId="169" fontId="0" fillId="0" borderId="0" xfId="5" applyNumberFormat="1" applyFont="1" applyFill="1"/>
    <xf numFmtId="2" fontId="0" fillId="0" borderId="0" xfId="0" applyNumberFormat="1"/>
    <xf numFmtId="164" fontId="16" fillId="0" borderId="0" xfId="4" applyNumberFormat="1" applyFont="1" applyFill="1" applyBorder="1" applyAlignment="1">
      <alignment horizontal="center"/>
    </xf>
    <xf numFmtId="0" fontId="19" fillId="0" borderId="0" xfId="6" applyFont="1" applyAlignment="1">
      <alignment horizontal="center"/>
    </xf>
    <xf numFmtId="0" fontId="9" fillId="0" borderId="0" xfId="6"/>
    <xf numFmtId="0" fontId="16" fillId="0" borderId="0" xfId="6" applyFont="1" applyAlignment="1">
      <alignment horizontal="center"/>
    </xf>
    <xf numFmtId="0" fontId="9" fillId="0" borderId="0" xfId="6" applyAlignment="1">
      <alignment horizontal="center"/>
    </xf>
    <xf numFmtId="2" fontId="9" fillId="0" borderId="0" xfId="6" applyNumberFormat="1" applyAlignment="1">
      <alignment horizontal="center"/>
    </xf>
    <xf numFmtId="10" fontId="0" fillId="0" borderId="0" xfId="1" applyNumberFormat="1" applyFont="1" applyFill="1"/>
    <xf numFmtId="164" fontId="16" fillId="0" borderId="0" xfId="6" applyNumberFormat="1" applyFont="1" applyAlignment="1">
      <alignment horizontal="center"/>
    </xf>
    <xf numFmtId="167" fontId="24" fillId="0" borderId="0" xfId="6" applyNumberFormat="1" applyFont="1" applyAlignment="1">
      <alignment horizontal="center"/>
    </xf>
    <xf numFmtId="0" fontId="9" fillId="7" borderId="0" xfId="8" applyFill="1"/>
    <xf numFmtId="0" fontId="9" fillId="8" borderId="0" xfId="8" applyFill="1"/>
    <xf numFmtId="0" fontId="9" fillId="9" borderId="0" xfId="8" applyFill="1"/>
    <xf numFmtId="0" fontId="9" fillId="0" borderId="0" xfId="8"/>
    <xf numFmtId="0" fontId="9" fillId="6" borderId="10" xfId="8" applyFill="1" applyBorder="1"/>
    <xf numFmtId="0" fontId="9" fillId="6" borderId="12" xfId="8" applyFill="1" applyBorder="1"/>
    <xf numFmtId="0" fontId="9" fillId="6" borderId="14" xfId="8" applyFill="1" applyBorder="1"/>
    <xf numFmtId="0" fontId="9" fillId="6" borderId="0" xfId="8" applyFill="1"/>
    <xf numFmtId="0" fontId="9" fillId="6" borderId="16" xfId="8" applyFill="1" applyBorder="1"/>
    <xf numFmtId="0" fontId="9" fillId="0" borderId="26" xfId="8" applyBorder="1"/>
    <xf numFmtId="0" fontId="28" fillId="0" borderId="28" xfId="8" applyFont="1" applyBorder="1" applyAlignment="1">
      <alignment horizontal="center" vertical="center"/>
    </xf>
    <xf numFmtId="0" fontId="27" fillId="6" borderId="14" xfId="8" applyFont="1" applyFill="1" applyBorder="1" applyAlignment="1">
      <alignment horizontal="center"/>
    </xf>
    <xf numFmtId="172" fontId="29" fillId="6" borderId="14" xfId="8" applyNumberFormat="1" applyFont="1" applyFill="1" applyBorder="1"/>
    <xf numFmtId="165" fontId="30" fillId="6" borderId="30" xfId="9" applyNumberFormat="1" applyFont="1" applyFill="1" applyBorder="1"/>
    <xf numFmtId="0" fontId="23" fillId="6" borderId="16" xfId="8" applyFont="1" applyFill="1" applyBorder="1"/>
    <xf numFmtId="0" fontId="32" fillId="6" borderId="14" xfId="8" applyFont="1" applyFill="1" applyBorder="1" applyAlignment="1">
      <alignment horizontal="left"/>
    </xf>
    <xf numFmtId="0" fontId="9" fillId="6" borderId="14" xfId="8" applyFill="1" applyBorder="1" applyAlignment="1">
      <alignment horizontal="left"/>
    </xf>
    <xf numFmtId="0" fontId="29" fillId="6" borderId="14" xfId="8" applyFont="1" applyFill="1" applyBorder="1"/>
    <xf numFmtId="0" fontId="9" fillId="6" borderId="24" xfId="8" applyFill="1" applyBorder="1"/>
    <xf numFmtId="0" fontId="9" fillId="0" borderId="0" xfId="712"/>
    <xf numFmtId="0" fontId="9" fillId="0" borderId="0" xfId="712" applyAlignment="1">
      <alignment horizontal="center"/>
    </xf>
    <xf numFmtId="0" fontId="9" fillId="0" borderId="0" xfId="712" applyAlignment="1">
      <alignment horizontal="right"/>
    </xf>
    <xf numFmtId="174" fontId="9" fillId="0" borderId="0" xfId="712" applyNumberFormat="1"/>
    <xf numFmtId="10" fontId="0" fillId="0" borderId="0" xfId="2194" applyNumberFormat="1" applyFont="1"/>
    <xf numFmtId="165" fontId="9" fillId="0" borderId="0" xfId="712" applyNumberFormat="1"/>
    <xf numFmtId="0" fontId="22" fillId="0" borderId="0" xfId="712" applyFont="1" applyAlignment="1">
      <alignment vertical="center"/>
    </xf>
    <xf numFmtId="44" fontId="9" fillId="0" borderId="0" xfId="712" applyNumberFormat="1"/>
    <xf numFmtId="0" fontId="67" fillId="0" borderId="0" xfId="712" applyFont="1"/>
    <xf numFmtId="44" fontId="0" fillId="0" borderId="0" xfId="211" applyFont="1" applyFill="1"/>
    <xf numFmtId="0" fontId="9" fillId="7" borderId="0" xfId="712" applyFill="1"/>
    <xf numFmtId="0" fontId="69" fillId="6" borderId="13" xfId="712" applyFont="1" applyFill="1" applyBorder="1"/>
    <xf numFmtId="0" fontId="70" fillId="6" borderId="57" xfId="712" applyFont="1" applyFill="1" applyBorder="1" applyAlignment="1">
      <alignment horizontal="center"/>
    </xf>
    <xf numFmtId="0" fontId="70" fillId="6" borderId="47" xfId="712" applyFont="1" applyFill="1" applyBorder="1" applyAlignment="1">
      <alignment horizontal="center"/>
    </xf>
    <xf numFmtId="0" fontId="9" fillId="0" borderId="32" xfId="712" applyBorder="1" applyAlignment="1">
      <alignment horizontal="center"/>
    </xf>
    <xf numFmtId="165" fontId="9" fillId="0" borderId="32" xfId="712" applyNumberFormat="1" applyBorder="1"/>
    <xf numFmtId="0" fontId="42" fillId="6" borderId="59" xfId="712" applyFont="1" applyFill="1" applyBorder="1"/>
    <xf numFmtId="10" fontId="42" fillId="6" borderId="60" xfId="712" applyNumberFormat="1" applyFont="1" applyFill="1" applyBorder="1"/>
    <xf numFmtId="0" fontId="42" fillId="6" borderId="24" xfId="712" applyFont="1" applyFill="1" applyBorder="1"/>
    <xf numFmtId="0" fontId="9" fillId="7" borderId="22" xfId="712" applyFill="1" applyBorder="1"/>
    <xf numFmtId="0" fontId="9" fillId="7" borderId="15" xfId="712" applyFill="1" applyBorder="1"/>
    <xf numFmtId="0" fontId="20" fillId="37" borderId="32" xfId="712" applyFont="1" applyFill="1" applyBorder="1" applyAlignment="1">
      <alignment horizontal="center"/>
    </xf>
    <xf numFmtId="0" fontId="20" fillId="38" borderId="32" xfId="712" applyFont="1" applyFill="1" applyBorder="1" applyAlignment="1">
      <alignment horizontal="center"/>
    </xf>
    <xf numFmtId="0" fontId="9" fillId="0" borderId="32" xfId="712" applyBorder="1"/>
    <xf numFmtId="175" fontId="0" fillId="0" borderId="32" xfId="44" applyNumberFormat="1" applyFont="1" applyFill="1" applyBorder="1" applyAlignment="1">
      <alignment horizontal="center"/>
    </xf>
    <xf numFmtId="174" fontId="9" fillId="0" borderId="32" xfId="712" applyNumberFormat="1" applyBorder="1" applyAlignment="1">
      <alignment horizontal="center"/>
    </xf>
    <xf numFmtId="165" fontId="0" fillId="0" borderId="32" xfId="211" applyNumberFormat="1" applyFont="1" applyFill="1" applyBorder="1"/>
    <xf numFmtId="170" fontId="0" fillId="0" borderId="32" xfId="2194" applyNumberFormat="1" applyFont="1" applyFill="1" applyBorder="1" applyAlignment="1">
      <alignment horizontal="center"/>
    </xf>
    <xf numFmtId="175" fontId="20" fillId="0" borderId="0" xfId="44" applyNumberFormat="1" applyFont="1" applyFill="1"/>
    <xf numFmtId="174" fontId="9" fillId="0" borderId="0" xfId="712" applyNumberFormat="1" applyAlignment="1">
      <alignment horizontal="center"/>
    </xf>
    <xf numFmtId="2" fontId="20" fillId="0" borderId="0" xfId="712" applyNumberFormat="1" applyFont="1" applyAlignment="1">
      <alignment horizontal="center"/>
    </xf>
    <xf numFmtId="175" fontId="22" fillId="0" borderId="0" xfId="44" applyNumberFormat="1" applyFont="1" applyFill="1"/>
    <xf numFmtId="0" fontId="20" fillId="0" borderId="0" xfId="712" applyFont="1"/>
    <xf numFmtId="0" fontId="31" fillId="10" borderId="0" xfId="712" applyFont="1" applyFill="1"/>
    <xf numFmtId="0" fontId="20" fillId="11" borderId="32" xfId="712" applyFont="1" applyFill="1" applyBorder="1" applyAlignment="1">
      <alignment horizontal="center" vertical="center"/>
    </xf>
    <xf numFmtId="176" fontId="16" fillId="7" borderId="32" xfId="748" applyNumberFormat="1" applyFont="1" applyFill="1" applyBorder="1" applyAlignment="1">
      <alignment horizontal="center" vertical="center"/>
    </xf>
    <xf numFmtId="0" fontId="16" fillId="7" borderId="32" xfId="748" applyFont="1" applyFill="1" applyBorder="1" applyAlignment="1">
      <alignment horizontal="center" vertical="center" wrapText="1"/>
    </xf>
    <xf numFmtId="0" fontId="9" fillId="0" borderId="63" xfId="712" applyBorder="1" applyAlignment="1">
      <alignment vertical="center"/>
    </xf>
    <xf numFmtId="0" fontId="9" fillId="0" borderId="29" xfId="712" applyBorder="1"/>
    <xf numFmtId="165" fontId="0" fillId="0" borderId="29" xfId="211" applyNumberFormat="1" applyFont="1" applyFill="1" applyBorder="1"/>
    <xf numFmtId="2" fontId="9" fillId="0" borderId="0" xfId="712" applyNumberFormat="1" applyAlignment="1">
      <alignment horizontal="center"/>
    </xf>
    <xf numFmtId="165" fontId="9" fillId="0" borderId="53" xfId="712" applyNumberFormat="1" applyBorder="1"/>
    <xf numFmtId="176" fontId="0" fillId="40" borderId="32" xfId="748" applyNumberFormat="1" applyFont="1" applyFill="1" applyBorder="1"/>
    <xf numFmtId="3" fontId="9" fillId="40" borderId="32" xfId="748" applyNumberFormat="1" applyFill="1" applyBorder="1" applyAlignment="1">
      <alignment horizontal="center" wrapText="1"/>
    </xf>
    <xf numFmtId="165" fontId="9" fillId="0" borderId="32" xfId="712" applyNumberFormat="1" applyBorder="1" applyAlignment="1">
      <alignment horizontal="center"/>
    </xf>
    <xf numFmtId="0" fontId="9" fillId="0" borderId="30" xfId="712" applyBorder="1" applyAlignment="1">
      <alignment vertical="center"/>
    </xf>
    <xf numFmtId="165" fontId="0" fillId="0" borderId="0" xfId="211" applyNumberFormat="1" applyFont="1" applyFill="1" applyBorder="1"/>
    <xf numFmtId="176" fontId="9" fillId="0" borderId="32" xfId="748" applyNumberFormat="1" applyBorder="1"/>
    <xf numFmtId="3" fontId="9" fillId="0" borderId="32" xfId="748" applyNumberFormat="1" applyBorder="1" applyAlignment="1">
      <alignment horizontal="center" wrapText="1"/>
    </xf>
    <xf numFmtId="0" fontId="9" fillId="0" borderId="27" xfId="712" applyBorder="1" applyAlignment="1">
      <alignment vertical="center"/>
    </xf>
    <xf numFmtId="176" fontId="0" fillId="0" borderId="32" xfId="748" applyNumberFormat="1" applyFont="1" applyBorder="1"/>
    <xf numFmtId="0" fontId="9" fillId="7" borderId="64" xfId="712" applyFill="1" applyBorder="1" applyAlignment="1">
      <alignment vertical="center"/>
    </xf>
    <xf numFmtId="165" fontId="72" fillId="7" borderId="22" xfId="712" applyNumberFormat="1" applyFont="1" applyFill="1" applyBorder="1" applyAlignment="1">
      <alignment horizontal="right"/>
    </xf>
    <xf numFmtId="2" fontId="20" fillId="7" borderId="22" xfId="712" applyNumberFormat="1" applyFont="1" applyFill="1" applyBorder="1" applyAlignment="1">
      <alignment horizontal="center"/>
    </xf>
    <xf numFmtId="165" fontId="20" fillId="7" borderId="65" xfId="211" applyNumberFormat="1" applyFont="1" applyFill="1" applyBorder="1" applyAlignment="1">
      <alignment horizontal="center"/>
    </xf>
    <xf numFmtId="0" fontId="9" fillId="0" borderId="66" xfId="712" applyBorder="1" applyAlignment="1">
      <alignment vertical="center"/>
    </xf>
    <xf numFmtId="0" fontId="9" fillId="0" borderId="11" xfId="712" applyBorder="1"/>
    <xf numFmtId="176" fontId="9" fillId="40" borderId="32" xfId="748" applyNumberFormat="1" applyFill="1" applyBorder="1"/>
    <xf numFmtId="175" fontId="16" fillId="0" borderId="0" xfId="44" applyNumberFormat="1" applyFont="1" applyFill="1"/>
    <xf numFmtId="165" fontId="16" fillId="0" borderId="0" xfId="712" applyNumberFormat="1" applyFont="1"/>
    <xf numFmtId="175" fontId="9" fillId="0" borderId="0" xfId="712" applyNumberFormat="1"/>
    <xf numFmtId="0" fontId="22" fillId="7" borderId="22" xfId="712" applyFont="1" applyFill="1" applyBorder="1"/>
    <xf numFmtId="0" fontId="9" fillId="7" borderId="55" xfId="712" applyFill="1" applyBorder="1" applyAlignment="1">
      <alignment vertical="center"/>
    </xf>
    <xf numFmtId="0" fontId="72" fillId="7" borderId="15" xfId="712" applyFont="1" applyFill="1" applyBorder="1" applyAlignment="1">
      <alignment horizontal="right"/>
    </xf>
    <xf numFmtId="2" fontId="20" fillId="7" borderId="15" xfId="712" applyNumberFormat="1" applyFont="1" applyFill="1" applyBorder="1" applyAlignment="1">
      <alignment horizontal="center"/>
    </xf>
    <xf numFmtId="165" fontId="20" fillId="7" borderId="56" xfId="211" applyNumberFormat="1" applyFont="1" applyFill="1" applyBorder="1" applyAlignment="1">
      <alignment horizontal="center"/>
    </xf>
    <xf numFmtId="0" fontId="22" fillId="37" borderId="0" xfId="712" applyFont="1" applyFill="1"/>
    <xf numFmtId="10" fontId="22" fillId="37" borderId="0" xfId="712" applyNumberFormat="1" applyFont="1" applyFill="1"/>
    <xf numFmtId="165" fontId="22" fillId="0" borderId="0" xfId="712" applyNumberFormat="1" applyFont="1"/>
    <xf numFmtId="0" fontId="16" fillId="0" borderId="0" xfId="712" applyFont="1"/>
    <xf numFmtId="165" fontId="9" fillId="37" borderId="0" xfId="712" applyNumberFormat="1" applyFill="1"/>
    <xf numFmtId="9" fontId="22" fillId="37" borderId="0" xfId="712" applyNumberFormat="1" applyFont="1" applyFill="1"/>
    <xf numFmtId="10" fontId="9" fillId="37" borderId="0" xfId="712" applyNumberFormat="1" applyFill="1"/>
    <xf numFmtId="0" fontId="20" fillId="41" borderId="0" xfId="712" applyFont="1" applyFill="1"/>
    <xf numFmtId="0" fontId="16" fillId="41" borderId="0" xfId="712" applyFont="1" applyFill="1"/>
    <xf numFmtId="0" fontId="22" fillId="42" borderId="0" xfId="712" applyFont="1" applyFill="1" applyAlignment="1">
      <alignment horizontal="right"/>
    </xf>
    <xf numFmtId="44" fontId="0" fillId="42" borderId="0" xfId="211" applyFont="1" applyFill="1"/>
    <xf numFmtId="0" fontId="22" fillId="7" borderId="10" xfId="712" applyFont="1" applyFill="1" applyBorder="1" applyAlignment="1">
      <alignment horizontal="center"/>
    </xf>
    <xf numFmtId="0" fontId="22" fillId="7" borderId="11" xfId="712" applyFont="1" applyFill="1" applyBorder="1" applyAlignment="1">
      <alignment horizontal="center"/>
    </xf>
    <xf numFmtId="0" fontId="22" fillId="7" borderId="12" xfId="712" applyFont="1" applyFill="1" applyBorder="1" applyAlignment="1">
      <alignment horizontal="center"/>
    </xf>
    <xf numFmtId="0" fontId="16" fillId="0" borderId="14" xfId="712" applyFont="1" applyBorder="1"/>
    <xf numFmtId="165" fontId="9" fillId="0" borderId="16" xfId="712" applyNumberFormat="1" applyBorder="1"/>
    <xf numFmtId="0" fontId="16" fillId="0" borderId="21" xfId="712" applyFont="1" applyBorder="1"/>
    <xf numFmtId="165" fontId="9" fillId="0" borderId="22" xfId="712" applyNumberFormat="1" applyBorder="1"/>
    <xf numFmtId="0" fontId="9" fillId="0" borderId="22" xfId="712" applyBorder="1"/>
    <xf numFmtId="44" fontId="9" fillId="0" borderId="22" xfId="712" applyNumberFormat="1" applyBorder="1"/>
    <xf numFmtId="165" fontId="9" fillId="0" borderId="24" xfId="712" applyNumberFormat="1" applyBorder="1"/>
    <xf numFmtId="0" fontId="20" fillId="5" borderId="0" xfId="712" applyFont="1" applyFill="1"/>
    <xf numFmtId="165" fontId="20" fillId="5" borderId="0" xfId="211" applyNumberFormat="1" applyFont="1" applyFill="1"/>
    <xf numFmtId="0" fontId="20" fillId="37" borderId="0" xfId="712" applyFont="1" applyFill="1"/>
    <xf numFmtId="0" fontId="16" fillId="37" borderId="0" xfId="712" applyFont="1" applyFill="1"/>
    <xf numFmtId="0" fontId="20" fillId="7" borderId="32" xfId="712" applyFont="1" applyFill="1" applyBorder="1" applyAlignment="1">
      <alignment horizontal="center"/>
    </xf>
    <xf numFmtId="9" fontId="0" fillId="0" borderId="0" xfId="2194" applyFont="1" applyFill="1" applyAlignment="1">
      <alignment horizontal="center"/>
    </xf>
    <xf numFmtId="44" fontId="22" fillId="0" borderId="0" xfId="712" applyNumberFormat="1" applyFont="1"/>
    <xf numFmtId="0" fontId="16" fillId="11" borderId="0" xfId="712" applyFont="1" applyFill="1"/>
    <xf numFmtId="0" fontId="9" fillId="11" borderId="0" xfId="712" applyFill="1"/>
    <xf numFmtId="10" fontId="0" fillId="0" borderId="0" xfId="2194" applyNumberFormat="1" applyFont="1" applyFill="1"/>
    <xf numFmtId="0" fontId="73" fillId="0" borderId="0" xfId="2349" applyFont="1"/>
    <xf numFmtId="0" fontId="74" fillId="0" borderId="0" xfId="2349" applyFont="1" applyAlignment="1">
      <alignment horizontal="center"/>
    </xf>
    <xf numFmtId="0" fontId="73" fillId="0" borderId="0" xfId="2349" applyFont="1" applyAlignment="1">
      <alignment wrapText="1"/>
    </xf>
    <xf numFmtId="9" fontId="73" fillId="0" borderId="0" xfId="2350" applyFont="1"/>
    <xf numFmtId="17" fontId="75" fillId="0" borderId="0" xfId="2349" applyNumberFormat="1" applyFont="1" applyAlignment="1">
      <alignment horizontal="center"/>
    </xf>
    <xf numFmtId="0" fontId="76" fillId="0" borderId="0" xfId="2349" applyFont="1" applyAlignment="1">
      <alignment horizontal="center"/>
    </xf>
    <xf numFmtId="177" fontId="76" fillId="0" borderId="0" xfId="2349" applyNumberFormat="1" applyFont="1" applyAlignment="1">
      <alignment horizontal="left" vertical="top"/>
    </xf>
    <xf numFmtId="0" fontId="76" fillId="0" borderId="0" xfId="2349" applyFont="1"/>
    <xf numFmtId="0" fontId="76" fillId="0" borderId="0" xfId="2349" applyFont="1" applyAlignment="1">
      <alignment horizontal="left" wrapText="1"/>
    </xf>
    <xf numFmtId="0" fontId="73" fillId="0" borderId="10" xfId="2349" applyFont="1" applyBorder="1"/>
    <xf numFmtId="178" fontId="73" fillId="0" borderId="11" xfId="2349" applyNumberFormat="1" applyFont="1" applyBorder="1" applyAlignment="1">
      <alignment horizontal="center"/>
    </xf>
    <xf numFmtId="178" fontId="73" fillId="0" borderId="25" xfId="2349" applyNumberFormat="1" applyFont="1" applyBorder="1" applyAlignment="1">
      <alignment horizontal="center"/>
    </xf>
    <xf numFmtId="178" fontId="73" fillId="0" borderId="0" xfId="2349" applyNumberFormat="1" applyFont="1"/>
    <xf numFmtId="0" fontId="73" fillId="0" borderId="21" xfId="2349" applyFont="1" applyBorder="1"/>
    <xf numFmtId="164" fontId="73" fillId="0" borderId="22" xfId="2349" applyNumberFormat="1" applyFont="1" applyBorder="1" applyAlignment="1">
      <alignment horizontal="center"/>
    </xf>
    <xf numFmtId="0" fontId="73" fillId="0" borderId="11" xfId="2349" applyFont="1" applyBorder="1"/>
    <xf numFmtId="0" fontId="73" fillId="0" borderId="14" xfId="2349" applyFont="1" applyBorder="1"/>
    <xf numFmtId="164" fontId="73" fillId="0" borderId="0" xfId="2349" applyNumberFormat="1" applyFont="1" applyAlignment="1">
      <alignment horizontal="center"/>
    </xf>
    <xf numFmtId="0" fontId="73" fillId="0" borderId="22" xfId="2349" applyFont="1" applyBorder="1"/>
    <xf numFmtId="0" fontId="73" fillId="0" borderId="10" xfId="2349" applyFont="1" applyBorder="1" applyAlignment="1">
      <alignment wrapText="1"/>
    </xf>
    <xf numFmtId="0" fontId="73" fillId="0" borderId="21" xfId="2349" applyFont="1" applyBorder="1" applyAlignment="1">
      <alignment wrapText="1"/>
    </xf>
    <xf numFmtId="178" fontId="73" fillId="0" borderId="0" xfId="2349" applyNumberFormat="1" applyFont="1" applyAlignment="1">
      <alignment horizontal="center"/>
    </xf>
    <xf numFmtId="0" fontId="73" fillId="0" borderId="0" xfId="2349" applyFont="1" applyAlignment="1">
      <alignment horizontal="right" wrapText="1"/>
    </xf>
    <xf numFmtId="0" fontId="73" fillId="0" borderId="0" xfId="2349" applyFont="1" applyAlignment="1">
      <alignment horizontal="center"/>
    </xf>
    <xf numFmtId="0" fontId="73" fillId="0" borderId="0" xfId="2349" applyFont="1" applyAlignment="1">
      <alignment horizontal="right"/>
    </xf>
    <xf numFmtId="10" fontId="73" fillId="0" borderId="0" xfId="2350" applyNumberFormat="1" applyFont="1" applyAlignment="1">
      <alignment horizontal="center"/>
    </xf>
    <xf numFmtId="9" fontId="73" fillId="0" borderId="0" xfId="2350" applyFont="1" applyAlignment="1">
      <alignment horizontal="center"/>
    </xf>
    <xf numFmtId="164" fontId="73" fillId="0" borderId="0" xfId="2349" applyNumberFormat="1" applyFont="1"/>
    <xf numFmtId="0" fontId="77" fillId="0" borderId="0" xfId="0" applyFont="1"/>
    <xf numFmtId="0" fontId="7" fillId="0" borderId="0" xfId="2" applyFont="1" applyAlignment="1">
      <alignment horizontal="center"/>
    </xf>
    <xf numFmtId="165" fontId="7" fillId="0" borderId="0" xfId="4" applyNumberFormat="1" applyFont="1" applyFill="1" applyBorder="1" applyAlignment="1">
      <alignment horizontal="center"/>
    </xf>
    <xf numFmtId="0" fontId="0" fillId="0" borderId="67" xfId="0" applyBorder="1"/>
    <xf numFmtId="0" fontId="45" fillId="0" borderId="0" xfId="1756"/>
    <xf numFmtId="0" fontId="45" fillId="0" borderId="0" xfId="1501"/>
    <xf numFmtId="0" fontId="0" fillId="0" borderId="68" xfId="0" applyBorder="1" applyAlignment="1">
      <alignment wrapText="1"/>
    </xf>
    <xf numFmtId="0" fontId="0" fillId="0" borderId="69" xfId="0" applyBorder="1" applyAlignment="1">
      <alignment wrapText="1"/>
    </xf>
    <xf numFmtId="0" fontId="0" fillId="0" borderId="70" xfId="0" applyBorder="1"/>
    <xf numFmtId="44" fontId="0" fillId="0" borderId="67" xfId="0" applyNumberFormat="1" applyBorder="1"/>
    <xf numFmtId="44" fontId="0" fillId="43" borderId="30" xfId="0" applyNumberFormat="1" applyFill="1" applyBorder="1"/>
    <xf numFmtId="44" fontId="0" fillId="0" borderId="70" xfId="0" applyNumberFormat="1" applyBorder="1"/>
    <xf numFmtId="0" fontId="0" fillId="0" borderId="71" xfId="0" applyBorder="1"/>
    <xf numFmtId="44" fontId="0" fillId="0" borderId="68" xfId="0" applyNumberFormat="1" applyBorder="1"/>
    <xf numFmtId="164" fontId="0" fillId="0" borderId="0" xfId="0" applyNumberFormat="1"/>
    <xf numFmtId="178" fontId="0" fillId="0" borderId="0" xfId="0" applyNumberFormat="1"/>
    <xf numFmtId="44" fontId="0" fillId="0" borderId="0" xfId="2348" applyFont="1"/>
    <xf numFmtId="0" fontId="0" fillId="44" borderId="67" xfId="0" applyFill="1" applyBorder="1" applyAlignment="1">
      <alignment wrapText="1"/>
    </xf>
    <xf numFmtId="0" fontId="0" fillId="9" borderId="67" xfId="0" applyFill="1" applyBorder="1" applyAlignment="1">
      <alignment wrapText="1"/>
    </xf>
    <xf numFmtId="0" fontId="42" fillId="0" borderId="0" xfId="729"/>
    <xf numFmtId="0" fontId="79" fillId="45" borderId="0" xfId="729" applyFont="1" applyFill="1"/>
    <xf numFmtId="0" fontId="81" fillId="45" borderId="16" xfId="729" applyFont="1" applyFill="1" applyBorder="1"/>
    <xf numFmtId="0" fontId="82" fillId="45" borderId="22" xfId="729" applyFont="1" applyFill="1" applyBorder="1"/>
    <xf numFmtId="0" fontId="81" fillId="45" borderId="24" xfId="729" applyFont="1" applyFill="1" applyBorder="1"/>
    <xf numFmtId="0" fontId="81" fillId="0" borderId="0" xfId="729" applyFont="1"/>
    <xf numFmtId="0" fontId="83" fillId="46" borderId="0" xfId="1853" applyFont="1" applyFill="1"/>
    <xf numFmtId="0" fontId="83" fillId="47" borderId="0" xfId="1853" applyFont="1" applyFill="1"/>
    <xf numFmtId="0" fontId="83" fillId="48" borderId="0" xfId="1853" applyFont="1" applyFill="1"/>
    <xf numFmtId="0" fontId="83" fillId="49" borderId="0" xfId="729" applyFont="1" applyFill="1" applyAlignment="1">
      <alignment horizontal="center"/>
    </xf>
    <xf numFmtId="0" fontId="83" fillId="50" borderId="0" xfId="729" applyFont="1" applyFill="1" applyAlignment="1">
      <alignment horizontal="center"/>
    </xf>
    <xf numFmtId="14" fontId="81" fillId="0" borderId="0" xfId="729" applyNumberFormat="1" applyFont="1"/>
    <xf numFmtId="167" fontId="42" fillId="0" borderId="0" xfId="729" applyNumberFormat="1"/>
    <xf numFmtId="2" fontId="42" fillId="0" borderId="0" xfId="729" applyNumberFormat="1"/>
    <xf numFmtId="0" fontId="81" fillId="0" borderId="0" xfId="2354" applyFont="1" applyAlignment="1"/>
    <xf numFmtId="0" fontId="23" fillId="0" borderId="0" xfId="2354" applyAlignment="1"/>
    <xf numFmtId="0" fontId="84" fillId="0" borderId="0" xfId="2354" applyFont="1" applyAlignment="1"/>
    <xf numFmtId="0" fontId="85" fillId="0" borderId="0" xfId="2354" applyFont="1" applyAlignment="1"/>
    <xf numFmtId="0" fontId="23" fillId="0" borderId="51" xfId="2354" applyBorder="1" applyAlignment="1"/>
    <xf numFmtId="0" fontId="23" fillId="0" borderId="29" xfId="2354" applyBorder="1" applyAlignment="1"/>
    <xf numFmtId="0" fontId="23" fillId="0" borderId="52" xfId="2354" applyBorder="1" applyAlignment="1"/>
    <xf numFmtId="0" fontId="23" fillId="0" borderId="54" xfId="2354" applyBorder="1" applyAlignment="1"/>
    <xf numFmtId="0" fontId="23" fillId="0" borderId="0" xfId="2354" applyAlignment="1">
      <alignment horizontal="right"/>
    </xf>
    <xf numFmtId="0" fontId="81" fillId="0" borderId="0" xfId="2354" applyFont="1" applyAlignment="1">
      <alignment horizontal="center"/>
    </xf>
    <xf numFmtId="0" fontId="23" fillId="0" borderId="53" xfId="2354" applyBorder="1" applyAlignment="1"/>
    <xf numFmtId="14" fontId="81" fillId="0" borderId="0" xfId="729" applyNumberFormat="1" applyFont="1" applyAlignment="1">
      <alignment horizontal="center"/>
    </xf>
    <xf numFmtId="0" fontId="86" fillId="0" borderId="53" xfId="2354" applyFont="1" applyBorder="1" applyAlignment="1">
      <alignment horizontal="center"/>
    </xf>
    <xf numFmtId="174" fontId="42" fillId="0" borderId="0" xfId="729" applyNumberFormat="1"/>
    <xf numFmtId="167" fontId="42" fillId="0" borderId="32" xfId="729" applyNumberFormat="1" applyBorder="1"/>
    <xf numFmtId="167" fontId="23" fillId="0" borderId="53" xfId="2354" applyNumberFormat="1" applyBorder="1" applyAlignment="1">
      <alignment horizontal="center"/>
    </xf>
    <xf numFmtId="0" fontId="23" fillId="0" borderId="53" xfId="2354" applyBorder="1" applyAlignment="1">
      <alignment horizontal="center"/>
    </xf>
    <xf numFmtId="0" fontId="23" fillId="0" borderId="54" xfId="2354" applyBorder="1" applyAlignment="1">
      <alignment horizontal="right"/>
    </xf>
    <xf numFmtId="0" fontId="71" fillId="0" borderId="0" xfId="2354" applyFont="1" applyAlignment="1">
      <alignment horizontal="right"/>
    </xf>
    <xf numFmtId="0" fontId="81" fillId="4" borderId="0" xfId="2354" applyFont="1" applyFill="1" applyAlignment="1">
      <alignment horizontal="right"/>
    </xf>
    <xf numFmtId="10" fontId="81" fillId="4" borderId="53" xfId="2198" applyNumberFormat="1" applyFont="1" applyFill="1" applyBorder="1" applyAlignment="1">
      <alignment horizontal="center"/>
    </xf>
    <xf numFmtId="0" fontId="23" fillId="0" borderId="55" xfId="2354" applyBorder="1" applyAlignment="1"/>
    <xf numFmtId="0" fontId="23" fillId="0" borderId="15" xfId="2354" applyBorder="1" applyAlignment="1"/>
    <xf numFmtId="0" fontId="23" fillId="0" borderId="56" xfId="2354" applyBorder="1" applyAlignment="1"/>
    <xf numFmtId="0" fontId="87" fillId="0" borderId="0" xfId="0" applyFont="1"/>
    <xf numFmtId="0" fontId="87" fillId="0" borderId="0" xfId="0" applyFont="1" applyAlignment="1">
      <alignment horizontal="right"/>
    </xf>
    <xf numFmtId="44" fontId="0" fillId="0" borderId="0" xfId="0" applyNumberFormat="1"/>
    <xf numFmtId="44" fontId="0" fillId="0" borderId="63" xfId="0" applyNumberFormat="1" applyBorder="1"/>
    <xf numFmtId="44" fontId="0" fillId="0" borderId="30" xfId="0" applyNumberFormat="1" applyBorder="1"/>
    <xf numFmtId="44" fontId="0" fillId="0" borderId="27" xfId="0" applyNumberFormat="1" applyBorder="1"/>
    <xf numFmtId="0" fontId="0" fillId="43" borderId="0" xfId="0" applyFill="1"/>
    <xf numFmtId="0" fontId="0" fillId="0" borderId="0" xfId="0" applyAlignment="1">
      <alignment wrapText="1"/>
    </xf>
    <xf numFmtId="0" fontId="0" fillId="43" borderId="0" xfId="0" applyFill="1" applyAlignment="1">
      <alignment wrapText="1"/>
    </xf>
    <xf numFmtId="43" fontId="0" fillId="0" borderId="0" xfId="2351" applyFont="1"/>
    <xf numFmtId="43" fontId="0" fillId="43" borderId="30" xfId="2351" applyFont="1" applyFill="1" applyBorder="1"/>
    <xf numFmtId="0" fontId="0" fillId="43" borderId="30" xfId="0" applyFill="1" applyBorder="1"/>
    <xf numFmtId="0" fontId="7" fillId="6" borderId="14" xfId="8" applyFont="1" applyFill="1" applyBorder="1" applyAlignment="1">
      <alignment horizontal="left"/>
    </xf>
    <xf numFmtId="0" fontId="0" fillId="0" borderId="72" xfId="0" applyBorder="1"/>
    <xf numFmtId="0" fontId="0" fillId="43" borderId="72" xfId="0" applyFill="1" applyBorder="1"/>
    <xf numFmtId="0" fontId="0" fillId="0" borderId="72" xfId="0" applyBorder="1" applyAlignment="1">
      <alignment wrapText="1"/>
    </xf>
    <xf numFmtId="0" fontId="0" fillId="43" borderId="72" xfId="0" applyFill="1" applyBorder="1" applyAlignment="1">
      <alignment wrapText="1"/>
    </xf>
    <xf numFmtId="0" fontId="0" fillId="0" borderId="73" xfId="0" applyBorder="1"/>
    <xf numFmtId="44" fontId="0" fillId="0" borderId="72" xfId="0" applyNumberFormat="1" applyBorder="1"/>
    <xf numFmtId="44" fontId="0" fillId="0" borderId="73" xfId="0" applyNumberFormat="1" applyBorder="1"/>
    <xf numFmtId="44" fontId="0" fillId="0" borderId="74" xfId="0" applyNumberFormat="1" applyBorder="1"/>
    <xf numFmtId="44" fontId="18" fillId="0" borderId="0" xfId="2348" applyFont="1"/>
    <xf numFmtId="165" fontId="18" fillId="0" borderId="0" xfId="0" applyNumberFormat="1" applyFont="1" applyAlignment="1">
      <alignment horizontal="left" indent="1"/>
    </xf>
    <xf numFmtId="9" fontId="75" fillId="0" borderId="0" xfId="2349" applyNumberFormat="1" applyFont="1" applyAlignment="1">
      <alignment horizontal="center" wrapText="1"/>
    </xf>
    <xf numFmtId="10" fontId="18" fillId="0" borderId="0" xfId="1" applyNumberFormat="1" applyFont="1" applyFill="1"/>
    <xf numFmtId="0" fontId="5" fillId="0" borderId="0" xfId="2357"/>
    <xf numFmtId="0" fontId="30" fillId="0" borderId="0" xfId="2357" applyFont="1" applyAlignment="1">
      <alignment horizontal="center"/>
    </xf>
    <xf numFmtId="0" fontId="5" fillId="0" borderId="0" xfId="2357" applyAlignment="1">
      <alignment wrapText="1"/>
    </xf>
    <xf numFmtId="8" fontId="5" fillId="0" borderId="0" xfId="2357" applyNumberFormat="1"/>
    <xf numFmtId="0" fontId="24" fillId="0" borderId="0" xfId="2357" applyFont="1"/>
    <xf numFmtId="17" fontId="31" fillId="0" borderId="0" xfId="2357" applyNumberFormat="1" applyFont="1" applyAlignment="1">
      <alignment horizontal="center"/>
    </xf>
    <xf numFmtId="177" fontId="16" fillId="0" borderId="0" xfId="2357" applyNumberFormat="1" applyFont="1" applyAlignment="1">
      <alignment horizontal="left" vertical="top"/>
    </xf>
    <xf numFmtId="0" fontId="16" fillId="0" borderId="0" xfId="2357" applyFont="1" applyAlignment="1">
      <alignment horizontal="center"/>
    </xf>
    <xf numFmtId="0" fontId="16" fillId="0" borderId="0" xfId="2357" applyFont="1"/>
    <xf numFmtId="9" fontId="16" fillId="0" borderId="0" xfId="2357" applyNumberFormat="1" applyFont="1" applyAlignment="1">
      <alignment horizontal="center" wrapText="1"/>
    </xf>
    <xf numFmtId="0" fontId="16" fillId="0" borderId="0" xfId="2357" applyFont="1" applyAlignment="1">
      <alignment horizontal="left" wrapText="1"/>
    </xf>
    <xf numFmtId="8" fontId="5" fillId="0" borderId="0" xfId="2357" applyNumberFormat="1" applyAlignment="1">
      <alignment horizontal="right"/>
    </xf>
    <xf numFmtId="0" fontId="20" fillId="0" borderId="10" xfId="2357" applyFont="1" applyBorder="1"/>
    <xf numFmtId="178" fontId="5" fillId="0" borderId="25" xfId="2357" applyNumberFormat="1" applyBorder="1" applyAlignment="1">
      <alignment horizontal="center"/>
    </xf>
    <xf numFmtId="0" fontId="5" fillId="0" borderId="11" xfId="2357" applyBorder="1"/>
    <xf numFmtId="44" fontId="5" fillId="7" borderId="25" xfId="2358" applyFont="1" applyFill="1" applyBorder="1" applyAlignment="1">
      <alignment horizontal="center"/>
    </xf>
    <xf numFmtId="8" fontId="5" fillId="0" borderId="12" xfId="2357" applyNumberFormat="1" applyBorder="1"/>
    <xf numFmtId="10" fontId="5" fillId="0" borderId="0" xfId="2359" applyNumberFormat="1" applyFont="1"/>
    <xf numFmtId="0" fontId="20" fillId="0" borderId="21" xfId="2357" applyFont="1" applyBorder="1"/>
    <xf numFmtId="164" fontId="5" fillId="0" borderId="22" xfId="2357" applyNumberFormat="1" applyBorder="1" applyAlignment="1">
      <alignment horizontal="center"/>
    </xf>
    <xf numFmtId="0" fontId="5" fillId="0" borderId="22" xfId="2357" applyBorder="1"/>
    <xf numFmtId="165" fontId="5" fillId="7" borderId="22" xfId="2358" applyNumberFormat="1" applyFont="1" applyFill="1" applyBorder="1" applyAlignment="1">
      <alignment horizontal="center"/>
    </xf>
    <xf numFmtId="6" fontId="5" fillId="0" borderId="12" xfId="2357" applyNumberFormat="1" applyBorder="1"/>
    <xf numFmtId="0" fontId="5" fillId="0" borderId="10" xfId="2357" applyBorder="1"/>
    <xf numFmtId="0" fontId="5" fillId="0" borderId="14" xfId="2357" applyBorder="1"/>
    <xf numFmtId="164" fontId="5" fillId="0" borderId="0" xfId="2357" applyNumberFormat="1" applyAlignment="1">
      <alignment horizontal="center"/>
    </xf>
    <xf numFmtId="165" fontId="5" fillId="7" borderId="0" xfId="2358" applyNumberFormat="1" applyFont="1" applyFill="1" applyAlignment="1">
      <alignment horizontal="center"/>
    </xf>
    <xf numFmtId="0" fontId="5" fillId="0" borderId="21" xfId="2357" applyBorder="1"/>
    <xf numFmtId="0" fontId="5" fillId="0" borderId="10" xfId="2357" applyBorder="1" applyAlignment="1">
      <alignment wrapText="1"/>
    </xf>
    <xf numFmtId="0" fontId="5" fillId="0" borderId="21" xfId="2357" applyBorder="1" applyAlignment="1">
      <alignment wrapText="1"/>
    </xf>
    <xf numFmtId="178" fontId="5" fillId="0" borderId="11" xfId="2357" applyNumberFormat="1" applyBorder="1" applyAlignment="1">
      <alignment horizontal="center"/>
    </xf>
    <xf numFmtId="44" fontId="5" fillId="7" borderId="11" xfId="2358" applyFont="1" applyFill="1" applyBorder="1" applyAlignment="1">
      <alignment horizontal="center"/>
    </xf>
    <xf numFmtId="44" fontId="5" fillId="7" borderId="22" xfId="2358" applyFont="1" applyFill="1" applyBorder="1" applyAlignment="1">
      <alignment horizontal="center"/>
    </xf>
    <xf numFmtId="178" fontId="5" fillId="0" borderId="0" xfId="2357" applyNumberFormat="1" applyAlignment="1">
      <alignment horizontal="center"/>
    </xf>
    <xf numFmtId="44" fontId="5" fillId="7" borderId="0" xfId="2358" applyFont="1" applyFill="1" applyAlignment="1">
      <alignment horizontal="center"/>
    </xf>
    <xf numFmtId="0" fontId="20" fillId="0" borderId="14" xfId="2357" applyFont="1" applyBorder="1"/>
    <xf numFmtId="10" fontId="31" fillId="0" borderId="0" xfId="2357" applyNumberFormat="1" applyFont="1"/>
    <xf numFmtId="0" fontId="22" fillId="0" borderId="0" xfId="2357" applyFont="1" applyAlignment="1">
      <alignment horizontal="right" wrapText="1"/>
    </xf>
    <xf numFmtId="0" fontId="5" fillId="0" borderId="0" xfId="2357" applyAlignment="1">
      <alignment horizontal="center"/>
    </xf>
    <xf numFmtId="0" fontId="5" fillId="0" borderId="0" xfId="2357" applyAlignment="1">
      <alignment horizontal="right"/>
    </xf>
    <xf numFmtId="10" fontId="5" fillId="0" borderId="0" xfId="2359" applyNumberFormat="1" applyFont="1" applyAlignment="1">
      <alignment horizontal="center"/>
    </xf>
    <xf numFmtId="9" fontId="5" fillId="0" borderId="0" xfId="2359" applyFont="1" applyAlignment="1">
      <alignment horizontal="center"/>
    </xf>
    <xf numFmtId="9" fontId="5" fillId="0" borderId="0" xfId="2359" applyFont="1"/>
    <xf numFmtId="0" fontId="20" fillId="0" borderId="0" xfId="2357" applyFont="1" applyAlignment="1">
      <alignment horizontal="right"/>
    </xf>
    <xf numFmtId="164" fontId="5" fillId="0" borderId="0" xfId="2357" applyNumberFormat="1"/>
    <xf numFmtId="6" fontId="5" fillId="0" borderId="0" xfId="2357" applyNumberFormat="1" applyAlignment="1">
      <alignment horizontal="center"/>
    </xf>
    <xf numFmtId="0" fontId="16" fillId="0" borderId="0" xfId="2357" applyFont="1" applyAlignment="1">
      <alignment horizontal="right"/>
    </xf>
    <xf numFmtId="0" fontId="16" fillId="0" borderId="0" xfId="2357" applyFont="1" applyAlignment="1">
      <alignment horizontal="right" vertical="top"/>
    </xf>
    <xf numFmtId="0" fontId="24" fillId="0" borderId="0" xfId="2357" applyFont="1" applyAlignment="1">
      <alignment wrapText="1"/>
    </xf>
    <xf numFmtId="8" fontId="24" fillId="0" borderId="0" xfId="2357" applyNumberFormat="1" applyFont="1"/>
    <xf numFmtId="10" fontId="5" fillId="0" borderId="0" xfId="2357" applyNumberFormat="1" applyAlignment="1">
      <alignment horizontal="center"/>
    </xf>
    <xf numFmtId="0" fontId="91" fillId="0" borderId="0" xfId="2360"/>
    <xf numFmtId="0" fontId="79" fillId="45" borderId="0" xfId="2360" applyFont="1" applyFill="1"/>
    <xf numFmtId="0" fontId="81" fillId="45" borderId="16" xfId="2360" applyFont="1" applyFill="1" applyBorder="1"/>
    <xf numFmtId="0" fontId="82" fillId="45" borderId="22" xfId="2360" applyFont="1" applyFill="1" applyBorder="1"/>
    <xf numFmtId="0" fontId="81" fillId="45" borderId="24" xfId="2360" applyFont="1" applyFill="1" applyBorder="1"/>
    <xf numFmtId="0" fontId="81" fillId="0" borderId="0" xfId="2360" applyFont="1"/>
    <xf numFmtId="0" fontId="83" fillId="51" borderId="0" xfId="2361" applyFont="1" applyFill="1"/>
    <xf numFmtId="0" fontId="83" fillId="46" borderId="0" xfId="2361" applyFont="1" applyFill="1"/>
    <xf numFmtId="0" fontId="83" fillId="47" borderId="0" xfId="2361" applyFont="1" applyFill="1"/>
    <xf numFmtId="0" fontId="83" fillId="0" borderId="0" xfId="2361" applyFont="1"/>
    <xf numFmtId="0" fontId="83" fillId="0" borderId="0" xfId="2362" applyFont="1" applyAlignment="1">
      <alignment horizontal="center"/>
    </xf>
    <xf numFmtId="0" fontId="83" fillId="50" borderId="0" xfId="2362" applyFont="1" applyFill="1" applyAlignment="1">
      <alignment horizontal="center"/>
    </xf>
    <xf numFmtId="14" fontId="81" fillId="0" borderId="0" xfId="2360" applyNumberFormat="1" applyFont="1"/>
    <xf numFmtId="167" fontId="91" fillId="0" borderId="0" xfId="2360" applyNumberFormat="1"/>
    <xf numFmtId="2" fontId="91" fillId="0" borderId="0" xfId="2360" applyNumberFormat="1"/>
    <xf numFmtId="0" fontId="81" fillId="0" borderId="0" xfId="2363" applyFont="1" applyAlignment="1"/>
    <xf numFmtId="0" fontId="23" fillId="0" borderId="0" xfId="2363" applyAlignment="1"/>
    <xf numFmtId="0" fontId="84" fillId="0" borderId="0" xfId="2363" applyFont="1" applyAlignment="1"/>
    <xf numFmtId="0" fontId="85" fillId="0" borderId="0" xfId="2363" applyFont="1" applyAlignment="1"/>
    <xf numFmtId="0" fontId="23" fillId="0" borderId="76" xfId="2363" applyBorder="1" applyAlignment="1"/>
    <xf numFmtId="0" fontId="23" fillId="0" borderId="77" xfId="2363" applyBorder="1" applyAlignment="1"/>
    <xf numFmtId="0" fontId="23" fillId="0" borderId="79" xfId="2363" applyBorder="1" applyAlignment="1"/>
    <xf numFmtId="0" fontId="23" fillId="0" borderId="82" xfId="2363" applyBorder="1" applyAlignment="1"/>
    <xf numFmtId="0" fontId="23" fillId="0" borderId="0" xfId="2363" applyAlignment="1">
      <alignment horizontal="right"/>
    </xf>
    <xf numFmtId="0" fontId="81" fillId="0" borderId="0" xfId="2363" applyFont="1" applyAlignment="1">
      <alignment horizontal="center"/>
    </xf>
    <xf numFmtId="0" fontId="23" fillId="0" borderId="53" xfId="2363" applyBorder="1" applyAlignment="1"/>
    <xf numFmtId="14" fontId="81" fillId="0" borderId="0" xfId="2362" applyNumberFormat="1" applyFont="1" applyAlignment="1">
      <alignment horizontal="center"/>
    </xf>
    <xf numFmtId="0" fontId="86" fillId="0" borderId="53" xfId="2363" applyFont="1" applyBorder="1" applyAlignment="1">
      <alignment horizontal="center"/>
    </xf>
    <xf numFmtId="167" fontId="42" fillId="0" borderId="32" xfId="2362" applyNumberFormat="1" applyBorder="1"/>
    <xf numFmtId="167" fontId="23" fillId="0" borderId="53" xfId="2363" applyNumberFormat="1" applyBorder="1" applyAlignment="1">
      <alignment horizontal="center"/>
    </xf>
    <xf numFmtId="0" fontId="23" fillId="0" borderId="53" xfId="2363" applyBorder="1" applyAlignment="1">
      <alignment horizontal="center"/>
    </xf>
    <xf numFmtId="0" fontId="23" fillId="0" borderId="82" xfId="2363" applyBorder="1" applyAlignment="1">
      <alignment horizontal="right"/>
    </xf>
    <xf numFmtId="14" fontId="81" fillId="0" borderId="0" xfId="2362" applyNumberFormat="1" applyFont="1"/>
    <xf numFmtId="167" fontId="42" fillId="0" borderId="0" xfId="2362" applyNumberFormat="1"/>
    <xf numFmtId="0" fontId="81" fillId="4" borderId="0" xfId="2363" applyFont="1" applyFill="1" applyAlignment="1">
      <alignment horizontal="right"/>
    </xf>
    <xf numFmtId="0" fontId="23" fillId="0" borderId="55" xfId="2363" applyBorder="1" applyAlignment="1"/>
    <xf numFmtId="0" fontId="23" fillId="0" borderId="15" xfId="2363" applyBorder="1" applyAlignment="1"/>
    <xf numFmtId="0" fontId="23" fillId="0" borderId="56" xfId="2363" applyBorder="1" applyAlignment="1"/>
    <xf numFmtId="0" fontId="0" fillId="0" borderId="83" xfId="0" applyBorder="1"/>
    <xf numFmtId="0" fontId="0" fillId="43" borderId="83" xfId="0" applyFill="1" applyBorder="1"/>
    <xf numFmtId="0" fontId="0" fillId="0" borderId="84" xfId="0" applyBorder="1" applyAlignment="1">
      <alignment wrapText="1"/>
    </xf>
    <xf numFmtId="0" fontId="0" fillId="0" borderId="83" xfId="0" applyBorder="1" applyAlignment="1">
      <alignment wrapText="1"/>
    </xf>
    <xf numFmtId="0" fontId="0" fillId="43" borderId="83" xfId="0" applyFill="1" applyBorder="1" applyAlignment="1">
      <alignment wrapText="1"/>
    </xf>
    <xf numFmtId="0" fontId="0" fillId="0" borderId="85" xfId="0" applyBorder="1"/>
    <xf numFmtId="7" fontId="0" fillId="43" borderId="30" xfId="0" applyNumberFormat="1" applyFill="1" applyBorder="1"/>
    <xf numFmtId="0" fontId="4" fillId="0" borderId="0" xfId="2357" applyFont="1" applyAlignment="1">
      <alignment horizontal="right"/>
    </xf>
    <xf numFmtId="0" fontId="0" fillId="0" borderId="32" xfId="0" applyBorder="1"/>
    <xf numFmtId="0" fontId="87" fillId="0" borderId="0" xfId="2364" applyFont="1"/>
    <xf numFmtId="0" fontId="4" fillId="0" borderId="0" xfId="2364"/>
    <xf numFmtId="0" fontId="87" fillId="0" borderId="0" xfId="2364" applyFont="1" applyAlignment="1">
      <alignment horizontal="right"/>
    </xf>
    <xf numFmtId="44" fontId="4" fillId="0" borderId="0" xfId="2364" applyNumberFormat="1"/>
    <xf numFmtId="44" fontId="4" fillId="0" borderId="74" xfId="2364" applyNumberFormat="1" applyBorder="1"/>
    <xf numFmtId="44" fontId="4" fillId="0" borderId="30" xfId="2364" applyNumberFormat="1" applyBorder="1"/>
    <xf numFmtId="44" fontId="4" fillId="0" borderId="27" xfId="2364" applyNumberFormat="1" applyBorder="1"/>
    <xf numFmtId="0" fontId="4" fillId="0" borderId="83" xfId="2364" applyBorder="1"/>
    <xf numFmtId="0" fontId="4" fillId="43" borderId="83" xfId="2364" applyFill="1" applyBorder="1"/>
    <xf numFmtId="0" fontId="4" fillId="0" borderId="84" xfId="2364" applyBorder="1" applyAlignment="1">
      <alignment wrapText="1"/>
    </xf>
    <xf numFmtId="0" fontId="4" fillId="0" borderId="69" xfId="2364" applyBorder="1" applyAlignment="1">
      <alignment wrapText="1"/>
    </xf>
    <xf numFmtId="0" fontId="4" fillId="0" borderId="83" xfId="2364" applyBorder="1" applyAlignment="1">
      <alignment wrapText="1"/>
    </xf>
    <xf numFmtId="0" fontId="4" fillId="43" borderId="83" xfId="2364" applyFill="1" applyBorder="1" applyAlignment="1">
      <alignment wrapText="1"/>
    </xf>
    <xf numFmtId="0" fontId="4" fillId="0" borderId="85" xfId="2364" applyBorder="1"/>
    <xf numFmtId="7" fontId="4" fillId="0" borderId="83" xfId="2364" applyNumberFormat="1" applyBorder="1"/>
    <xf numFmtId="7" fontId="4" fillId="43" borderId="30" xfId="2364" applyNumberFormat="1" applyFill="1" applyBorder="1"/>
    <xf numFmtId="7" fontId="4" fillId="0" borderId="85" xfId="2364" applyNumberFormat="1" applyBorder="1"/>
    <xf numFmtId="0" fontId="4" fillId="0" borderId="86" xfId="2364" applyBorder="1"/>
    <xf numFmtId="7" fontId="4" fillId="0" borderId="84" xfId="2364" applyNumberFormat="1" applyBorder="1"/>
    <xf numFmtId="44" fontId="77" fillId="0" borderId="0" xfId="0" applyNumberFormat="1" applyFont="1"/>
    <xf numFmtId="0" fontId="3" fillId="0" borderId="0" xfId="2357" applyFont="1"/>
    <xf numFmtId="0" fontId="0" fillId="44" borderId="72" xfId="0" applyFill="1" applyBorder="1" applyAlignment="1">
      <alignment wrapText="1"/>
    </xf>
    <xf numFmtId="0" fontId="0" fillId="9" borderId="72" xfId="0" applyFill="1" applyBorder="1" applyAlignment="1">
      <alignment wrapText="1"/>
    </xf>
    <xf numFmtId="0" fontId="0" fillId="52" borderId="32" xfId="0" applyFill="1" applyBorder="1"/>
    <xf numFmtId="44" fontId="0" fillId="52" borderId="32" xfId="2348" applyFont="1" applyFill="1" applyBorder="1"/>
    <xf numFmtId="0" fontId="4" fillId="52" borderId="83" xfId="2364" applyFill="1" applyBorder="1"/>
    <xf numFmtId="0" fontId="4" fillId="52" borderId="85" xfId="2364" applyFill="1" applyBorder="1"/>
    <xf numFmtId="0" fontId="0" fillId="52" borderId="0" xfId="0" applyFill="1"/>
    <xf numFmtId="0" fontId="4" fillId="52" borderId="0" xfId="2364" applyFill="1"/>
    <xf numFmtId="7" fontId="4" fillId="52" borderId="83" xfId="2364" applyNumberFormat="1" applyFill="1" applyBorder="1"/>
    <xf numFmtId="7" fontId="4" fillId="52" borderId="30" xfId="2364" applyNumberFormat="1" applyFill="1" applyBorder="1"/>
    <xf numFmtId="7" fontId="4" fillId="52" borderId="85" xfId="2364" applyNumberFormat="1" applyFill="1" applyBorder="1"/>
    <xf numFmtId="0" fontId="45" fillId="52" borderId="0" xfId="1756" applyFill="1"/>
    <xf numFmtId="0" fontId="45" fillId="52" borderId="0" xfId="1501" applyFill="1"/>
    <xf numFmtId="0" fontId="0" fillId="37" borderId="0" xfId="0" applyFill="1"/>
    <xf numFmtId="0" fontId="4" fillId="4" borderId="83" xfId="2364" applyFill="1" applyBorder="1"/>
    <xf numFmtId="0" fontId="4" fillId="4" borderId="85" xfId="2364" applyFill="1" applyBorder="1"/>
    <xf numFmtId="0" fontId="4" fillId="4" borderId="0" xfId="2364" applyFill="1"/>
    <xf numFmtId="7" fontId="4" fillId="4" borderId="83" xfId="2364" applyNumberFormat="1" applyFill="1" applyBorder="1"/>
    <xf numFmtId="7" fontId="4" fillId="4" borderId="30" xfId="2364" applyNumberFormat="1" applyFill="1" applyBorder="1"/>
    <xf numFmtId="0" fontId="45" fillId="4" borderId="0" xfId="1756" applyFill="1"/>
    <xf numFmtId="0" fontId="45" fillId="4" borderId="0" xfId="1501" applyFill="1"/>
    <xf numFmtId="0" fontId="0" fillId="53" borderId="83" xfId="0" applyFill="1" applyBorder="1"/>
    <xf numFmtId="0" fontId="0" fillId="53" borderId="85" xfId="0" applyFill="1" applyBorder="1"/>
    <xf numFmtId="0" fontId="0" fillId="53" borderId="0" xfId="0" applyFill="1"/>
    <xf numFmtId="7" fontId="0" fillId="53" borderId="83" xfId="0" applyNumberFormat="1" applyFill="1" applyBorder="1"/>
    <xf numFmtId="7" fontId="0" fillId="53" borderId="30" xfId="0" applyNumberFormat="1" applyFill="1" applyBorder="1"/>
    <xf numFmtId="7" fontId="0" fillId="53" borderId="85" xfId="0" applyNumberFormat="1" applyFill="1" applyBorder="1"/>
    <xf numFmtId="0" fontId="45" fillId="53" borderId="0" xfId="1756" applyFill="1"/>
    <xf numFmtId="0" fontId="45" fillId="53" borderId="0" xfId="1501" applyFill="1"/>
    <xf numFmtId="0" fontId="0" fillId="53" borderId="86" xfId="0" applyFill="1" applyBorder="1"/>
    <xf numFmtId="7" fontId="0" fillId="53" borderId="84" xfId="0" applyNumberFormat="1" applyFill="1" applyBorder="1"/>
    <xf numFmtId="0" fontId="0" fillId="0" borderId="87" xfId="0" applyBorder="1"/>
    <xf numFmtId="0" fontId="0" fillId="0" borderId="88" xfId="0" applyBorder="1"/>
    <xf numFmtId="0" fontId="0" fillId="0" borderId="89" xfId="0" applyBorder="1"/>
    <xf numFmtId="0" fontId="23" fillId="53" borderId="32" xfId="0" applyFont="1" applyFill="1" applyBorder="1"/>
    <xf numFmtId="7" fontId="23" fillId="53" borderId="32" xfId="0" applyNumberFormat="1" applyFont="1" applyFill="1" applyBorder="1"/>
    <xf numFmtId="44" fontId="23" fillId="53" borderId="32" xfId="0" applyNumberFormat="1" applyFont="1" applyFill="1" applyBorder="1"/>
    <xf numFmtId="2" fontId="23" fillId="53" borderId="32" xfId="0" applyNumberFormat="1" applyFont="1" applyFill="1" applyBorder="1"/>
    <xf numFmtId="0" fontId="24" fillId="37" borderId="27" xfId="2364" applyFont="1" applyFill="1" applyBorder="1"/>
    <xf numFmtId="0" fontId="23" fillId="37" borderId="27" xfId="0" applyFont="1" applyFill="1" applyBorder="1"/>
    <xf numFmtId="44" fontId="23" fillId="37" borderId="27" xfId="0" applyNumberFormat="1" applyFont="1" applyFill="1" applyBorder="1"/>
    <xf numFmtId="7" fontId="23" fillId="37" borderId="27" xfId="0" applyNumberFormat="1" applyFont="1" applyFill="1" applyBorder="1"/>
    <xf numFmtId="0" fontId="24" fillId="37" borderId="32" xfId="2364" applyFont="1" applyFill="1" applyBorder="1"/>
    <xf numFmtId="0" fontId="23" fillId="37" borderId="32" xfId="0" applyFont="1" applyFill="1" applyBorder="1"/>
    <xf numFmtId="7" fontId="23" fillId="37" borderId="32" xfId="0" applyNumberFormat="1" applyFont="1" applyFill="1" applyBorder="1"/>
    <xf numFmtId="44" fontId="23" fillId="37" borderId="32" xfId="0" applyNumberFormat="1" applyFont="1" applyFill="1" applyBorder="1"/>
    <xf numFmtId="0" fontId="24" fillId="52" borderId="32" xfId="2364" applyFont="1" applyFill="1" applyBorder="1"/>
    <xf numFmtId="0" fontId="23" fillId="52" borderId="32" xfId="0" applyFont="1" applyFill="1" applyBorder="1"/>
    <xf numFmtId="7" fontId="23" fillId="52" borderId="32" xfId="0" applyNumberFormat="1" applyFont="1" applyFill="1" applyBorder="1"/>
    <xf numFmtId="44" fontId="23" fillId="52" borderId="32" xfId="0" applyNumberFormat="1" applyFont="1" applyFill="1" applyBorder="1"/>
    <xf numFmtId="44" fontId="0" fillId="53" borderId="0" xfId="2348" applyFont="1" applyFill="1"/>
    <xf numFmtId="44" fontId="0" fillId="52" borderId="0" xfId="2348" applyFont="1" applyFill="1"/>
    <xf numFmtId="44" fontId="0" fillId="37" borderId="0" xfId="2348" applyFont="1" applyFill="1"/>
    <xf numFmtId="165" fontId="0" fillId="0" borderId="32" xfId="2348" applyNumberFormat="1" applyFont="1" applyBorder="1"/>
    <xf numFmtId="0" fontId="0" fillId="54" borderId="32" xfId="0" applyFill="1" applyBorder="1"/>
    <xf numFmtId="0" fontId="18" fillId="0" borderId="32" xfId="0" applyFont="1" applyBorder="1"/>
    <xf numFmtId="9" fontId="0" fillId="0" borderId="0" xfId="1" applyFont="1"/>
    <xf numFmtId="0" fontId="23" fillId="0" borderId="0" xfId="0" applyFont="1"/>
    <xf numFmtId="0" fontId="24" fillId="0" borderId="0" xfId="0" applyFont="1"/>
    <xf numFmtId="165" fontId="24" fillId="0" borderId="0" xfId="1" applyNumberFormat="1" applyFont="1" applyBorder="1"/>
    <xf numFmtId="165" fontId="24" fillId="0" borderId="0" xfId="6" applyNumberFormat="1" applyFont="1" applyAlignment="1">
      <alignment horizontal="center"/>
    </xf>
    <xf numFmtId="165" fontId="24" fillId="0" borderId="0" xfId="2" applyNumberFormat="1" applyFont="1" applyAlignment="1">
      <alignment horizontal="center"/>
    </xf>
    <xf numFmtId="0" fontId="24" fillId="0" borderId="10" xfId="2" applyFont="1" applyBorder="1"/>
    <xf numFmtId="0" fontId="87" fillId="0" borderId="11" xfId="2" applyFont="1" applyBorder="1"/>
    <xf numFmtId="0" fontId="87" fillId="0" borderId="12" xfId="2" applyFont="1" applyBorder="1"/>
    <xf numFmtId="0" fontId="24" fillId="0" borderId="14" xfId="2" applyFont="1" applyBorder="1"/>
    <xf numFmtId="0" fontId="24" fillId="0" borderId="15" xfId="2" applyFont="1" applyBorder="1"/>
    <xf numFmtId="0" fontId="87" fillId="0" borderId="15" xfId="2" applyFont="1" applyBorder="1" applyAlignment="1">
      <alignment horizontal="center"/>
    </xf>
    <xf numFmtId="0" fontId="87" fillId="0" borderId="28" xfId="2" applyFont="1" applyBorder="1" applyAlignment="1">
      <alignment horizontal="center"/>
    </xf>
    <xf numFmtId="165" fontId="24" fillId="0" borderId="0" xfId="3" applyNumberFormat="1" applyFont="1" applyFill="1" applyBorder="1"/>
    <xf numFmtId="165" fontId="24" fillId="0" borderId="16" xfId="3" applyNumberFormat="1" applyFont="1" applyFill="1" applyBorder="1"/>
    <xf numFmtId="0" fontId="87" fillId="0" borderId="18" xfId="2" applyFont="1" applyBorder="1"/>
    <xf numFmtId="2" fontId="87" fillId="0" borderId="18" xfId="2" applyNumberFormat="1" applyFont="1" applyBorder="1" applyAlignment="1">
      <alignment horizontal="center"/>
    </xf>
    <xf numFmtId="165" fontId="87" fillId="0" borderId="50" xfId="3" applyNumberFormat="1" applyFont="1" applyFill="1" applyBorder="1"/>
    <xf numFmtId="165" fontId="24" fillId="0" borderId="16" xfId="2" applyNumberFormat="1" applyFont="1" applyBorder="1"/>
    <xf numFmtId="0" fontId="24" fillId="0" borderId="18" xfId="2" applyFont="1" applyBorder="1"/>
    <xf numFmtId="165" fontId="87" fillId="0" borderId="50" xfId="2" applyNumberFormat="1" applyFont="1" applyBorder="1"/>
    <xf numFmtId="0" fontId="24" fillId="0" borderId="15" xfId="2" applyFont="1" applyBorder="1" applyAlignment="1">
      <alignment horizontal="left" wrapText="1"/>
    </xf>
    <xf numFmtId="165" fontId="24" fillId="0" borderId="50" xfId="2" applyNumberFormat="1" applyFont="1" applyBorder="1"/>
    <xf numFmtId="0" fontId="24" fillId="0" borderId="20" xfId="2" applyFont="1" applyBorder="1"/>
    <xf numFmtId="165" fontId="24" fillId="0" borderId="75" xfId="2" applyNumberFormat="1" applyFont="1" applyBorder="1"/>
    <xf numFmtId="0" fontId="24" fillId="0" borderId="21" xfId="2" applyFont="1" applyBorder="1"/>
    <xf numFmtId="0" fontId="87" fillId="0" borderId="22" xfId="2" applyFont="1" applyBorder="1"/>
    <xf numFmtId="0" fontId="24" fillId="0" borderId="22" xfId="2" applyFont="1" applyBorder="1"/>
    <xf numFmtId="0" fontId="92" fillId="6" borderId="26" xfId="0" applyFont="1" applyFill="1" applyBorder="1"/>
    <xf numFmtId="0" fontId="95" fillId="6" borderId="27" xfId="0" applyFont="1" applyFill="1" applyBorder="1" applyAlignment="1">
      <alignment horizontal="center"/>
    </xf>
    <xf numFmtId="0" fontId="95" fillId="6" borderId="28" xfId="0" applyFont="1" applyFill="1" applyBorder="1" applyAlignment="1">
      <alignment horizontal="center" vertical="center"/>
    </xf>
    <xf numFmtId="172" fontId="96" fillId="6" borderId="14" xfId="0" applyNumberFormat="1" applyFont="1" applyFill="1" applyBorder="1"/>
    <xf numFmtId="165" fontId="96" fillId="6" borderId="30" xfId="2348" applyNumberFormat="1" applyFont="1" applyFill="1" applyBorder="1"/>
    <xf numFmtId="0" fontId="24" fillId="6" borderId="16" xfId="0" applyFont="1" applyFill="1" applyBorder="1"/>
    <xf numFmtId="0" fontId="27" fillId="0" borderId="0" xfId="0" applyFont="1"/>
    <xf numFmtId="0" fontId="97" fillId="0" borderId="0" xfId="0" applyFont="1"/>
    <xf numFmtId="165" fontId="24" fillId="0" borderId="0" xfId="2" applyNumberFormat="1" applyFont="1"/>
    <xf numFmtId="0" fontId="87" fillId="0" borderId="0" xfId="2" applyFont="1"/>
    <xf numFmtId="166" fontId="24" fillId="0" borderId="0" xfId="2" applyNumberFormat="1" applyFont="1" applyAlignment="1">
      <alignment horizontal="center"/>
    </xf>
    <xf numFmtId="0" fontId="24" fillId="0" borderId="0" xfId="2" applyFont="1"/>
    <xf numFmtId="10" fontId="24" fillId="0" borderId="0" xfId="2" applyNumberFormat="1" applyFont="1" applyAlignment="1">
      <alignment horizontal="center"/>
    </xf>
    <xf numFmtId="165" fontId="87" fillId="4" borderId="23" xfId="2" applyNumberFormat="1" applyFont="1" applyFill="1" applyBorder="1"/>
    <xf numFmtId="0" fontId="96" fillId="6" borderId="16" xfId="0" applyFont="1" applyFill="1" applyBorder="1" applyAlignment="1">
      <alignment vertical="center"/>
    </xf>
    <xf numFmtId="165" fontId="24" fillId="0" borderId="0" xfId="2348" applyNumberFormat="1" applyFont="1" applyBorder="1" applyAlignment="1">
      <alignment horizontal="left" vertical="center"/>
    </xf>
    <xf numFmtId="0" fontId="96" fillId="6" borderId="12" xfId="0" applyFont="1" applyFill="1" applyBorder="1"/>
    <xf numFmtId="0" fontId="96" fillId="6" borderId="24" xfId="0" applyFont="1" applyFill="1" applyBorder="1"/>
    <xf numFmtId="172" fontId="87" fillId="0" borderId="0" xfId="2" applyNumberFormat="1" applyFont="1"/>
    <xf numFmtId="166" fontId="24" fillId="0" borderId="74" xfId="2" applyNumberFormat="1" applyFont="1" applyBorder="1" applyAlignment="1">
      <alignment horizontal="center"/>
    </xf>
    <xf numFmtId="166" fontId="24" fillId="0" borderId="30" xfId="2" applyNumberFormat="1" applyFont="1" applyBorder="1" applyAlignment="1">
      <alignment horizontal="center"/>
    </xf>
    <xf numFmtId="0" fontId="87" fillId="0" borderId="18" xfId="2" applyFont="1" applyBorder="1" applyAlignment="1">
      <alignment vertical="center"/>
    </xf>
    <xf numFmtId="0" fontId="24" fillId="0" borderId="18" xfId="2" applyFont="1" applyBorder="1" applyAlignment="1">
      <alignment vertical="center"/>
    </xf>
    <xf numFmtId="165" fontId="87" fillId="0" borderId="50" xfId="2" applyNumberFormat="1" applyFont="1" applyBorder="1" applyAlignment="1">
      <alignment vertical="center"/>
    </xf>
    <xf numFmtId="0" fontId="96" fillId="6" borderId="24" xfId="0" applyFont="1" applyFill="1" applyBorder="1" applyAlignment="1">
      <alignment vertical="center"/>
    </xf>
    <xf numFmtId="0" fontId="98" fillId="0" borderId="80" xfId="0" applyFont="1" applyBorder="1" applyAlignment="1">
      <alignment vertical="center"/>
    </xf>
    <xf numFmtId="0" fontId="96" fillId="6" borderId="9" xfId="0" applyFont="1" applyFill="1" applyBorder="1"/>
    <xf numFmtId="0" fontId="24" fillId="0" borderId="90" xfId="2" applyFont="1" applyBorder="1" applyAlignment="1">
      <alignment horizontal="left" wrapText="1"/>
    </xf>
    <xf numFmtId="0" fontId="96" fillId="6" borderId="62" xfId="0" applyFont="1" applyFill="1" applyBorder="1"/>
    <xf numFmtId="0" fontId="96" fillId="6" borderId="80" xfId="0" applyFont="1" applyFill="1" applyBorder="1" applyAlignment="1">
      <alignment vertical="center"/>
    </xf>
    <xf numFmtId="165" fontId="96" fillId="6" borderId="11" xfId="0" applyNumberFormat="1" applyFont="1" applyFill="1" applyBorder="1"/>
    <xf numFmtId="165" fontId="96" fillId="6" borderId="22" xfId="2348" applyNumberFormat="1" applyFont="1" applyFill="1" applyBorder="1" applyAlignment="1">
      <alignment horizontal="left" vertical="center"/>
    </xf>
    <xf numFmtId="10" fontId="96" fillId="6" borderId="11" xfId="1" applyNumberFormat="1" applyFont="1" applyFill="1" applyBorder="1"/>
    <xf numFmtId="10" fontId="96" fillId="6" borderId="22" xfId="1" applyNumberFormat="1" applyFont="1" applyFill="1" applyBorder="1" applyAlignment="1">
      <alignment vertical="center"/>
    </xf>
    <xf numFmtId="10" fontId="96" fillId="6" borderId="22" xfId="0" applyNumberFormat="1" applyFont="1" applyFill="1" applyBorder="1" applyAlignment="1">
      <alignment vertical="center"/>
    </xf>
    <xf numFmtId="0" fontId="24" fillId="6" borderId="10" xfId="0" applyFont="1" applyFill="1" applyBorder="1"/>
    <xf numFmtId="0" fontId="24" fillId="6" borderId="14" xfId="0" applyFont="1" applyFill="1" applyBorder="1" applyAlignment="1">
      <alignment vertical="center"/>
    </xf>
    <xf numFmtId="0" fontId="24" fillId="6" borderId="21" xfId="0" applyFont="1" applyFill="1" applyBorder="1" applyAlignment="1">
      <alignment vertical="center"/>
    </xf>
    <xf numFmtId="0" fontId="24" fillId="6" borderId="9" xfId="0" applyFont="1" applyFill="1" applyBorder="1"/>
    <xf numFmtId="0" fontId="24" fillId="6" borderId="80" xfId="0" applyFont="1" applyFill="1" applyBorder="1" applyAlignment="1">
      <alignment vertical="center"/>
    </xf>
    <xf numFmtId="0" fontId="24" fillId="0" borderId="92" xfId="2" applyFont="1" applyBorder="1"/>
    <xf numFmtId="10" fontId="24" fillId="0" borderId="18" xfId="2" applyNumberFormat="1" applyFont="1" applyBorder="1" applyAlignment="1">
      <alignment horizontal="center"/>
    </xf>
    <xf numFmtId="10" fontId="24" fillId="0" borderId="0" xfId="1" applyNumberFormat="1" applyFont="1" applyFill="1" applyBorder="1"/>
    <xf numFmtId="10" fontId="24" fillId="0" borderId="20" xfId="2" applyNumberFormat="1" applyFont="1" applyBorder="1" applyAlignment="1">
      <alignment horizontal="center"/>
    </xf>
    <xf numFmtId="165" fontId="24" fillId="0" borderId="0" xfId="2" applyNumberFormat="1" applyFont="1" applyAlignment="1">
      <alignment horizontal="center" vertical="center"/>
    </xf>
    <xf numFmtId="165" fontId="24" fillId="0" borderId="16" xfId="3" applyNumberFormat="1" applyFont="1" applyFill="1" applyBorder="1" applyAlignment="1">
      <alignment vertical="center"/>
    </xf>
    <xf numFmtId="165" fontId="87" fillId="0" borderId="91" xfId="2" applyNumberFormat="1" applyFont="1" applyBorder="1"/>
    <xf numFmtId="0" fontId="87" fillId="0" borderId="92" xfId="2" applyFont="1" applyBorder="1"/>
    <xf numFmtId="165" fontId="87" fillId="0" borderId="16" xfId="2" applyNumberFormat="1" applyFont="1" applyBorder="1"/>
    <xf numFmtId="0" fontId="93" fillId="0" borderId="11" xfId="2" applyFont="1" applyBorder="1"/>
    <xf numFmtId="0" fontId="24" fillId="0" borderId="12" xfId="2" applyFont="1" applyBorder="1"/>
    <xf numFmtId="0" fontId="24" fillId="0" borderId="26" xfId="2" applyFont="1" applyBorder="1"/>
    <xf numFmtId="0" fontId="24" fillId="0" borderId="28" xfId="2" applyFont="1" applyBorder="1"/>
    <xf numFmtId="0" fontId="24" fillId="0" borderId="16" xfId="2" applyFont="1" applyBorder="1" applyAlignment="1">
      <alignment horizontal="right"/>
    </xf>
    <xf numFmtId="0" fontId="87" fillId="0" borderId="15" xfId="2" applyFont="1" applyBorder="1"/>
    <xf numFmtId="2" fontId="24" fillId="0" borderId="15" xfId="2" applyNumberFormat="1" applyFont="1" applyBorder="1" applyAlignment="1">
      <alignment horizontal="center"/>
    </xf>
    <xf numFmtId="0" fontId="24" fillId="0" borderId="49" xfId="2" applyFont="1" applyBorder="1"/>
    <xf numFmtId="0" fontId="24" fillId="0" borderId="50" xfId="2" applyFont="1" applyBorder="1"/>
    <xf numFmtId="0" fontId="24" fillId="0" borderId="16" xfId="2" applyFont="1" applyBorder="1"/>
    <xf numFmtId="0" fontId="24" fillId="0" borderId="94" xfId="2" applyFont="1" applyBorder="1"/>
    <xf numFmtId="0" fontId="24" fillId="0" borderId="93" xfId="2" applyFont="1" applyBorder="1"/>
    <xf numFmtId="0" fontId="24" fillId="0" borderId="75" xfId="2" applyFont="1" applyBorder="1"/>
    <xf numFmtId="165" fontId="24" fillId="0" borderId="15" xfId="2" applyNumberFormat="1" applyFont="1" applyBorder="1"/>
    <xf numFmtId="165" fontId="24" fillId="0" borderId="15" xfId="3" applyNumberFormat="1" applyFont="1" applyFill="1" applyBorder="1"/>
    <xf numFmtId="0" fontId="21" fillId="0" borderId="90" xfId="2" applyFont="1" applyBorder="1" applyAlignment="1">
      <alignment horizontal="left" wrapText="1"/>
    </xf>
    <xf numFmtId="165" fontId="87" fillId="0" borderId="93" xfId="2" applyNumberFormat="1" applyFont="1" applyBorder="1"/>
    <xf numFmtId="10" fontId="24" fillId="0" borderId="0" xfId="1" applyNumberFormat="1" applyFont="1" applyBorder="1"/>
    <xf numFmtId="0" fontId="9" fillId="6" borderId="74" xfId="8" applyFill="1" applyBorder="1"/>
    <xf numFmtId="0" fontId="31" fillId="6" borderId="0" xfId="8" applyFont="1" applyFill="1"/>
    <xf numFmtId="44" fontId="9" fillId="6" borderId="0" xfId="8" applyNumberFormat="1" applyFill="1"/>
    <xf numFmtId="0" fontId="27" fillId="0" borderId="32" xfId="8" applyFont="1" applyBorder="1" applyAlignment="1">
      <alignment horizontal="center"/>
    </xf>
    <xf numFmtId="0" fontId="2" fillId="6" borderId="6" xfId="8" applyFont="1" applyFill="1" applyBorder="1"/>
    <xf numFmtId="10" fontId="96" fillId="6" borderId="8" xfId="0" applyNumberFormat="1" applyFont="1" applyFill="1" applyBorder="1" applyAlignment="1">
      <alignment horizontal="left" vertical="center"/>
    </xf>
    <xf numFmtId="0" fontId="2" fillId="6" borderId="16" xfId="8" applyFont="1" applyFill="1" applyBorder="1"/>
    <xf numFmtId="0" fontId="21" fillId="6" borderId="16" xfId="8" applyFont="1" applyFill="1" applyBorder="1"/>
    <xf numFmtId="165" fontId="29" fillId="0" borderId="30" xfId="9" applyNumberFormat="1" applyFont="1" applyFill="1" applyBorder="1"/>
    <xf numFmtId="165" fontId="2" fillId="0" borderId="30" xfId="9" applyNumberFormat="1" applyFont="1" applyFill="1" applyBorder="1"/>
    <xf numFmtId="0" fontId="27" fillId="6" borderId="6" xfId="8" applyFont="1" applyFill="1" applyBorder="1" applyAlignment="1">
      <alignment horizontal="center"/>
    </xf>
    <xf numFmtId="0" fontId="27" fillId="6" borderId="88" xfId="8" applyFont="1" applyFill="1" applyBorder="1" applyAlignment="1">
      <alignment horizontal="center"/>
    </xf>
    <xf numFmtId="0" fontId="28" fillId="6" borderId="8" xfId="8" applyFont="1" applyFill="1" applyBorder="1" applyAlignment="1">
      <alignment horizontal="center" vertical="center"/>
    </xf>
    <xf numFmtId="0" fontId="2" fillId="0" borderId="0" xfId="2357" applyFont="1" applyAlignment="1">
      <alignment horizontal="right"/>
    </xf>
    <xf numFmtId="0" fontId="2" fillId="0" borderId="0" xfId="2357" applyFont="1"/>
    <xf numFmtId="179" fontId="5" fillId="0" borderId="0" xfId="2357" applyNumberFormat="1"/>
    <xf numFmtId="0" fontId="2" fillId="6" borderId="0" xfId="8" applyFont="1" applyFill="1"/>
    <xf numFmtId="165" fontId="24" fillId="6" borderId="30" xfId="8" applyNumberFormat="1" applyFont="1" applyFill="1" applyBorder="1" applyAlignment="1">
      <alignment horizontal="center"/>
    </xf>
    <xf numFmtId="165" fontId="24" fillId="6" borderId="30" xfId="9" applyNumberFormat="1" applyFont="1" applyFill="1" applyBorder="1" applyAlignment="1">
      <alignment horizontal="left"/>
    </xf>
    <xf numFmtId="165" fontId="24" fillId="0" borderId="30" xfId="2" applyNumberFormat="1" applyFont="1" applyBorder="1" applyAlignment="1">
      <alignment horizontal="center"/>
    </xf>
    <xf numFmtId="10" fontId="96" fillId="6" borderId="30" xfId="8" applyNumberFormat="1" applyFont="1" applyFill="1" applyBorder="1" applyAlignment="1">
      <alignment horizontal="center"/>
    </xf>
    <xf numFmtId="10" fontId="96" fillId="6" borderId="30" xfId="10" applyNumberFormat="1" applyFont="1" applyFill="1" applyBorder="1" applyAlignment="1">
      <alignment horizontal="center"/>
    </xf>
    <xf numFmtId="10" fontId="24" fillId="6" borderId="88" xfId="10" applyNumberFormat="1" applyFont="1" applyFill="1" applyBorder="1" applyAlignment="1">
      <alignment horizontal="center"/>
    </xf>
    <xf numFmtId="0" fontId="1" fillId="0" borderId="0" xfId="712" applyFont="1"/>
    <xf numFmtId="0" fontId="29" fillId="6" borderId="0" xfId="8" applyFont="1" applyFill="1"/>
    <xf numFmtId="0" fontId="24" fillId="6" borderId="14" xfId="8" applyFont="1" applyFill="1" applyBorder="1"/>
    <xf numFmtId="0" fontId="87" fillId="6" borderId="0" xfId="8" applyFont="1" applyFill="1" applyAlignment="1">
      <alignment horizontal="center"/>
    </xf>
    <xf numFmtId="172" fontId="87" fillId="6" borderId="96" xfId="8" applyNumberFormat="1" applyFont="1" applyFill="1" applyBorder="1"/>
    <xf numFmtId="165" fontId="24" fillId="6" borderId="77" xfId="9" applyNumberFormat="1" applyFont="1" applyFill="1" applyBorder="1"/>
    <xf numFmtId="2" fontId="24" fillId="6" borderId="77" xfId="8" applyNumberFormat="1" applyFont="1" applyFill="1" applyBorder="1" applyAlignment="1">
      <alignment horizontal="center"/>
    </xf>
    <xf numFmtId="0" fontId="87" fillId="6" borderId="14" xfId="8" applyFont="1" applyFill="1" applyBorder="1"/>
    <xf numFmtId="165" fontId="24" fillId="6" borderId="0" xfId="9" applyNumberFormat="1" applyFont="1" applyFill="1" applyBorder="1"/>
    <xf numFmtId="2" fontId="24" fillId="6" borderId="0" xfId="8" applyNumberFormat="1" applyFont="1" applyFill="1" applyAlignment="1">
      <alignment horizontal="center"/>
    </xf>
    <xf numFmtId="0" fontId="24" fillId="6" borderId="0" xfId="8" applyFont="1" applyFill="1"/>
    <xf numFmtId="0" fontId="24" fillId="6" borderId="18" xfId="8" applyFont="1" applyFill="1" applyBorder="1"/>
    <xf numFmtId="165" fontId="87" fillId="6" borderId="18" xfId="8" applyNumberFormat="1" applyFont="1" applyFill="1" applyBorder="1"/>
    <xf numFmtId="0" fontId="24" fillId="6" borderId="20" xfId="8" applyFont="1" applyFill="1" applyBorder="1"/>
    <xf numFmtId="165" fontId="24" fillId="6" borderId="20" xfId="8" applyNumberFormat="1" applyFont="1" applyFill="1" applyBorder="1"/>
    <xf numFmtId="165" fontId="24" fillId="6" borderId="18" xfId="8" applyNumberFormat="1" applyFont="1" applyFill="1" applyBorder="1"/>
    <xf numFmtId="0" fontId="99" fillId="6" borderId="18" xfId="8" applyFont="1" applyFill="1" applyBorder="1"/>
    <xf numFmtId="165" fontId="92" fillId="6" borderId="18" xfId="8" applyNumberFormat="1" applyFont="1" applyFill="1" applyBorder="1"/>
    <xf numFmtId="0" fontId="24" fillId="6" borderId="22" xfId="8" applyFont="1" applyFill="1" applyBorder="1"/>
    <xf numFmtId="165" fontId="87" fillId="4" borderId="23" xfId="8" applyNumberFormat="1" applyFont="1" applyFill="1" applyBorder="1"/>
    <xf numFmtId="0" fontId="87" fillId="6" borderId="49" xfId="8" applyFont="1" applyFill="1" applyBorder="1"/>
    <xf numFmtId="0" fontId="87" fillId="6" borderId="18" xfId="8" applyFont="1" applyFill="1" applyBorder="1"/>
    <xf numFmtId="2" fontId="87" fillId="6" borderId="18" xfId="8" applyNumberFormat="1" applyFont="1" applyFill="1" applyBorder="1" applyAlignment="1">
      <alignment horizontal="center"/>
    </xf>
    <xf numFmtId="165" fontId="87" fillId="6" borderId="18" xfId="9" applyNumberFormat="1" applyFont="1" applyFill="1" applyBorder="1"/>
    <xf numFmtId="10" fontId="24" fillId="6" borderId="0" xfId="8" applyNumberFormat="1" applyFont="1" applyFill="1" applyAlignment="1">
      <alignment horizontal="center"/>
    </xf>
    <xf numFmtId="165" fontId="87" fillId="6" borderId="0" xfId="8" applyNumberFormat="1" applyFont="1" applyFill="1"/>
    <xf numFmtId="165" fontId="24" fillId="6" borderId="0" xfId="8" applyNumberFormat="1" applyFont="1" applyFill="1" applyAlignment="1">
      <alignment horizontal="center"/>
    </xf>
    <xf numFmtId="0" fontId="24" fillId="6" borderId="94" xfId="8" applyFont="1" applyFill="1" applyBorder="1"/>
    <xf numFmtId="10" fontId="24" fillId="6" borderId="20" xfId="8" applyNumberFormat="1" applyFont="1" applyFill="1" applyBorder="1" applyAlignment="1">
      <alignment horizontal="center"/>
    </xf>
    <xf numFmtId="0" fontId="24" fillId="6" borderId="97" xfId="8" applyFont="1" applyFill="1" applyBorder="1"/>
    <xf numFmtId="0" fontId="24" fillId="6" borderId="92" xfId="8" applyFont="1" applyFill="1" applyBorder="1"/>
    <xf numFmtId="165" fontId="87" fillId="6" borderId="92" xfId="8" applyNumberFormat="1" applyFont="1" applyFill="1" applyBorder="1"/>
    <xf numFmtId="0" fontId="24" fillId="6" borderId="49" xfId="8" applyFont="1" applyFill="1" applyBorder="1"/>
    <xf numFmtId="10" fontId="24" fillId="6" borderId="18" xfId="8" applyNumberFormat="1" applyFont="1" applyFill="1" applyBorder="1" applyAlignment="1">
      <alignment horizontal="center"/>
    </xf>
    <xf numFmtId="10" fontId="99" fillId="6" borderId="18" xfId="8" applyNumberFormat="1" applyFont="1" applyFill="1" applyBorder="1" applyAlignment="1">
      <alignment horizontal="center"/>
    </xf>
    <xf numFmtId="0" fontId="87" fillId="6" borderId="21" xfId="8" applyFont="1" applyFill="1" applyBorder="1"/>
    <xf numFmtId="0" fontId="24" fillId="6" borderId="0" xfId="0" applyFont="1" applyFill="1" applyAlignment="1">
      <alignment horizontal="right"/>
    </xf>
    <xf numFmtId="165" fontId="24" fillId="6" borderId="0" xfId="0" applyNumberFormat="1" applyFont="1" applyFill="1"/>
    <xf numFmtId="10" fontId="24" fillId="6" borderId="0" xfId="1" applyNumberFormat="1" applyFont="1" applyFill="1" applyBorder="1"/>
    <xf numFmtId="0" fontId="24" fillId="0" borderId="24" xfId="2" applyFont="1" applyBorder="1"/>
    <xf numFmtId="165" fontId="87" fillId="0" borderId="18" xfId="3" applyNumberFormat="1" applyFont="1" applyFill="1" applyBorder="1"/>
    <xf numFmtId="165" fontId="87" fillId="0" borderId="18" xfId="2" applyNumberFormat="1" applyFont="1" applyBorder="1"/>
    <xf numFmtId="165" fontId="87" fillId="0" borderId="0" xfId="2" applyNumberFormat="1" applyFont="1"/>
    <xf numFmtId="0" fontId="24" fillId="0" borderId="0" xfId="2" applyFont="1" applyAlignment="1">
      <alignment vertical="top"/>
    </xf>
    <xf numFmtId="165" fontId="24" fillId="0" borderId="0" xfId="2" applyNumberFormat="1" applyFont="1" applyAlignment="1">
      <alignment horizontal="center" vertical="top"/>
    </xf>
    <xf numFmtId="165" fontId="24" fillId="0" borderId="0" xfId="3" applyNumberFormat="1" applyFont="1" applyFill="1" applyBorder="1" applyAlignment="1">
      <alignment vertical="top"/>
    </xf>
    <xf numFmtId="0" fontId="24" fillId="0" borderId="0" xfId="2" applyFont="1" applyAlignment="1">
      <alignment wrapText="1"/>
    </xf>
    <xf numFmtId="165" fontId="24" fillId="0" borderId="0" xfId="3" applyNumberFormat="1" applyFont="1" applyFill="1" applyBorder="1" applyAlignment="1">
      <alignment vertical="center"/>
    </xf>
    <xf numFmtId="0" fontId="24" fillId="0" borderId="15" xfId="2" applyFont="1" applyBorder="1" applyAlignment="1">
      <alignment wrapText="1"/>
    </xf>
    <xf numFmtId="165" fontId="24" fillId="0" borderId="15" xfId="2" applyNumberFormat="1" applyFont="1" applyBorder="1" applyAlignment="1">
      <alignment horizontal="center" vertical="center"/>
    </xf>
    <xf numFmtId="165" fontId="24" fillId="0" borderId="15" xfId="3" applyNumberFormat="1" applyFont="1" applyFill="1" applyBorder="1" applyAlignment="1">
      <alignment vertical="center"/>
    </xf>
    <xf numFmtId="0" fontId="87" fillId="0" borderId="93" xfId="2" applyFont="1" applyBorder="1"/>
    <xf numFmtId="10" fontId="24" fillId="0" borderId="15" xfId="2" applyNumberFormat="1" applyFont="1" applyBorder="1" applyAlignment="1">
      <alignment horizontal="center"/>
    </xf>
    <xf numFmtId="165" fontId="87" fillId="0" borderId="20" xfId="2" applyNumberFormat="1" applyFont="1" applyBorder="1"/>
    <xf numFmtId="0" fontId="24" fillId="0" borderId="10" xfId="6" applyFont="1" applyBorder="1"/>
    <xf numFmtId="0" fontId="87" fillId="0" borderId="11" xfId="6" applyFont="1" applyBorder="1"/>
    <xf numFmtId="0" fontId="24" fillId="0" borderId="12" xfId="6" applyFont="1" applyBorder="1"/>
    <xf numFmtId="0" fontId="24" fillId="0" borderId="14" xfId="6" applyFont="1" applyBorder="1"/>
    <xf numFmtId="0" fontId="24" fillId="0" borderId="15" xfId="6" applyFont="1" applyBorder="1"/>
    <xf numFmtId="0" fontId="87" fillId="0" borderId="15" xfId="6" applyFont="1" applyBorder="1" applyAlignment="1">
      <alignment horizontal="center"/>
    </xf>
    <xf numFmtId="0" fontId="24" fillId="0" borderId="16" xfId="6" applyFont="1" applyBorder="1"/>
    <xf numFmtId="172" fontId="87" fillId="0" borderId="0" xfId="6" applyNumberFormat="1" applyFont="1"/>
    <xf numFmtId="165" fontId="24" fillId="0" borderId="0" xfId="7" applyNumberFormat="1" applyFont="1" applyFill="1" applyBorder="1"/>
    <xf numFmtId="166" fontId="24" fillId="0" borderId="0" xfId="6" applyNumberFormat="1" applyFont="1" applyAlignment="1">
      <alignment horizontal="center"/>
    </xf>
    <xf numFmtId="0" fontId="24" fillId="0" borderId="16" xfId="6" applyFont="1" applyBorder="1" applyAlignment="1">
      <alignment horizontal="right"/>
    </xf>
    <xf numFmtId="0" fontId="87" fillId="0" borderId="0" xfId="6" applyFont="1"/>
    <xf numFmtId="2" fontId="24" fillId="0" borderId="0" xfId="6" applyNumberFormat="1" applyFont="1" applyAlignment="1">
      <alignment horizontal="center"/>
    </xf>
    <xf numFmtId="0" fontId="87" fillId="0" borderId="18" xfId="6" applyFont="1" applyBorder="1" applyAlignment="1">
      <alignment vertical="center"/>
    </xf>
    <xf numFmtId="2" fontId="24" fillId="0" borderId="18" xfId="6" applyNumberFormat="1" applyFont="1" applyBorder="1" applyAlignment="1">
      <alignment horizontal="center" vertical="center"/>
    </xf>
    <xf numFmtId="165" fontId="87" fillId="0" borderId="18" xfId="7" applyNumberFormat="1" applyFont="1" applyFill="1" applyBorder="1" applyAlignment="1">
      <alignment vertical="center"/>
    </xf>
    <xf numFmtId="0" fontId="24" fillId="0" borderId="0" xfId="6" applyFont="1" applyAlignment="1">
      <alignment vertical="top"/>
    </xf>
    <xf numFmtId="10" fontId="24" fillId="0" borderId="0" xfId="6" applyNumberFormat="1" applyFont="1" applyAlignment="1">
      <alignment horizontal="center" vertical="top"/>
    </xf>
    <xf numFmtId="165" fontId="24" fillId="0" borderId="0" xfId="6" applyNumberFormat="1" applyFont="1" applyAlignment="1">
      <alignment vertical="top"/>
    </xf>
    <xf numFmtId="0" fontId="87" fillId="0" borderId="18" xfId="6" applyFont="1" applyBorder="1"/>
    <xf numFmtId="0" fontId="24" fillId="0" borderId="18" xfId="6" applyFont="1" applyBorder="1"/>
    <xf numFmtId="165" fontId="87" fillId="0" borderId="18" xfId="6" applyNumberFormat="1" applyFont="1" applyBorder="1"/>
    <xf numFmtId="0" fontId="24" fillId="0" borderId="0" xfId="6" applyFont="1"/>
    <xf numFmtId="165" fontId="87" fillId="0" borderId="0" xfId="6" applyNumberFormat="1" applyFont="1"/>
    <xf numFmtId="0" fontId="24" fillId="0" borderId="15" xfId="6" applyFont="1" applyBorder="1" applyAlignment="1">
      <alignment horizontal="left" wrapText="1"/>
    </xf>
    <xf numFmtId="0" fontId="24" fillId="0" borderId="20" xfId="6" applyFont="1" applyBorder="1"/>
    <xf numFmtId="10" fontId="24" fillId="0" borderId="20" xfId="6" applyNumberFormat="1" applyFont="1" applyBorder="1" applyAlignment="1">
      <alignment horizontal="center"/>
    </xf>
    <xf numFmtId="165" fontId="24" fillId="0" borderId="20" xfId="6" applyNumberFormat="1" applyFont="1" applyBorder="1"/>
    <xf numFmtId="0" fontId="24" fillId="0" borderId="92" xfId="6" applyFont="1" applyBorder="1"/>
    <xf numFmtId="165" fontId="87" fillId="0" borderId="92" xfId="6" applyNumberFormat="1" applyFont="1" applyBorder="1"/>
    <xf numFmtId="10" fontId="24" fillId="0" borderId="18" xfId="6" applyNumberFormat="1" applyFont="1" applyBorder="1" applyAlignment="1">
      <alignment horizontal="center"/>
    </xf>
    <xf numFmtId="165" fontId="24" fillId="0" borderId="18" xfId="6" applyNumberFormat="1" applyFont="1" applyBorder="1"/>
    <xf numFmtId="0" fontId="24" fillId="0" borderId="21" xfId="6" applyFont="1" applyBorder="1"/>
    <xf numFmtId="0" fontId="87" fillId="0" borderId="22" xfId="6" applyFont="1" applyBorder="1"/>
    <xf numFmtId="0" fontId="24" fillId="0" borderId="22" xfId="6" applyFont="1" applyBorder="1"/>
    <xf numFmtId="165" fontId="87" fillId="4" borderId="23" xfId="6" applyNumberFormat="1" applyFont="1" applyFill="1" applyBorder="1"/>
    <xf numFmtId="0" fontId="24" fillId="0" borderId="24" xfId="6" applyFont="1" applyBorder="1"/>
    <xf numFmtId="0" fontId="100" fillId="0" borderId="14" xfId="712" applyFont="1" applyBorder="1" applyAlignment="1">
      <alignment horizontal="right"/>
    </xf>
    <xf numFmtId="0" fontId="100" fillId="0" borderId="0" xfId="712" applyFont="1" applyAlignment="1">
      <alignment horizontal="center"/>
    </xf>
    <xf numFmtId="0" fontId="100" fillId="0" borderId="0" xfId="712" applyFont="1" applyAlignment="1">
      <alignment horizontal="right" wrapText="1"/>
    </xf>
    <xf numFmtId="3" fontId="100" fillId="0" borderId="16" xfId="712" applyNumberFormat="1" applyFont="1" applyBorder="1"/>
    <xf numFmtId="0" fontId="100" fillId="0" borderId="26" xfId="712" applyFont="1" applyBorder="1"/>
    <xf numFmtId="0" fontId="100" fillId="0" borderId="15" xfId="712" applyFont="1" applyBorder="1" applyAlignment="1">
      <alignment horizontal="center"/>
    </xf>
    <xf numFmtId="0" fontId="100" fillId="0" borderId="28" xfId="712" applyFont="1" applyBorder="1" applyAlignment="1">
      <alignment horizontal="center"/>
    </xf>
    <xf numFmtId="0" fontId="96" fillId="0" borderId="14" xfId="712" applyFont="1" applyBorder="1"/>
    <xf numFmtId="164" fontId="96" fillId="0" borderId="0" xfId="712" applyNumberFormat="1" applyFont="1"/>
    <xf numFmtId="173" fontId="96" fillId="0" borderId="0" xfId="712" applyNumberFormat="1" applyFont="1"/>
    <xf numFmtId="42" fontId="101" fillId="0" borderId="16" xfId="712" applyNumberFormat="1" applyFont="1" applyBorder="1"/>
    <xf numFmtId="176" fontId="96" fillId="0" borderId="0" xfId="712" applyNumberFormat="1" applyFont="1"/>
    <xf numFmtId="0" fontId="100" fillId="0" borderId="49" xfId="712" applyFont="1" applyBorder="1"/>
    <xf numFmtId="0" fontId="100" fillId="0" borderId="18" xfId="712" applyFont="1" applyBorder="1"/>
    <xf numFmtId="4" fontId="100" fillId="0" borderId="18" xfId="712" applyNumberFormat="1" applyFont="1" applyBorder="1"/>
    <xf numFmtId="42" fontId="100" fillId="0" borderId="50" xfId="712" applyNumberFormat="1" applyFont="1" applyBorder="1"/>
    <xf numFmtId="0" fontId="101" fillId="0" borderId="14" xfId="712" applyFont="1" applyBorder="1"/>
    <xf numFmtId="10" fontId="96" fillId="0" borderId="0" xfId="712" applyNumberFormat="1" applyFont="1"/>
    <xf numFmtId="0" fontId="101" fillId="0" borderId="0" xfId="712" applyFont="1"/>
    <xf numFmtId="44" fontId="100" fillId="0" borderId="18" xfId="712" applyNumberFormat="1" applyFont="1" applyBorder="1"/>
    <xf numFmtId="164" fontId="101" fillId="0" borderId="0" xfId="712" applyNumberFormat="1" applyFont="1"/>
    <xf numFmtId="44" fontId="101" fillId="0" borderId="0" xfId="712" applyNumberFormat="1" applyFont="1"/>
    <xf numFmtId="44" fontId="101" fillId="0" borderId="18" xfId="712" applyNumberFormat="1" applyFont="1" applyBorder="1"/>
    <xf numFmtId="0" fontId="101" fillId="0" borderId="18" xfId="712" applyFont="1" applyBorder="1"/>
    <xf numFmtId="165" fontId="101" fillId="0" borderId="16" xfId="435" applyNumberFormat="1" applyFont="1" applyBorder="1"/>
    <xf numFmtId="165" fontId="100" fillId="0" borderId="16" xfId="712" applyNumberFormat="1" applyFont="1" applyBorder="1" applyAlignment="1">
      <alignment horizontal="right"/>
    </xf>
    <xf numFmtId="0" fontId="96" fillId="0" borderId="17" xfId="712" applyFont="1" applyBorder="1" applyAlignment="1">
      <alignment vertical="center"/>
    </xf>
    <xf numFmtId="0" fontId="92" fillId="10" borderId="10" xfId="712" applyFont="1" applyFill="1" applyBorder="1" applyAlignment="1">
      <alignment wrapText="1"/>
    </xf>
    <xf numFmtId="0" fontId="92" fillId="10" borderId="11" xfId="712" applyFont="1" applyFill="1" applyBorder="1"/>
    <xf numFmtId="0" fontId="92" fillId="10" borderId="25" xfId="712" applyFont="1" applyFill="1" applyBorder="1" applyAlignment="1">
      <alignment horizontal="left"/>
    </xf>
    <xf numFmtId="0" fontId="24" fillId="0" borderId="17" xfId="712" applyFont="1" applyBorder="1" applyAlignment="1">
      <alignment vertical="center" wrapText="1"/>
    </xf>
    <xf numFmtId="164" fontId="24" fillId="0" borderId="31" xfId="712" applyNumberFormat="1" applyFont="1" applyBorder="1" applyAlignment="1">
      <alignment horizontal="center"/>
    </xf>
    <xf numFmtId="0" fontId="24" fillId="0" borderId="51" xfId="712" applyFont="1" applyBorder="1"/>
    <xf numFmtId="0" fontId="24" fillId="0" borderId="29" xfId="712" applyFont="1" applyBorder="1"/>
    <xf numFmtId="0" fontId="24" fillId="0" borderId="0" xfId="712" applyFont="1"/>
    <xf numFmtId="0" fontId="24" fillId="0" borderId="16" xfId="712" applyFont="1" applyBorder="1"/>
    <xf numFmtId="0" fontId="24" fillId="0" borderId="0" xfId="712" applyFont="1" applyAlignment="1">
      <alignment vertical="center"/>
    </xf>
    <xf numFmtId="0" fontId="24" fillId="0" borderId="16" xfId="712" applyFont="1" applyBorder="1" applyAlignment="1">
      <alignment vertical="center"/>
    </xf>
    <xf numFmtId="10" fontId="24" fillId="0" borderId="31" xfId="712" applyNumberFormat="1" applyFont="1" applyBorder="1" applyAlignment="1">
      <alignment horizontal="center" vertical="center"/>
    </xf>
    <xf numFmtId="164" fontId="24" fillId="0" borderId="31" xfId="712" applyNumberFormat="1" applyFont="1" applyBorder="1" applyAlignment="1">
      <alignment horizontal="center" vertical="center"/>
    </xf>
    <xf numFmtId="0" fontId="24" fillId="0" borderId="49" xfId="712" applyFont="1" applyBorder="1" applyAlignment="1">
      <alignment vertical="center" wrapText="1"/>
    </xf>
    <xf numFmtId="0" fontId="24" fillId="0" borderId="0" xfId="712" applyFont="1" applyAlignment="1">
      <alignment vertical="center" wrapText="1"/>
    </xf>
    <xf numFmtId="0" fontId="24" fillId="0" borderId="16" xfId="712" applyFont="1" applyBorder="1" applyAlignment="1">
      <alignment vertical="center" wrapText="1"/>
    </xf>
    <xf numFmtId="0" fontId="24" fillId="0" borderId="19" xfId="712" applyFont="1" applyBorder="1" applyAlignment="1">
      <alignment vertical="center" wrapText="1"/>
    </xf>
    <xf numFmtId="10" fontId="24" fillId="0" borderId="78" xfId="712" applyNumberFormat="1" applyFont="1" applyBorder="1" applyAlignment="1">
      <alignment horizontal="center" vertical="center"/>
    </xf>
    <xf numFmtId="0" fontId="24" fillId="0" borderId="32" xfId="712" applyFont="1" applyBorder="1" applyAlignment="1">
      <alignment vertical="center"/>
    </xf>
    <xf numFmtId="10" fontId="17" fillId="0" borderId="0" xfId="1" applyNumberFormat="1" applyFont="1" applyBorder="1"/>
    <xf numFmtId="165" fontId="24" fillId="0" borderId="20" xfId="2" applyNumberFormat="1" applyFont="1" applyBorder="1"/>
    <xf numFmtId="170" fontId="24" fillId="0" borderId="20" xfId="2" applyNumberFormat="1" applyFont="1" applyBorder="1" applyAlignment="1">
      <alignment horizontal="center"/>
    </xf>
    <xf numFmtId="0" fontId="87" fillId="6" borderId="58" xfId="712" applyFont="1" applyFill="1" applyBorder="1" applyAlignment="1">
      <alignment horizontal="center"/>
    </xf>
    <xf numFmtId="0" fontId="1" fillId="6" borderId="30" xfId="712" applyFont="1" applyFill="1" applyBorder="1"/>
    <xf numFmtId="0" fontId="1" fillId="6" borderId="16" xfId="712" applyFont="1" applyFill="1" applyBorder="1"/>
    <xf numFmtId="0" fontId="24" fillId="6" borderId="58" xfId="712" applyFont="1" applyFill="1" applyBorder="1"/>
    <xf numFmtId="165" fontId="24" fillId="6" borderId="30" xfId="712" applyNumberFormat="1" applyFont="1" applyFill="1" applyBorder="1"/>
    <xf numFmtId="0" fontId="24" fillId="6" borderId="16" xfId="712" applyFont="1" applyFill="1" applyBorder="1"/>
    <xf numFmtId="165" fontId="24" fillId="0" borderId="30" xfId="712" applyNumberFormat="1" applyFont="1" applyBorder="1"/>
    <xf numFmtId="0" fontId="24" fillId="6" borderId="30" xfId="712" applyFont="1" applyFill="1" applyBorder="1"/>
    <xf numFmtId="165" fontId="24" fillId="6" borderId="30" xfId="2343" applyNumberFormat="1" applyFont="1" applyFill="1" applyBorder="1"/>
    <xf numFmtId="10" fontId="24" fillId="6" borderId="30" xfId="712" applyNumberFormat="1" applyFont="1" applyFill="1" applyBorder="1"/>
    <xf numFmtId="10" fontId="24" fillId="6" borderId="30" xfId="712" applyNumberFormat="1" applyFont="1" applyFill="1" applyBorder="1" applyAlignment="1">
      <alignment vertical="top"/>
    </xf>
    <xf numFmtId="0" fontId="24" fillId="6" borderId="59" xfId="712" applyFont="1" applyFill="1" applyBorder="1"/>
    <xf numFmtId="10" fontId="24" fillId="6" borderId="60" xfId="712" applyNumberFormat="1" applyFont="1" applyFill="1" applyBorder="1"/>
    <xf numFmtId="0" fontId="96" fillId="6" borderId="59" xfId="712" applyFont="1" applyFill="1" applyBorder="1"/>
    <xf numFmtId="10" fontId="96" fillId="6" borderId="60" xfId="712" applyNumberFormat="1" applyFont="1" applyFill="1" applyBorder="1"/>
    <xf numFmtId="0" fontId="96" fillId="6" borderId="24" xfId="712" applyFont="1" applyFill="1" applyBorder="1"/>
    <xf numFmtId="0" fontId="24" fillId="6" borderId="13" xfId="712" applyFont="1" applyFill="1" applyBorder="1"/>
    <xf numFmtId="0" fontId="87" fillId="6" borderId="57" xfId="712" applyFont="1" applyFill="1" applyBorder="1" applyAlignment="1">
      <alignment horizontal="center"/>
    </xf>
    <xf numFmtId="0" fontId="87" fillId="6" borderId="47" xfId="712" applyFont="1" applyFill="1" applyBorder="1" applyAlignment="1">
      <alignment horizontal="center"/>
    </xf>
    <xf numFmtId="0" fontId="24" fillId="6" borderId="16" xfId="712" applyFont="1" applyFill="1" applyBorder="1" applyAlignment="1">
      <alignment vertical="top"/>
    </xf>
    <xf numFmtId="0" fontId="87" fillId="6" borderId="87" xfId="712" applyFont="1" applyFill="1" applyBorder="1" applyAlignment="1">
      <alignment horizontal="center"/>
    </xf>
    <xf numFmtId="0" fontId="24" fillId="6" borderId="88" xfId="712" applyFont="1" applyFill="1" applyBorder="1"/>
    <xf numFmtId="0" fontId="24" fillId="6" borderId="8" xfId="712" applyFont="1" applyFill="1" applyBorder="1"/>
    <xf numFmtId="0" fontId="87" fillId="0" borderId="18" xfId="2" applyFont="1" applyBorder="1" applyAlignment="1">
      <alignment vertical="top"/>
    </xf>
    <xf numFmtId="0" fontId="24" fillId="0" borderId="18" xfId="2" applyFont="1" applyBorder="1" applyAlignment="1">
      <alignment vertical="top"/>
    </xf>
    <xf numFmtId="165" fontId="87" fillId="0" borderId="18" xfId="2" applyNumberFormat="1" applyFont="1" applyBorder="1" applyAlignment="1">
      <alignment vertical="top"/>
    </xf>
    <xf numFmtId="0" fontId="24" fillId="7" borderId="14" xfId="712" applyFont="1" applyFill="1" applyBorder="1"/>
    <xf numFmtId="0" fontId="24" fillId="7" borderId="0" xfId="712" applyFont="1" applyFill="1"/>
    <xf numFmtId="0" fontId="24" fillId="7" borderId="16" xfId="712" applyFont="1" applyFill="1" applyBorder="1"/>
    <xf numFmtId="0" fontId="24" fillId="0" borderId="26" xfId="2" applyFont="1" applyBorder="1" applyAlignment="1">
      <alignment horizontal="left" wrapText="1"/>
    </xf>
    <xf numFmtId="0" fontId="24" fillId="0" borderId="14" xfId="2" applyFont="1" applyBorder="1" applyAlignment="1">
      <alignment horizontal="left" wrapText="1"/>
    </xf>
    <xf numFmtId="0" fontId="24" fillId="6" borderId="14" xfId="712" applyFont="1" applyFill="1" applyBorder="1"/>
    <xf numFmtId="0" fontId="24" fillId="6" borderId="21" xfId="712" applyFont="1" applyFill="1" applyBorder="1" applyAlignment="1">
      <alignment vertical="top"/>
    </xf>
    <xf numFmtId="0" fontId="24" fillId="0" borderId="28" xfId="712" applyFont="1" applyBorder="1" applyAlignment="1">
      <alignment vertical="top" wrapText="1"/>
    </xf>
    <xf numFmtId="0" fontId="24" fillId="6" borderId="66" xfId="712" applyFont="1" applyFill="1" applyBorder="1"/>
    <xf numFmtId="165" fontId="24" fillId="6" borderId="63" xfId="2343" applyNumberFormat="1" applyFont="1" applyFill="1" applyBorder="1"/>
    <xf numFmtId="10" fontId="24" fillId="6" borderId="27" xfId="712" applyNumberFormat="1" applyFont="1" applyFill="1" applyBorder="1" applyAlignment="1">
      <alignment vertical="top"/>
    </xf>
    <xf numFmtId="165" fontId="24" fillId="6" borderId="30" xfId="712" applyNumberFormat="1" applyFont="1" applyFill="1" applyBorder="1" applyAlignment="1">
      <alignment vertical="center"/>
    </xf>
    <xf numFmtId="0" fontId="24" fillId="6" borderId="16" xfId="712" applyFont="1" applyFill="1" applyBorder="1" applyAlignment="1">
      <alignment vertical="center"/>
    </xf>
    <xf numFmtId="165" fontId="24" fillId="0" borderId="30" xfId="2348" applyNumberFormat="1" applyFont="1" applyBorder="1" applyAlignment="1">
      <alignment horizontal="left"/>
    </xf>
    <xf numFmtId="0" fontId="24" fillId="6" borderId="49" xfId="712" applyFont="1" applyFill="1" applyBorder="1" applyAlignment="1">
      <alignment vertical="top"/>
    </xf>
    <xf numFmtId="0" fontId="72" fillId="0" borderId="22" xfId="712" applyFont="1" applyBorder="1" applyAlignment="1">
      <alignment horizontal="right"/>
    </xf>
    <xf numFmtId="0" fontId="72" fillId="0" borderId="0" xfId="712" applyFont="1" applyAlignment="1">
      <alignment horizontal="right"/>
    </xf>
    <xf numFmtId="165" fontId="96" fillId="0" borderId="0" xfId="2348" applyNumberFormat="1" applyFont="1" applyBorder="1"/>
    <xf numFmtId="0" fontId="1" fillId="0" borderId="22" xfId="712" applyFont="1" applyBorder="1"/>
    <xf numFmtId="0" fontId="1" fillId="0" borderId="21" xfId="712" applyFont="1" applyBorder="1"/>
    <xf numFmtId="0" fontId="24" fillId="0" borderId="10" xfId="712" applyFont="1" applyBorder="1" applyAlignment="1">
      <alignment vertical="center"/>
    </xf>
    <xf numFmtId="165" fontId="24" fillId="0" borderId="11" xfId="2348" applyNumberFormat="1" applyFont="1" applyFill="1" applyBorder="1" applyAlignment="1">
      <alignment vertical="center"/>
    </xf>
    <xf numFmtId="167" fontId="24" fillId="0" borderId="11" xfId="712" applyNumberFormat="1" applyFont="1" applyBorder="1" applyAlignment="1">
      <alignment horizontal="center" vertical="center"/>
    </xf>
    <xf numFmtId="165" fontId="24" fillId="0" borderId="12" xfId="712" applyNumberFormat="1" applyFont="1" applyBorder="1" applyAlignment="1">
      <alignment vertical="center"/>
    </xf>
    <xf numFmtId="0" fontId="24" fillId="0" borderId="14" xfId="712" applyFont="1" applyBorder="1" applyAlignment="1">
      <alignment vertical="center"/>
    </xf>
    <xf numFmtId="165" fontId="24" fillId="0" borderId="0" xfId="2348" applyNumberFormat="1" applyFont="1" applyFill="1" applyBorder="1" applyAlignment="1">
      <alignment vertical="center"/>
    </xf>
    <xf numFmtId="167" fontId="24" fillId="0" borderId="0" xfId="712" applyNumberFormat="1" applyFont="1" applyAlignment="1">
      <alignment horizontal="center" vertical="center"/>
    </xf>
    <xf numFmtId="165" fontId="24" fillId="0" borderId="16" xfId="712" applyNumberFormat="1" applyFont="1" applyBorder="1" applyAlignment="1">
      <alignment vertical="center"/>
    </xf>
    <xf numFmtId="165" fontId="24" fillId="0" borderId="0" xfId="211" applyNumberFormat="1" applyFont="1" applyFill="1" applyBorder="1"/>
    <xf numFmtId="167" fontId="24" fillId="0" borderId="0" xfId="712" applyNumberFormat="1" applyFont="1" applyAlignment="1">
      <alignment horizontal="center"/>
    </xf>
    <xf numFmtId="165" fontId="24" fillId="0" borderId="16" xfId="712" applyNumberFormat="1" applyFont="1" applyBorder="1"/>
    <xf numFmtId="0" fontId="24" fillId="0" borderId="26" xfId="712" applyFont="1" applyBorder="1" applyAlignment="1">
      <alignment vertical="center"/>
    </xf>
    <xf numFmtId="165" fontId="24" fillId="0" borderId="15" xfId="211" applyNumberFormat="1" applyFont="1" applyFill="1" applyBorder="1"/>
    <xf numFmtId="167" fontId="24" fillId="0" borderId="15" xfId="712" applyNumberFormat="1" applyFont="1" applyBorder="1" applyAlignment="1">
      <alignment horizontal="center"/>
    </xf>
    <xf numFmtId="165" fontId="24" fillId="0" borderId="28" xfId="712" applyNumberFormat="1" applyFont="1" applyBorder="1"/>
    <xf numFmtId="0" fontId="72" fillId="0" borderId="21" xfId="712" applyFont="1" applyBorder="1"/>
    <xf numFmtId="2" fontId="93" fillId="0" borderId="22" xfId="712" applyNumberFormat="1" applyFont="1" applyBorder="1" applyAlignment="1">
      <alignment horizontal="center"/>
    </xf>
    <xf numFmtId="165" fontId="93" fillId="0" borderId="24" xfId="211" applyNumberFormat="1" applyFont="1" applyFill="1" applyBorder="1" applyAlignment="1">
      <alignment horizontal="center"/>
    </xf>
    <xf numFmtId="0" fontId="72" fillId="0" borderId="14" xfId="712" applyFont="1" applyBorder="1"/>
    <xf numFmtId="2" fontId="93" fillId="0" borderId="0" xfId="712" applyNumberFormat="1" applyFont="1" applyAlignment="1">
      <alignment horizontal="center"/>
    </xf>
    <xf numFmtId="165" fontId="93" fillId="0" borderId="16" xfId="211" applyNumberFormat="1" applyFont="1" applyFill="1" applyBorder="1" applyAlignment="1">
      <alignment horizontal="center"/>
    </xf>
    <xf numFmtId="0" fontId="24" fillId="0" borderId="49" xfId="712" applyFont="1" applyBorder="1"/>
    <xf numFmtId="10" fontId="24" fillId="0" borderId="18" xfId="712" applyNumberFormat="1" applyFont="1" applyBorder="1"/>
    <xf numFmtId="165" fontId="24" fillId="0" borderId="50" xfId="712" applyNumberFormat="1" applyFont="1" applyBorder="1"/>
    <xf numFmtId="0" fontId="93" fillId="0" borderId="49" xfId="2" applyFont="1" applyBorder="1"/>
    <xf numFmtId="10" fontId="93" fillId="0" borderId="18" xfId="712" applyNumberFormat="1" applyFont="1" applyBorder="1"/>
    <xf numFmtId="165" fontId="87" fillId="0" borderId="50" xfId="712" applyNumberFormat="1" applyFont="1" applyBorder="1"/>
    <xf numFmtId="0" fontId="93" fillId="0" borderId="14" xfId="2" applyFont="1" applyBorder="1"/>
    <xf numFmtId="10" fontId="24" fillId="0" borderId="0" xfId="712" applyNumberFormat="1" applyFont="1"/>
    <xf numFmtId="10" fontId="93" fillId="0" borderId="0" xfId="712" applyNumberFormat="1" applyFont="1"/>
    <xf numFmtId="165" fontId="87" fillId="0" borderId="16" xfId="712" applyNumberFormat="1" applyFont="1" applyBorder="1"/>
    <xf numFmtId="0" fontId="24" fillId="0" borderId="14" xfId="712" applyFont="1" applyBorder="1"/>
    <xf numFmtId="0" fontId="87" fillId="6" borderId="49" xfId="712" applyFont="1" applyFill="1" applyBorder="1"/>
    <xf numFmtId="0" fontId="24" fillId="6" borderId="18" xfId="712" applyFont="1" applyFill="1" applyBorder="1"/>
    <xf numFmtId="165" fontId="24" fillId="6" borderId="50" xfId="712" applyNumberFormat="1" applyFont="1" applyFill="1" applyBorder="1"/>
    <xf numFmtId="0" fontId="24" fillId="0" borderId="94" xfId="712" applyFont="1" applyBorder="1"/>
    <xf numFmtId="0" fontId="24" fillId="0" borderId="20" xfId="712" applyFont="1" applyBorder="1"/>
    <xf numFmtId="9" fontId="93" fillId="0" borderId="0" xfId="712" applyNumberFormat="1" applyFont="1"/>
    <xf numFmtId="0" fontId="24" fillId="0" borderId="21" xfId="712" applyFont="1" applyBorder="1"/>
    <xf numFmtId="0" fontId="24" fillId="0" borderId="22" xfId="712" applyFont="1" applyBorder="1"/>
    <xf numFmtId="0" fontId="93" fillId="0" borderId="22" xfId="712" applyFont="1" applyBorder="1"/>
    <xf numFmtId="0" fontId="93" fillId="0" borderId="0" xfId="712" applyFont="1"/>
    <xf numFmtId="44" fontId="87" fillId="4" borderId="24" xfId="712" applyNumberFormat="1" applyFont="1" applyFill="1" applyBorder="1"/>
    <xf numFmtId="44" fontId="24" fillId="0" borderId="0" xfId="0" applyNumberFormat="1" applyFont="1" applyAlignment="1">
      <alignment horizontal="center"/>
    </xf>
    <xf numFmtId="10" fontId="24" fillId="0" borderId="0" xfId="1" applyNumberFormat="1" applyFont="1" applyBorder="1" applyAlignment="1">
      <alignment horizontal="center"/>
    </xf>
    <xf numFmtId="165" fontId="24" fillId="0" borderId="0" xfId="712" applyNumberFormat="1" applyFont="1"/>
    <xf numFmtId="10" fontId="24" fillId="0" borderId="20" xfId="712" applyNumberFormat="1" applyFont="1" applyBorder="1"/>
    <xf numFmtId="10" fontId="24" fillId="0" borderId="22" xfId="712" applyNumberFormat="1" applyFont="1" applyBorder="1"/>
    <xf numFmtId="165" fontId="24" fillId="0" borderId="24" xfId="2348" applyNumberFormat="1" applyFont="1" applyBorder="1"/>
    <xf numFmtId="165" fontId="24" fillId="0" borderId="75" xfId="2348" applyNumberFormat="1" applyFont="1" applyBorder="1"/>
    <xf numFmtId="10" fontId="9" fillId="0" borderId="0" xfId="1" applyNumberFormat="1" applyFont="1"/>
    <xf numFmtId="0" fontId="100" fillId="0" borderId="0" xfId="712" applyFont="1"/>
    <xf numFmtId="42" fontId="96" fillId="0" borderId="0" xfId="712" applyNumberFormat="1" applyFont="1"/>
    <xf numFmtId="4" fontId="96" fillId="0" borderId="0" xfId="712" applyNumberFormat="1" applyFont="1"/>
    <xf numFmtId="0" fontId="100" fillId="0" borderId="14" xfId="712" applyFont="1" applyBorder="1"/>
    <xf numFmtId="44" fontId="100" fillId="0" borderId="0" xfId="712" applyNumberFormat="1" applyFont="1"/>
    <xf numFmtId="42" fontId="100" fillId="0" borderId="16" xfId="712" applyNumberFormat="1" applyFont="1" applyBorder="1"/>
    <xf numFmtId="165" fontId="101" fillId="0" borderId="16" xfId="712" applyNumberFormat="1" applyFont="1" applyBorder="1"/>
    <xf numFmtId="0" fontId="101" fillId="0" borderId="16" xfId="712" applyFont="1" applyBorder="1"/>
    <xf numFmtId="0" fontId="100" fillId="0" borderId="6" xfId="712" applyFont="1" applyBorder="1"/>
    <xf numFmtId="0" fontId="101" fillId="0" borderId="7" xfId="712" applyFont="1" applyBorder="1"/>
    <xf numFmtId="0" fontId="100" fillId="0" borderId="21" xfId="712" applyFont="1" applyBorder="1"/>
    <xf numFmtId="0" fontId="101" fillId="0" borderId="22" xfId="712" applyFont="1" applyBorder="1"/>
    <xf numFmtId="44" fontId="101" fillId="0" borderId="22" xfId="435" applyFont="1" applyBorder="1"/>
    <xf numFmtId="165" fontId="100" fillId="4" borderId="24" xfId="435" applyNumberFormat="1" applyFont="1" applyFill="1" applyBorder="1"/>
    <xf numFmtId="0" fontId="24" fillId="6" borderId="16" xfId="8" applyFont="1" applyFill="1" applyBorder="1"/>
    <xf numFmtId="0" fontId="24" fillId="0" borderId="26" xfId="8" applyFont="1" applyBorder="1"/>
    <xf numFmtId="0" fontId="98" fillId="0" borderId="32" xfId="8" applyFont="1" applyBorder="1" applyAlignment="1">
      <alignment horizontal="center"/>
    </xf>
    <xf numFmtId="0" fontId="96" fillId="0" borderId="81" xfId="8" applyFont="1" applyBorder="1" applyAlignment="1">
      <alignment horizontal="center" vertical="center"/>
    </xf>
    <xf numFmtId="172" fontId="96" fillId="6" borderId="14" xfId="8" applyNumberFormat="1" applyFont="1" applyFill="1" applyBorder="1"/>
    <xf numFmtId="165" fontId="96" fillId="0" borderId="60" xfId="9" applyNumberFormat="1" applyFont="1" applyFill="1" applyBorder="1"/>
    <xf numFmtId="0" fontId="98" fillId="6" borderId="14" xfId="8" applyFont="1" applyFill="1" applyBorder="1" applyAlignment="1">
      <alignment horizontal="left"/>
    </xf>
    <xf numFmtId="0" fontId="24" fillId="6" borderId="14" xfId="8" applyFont="1" applyFill="1" applyBorder="1" applyAlignment="1">
      <alignment horizontal="left"/>
    </xf>
    <xf numFmtId="0" fontId="96" fillId="6" borderId="14" xfId="8" applyFont="1" applyFill="1" applyBorder="1"/>
    <xf numFmtId="0" fontId="24" fillId="6" borderId="6" xfId="8" applyFont="1" applyFill="1" applyBorder="1"/>
    <xf numFmtId="165" fontId="100" fillId="0" borderId="8" xfId="712" applyNumberFormat="1" applyFont="1" applyBorder="1" applyAlignment="1">
      <alignment horizontal="right"/>
    </xf>
    <xf numFmtId="0" fontId="0" fillId="0" borderId="14" xfId="0" applyBorder="1"/>
    <xf numFmtId="0" fontId="0" fillId="0" borderId="16" xfId="0" applyBorder="1"/>
    <xf numFmtId="0" fontId="0" fillId="0" borderId="21" xfId="0" applyBorder="1"/>
    <xf numFmtId="0" fontId="0" fillId="0" borderId="22" xfId="0" applyBorder="1"/>
    <xf numFmtId="0" fontId="0" fillId="37" borderId="6" xfId="0" applyFill="1" applyBorder="1"/>
    <xf numFmtId="0" fontId="0" fillId="37" borderId="7" xfId="0" applyFill="1" applyBorder="1"/>
    <xf numFmtId="0" fontId="0" fillId="37" borderId="8" xfId="0" applyFill="1" applyBorder="1"/>
    <xf numFmtId="0" fontId="87" fillId="37" borderId="7" xfId="0" applyFont="1" applyFill="1" applyBorder="1"/>
    <xf numFmtId="0" fontId="1" fillId="0" borderId="22" xfId="0" applyFont="1" applyBorder="1"/>
    <xf numFmtId="44" fontId="16" fillId="4" borderId="23" xfId="2348" applyFont="1" applyFill="1" applyBorder="1"/>
    <xf numFmtId="165" fontId="24" fillId="0" borderId="0" xfId="0" applyNumberFormat="1" applyFont="1"/>
    <xf numFmtId="0" fontId="32" fillId="0" borderId="0" xfId="0" applyFont="1"/>
    <xf numFmtId="165" fontId="9" fillId="4" borderId="24" xfId="2348" applyNumberFormat="1" applyFont="1" applyFill="1" applyBorder="1"/>
    <xf numFmtId="0" fontId="24" fillId="0" borderId="61" xfId="712" applyFont="1" applyBorder="1" applyAlignment="1">
      <alignment vertical="center" wrapText="1"/>
    </xf>
    <xf numFmtId="0" fontId="24" fillId="6" borderId="62" xfId="0" applyFont="1" applyFill="1" applyBorder="1"/>
    <xf numFmtId="0" fontId="96" fillId="6" borderId="16" xfId="0" applyFont="1" applyFill="1" applyBorder="1"/>
    <xf numFmtId="0" fontId="24" fillId="6" borderId="14" xfId="0" applyFont="1" applyFill="1" applyBorder="1"/>
    <xf numFmtId="0" fontId="24" fillId="6" borderId="21" xfId="0" applyFont="1" applyFill="1" applyBorder="1"/>
    <xf numFmtId="0" fontId="24" fillId="0" borderId="0" xfId="712" applyFont="1" applyAlignment="1">
      <alignment horizontal="center"/>
    </xf>
    <xf numFmtId="0" fontId="87" fillId="6" borderId="0" xfId="712" applyFont="1" applyFill="1"/>
    <xf numFmtId="0" fontId="24" fillId="6" borderId="0" xfId="712" applyFont="1" applyFill="1"/>
    <xf numFmtId="0" fontId="87" fillId="0" borderId="0" xfId="712" applyFont="1"/>
    <xf numFmtId="0" fontId="87" fillId="0" borderId="32" xfId="712" applyFont="1" applyBorder="1" applyAlignment="1">
      <alignment horizontal="center"/>
    </xf>
    <xf numFmtId="0" fontId="87" fillId="6" borderId="0" xfId="712" applyFont="1" applyFill="1" applyAlignment="1">
      <alignment horizontal="center"/>
    </xf>
    <xf numFmtId="0" fontId="24" fillId="0" borderId="32" xfId="712" applyFont="1" applyBorder="1"/>
    <xf numFmtId="165" fontId="24" fillId="0" borderId="32" xfId="211" applyNumberFormat="1" applyFont="1" applyFill="1" applyBorder="1"/>
    <xf numFmtId="0" fontId="87" fillId="6" borderId="29" xfId="712" applyFont="1" applyFill="1" applyBorder="1"/>
    <xf numFmtId="165" fontId="24" fillId="6" borderId="29" xfId="211" applyNumberFormat="1" applyFont="1" applyFill="1" applyBorder="1"/>
    <xf numFmtId="2" fontId="24" fillId="6" borderId="29" xfId="712" applyNumberFormat="1" applyFont="1" applyFill="1" applyBorder="1" applyAlignment="1">
      <alignment horizontal="center"/>
    </xf>
    <xf numFmtId="165" fontId="24" fillId="6" borderId="52" xfId="211" applyNumberFormat="1" applyFont="1" applyFill="1" applyBorder="1"/>
    <xf numFmtId="165" fontId="24" fillId="6" borderId="0" xfId="211" applyNumberFormat="1" applyFont="1" applyFill="1" applyBorder="1"/>
    <xf numFmtId="2" fontId="24" fillId="6" borderId="0" xfId="712" applyNumberFormat="1" applyFont="1" applyFill="1" applyAlignment="1">
      <alignment horizontal="center"/>
    </xf>
    <xf numFmtId="165" fontId="24" fillId="6" borderId="53" xfId="211" applyNumberFormat="1" applyFont="1" applyFill="1" applyBorder="1"/>
    <xf numFmtId="0" fontId="24" fillId="0" borderId="32" xfId="712" applyFont="1" applyBorder="1" applyAlignment="1">
      <alignment horizontal="center"/>
    </xf>
    <xf numFmtId="2" fontId="24" fillId="0" borderId="32" xfId="712" applyNumberFormat="1" applyFont="1" applyBorder="1" applyAlignment="1">
      <alignment horizontal="center"/>
    </xf>
    <xf numFmtId="165" fontId="24" fillId="0" borderId="32" xfId="712" applyNumberFormat="1" applyFont="1" applyBorder="1"/>
    <xf numFmtId="2" fontId="24" fillId="0" borderId="0" xfId="712" applyNumberFormat="1" applyFont="1" applyAlignment="1">
      <alignment horizontal="center"/>
    </xf>
    <xf numFmtId="0" fontId="87" fillId="6" borderId="15" xfId="712" applyFont="1" applyFill="1" applyBorder="1"/>
    <xf numFmtId="165" fontId="24" fillId="6" borderId="15" xfId="211" applyNumberFormat="1" applyFont="1" applyFill="1" applyBorder="1"/>
    <xf numFmtId="2" fontId="96" fillId="6" borderId="15" xfId="712" applyNumberFormat="1" applyFont="1" applyFill="1" applyBorder="1" applyAlignment="1">
      <alignment horizontal="center"/>
    </xf>
    <xf numFmtId="165" fontId="24" fillId="6" borderId="56" xfId="211" applyNumberFormat="1" applyFont="1" applyFill="1" applyBorder="1"/>
    <xf numFmtId="2" fontId="24" fillId="6" borderId="15" xfId="712" applyNumberFormat="1" applyFont="1" applyFill="1" applyBorder="1" applyAlignment="1">
      <alignment horizontal="center"/>
    </xf>
    <xf numFmtId="0" fontId="87" fillId="6" borderId="18" xfId="712" applyFont="1" applyFill="1" applyBorder="1"/>
    <xf numFmtId="2" fontId="87" fillId="6" borderId="18" xfId="712" applyNumberFormat="1" applyFont="1" applyFill="1" applyBorder="1" applyAlignment="1">
      <alignment horizontal="center"/>
    </xf>
    <xf numFmtId="165" fontId="87" fillId="6" borderId="18" xfId="211" applyNumberFormat="1" applyFont="1" applyFill="1" applyBorder="1"/>
    <xf numFmtId="44" fontId="24" fillId="0" borderId="0" xfId="712" applyNumberFormat="1" applyFont="1" applyAlignment="1">
      <alignment horizontal="center"/>
    </xf>
    <xf numFmtId="10" fontId="24" fillId="6" borderId="0" xfId="712" applyNumberFormat="1" applyFont="1" applyFill="1" applyAlignment="1">
      <alignment horizontal="center"/>
    </xf>
    <xf numFmtId="165" fontId="87" fillId="6" borderId="0" xfId="712" applyNumberFormat="1" applyFont="1" applyFill="1"/>
    <xf numFmtId="165" fontId="24" fillId="6" borderId="0" xfId="712" applyNumberFormat="1" applyFont="1" applyFill="1"/>
    <xf numFmtId="165" fontId="87" fillId="6" borderId="18" xfId="712" applyNumberFormat="1" applyFont="1" applyFill="1" applyBorder="1"/>
    <xf numFmtId="165" fontId="24" fillId="6" borderId="0" xfId="712" applyNumberFormat="1" applyFont="1" applyFill="1" applyAlignment="1">
      <alignment horizontal="center"/>
    </xf>
    <xf numFmtId="10" fontId="24" fillId="0" borderId="0" xfId="2194" applyNumberFormat="1" applyFont="1" applyFill="1"/>
    <xf numFmtId="165" fontId="24" fillId="0" borderId="0" xfId="211" applyNumberFormat="1" applyFont="1" applyFill="1"/>
    <xf numFmtId="165" fontId="24" fillId="6" borderId="18" xfId="712" applyNumberFormat="1" applyFont="1" applyFill="1" applyBorder="1"/>
    <xf numFmtId="0" fontId="24" fillId="6" borderId="20" xfId="712" applyFont="1" applyFill="1" applyBorder="1"/>
    <xf numFmtId="170" fontId="24" fillId="6" borderId="20" xfId="712" applyNumberFormat="1" applyFont="1" applyFill="1" applyBorder="1" applyAlignment="1">
      <alignment horizontal="center"/>
    </xf>
    <xf numFmtId="165" fontId="24" fillId="6" borderId="20" xfId="712" applyNumberFormat="1" applyFont="1" applyFill="1" applyBorder="1"/>
    <xf numFmtId="165" fontId="87" fillId="11" borderId="23" xfId="712" applyNumberFormat="1" applyFont="1" applyFill="1" applyBorder="1"/>
    <xf numFmtId="165" fontId="87" fillId="0" borderId="8" xfId="2348" applyNumberFormat="1" applyFont="1" applyBorder="1"/>
    <xf numFmtId="0" fontId="87" fillId="38" borderId="6" xfId="712" applyFont="1" applyFill="1" applyBorder="1"/>
    <xf numFmtId="0" fontId="24" fillId="38" borderId="7" xfId="712" applyFont="1" applyFill="1" applyBorder="1"/>
    <xf numFmtId="10" fontId="24" fillId="38" borderId="7" xfId="712" applyNumberFormat="1" applyFont="1" applyFill="1" applyBorder="1" applyAlignment="1">
      <alignment horizontal="center"/>
    </xf>
    <xf numFmtId="165" fontId="87" fillId="38" borderId="8" xfId="712" applyNumberFormat="1" applyFont="1" applyFill="1" applyBorder="1"/>
    <xf numFmtId="2" fontId="24" fillId="0" borderId="0" xfId="712" applyNumberFormat="1" applyFont="1"/>
    <xf numFmtId="0" fontId="24" fillId="0" borderId="0" xfId="712" applyFont="1" applyAlignment="1">
      <alignment horizontal="right"/>
    </xf>
    <xf numFmtId="165" fontId="87" fillId="39" borderId="23" xfId="712" applyNumberFormat="1" applyFont="1" applyFill="1" applyBorder="1"/>
    <xf numFmtId="0" fontId="24" fillId="6" borderId="62" xfId="712" applyFont="1" applyFill="1" applyBorder="1"/>
    <xf numFmtId="10" fontId="24" fillId="0" borderId="0" xfId="1" applyNumberFormat="1" applyFont="1"/>
    <xf numFmtId="0" fontId="24" fillId="6" borderId="21" xfId="712" applyFont="1" applyFill="1" applyBorder="1"/>
    <xf numFmtId="0" fontId="24" fillId="6" borderId="22" xfId="712" applyFont="1" applyFill="1" applyBorder="1"/>
    <xf numFmtId="0" fontId="24" fillId="6" borderId="24" xfId="712" applyFont="1" applyFill="1" applyBorder="1"/>
    <xf numFmtId="165" fontId="87" fillId="0" borderId="0" xfId="211" applyNumberFormat="1" applyFont="1" applyFill="1"/>
    <xf numFmtId="0" fontId="24" fillId="6" borderId="0" xfId="712" applyFont="1" applyFill="1" applyAlignment="1">
      <alignment horizontal="right"/>
    </xf>
    <xf numFmtId="10" fontId="24" fillId="0" borderId="0" xfId="1" applyNumberFormat="1" applyFont="1" applyFill="1" applyAlignment="1">
      <alignment horizontal="center"/>
    </xf>
    <xf numFmtId="165" fontId="24" fillId="0" borderId="0" xfId="712" applyNumberFormat="1" applyFont="1" applyAlignment="1">
      <alignment horizontal="center"/>
    </xf>
    <xf numFmtId="165" fontId="24" fillId="6" borderId="0" xfId="2348" applyNumberFormat="1" applyFont="1" applyFill="1" applyBorder="1"/>
    <xf numFmtId="0" fontId="24" fillId="0" borderId="7" xfId="712" applyFont="1" applyBorder="1"/>
    <xf numFmtId="0" fontId="24" fillId="6" borderId="10" xfId="712" applyFont="1" applyFill="1" applyBorder="1"/>
    <xf numFmtId="0" fontId="87" fillId="6" borderId="7" xfId="712" applyFont="1" applyFill="1" applyBorder="1"/>
    <xf numFmtId="0" fontId="24" fillId="6" borderId="7" xfId="712" applyFont="1" applyFill="1" applyBorder="1"/>
    <xf numFmtId="0" fontId="24" fillId="6" borderId="11" xfId="712" applyFont="1" applyFill="1" applyBorder="1"/>
    <xf numFmtId="44" fontId="24" fillId="0" borderId="0" xfId="2348" applyFont="1" applyFill="1" applyAlignment="1">
      <alignment horizontal="left"/>
    </xf>
    <xf numFmtId="10" fontId="24" fillId="0" borderId="0" xfId="1" applyNumberFormat="1" applyFont="1" applyFill="1" applyAlignment="1">
      <alignment horizontal="right"/>
    </xf>
    <xf numFmtId="44" fontId="24" fillId="6" borderId="0" xfId="2348" applyFont="1" applyFill="1" applyBorder="1"/>
    <xf numFmtId="175" fontId="24" fillId="6" borderId="22" xfId="44" applyNumberFormat="1" applyFont="1" applyFill="1" applyBorder="1"/>
    <xf numFmtId="175" fontId="24" fillId="0" borderId="0" xfId="44" applyNumberFormat="1" applyFont="1" applyFill="1" applyAlignment="1">
      <alignment horizontal="center"/>
    </xf>
    <xf numFmtId="175" fontId="24" fillId="6" borderId="0" xfId="44" applyNumberFormat="1" applyFont="1" applyFill="1" applyBorder="1"/>
    <xf numFmtId="0" fontId="87" fillId="6" borderId="11" xfId="712" applyFont="1" applyFill="1" applyBorder="1"/>
    <xf numFmtId="0" fontId="24" fillId="0" borderId="12" xfId="712" applyFont="1" applyBorder="1"/>
    <xf numFmtId="44" fontId="24" fillId="6" borderId="0" xfId="712" applyNumberFormat="1" applyFont="1" applyFill="1"/>
    <xf numFmtId="175" fontId="24" fillId="0" borderId="0" xfId="44" applyNumberFormat="1" applyFont="1" applyFill="1" applyBorder="1" applyAlignment="1">
      <alignment horizontal="center"/>
    </xf>
    <xf numFmtId="10" fontId="24" fillId="0" borderId="0" xfId="2194" applyNumberFormat="1" applyFont="1" applyFill="1" applyBorder="1"/>
    <xf numFmtId="0" fontId="24" fillId="6" borderId="25" xfId="712" applyFont="1" applyFill="1" applyBorder="1"/>
    <xf numFmtId="0" fontId="99" fillId="0" borderId="0" xfId="712" applyFont="1"/>
    <xf numFmtId="0" fontId="87" fillId="6" borderId="10" xfId="712" applyFont="1" applyFill="1" applyBorder="1"/>
    <xf numFmtId="0" fontId="87" fillId="6" borderId="96" xfId="712" applyFont="1" applyFill="1" applyBorder="1"/>
    <xf numFmtId="0" fontId="87" fillId="10" borderId="29" xfId="712" applyFont="1" applyFill="1" applyBorder="1"/>
    <xf numFmtId="0" fontId="87" fillId="6" borderId="14" xfId="712" applyFont="1" applyFill="1" applyBorder="1"/>
    <xf numFmtId="0" fontId="24" fillId="6" borderId="94" xfId="712" applyFont="1" applyFill="1" applyBorder="1"/>
    <xf numFmtId="0" fontId="87" fillId="6" borderId="22" xfId="712" applyFont="1" applyFill="1" applyBorder="1"/>
    <xf numFmtId="165" fontId="87" fillId="6" borderId="22" xfId="712" applyNumberFormat="1" applyFont="1" applyFill="1" applyBorder="1"/>
    <xf numFmtId="0" fontId="87" fillId="6" borderId="21" xfId="712" applyFont="1" applyFill="1" applyBorder="1"/>
    <xf numFmtId="10" fontId="24" fillId="6" borderId="0" xfId="712" applyNumberFormat="1" applyFont="1" applyFill="1"/>
    <xf numFmtId="165" fontId="24" fillId="0" borderId="0" xfId="2348" applyNumberFormat="1" applyFont="1" applyFill="1"/>
    <xf numFmtId="175" fontId="24" fillId="0" borderId="0" xfId="44" applyNumberFormat="1" applyFont="1" applyFill="1"/>
    <xf numFmtId="0" fontId="24" fillId="0" borderId="0" xfId="2345" applyFont="1"/>
    <xf numFmtId="0" fontId="102" fillId="0" borderId="0" xfId="2" applyFont="1" applyAlignment="1">
      <alignment horizontal="center"/>
    </xf>
    <xf numFmtId="0" fontId="24" fillId="0" borderId="0" xfId="1022" applyFont="1" applyAlignment="1">
      <alignment horizontal="center"/>
    </xf>
    <xf numFmtId="165" fontId="24" fillId="0" borderId="0" xfId="4" applyNumberFormat="1" applyFont="1" applyFill="1" applyBorder="1" applyAlignment="1">
      <alignment horizontal="center"/>
    </xf>
    <xf numFmtId="168" fontId="24" fillId="0" borderId="0" xfId="5" applyNumberFormat="1" applyFont="1"/>
    <xf numFmtId="10" fontId="24" fillId="0" borderId="0" xfId="2344" applyNumberFormat="1" applyFont="1"/>
    <xf numFmtId="43" fontId="24" fillId="0" borderId="0" xfId="5" applyFont="1"/>
    <xf numFmtId="10" fontId="24" fillId="0" borderId="0" xfId="2344" applyNumberFormat="1" applyFont="1" applyFill="1" applyBorder="1"/>
    <xf numFmtId="0" fontId="87" fillId="0" borderId="0" xfId="1022" applyFont="1" applyAlignment="1">
      <alignment horizontal="center"/>
    </xf>
    <xf numFmtId="0" fontId="87" fillId="0" borderId="0" xfId="2345" applyFont="1"/>
    <xf numFmtId="0" fontId="24" fillId="0" borderId="0" xfId="712" applyFont="1" applyAlignment="1">
      <alignment wrapText="1"/>
    </xf>
    <xf numFmtId="0" fontId="24" fillId="0" borderId="16" xfId="712" applyFont="1" applyBorder="1" applyAlignment="1">
      <alignment horizontal="center"/>
    </xf>
    <xf numFmtId="0" fontId="87" fillId="0" borderId="98" xfId="712" applyFont="1" applyBorder="1"/>
    <xf numFmtId="0" fontId="24" fillId="0" borderId="99" xfId="712" applyFont="1" applyBorder="1"/>
    <xf numFmtId="165" fontId="92" fillId="4" borderId="100" xfId="211" applyNumberFormat="1" applyFont="1" applyFill="1" applyBorder="1"/>
    <xf numFmtId="165" fontId="24" fillId="0" borderId="0" xfId="211" applyNumberFormat="1" applyFont="1"/>
    <xf numFmtId="9" fontId="87" fillId="0" borderId="0" xfId="1" applyFont="1" applyBorder="1"/>
    <xf numFmtId="0" fontId="102" fillId="35" borderId="0" xfId="712" applyFont="1" applyFill="1" applyAlignment="1">
      <alignment horizontal="left"/>
    </xf>
    <xf numFmtId="174" fontId="24" fillId="0" borderId="0" xfId="712" applyNumberFormat="1" applyFont="1" applyAlignment="1">
      <alignment horizontal="right"/>
    </xf>
    <xf numFmtId="0" fontId="72" fillId="0" borderId="0" xfId="712" applyFont="1" applyAlignment="1">
      <alignment vertical="center"/>
    </xf>
    <xf numFmtId="0" fontId="73" fillId="0" borderId="12" xfId="2349" applyFont="1" applyBorder="1" applyAlignment="1">
      <alignment horizontal="left" vertical="center" wrapText="1"/>
    </xf>
    <xf numFmtId="0" fontId="73" fillId="0" borderId="24" xfId="2349" applyFont="1" applyBorder="1" applyAlignment="1">
      <alignment horizontal="left" vertical="center" wrapText="1"/>
    </xf>
    <xf numFmtId="0" fontId="73" fillId="0" borderId="11" xfId="2349" applyFont="1" applyBorder="1" applyAlignment="1">
      <alignment horizontal="left" vertical="top" wrapText="1"/>
    </xf>
    <xf numFmtId="0" fontId="73" fillId="0" borderId="22" xfId="2349" applyFont="1" applyBorder="1" applyAlignment="1">
      <alignment horizontal="left" vertical="top" wrapText="1"/>
    </xf>
    <xf numFmtId="0" fontId="73" fillId="0" borderId="16" xfId="2349" applyFont="1" applyBorder="1" applyAlignment="1">
      <alignment horizontal="left" vertical="center" wrapText="1"/>
    </xf>
    <xf numFmtId="49" fontId="73" fillId="0" borderId="12" xfId="2349" applyNumberFormat="1" applyFont="1" applyBorder="1" applyAlignment="1">
      <alignment horizontal="left" vertical="center" wrapText="1"/>
    </xf>
    <xf numFmtId="49" fontId="73" fillId="0" borderId="24" xfId="2349" applyNumberFormat="1" applyFont="1" applyBorder="1" applyAlignment="1">
      <alignment horizontal="left" vertical="center" wrapText="1"/>
    </xf>
    <xf numFmtId="0" fontId="73" fillId="0" borderId="11" xfId="2349" applyFont="1" applyBorder="1" applyAlignment="1">
      <alignment vertical="top" wrapText="1"/>
    </xf>
    <xf numFmtId="0" fontId="73" fillId="0" borderId="22" xfId="2349" applyFont="1" applyBorder="1" applyAlignment="1">
      <alignment vertical="top" wrapText="1"/>
    </xf>
    <xf numFmtId="0" fontId="73" fillId="0" borderId="0" xfId="2349" applyFont="1" applyAlignment="1">
      <alignment horizontal="left" vertical="top" wrapText="1"/>
    </xf>
    <xf numFmtId="0" fontId="73" fillId="0" borderId="0" xfId="2349" applyFont="1" applyAlignment="1">
      <alignment horizontal="center"/>
    </xf>
    <xf numFmtId="0" fontId="14" fillId="0" borderId="0" xfId="0" applyFont="1" applyAlignment="1">
      <alignment wrapText="1"/>
    </xf>
    <xf numFmtId="0" fontId="78" fillId="45" borderId="11" xfId="2360" applyFont="1" applyFill="1" applyBorder="1" applyAlignment="1">
      <alignment horizontal="left"/>
    </xf>
    <xf numFmtId="0" fontId="78" fillId="45" borderId="12" xfId="2360" applyFont="1" applyFill="1" applyBorder="1" applyAlignment="1">
      <alignment horizontal="left"/>
    </xf>
    <xf numFmtId="0" fontId="23" fillId="0" borderId="82" xfId="2363" applyBorder="1" applyAlignment="1">
      <alignment horizontal="right"/>
    </xf>
    <xf numFmtId="0" fontId="23" fillId="0" borderId="0" xfId="2363" applyAlignment="1">
      <alignment horizontal="right"/>
    </xf>
    <xf numFmtId="0" fontId="5" fillId="0" borderId="12" xfId="2357" applyBorder="1" applyAlignment="1">
      <alignment horizontal="left" vertical="center" wrapText="1"/>
    </xf>
    <xf numFmtId="0" fontId="5" fillId="0" borderId="24" xfId="2357" applyBorder="1" applyAlignment="1">
      <alignment horizontal="left" vertical="center" wrapText="1"/>
    </xf>
    <xf numFmtId="0" fontId="5" fillId="0" borderId="11" xfId="2357" applyBorder="1" applyAlignment="1">
      <alignment horizontal="left" vertical="top" wrapText="1"/>
    </xf>
    <xf numFmtId="0" fontId="5" fillId="0" borderId="22" xfId="2357" applyBorder="1" applyAlignment="1">
      <alignment horizontal="left" vertical="top" wrapText="1"/>
    </xf>
    <xf numFmtId="0" fontId="5" fillId="0" borderId="16" xfId="2357" applyBorder="1" applyAlignment="1">
      <alignment horizontal="left" vertical="center" wrapText="1"/>
    </xf>
    <xf numFmtId="49" fontId="5" fillId="0" borderId="12" xfId="2357" applyNumberFormat="1" applyBorder="1" applyAlignment="1">
      <alignment horizontal="left" vertical="center" wrapText="1"/>
    </xf>
    <xf numFmtId="49" fontId="5" fillId="0" borderId="24" xfId="2357" applyNumberFormat="1" applyBorder="1" applyAlignment="1">
      <alignment horizontal="left" vertical="center" wrapText="1"/>
    </xf>
    <xf numFmtId="0" fontId="5" fillId="0" borderId="11" xfId="2357" applyBorder="1" applyAlignment="1">
      <alignment vertical="top" wrapText="1"/>
    </xf>
    <xf numFmtId="0" fontId="5" fillId="0" borderId="22" xfId="2357" applyBorder="1" applyAlignment="1">
      <alignment vertical="top" wrapText="1"/>
    </xf>
    <xf numFmtId="0" fontId="5" fillId="0" borderId="0" xfId="2357" applyAlignment="1">
      <alignment horizontal="left" vertical="top" wrapText="1"/>
    </xf>
    <xf numFmtId="0" fontId="5" fillId="0" borderId="0" xfId="2357" applyAlignment="1">
      <alignment horizontal="center"/>
    </xf>
    <xf numFmtId="0" fontId="31" fillId="0" borderId="0" xfId="2357" applyFont="1" applyAlignment="1">
      <alignment horizontal="center"/>
    </xf>
    <xf numFmtId="10" fontId="96" fillId="6" borderId="21" xfId="0" applyNumberFormat="1" applyFont="1" applyFill="1" applyBorder="1" applyAlignment="1">
      <alignment horizontal="left" vertical="center"/>
    </xf>
    <xf numFmtId="0" fontId="24" fillId="0" borderId="24" xfId="0" applyFont="1" applyBorder="1" applyAlignment="1">
      <alignment horizontal="left" vertical="center"/>
    </xf>
    <xf numFmtId="0" fontId="92" fillId="56" borderId="6" xfId="2" applyFont="1" applyFill="1" applyBorder="1" applyAlignment="1">
      <alignment horizontal="center"/>
    </xf>
    <xf numFmtId="0" fontId="92" fillId="56" borderId="7" xfId="2" applyFont="1" applyFill="1" applyBorder="1" applyAlignment="1">
      <alignment horizontal="center"/>
    </xf>
    <xf numFmtId="0" fontId="92" fillId="56" borderId="8" xfId="2" applyFont="1" applyFill="1" applyBorder="1" applyAlignment="1">
      <alignment horizontal="center"/>
    </xf>
    <xf numFmtId="0" fontId="87" fillId="0" borderId="11" xfId="2" applyFont="1" applyBorder="1" applyAlignment="1">
      <alignment horizontal="center"/>
    </xf>
    <xf numFmtId="0" fontId="24" fillId="0" borderId="0" xfId="2" applyFont="1" applyAlignment="1">
      <alignment horizontal="left" wrapText="1"/>
    </xf>
    <xf numFmtId="0" fontId="94" fillId="55" borderId="6" xfId="0" applyFont="1" applyFill="1" applyBorder="1" applyAlignment="1">
      <alignment horizontal="center" vertical="center"/>
    </xf>
    <xf numFmtId="0" fontId="94" fillId="55" borderId="7" xfId="0" applyFont="1" applyFill="1" applyBorder="1" applyAlignment="1">
      <alignment horizontal="center" vertical="center"/>
    </xf>
    <xf numFmtId="0" fontId="94" fillId="55" borderId="8" xfId="0" applyFont="1" applyFill="1" applyBorder="1" applyAlignment="1">
      <alignment horizontal="center" vertical="center"/>
    </xf>
    <xf numFmtId="0" fontId="92" fillId="6" borderId="6" xfId="0" applyFont="1" applyFill="1" applyBorder="1" applyAlignment="1">
      <alignment horizontal="center" wrapText="1"/>
    </xf>
    <xf numFmtId="0" fontId="24" fillId="0" borderId="7" xfId="0" applyFont="1" applyBorder="1" applyAlignment="1">
      <alignment wrapText="1"/>
    </xf>
    <xf numFmtId="0" fontId="24" fillId="0" borderId="11" xfId="0" applyFont="1" applyBorder="1" applyAlignment="1">
      <alignment wrapText="1"/>
    </xf>
    <xf numFmtId="0" fontId="24" fillId="0" borderId="12" xfId="0" applyFont="1" applyBorder="1" applyAlignment="1">
      <alignment wrapText="1"/>
    </xf>
    <xf numFmtId="0" fontId="14" fillId="0" borderId="0" xfId="2364" applyFont="1" applyAlignment="1">
      <alignment wrapText="1"/>
    </xf>
    <xf numFmtId="0" fontId="16" fillId="0" borderId="0" xfId="6" applyFont="1" applyAlignment="1">
      <alignment horizontal="center"/>
    </xf>
    <xf numFmtId="0" fontId="92" fillId="37" borderId="6" xfId="6" applyFont="1" applyFill="1" applyBorder="1" applyAlignment="1">
      <alignment horizontal="center"/>
    </xf>
    <xf numFmtId="0" fontId="92" fillId="37" borderId="7" xfId="6" applyFont="1" applyFill="1" applyBorder="1" applyAlignment="1">
      <alignment horizontal="center"/>
    </xf>
    <xf numFmtId="0" fontId="92" fillId="37" borderId="8" xfId="6" applyFont="1" applyFill="1" applyBorder="1" applyAlignment="1">
      <alignment horizontal="center"/>
    </xf>
    <xf numFmtId="0" fontId="87" fillId="0" borderId="11" xfId="6" applyFont="1" applyBorder="1" applyAlignment="1">
      <alignment horizontal="center"/>
    </xf>
    <xf numFmtId="0" fontId="24" fillId="0" borderId="0" xfId="6" applyFont="1" applyAlignment="1">
      <alignment horizontal="left" wrapText="1"/>
    </xf>
    <xf numFmtId="0" fontId="16" fillId="0" borderId="0" xfId="6" applyFont="1" applyAlignment="1">
      <alignment horizontal="center" vertical="center"/>
    </xf>
    <xf numFmtId="0" fontId="94" fillId="59" borderId="6" xfId="0" applyFont="1" applyFill="1" applyBorder="1" applyAlignment="1">
      <alignment horizontal="center" vertical="center"/>
    </xf>
    <xf numFmtId="0" fontId="94" fillId="59" borderId="7" xfId="0" applyFont="1" applyFill="1" applyBorder="1" applyAlignment="1">
      <alignment horizontal="center" vertical="center"/>
    </xf>
    <xf numFmtId="0" fontId="94" fillId="59" borderId="8" xfId="0" applyFont="1" applyFill="1" applyBorder="1" applyAlignment="1">
      <alignment horizontal="center" vertical="center"/>
    </xf>
    <xf numFmtId="0" fontId="24" fillId="0" borderId="8" xfId="0" applyFont="1" applyBorder="1" applyAlignment="1">
      <alignment wrapText="1"/>
    </xf>
    <xf numFmtId="0" fontId="92" fillId="57" borderId="6" xfId="2" applyFont="1" applyFill="1" applyBorder="1" applyAlignment="1">
      <alignment horizontal="center"/>
    </xf>
    <xf numFmtId="0" fontId="92" fillId="57" borderId="7" xfId="2" applyFont="1" applyFill="1" applyBorder="1" applyAlignment="1">
      <alignment horizontal="center"/>
    </xf>
    <xf numFmtId="0" fontId="92" fillId="57" borderId="8" xfId="2" applyFont="1" applyFill="1" applyBorder="1" applyAlignment="1">
      <alignment horizontal="center"/>
    </xf>
    <xf numFmtId="0" fontId="94" fillId="58" borderId="6" xfId="0" applyFont="1" applyFill="1" applyBorder="1" applyAlignment="1">
      <alignment horizontal="center" vertical="center"/>
    </xf>
    <xf numFmtId="0" fontId="94" fillId="58" borderId="7" xfId="0" applyFont="1" applyFill="1" applyBorder="1" applyAlignment="1">
      <alignment horizontal="center" vertical="center"/>
    </xf>
    <xf numFmtId="0" fontId="94" fillId="58" borderId="8" xfId="0" applyFont="1" applyFill="1" applyBorder="1" applyAlignment="1">
      <alignment horizontal="center" vertical="center"/>
    </xf>
    <xf numFmtId="0" fontId="18" fillId="4" borderId="31" xfId="0" applyFont="1" applyFill="1" applyBorder="1" applyAlignment="1">
      <alignment horizontal="center"/>
    </xf>
    <xf numFmtId="0" fontId="18" fillId="4" borderId="18" xfId="0" applyFont="1" applyFill="1" applyBorder="1" applyAlignment="1">
      <alignment horizontal="center"/>
    </xf>
    <xf numFmtId="0" fontId="18" fillId="4" borderId="33" xfId="0" applyFont="1" applyFill="1" applyBorder="1" applyAlignment="1">
      <alignment horizontal="center"/>
    </xf>
    <xf numFmtId="0" fontId="87" fillId="61" borderId="95" xfId="8" applyFont="1" applyFill="1" applyBorder="1" applyAlignment="1">
      <alignment horizontal="center"/>
    </xf>
    <xf numFmtId="0" fontId="87" fillId="61" borderId="25" xfId="8" applyFont="1" applyFill="1" applyBorder="1" applyAlignment="1">
      <alignment horizontal="center"/>
    </xf>
    <xf numFmtId="0" fontId="26" fillId="60" borderId="6" xfId="8" applyFont="1" applyFill="1" applyBorder="1" applyAlignment="1">
      <alignment horizontal="center" vertical="center"/>
    </xf>
    <xf numFmtId="0" fontId="26" fillId="60" borderId="11" xfId="8" applyFont="1" applyFill="1" applyBorder="1" applyAlignment="1">
      <alignment horizontal="center" vertical="center"/>
    </xf>
    <xf numFmtId="0" fontId="26" fillId="60" borderId="8" xfId="8" applyFont="1" applyFill="1" applyBorder="1" applyAlignment="1">
      <alignment horizontal="center" vertical="center"/>
    </xf>
    <xf numFmtId="0" fontId="102" fillId="36" borderId="6" xfId="712" applyFont="1" applyFill="1" applyBorder="1" applyAlignment="1">
      <alignment horizontal="center"/>
    </xf>
    <xf numFmtId="0" fontId="102" fillId="36" borderId="7" xfId="712" applyFont="1" applyFill="1" applyBorder="1" applyAlignment="1">
      <alignment horizontal="center"/>
    </xf>
    <xf numFmtId="0" fontId="102" fillId="36" borderId="8" xfId="712" applyFont="1" applyFill="1" applyBorder="1" applyAlignment="1">
      <alignment horizontal="center"/>
    </xf>
    <xf numFmtId="0" fontId="87" fillId="37" borderId="6" xfId="712" applyFont="1" applyFill="1" applyBorder="1" applyAlignment="1">
      <alignment horizontal="center"/>
    </xf>
    <xf numFmtId="0" fontId="87" fillId="37" borderId="7" xfId="712" applyFont="1" applyFill="1" applyBorder="1" applyAlignment="1">
      <alignment horizontal="center"/>
    </xf>
    <xf numFmtId="0" fontId="87" fillId="37" borderId="8" xfId="712" applyFont="1" applyFill="1" applyBorder="1" applyAlignment="1">
      <alignment horizontal="center"/>
    </xf>
    <xf numFmtId="0" fontId="87" fillId="0" borderId="32" xfId="712" applyFont="1" applyBorder="1" applyAlignment="1">
      <alignment horizontal="center" vertical="center" wrapText="1"/>
    </xf>
    <xf numFmtId="0" fontId="102" fillId="0" borderId="6" xfId="712" applyFont="1" applyBorder="1" applyAlignment="1">
      <alignment horizontal="center" vertical="center"/>
    </xf>
    <xf numFmtId="0" fontId="102" fillId="0" borderId="8" xfId="712" applyFont="1" applyBorder="1" applyAlignment="1">
      <alignment horizontal="center" vertical="center"/>
    </xf>
    <xf numFmtId="0" fontId="102" fillId="34" borderId="6" xfId="712" applyFont="1" applyFill="1" applyBorder="1" applyAlignment="1">
      <alignment horizontal="center"/>
    </xf>
    <xf numFmtId="0" fontId="102" fillId="34" borderId="7" xfId="712" applyFont="1" applyFill="1" applyBorder="1" applyAlignment="1">
      <alignment horizontal="center"/>
    </xf>
    <xf numFmtId="0" fontId="102" fillId="34" borderId="8" xfId="712" applyFont="1" applyFill="1" applyBorder="1" applyAlignment="1">
      <alignment horizontal="center"/>
    </xf>
    <xf numFmtId="0" fontId="102" fillId="0" borderId="7" xfId="712" applyFont="1" applyBorder="1" applyAlignment="1">
      <alignment horizontal="center" vertical="center"/>
    </xf>
    <xf numFmtId="0" fontId="20" fillId="11" borderId="22" xfId="712" applyFont="1" applyFill="1" applyBorder="1" applyAlignment="1">
      <alignment horizontal="center" vertical="center" wrapText="1"/>
    </xf>
    <xf numFmtId="0" fontId="103" fillId="11" borderId="22" xfId="0" applyFont="1" applyFill="1" applyBorder="1" applyAlignment="1">
      <alignment wrapText="1"/>
    </xf>
    <xf numFmtId="0" fontId="20" fillId="11" borderId="0" xfId="712" applyFont="1" applyFill="1" applyAlignment="1">
      <alignment wrapText="1"/>
    </xf>
    <xf numFmtId="0" fontId="0" fillId="0" borderId="0" xfId="0" applyAlignment="1">
      <alignment wrapText="1"/>
    </xf>
    <xf numFmtId="0" fontId="68" fillId="36" borderId="6" xfId="712" applyFont="1" applyFill="1" applyBorder="1" applyAlignment="1">
      <alignment horizontal="center"/>
    </xf>
    <xf numFmtId="0" fontId="68" fillId="36" borderId="7" xfId="712" applyFont="1" applyFill="1" applyBorder="1" applyAlignment="1">
      <alignment horizontal="center"/>
    </xf>
    <xf numFmtId="0" fontId="68" fillId="36" borderId="8" xfId="712" applyFont="1" applyFill="1" applyBorder="1" applyAlignment="1">
      <alignment horizontal="center"/>
    </xf>
    <xf numFmtId="0" fontId="20" fillId="11" borderId="10" xfId="712" applyFont="1" applyFill="1" applyBorder="1" applyAlignment="1">
      <alignment horizontal="center" wrapText="1"/>
    </xf>
    <xf numFmtId="0" fontId="103" fillId="11" borderId="11" xfId="0" applyFont="1" applyFill="1" applyBorder="1" applyAlignment="1">
      <alignment horizontal="center" wrapText="1"/>
    </xf>
    <xf numFmtId="0" fontId="103" fillId="11" borderId="12" xfId="0" applyFont="1" applyFill="1" applyBorder="1" applyAlignment="1">
      <alignment horizontal="center" wrapText="1"/>
    </xf>
    <xf numFmtId="0" fontId="92" fillId="5" borderId="6" xfId="2" applyFont="1" applyFill="1" applyBorder="1" applyAlignment="1">
      <alignment horizontal="center"/>
    </xf>
    <xf numFmtId="0" fontId="92" fillId="5" borderId="7" xfId="2" applyFont="1" applyFill="1" applyBorder="1" applyAlignment="1">
      <alignment horizontal="center"/>
    </xf>
    <xf numFmtId="0" fontId="92" fillId="5" borderId="8" xfId="2" applyFont="1" applyFill="1" applyBorder="1" applyAlignment="1">
      <alignment horizontal="center"/>
    </xf>
    <xf numFmtId="0" fontId="93" fillId="0" borderId="11" xfId="2" applyFont="1" applyBorder="1" applyAlignment="1">
      <alignment horizontal="center"/>
    </xf>
    <xf numFmtId="0" fontId="24" fillId="0" borderId="15" xfId="2" applyFont="1" applyBorder="1" applyAlignment="1">
      <alignment horizontal="left" wrapText="1"/>
    </xf>
    <xf numFmtId="0" fontId="92" fillId="10" borderId="11" xfId="712" applyFont="1" applyFill="1" applyBorder="1" applyAlignment="1">
      <alignment horizontal="left"/>
    </xf>
    <xf numFmtId="0" fontId="92" fillId="10" borderId="12" xfId="712" applyFont="1" applyFill="1" applyBorder="1" applyAlignment="1">
      <alignment horizontal="left"/>
    </xf>
    <xf numFmtId="0" fontId="24" fillId="0" borderId="15" xfId="712" applyFont="1" applyBorder="1" applyAlignment="1">
      <alignment horizontal="center"/>
    </xf>
    <xf numFmtId="0" fontId="24" fillId="0" borderId="28" xfId="712" applyFont="1" applyBorder="1" applyAlignment="1">
      <alignment horizontal="center"/>
    </xf>
    <xf numFmtId="0" fontId="24" fillId="0" borderId="0" xfId="712" applyFont="1" applyAlignment="1">
      <alignment wrapText="1"/>
    </xf>
    <xf numFmtId="0" fontId="24" fillId="0" borderId="0" xfId="712" applyFont="1"/>
    <xf numFmtId="0" fontId="100" fillId="10" borderId="6" xfId="712" applyFont="1" applyFill="1" applyBorder="1" applyAlignment="1">
      <alignment horizontal="center" wrapText="1"/>
    </xf>
    <xf numFmtId="0" fontId="100" fillId="10" borderId="7" xfId="712" applyFont="1" applyFill="1" applyBorder="1" applyAlignment="1">
      <alignment horizontal="center" wrapText="1"/>
    </xf>
    <xf numFmtId="0" fontId="100" fillId="10" borderId="8" xfId="712" applyFont="1" applyFill="1" applyBorder="1" applyAlignment="1">
      <alignment horizontal="center" wrapText="1"/>
    </xf>
    <xf numFmtId="0" fontId="102" fillId="34" borderId="25" xfId="712" applyFont="1" applyFill="1" applyBorder="1" applyAlignment="1">
      <alignment horizontal="center" wrapText="1"/>
    </xf>
    <xf numFmtId="0" fontId="102" fillId="34" borderId="47" xfId="712" applyFont="1" applyFill="1" applyBorder="1" applyAlignment="1">
      <alignment horizontal="center" wrapText="1"/>
    </xf>
    <xf numFmtId="0" fontId="24" fillId="0" borderId="29" xfId="712" applyFont="1" applyBorder="1" applyAlignment="1">
      <alignment horizontal="center"/>
    </xf>
    <xf numFmtId="0" fontId="24" fillId="0" borderId="48" xfId="712" applyFont="1" applyBorder="1" applyAlignment="1">
      <alignment horizontal="center"/>
    </xf>
    <xf numFmtId="0" fontId="24" fillId="0" borderId="0" xfId="712" applyFont="1" applyAlignment="1">
      <alignment horizontal="center"/>
    </xf>
    <xf numFmtId="0" fontId="24" fillId="0" borderId="16" xfId="712" applyFont="1" applyBorder="1" applyAlignment="1">
      <alignment horizontal="center"/>
    </xf>
    <xf numFmtId="0" fontId="24" fillId="0" borderId="64" xfId="712" applyFont="1" applyBorder="1" applyAlignment="1">
      <alignment horizontal="left" vertical="center" wrapText="1"/>
    </xf>
    <xf numFmtId="0" fontId="24" fillId="0" borderId="22" xfId="712" applyFont="1" applyBorder="1" applyAlignment="1">
      <alignment horizontal="left" vertical="center" wrapText="1"/>
    </xf>
    <xf numFmtId="0" fontId="24" fillId="0" borderId="24" xfId="712" applyFont="1" applyBorder="1" applyAlignment="1">
      <alignment horizontal="left" vertical="center" wrapText="1"/>
    </xf>
    <xf numFmtId="0" fontId="24" fillId="8" borderId="18" xfId="712" applyFont="1" applyFill="1" applyBorder="1" applyAlignment="1">
      <alignment horizontal="center"/>
    </xf>
    <xf numFmtId="0" fontId="24" fillId="8" borderId="50" xfId="712" applyFont="1" applyFill="1" applyBorder="1" applyAlignment="1">
      <alignment horizontal="center"/>
    </xf>
    <xf numFmtId="0" fontId="100" fillId="39" borderId="6" xfId="712" applyFont="1" applyFill="1" applyBorder="1" applyAlignment="1">
      <alignment horizontal="center" wrapText="1"/>
    </xf>
    <xf numFmtId="0" fontId="100" fillId="39" borderId="7" xfId="712" applyFont="1" applyFill="1" applyBorder="1" applyAlignment="1">
      <alignment horizontal="center" wrapText="1"/>
    </xf>
    <xf numFmtId="0" fontId="100" fillId="39" borderId="8" xfId="712" applyFont="1" applyFill="1" applyBorder="1" applyAlignment="1">
      <alignment horizontal="center" wrapText="1"/>
    </xf>
    <xf numFmtId="0" fontId="96" fillId="62" borderId="6" xfId="8" applyFont="1" applyFill="1" applyBorder="1" applyAlignment="1">
      <alignment horizontal="center" vertical="center"/>
    </xf>
    <xf numFmtId="0" fontId="96" fillId="62" borderId="11" xfId="8" applyFont="1" applyFill="1" applyBorder="1" applyAlignment="1">
      <alignment horizontal="center" vertical="center"/>
    </xf>
    <xf numFmtId="0" fontId="96" fillId="62" borderId="8" xfId="8" applyFont="1" applyFill="1" applyBorder="1" applyAlignment="1">
      <alignment horizontal="center" vertical="center"/>
    </xf>
    <xf numFmtId="0" fontId="98" fillId="6" borderId="6" xfId="8" applyFont="1" applyFill="1" applyBorder="1" applyAlignment="1">
      <alignment horizontal="center" wrapText="1"/>
    </xf>
    <xf numFmtId="0" fontId="24" fillId="0" borderId="7" xfId="0" applyFont="1" applyBorder="1" applyAlignment="1">
      <alignment horizontal="center" wrapText="1"/>
    </xf>
    <xf numFmtId="0" fontId="24" fillId="0" borderId="8" xfId="0" applyFont="1" applyBorder="1" applyAlignment="1">
      <alignment horizontal="center" wrapText="1"/>
    </xf>
    <xf numFmtId="0" fontId="78" fillId="45" borderId="11" xfId="729" applyFont="1" applyFill="1" applyBorder="1" applyAlignment="1">
      <alignment horizontal="left"/>
    </xf>
    <xf numFmtId="0" fontId="78" fillId="45" borderId="12" xfId="729" applyFont="1" applyFill="1" applyBorder="1" applyAlignment="1">
      <alignment horizontal="left"/>
    </xf>
    <xf numFmtId="0" fontId="23" fillId="0" borderId="54" xfId="2354" applyBorder="1" applyAlignment="1">
      <alignment horizontal="right"/>
    </xf>
    <xf numFmtId="0" fontId="23" fillId="0" borderId="0" xfId="2354" applyAlignment="1">
      <alignment horizontal="right"/>
    </xf>
  </cellXfs>
  <cellStyles count="2365">
    <cellStyle name="20% - Accent1 2" xfId="11" xr:uid="{00000000-0005-0000-0000-000000000000}"/>
    <cellStyle name="20% - Accent2 2" xfId="12" xr:uid="{00000000-0005-0000-0000-000001000000}"/>
    <cellStyle name="20% - Accent3 2" xfId="13" xr:uid="{00000000-0005-0000-0000-000002000000}"/>
    <cellStyle name="20% - Accent4 2" xfId="14" xr:uid="{00000000-0005-0000-0000-000003000000}"/>
    <cellStyle name="20% - Accent5 2" xfId="15" xr:uid="{00000000-0005-0000-0000-000004000000}"/>
    <cellStyle name="20% - Accent6 2" xfId="16" xr:uid="{00000000-0005-0000-0000-000005000000}"/>
    <cellStyle name="40% - Accent1 2" xfId="17" xr:uid="{00000000-0005-0000-0000-000006000000}"/>
    <cellStyle name="40% - Accent2 2" xfId="18" xr:uid="{00000000-0005-0000-0000-000007000000}"/>
    <cellStyle name="40% - Accent3 2" xfId="19" xr:uid="{00000000-0005-0000-0000-000008000000}"/>
    <cellStyle name="40% - Accent4 2" xfId="20" xr:uid="{00000000-0005-0000-0000-000009000000}"/>
    <cellStyle name="40% - Accent5 2" xfId="21" xr:uid="{00000000-0005-0000-0000-00000A000000}"/>
    <cellStyle name="40% - Accent6 2" xfId="22" xr:uid="{00000000-0005-0000-0000-00000B000000}"/>
    <cellStyle name="60% - Accent1 2" xfId="23" xr:uid="{00000000-0005-0000-0000-00000C000000}"/>
    <cellStyle name="60% - Accent2 2" xfId="24" xr:uid="{00000000-0005-0000-0000-00000D000000}"/>
    <cellStyle name="60% - Accent3 2" xfId="25" xr:uid="{00000000-0005-0000-0000-00000E000000}"/>
    <cellStyle name="60% - Accent4 2" xfId="26" xr:uid="{00000000-0005-0000-0000-00000F000000}"/>
    <cellStyle name="60% - Accent5 2" xfId="27" xr:uid="{00000000-0005-0000-0000-000010000000}"/>
    <cellStyle name="60% - Accent6 2" xfId="28" xr:uid="{00000000-0005-0000-0000-000011000000}"/>
    <cellStyle name="Accent1 2" xfId="29" xr:uid="{00000000-0005-0000-0000-000012000000}"/>
    <cellStyle name="Accent2 2" xfId="30" xr:uid="{00000000-0005-0000-0000-000013000000}"/>
    <cellStyle name="Accent3 2" xfId="31" xr:uid="{00000000-0005-0000-0000-000014000000}"/>
    <cellStyle name="Accent4 2" xfId="32" xr:uid="{00000000-0005-0000-0000-000015000000}"/>
    <cellStyle name="Accent5 2" xfId="33" xr:uid="{00000000-0005-0000-0000-000016000000}"/>
    <cellStyle name="Accent6 2" xfId="34" xr:uid="{00000000-0005-0000-0000-000017000000}"/>
    <cellStyle name="Bad 2" xfId="35" xr:uid="{00000000-0005-0000-0000-000018000000}"/>
    <cellStyle name="Bad 3" xfId="36" xr:uid="{00000000-0005-0000-0000-000019000000}"/>
    <cellStyle name="Body: normal cell" xfId="37" xr:uid="{00000000-0005-0000-0000-00001A000000}"/>
    <cellStyle name="Calculation 2" xfId="38" xr:uid="{00000000-0005-0000-0000-00001B000000}"/>
    <cellStyle name="Calculation 2 2" xfId="39" xr:uid="{00000000-0005-0000-0000-00001C000000}"/>
    <cellStyle name="Calculation 2 3" xfId="40" xr:uid="{00000000-0005-0000-0000-00001D000000}"/>
    <cellStyle name="Calculation 3" xfId="41" xr:uid="{00000000-0005-0000-0000-00001E000000}"/>
    <cellStyle name="Check Cell 2" xfId="42" xr:uid="{00000000-0005-0000-0000-00001F000000}"/>
    <cellStyle name="Comma" xfId="2351" builtinId="3"/>
    <cellStyle name="Comma [0] 2" xfId="43" xr:uid="{00000000-0005-0000-0000-000020000000}"/>
    <cellStyle name="Comma 10" xfId="44" xr:uid="{00000000-0005-0000-0000-000021000000}"/>
    <cellStyle name="Comma 10 2" xfId="45" xr:uid="{00000000-0005-0000-0000-000022000000}"/>
    <cellStyle name="Comma 10 2 2" xfId="46" xr:uid="{00000000-0005-0000-0000-000023000000}"/>
    <cellStyle name="Comma 10 2 2 2" xfId="47" xr:uid="{00000000-0005-0000-0000-000024000000}"/>
    <cellStyle name="Comma 10 2 3" xfId="48" xr:uid="{00000000-0005-0000-0000-000025000000}"/>
    <cellStyle name="Comma 10 3" xfId="49" xr:uid="{00000000-0005-0000-0000-000026000000}"/>
    <cellStyle name="Comma 10 3 2" xfId="50" xr:uid="{00000000-0005-0000-0000-000027000000}"/>
    <cellStyle name="Comma 10 4" xfId="51" xr:uid="{00000000-0005-0000-0000-000028000000}"/>
    <cellStyle name="Comma 11" xfId="5" xr:uid="{00000000-0005-0000-0000-000029000000}"/>
    <cellStyle name="Comma 2" xfId="52" xr:uid="{00000000-0005-0000-0000-00002A000000}"/>
    <cellStyle name="Comma 2 2" xfId="53" xr:uid="{00000000-0005-0000-0000-00002B000000}"/>
    <cellStyle name="Comma 2 2 2" xfId="54" xr:uid="{00000000-0005-0000-0000-00002C000000}"/>
    <cellStyle name="Comma 2 3" xfId="55" xr:uid="{00000000-0005-0000-0000-00002D000000}"/>
    <cellStyle name="Comma 3" xfId="56" xr:uid="{00000000-0005-0000-0000-00002E000000}"/>
    <cellStyle name="Comma 3 2" xfId="57" xr:uid="{00000000-0005-0000-0000-00002F000000}"/>
    <cellStyle name="Comma 3 2 2" xfId="58" xr:uid="{00000000-0005-0000-0000-000030000000}"/>
    <cellStyle name="Comma 3 2 2 2" xfId="59" xr:uid="{00000000-0005-0000-0000-000031000000}"/>
    <cellStyle name="Comma 3 2 2 2 2" xfId="60" xr:uid="{00000000-0005-0000-0000-000032000000}"/>
    <cellStyle name="Comma 3 2 2 2 2 2" xfId="61" xr:uid="{00000000-0005-0000-0000-000033000000}"/>
    <cellStyle name="Comma 3 2 2 2 2 2 2" xfId="62" xr:uid="{00000000-0005-0000-0000-000034000000}"/>
    <cellStyle name="Comma 3 2 2 2 2 3" xfId="63" xr:uid="{00000000-0005-0000-0000-000035000000}"/>
    <cellStyle name="Comma 3 2 2 2 3" xfId="64" xr:uid="{00000000-0005-0000-0000-000036000000}"/>
    <cellStyle name="Comma 3 2 2 2 3 2" xfId="65" xr:uid="{00000000-0005-0000-0000-000037000000}"/>
    <cellStyle name="Comma 3 2 2 2 4" xfId="66" xr:uid="{00000000-0005-0000-0000-000038000000}"/>
    <cellStyle name="Comma 3 2 2 3" xfId="67" xr:uid="{00000000-0005-0000-0000-000039000000}"/>
    <cellStyle name="Comma 3 2 2 3 2" xfId="68" xr:uid="{00000000-0005-0000-0000-00003A000000}"/>
    <cellStyle name="Comma 3 2 2 3 2 2" xfId="69" xr:uid="{00000000-0005-0000-0000-00003B000000}"/>
    <cellStyle name="Comma 3 2 2 3 3" xfId="70" xr:uid="{00000000-0005-0000-0000-00003C000000}"/>
    <cellStyle name="Comma 3 2 2 4" xfId="71" xr:uid="{00000000-0005-0000-0000-00003D000000}"/>
    <cellStyle name="Comma 3 2 2 4 2" xfId="72" xr:uid="{00000000-0005-0000-0000-00003E000000}"/>
    <cellStyle name="Comma 3 2 2 5" xfId="73" xr:uid="{00000000-0005-0000-0000-00003F000000}"/>
    <cellStyle name="Comma 3 2 3" xfId="74" xr:uid="{00000000-0005-0000-0000-000040000000}"/>
    <cellStyle name="Comma 3 2 4" xfId="75" xr:uid="{00000000-0005-0000-0000-000041000000}"/>
    <cellStyle name="Comma 3 2 4 2" xfId="76" xr:uid="{00000000-0005-0000-0000-000042000000}"/>
    <cellStyle name="Comma 3 2 4 2 2" xfId="77" xr:uid="{00000000-0005-0000-0000-000043000000}"/>
    <cellStyle name="Comma 3 2 4 2 2 2" xfId="78" xr:uid="{00000000-0005-0000-0000-000044000000}"/>
    <cellStyle name="Comma 3 2 4 2 3" xfId="79" xr:uid="{00000000-0005-0000-0000-000045000000}"/>
    <cellStyle name="Comma 3 2 4 3" xfId="80" xr:uid="{00000000-0005-0000-0000-000046000000}"/>
    <cellStyle name="Comma 3 2 4 3 2" xfId="81" xr:uid="{00000000-0005-0000-0000-000047000000}"/>
    <cellStyle name="Comma 3 2 4 4" xfId="82" xr:uid="{00000000-0005-0000-0000-000048000000}"/>
    <cellStyle name="Comma 3 2 5" xfId="83" xr:uid="{00000000-0005-0000-0000-000049000000}"/>
    <cellStyle name="Comma 3 2 5 2" xfId="84" xr:uid="{00000000-0005-0000-0000-00004A000000}"/>
    <cellStyle name="Comma 3 2 5 2 2" xfId="85" xr:uid="{00000000-0005-0000-0000-00004B000000}"/>
    <cellStyle name="Comma 3 2 5 3" xfId="86" xr:uid="{00000000-0005-0000-0000-00004C000000}"/>
    <cellStyle name="Comma 3 2 6" xfId="87" xr:uid="{00000000-0005-0000-0000-00004D000000}"/>
    <cellStyle name="Comma 3 2 6 2" xfId="88" xr:uid="{00000000-0005-0000-0000-00004E000000}"/>
    <cellStyle name="Comma 3 2 7" xfId="89" xr:uid="{00000000-0005-0000-0000-00004F000000}"/>
    <cellStyle name="Comma 3 3" xfId="90" xr:uid="{00000000-0005-0000-0000-000050000000}"/>
    <cellStyle name="Comma 3 3 2" xfId="91" xr:uid="{00000000-0005-0000-0000-000051000000}"/>
    <cellStyle name="Comma 3 3 2 2" xfId="92" xr:uid="{00000000-0005-0000-0000-000052000000}"/>
    <cellStyle name="Comma 3 3 2 2 2" xfId="93" xr:uid="{00000000-0005-0000-0000-000053000000}"/>
    <cellStyle name="Comma 3 3 2 2 2 2" xfId="94" xr:uid="{00000000-0005-0000-0000-000054000000}"/>
    <cellStyle name="Comma 3 3 2 2 3" xfId="95" xr:uid="{00000000-0005-0000-0000-000055000000}"/>
    <cellStyle name="Comma 3 3 2 3" xfId="96" xr:uid="{00000000-0005-0000-0000-000056000000}"/>
    <cellStyle name="Comma 3 3 2 3 2" xfId="97" xr:uid="{00000000-0005-0000-0000-000057000000}"/>
    <cellStyle name="Comma 3 3 2 4" xfId="98" xr:uid="{00000000-0005-0000-0000-000058000000}"/>
    <cellStyle name="Comma 3 3 3" xfId="99" xr:uid="{00000000-0005-0000-0000-000059000000}"/>
    <cellStyle name="Comma 3 3 3 2" xfId="100" xr:uid="{00000000-0005-0000-0000-00005A000000}"/>
    <cellStyle name="Comma 3 3 3 2 2" xfId="101" xr:uid="{00000000-0005-0000-0000-00005B000000}"/>
    <cellStyle name="Comma 3 3 3 3" xfId="102" xr:uid="{00000000-0005-0000-0000-00005C000000}"/>
    <cellStyle name="Comma 3 3 4" xfId="103" xr:uid="{00000000-0005-0000-0000-00005D000000}"/>
    <cellStyle name="Comma 3 3 4 2" xfId="104" xr:uid="{00000000-0005-0000-0000-00005E000000}"/>
    <cellStyle name="Comma 3 3 5" xfId="105" xr:uid="{00000000-0005-0000-0000-00005F000000}"/>
    <cellStyle name="Comma 3 4" xfId="106" xr:uid="{00000000-0005-0000-0000-000060000000}"/>
    <cellStyle name="Comma 3 4 2" xfId="107" xr:uid="{00000000-0005-0000-0000-000061000000}"/>
    <cellStyle name="Comma 3 4 2 2" xfId="108" xr:uid="{00000000-0005-0000-0000-000062000000}"/>
    <cellStyle name="Comma 3 4 2 2 2" xfId="109" xr:uid="{00000000-0005-0000-0000-000063000000}"/>
    <cellStyle name="Comma 3 4 2 2 2 2" xfId="110" xr:uid="{00000000-0005-0000-0000-000064000000}"/>
    <cellStyle name="Comma 3 4 2 2 3" xfId="111" xr:uid="{00000000-0005-0000-0000-000065000000}"/>
    <cellStyle name="Comma 3 4 2 3" xfId="112" xr:uid="{00000000-0005-0000-0000-000066000000}"/>
    <cellStyle name="Comma 3 4 2 3 2" xfId="113" xr:uid="{00000000-0005-0000-0000-000067000000}"/>
    <cellStyle name="Comma 3 4 2 4" xfId="114" xr:uid="{00000000-0005-0000-0000-000068000000}"/>
    <cellStyle name="Comma 3 4 3" xfId="115" xr:uid="{00000000-0005-0000-0000-000069000000}"/>
    <cellStyle name="Comma 3 4 3 2" xfId="116" xr:uid="{00000000-0005-0000-0000-00006A000000}"/>
    <cellStyle name="Comma 3 4 3 2 2" xfId="117" xr:uid="{00000000-0005-0000-0000-00006B000000}"/>
    <cellStyle name="Comma 3 4 3 3" xfId="118" xr:uid="{00000000-0005-0000-0000-00006C000000}"/>
    <cellStyle name="Comma 3 4 4" xfId="119" xr:uid="{00000000-0005-0000-0000-00006D000000}"/>
    <cellStyle name="Comma 3 4 4 2" xfId="120" xr:uid="{00000000-0005-0000-0000-00006E000000}"/>
    <cellStyle name="Comma 3 4 5" xfId="121" xr:uid="{00000000-0005-0000-0000-00006F000000}"/>
    <cellStyle name="Comma 3 5" xfId="122" xr:uid="{00000000-0005-0000-0000-000070000000}"/>
    <cellStyle name="Comma 3 5 2" xfId="123" xr:uid="{00000000-0005-0000-0000-000071000000}"/>
    <cellStyle name="Comma 3 5 2 2" xfId="124" xr:uid="{00000000-0005-0000-0000-000072000000}"/>
    <cellStyle name="Comma 3 5 2 2 2" xfId="125" xr:uid="{00000000-0005-0000-0000-000073000000}"/>
    <cellStyle name="Comma 3 5 2 2 2 2" xfId="126" xr:uid="{00000000-0005-0000-0000-000074000000}"/>
    <cellStyle name="Comma 3 5 2 2 3" xfId="127" xr:uid="{00000000-0005-0000-0000-000075000000}"/>
    <cellStyle name="Comma 3 5 2 3" xfId="128" xr:uid="{00000000-0005-0000-0000-000076000000}"/>
    <cellStyle name="Comma 3 5 2 3 2" xfId="129" xr:uid="{00000000-0005-0000-0000-000077000000}"/>
    <cellStyle name="Comma 3 5 2 4" xfId="130" xr:uid="{00000000-0005-0000-0000-000078000000}"/>
    <cellStyle name="Comma 3 5 3" xfId="131" xr:uid="{00000000-0005-0000-0000-000079000000}"/>
    <cellStyle name="Comma 3 5 3 2" xfId="132" xr:uid="{00000000-0005-0000-0000-00007A000000}"/>
    <cellStyle name="Comma 3 5 3 2 2" xfId="133" xr:uid="{00000000-0005-0000-0000-00007B000000}"/>
    <cellStyle name="Comma 3 5 3 3" xfId="134" xr:uid="{00000000-0005-0000-0000-00007C000000}"/>
    <cellStyle name="Comma 3 5 4" xfId="135" xr:uid="{00000000-0005-0000-0000-00007D000000}"/>
    <cellStyle name="Comma 3 5 4 2" xfId="136" xr:uid="{00000000-0005-0000-0000-00007E000000}"/>
    <cellStyle name="Comma 3 5 5" xfId="137" xr:uid="{00000000-0005-0000-0000-00007F000000}"/>
    <cellStyle name="Comma 4" xfId="138" xr:uid="{00000000-0005-0000-0000-000080000000}"/>
    <cellStyle name="Comma 4 2" xfId="139" xr:uid="{00000000-0005-0000-0000-000081000000}"/>
    <cellStyle name="Comma 5" xfId="140" xr:uid="{00000000-0005-0000-0000-000082000000}"/>
    <cellStyle name="Comma 5 2" xfId="141" xr:uid="{00000000-0005-0000-0000-000083000000}"/>
    <cellStyle name="Comma 5 3" xfId="142" xr:uid="{00000000-0005-0000-0000-000084000000}"/>
    <cellStyle name="Comma 6" xfId="143" xr:uid="{00000000-0005-0000-0000-000085000000}"/>
    <cellStyle name="Comma 6 2" xfId="144" xr:uid="{00000000-0005-0000-0000-000086000000}"/>
    <cellStyle name="Comma 6 3" xfId="145" xr:uid="{00000000-0005-0000-0000-000087000000}"/>
    <cellStyle name="Comma 6 3 2" xfId="146" xr:uid="{00000000-0005-0000-0000-000088000000}"/>
    <cellStyle name="Comma 6 3 2 2" xfId="147" xr:uid="{00000000-0005-0000-0000-000089000000}"/>
    <cellStyle name="Comma 6 3 2 2 2" xfId="148" xr:uid="{00000000-0005-0000-0000-00008A000000}"/>
    <cellStyle name="Comma 6 3 2 2 2 2" xfId="149" xr:uid="{00000000-0005-0000-0000-00008B000000}"/>
    <cellStyle name="Comma 6 3 2 2 3" xfId="150" xr:uid="{00000000-0005-0000-0000-00008C000000}"/>
    <cellStyle name="Comma 6 3 2 3" xfId="151" xr:uid="{00000000-0005-0000-0000-00008D000000}"/>
    <cellStyle name="Comma 6 3 2 3 2" xfId="152" xr:uid="{00000000-0005-0000-0000-00008E000000}"/>
    <cellStyle name="Comma 6 3 2 4" xfId="153" xr:uid="{00000000-0005-0000-0000-00008F000000}"/>
    <cellStyle name="Comma 6 3 3" xfId="154" xr:uid="{00000000-0005-0000-0000-000090000000}"/>
    <cellStyle name="Comma 6 3 3 2" xfId="155" xr:uid="{00000000-0005-0000-0000-000091000000}"/>
    <cellStyle name="Comma 6 3 3 2 2" xfId="156" xr:uid="{00000000-0005-0000-0000-000092000000}"/>
    <cellStyle name="Comma 6 3 3 3" xfId="157" xr:uid="{00000000-0005-0000-0000-000093000000}"/>
    <cellStyle name="Comma 6 3 4" xfId="158" xr:uid="{00000000-0005-0000-0000-000094000000}"/>
    <cellStyle name="Comma 6 3 4 2" xfId="159" xr:uid="{00000000-0005-0000-0000-000095000000}"/>
    <cellStyle name="Comma 6 3 5" xfId="160" xr:uid="{00000000-0005-0000-0000-000096000000}"/>
    <cellStyle name="Comma 7" xfId="161" xr:uid="{00000000-0005-0000-0000-000097000000}"/>
    <cellStyle name="Comma 7 2" xfId="162" xr:uid="{00000000-0005-0000-0000-000098000000}"/>
    <cellStyle name="Comma 7 3" xfId="163" xr:uid="{00000000-0005-0000-0000-000099000000}"/>
    <cellStyle name="Comma 7 3 2" xfId="164" xr:uid="{00000000-0005-0000-0000-00009A000000}"/>
    <cellStyle name="Comma 7 3 2 2" xfId="165" xr:uid="{00000000-0005-0000-0000-00009B000000}"/>
    <cellStyle name="Comma 7 3 2 2 2" xfId="166" xr:uid="{00000000-0005-0000-0000-00009C000000}"/>
    <cellStyle name="Comma 7 3 2 3" xfId="167" xr:uid="{00000000-0005-0000-0000-00009D000000}"/>
    <cellStyle name="Comma 7 3 3" xfId="168" xr:uid="{00000000-0005-0000-0000-00009E000000}"/>
    <cellStyle name="Comma 7 3 3 2" xfId="169" xr:uid="{00000000-0005-0000-0000-00009F000000}"/>
    <cellStyle name="Comma 7 3 4" xfId="170" xr:uid="{00000000-0005-0000-0000-0000A0000000}"/>
    <cellStyle name="Comma 7 4" xfId="171" xr:uid="{00000000-0005-0000-0000-0000A1000000}"/>
    <cellStyle name="Comma 7 4 2" xfId="172" xr:uid="{00000000-0005-0000-0000-0000A2000000}"/>
    <cellStyle name="Comma 7 4 2 2" xfId="173" xr:uid="{00000000-0005-0000-0000-0000A3000000}"/>
    <cellStyle name="Comma 7 4 3" xfId="174" xr:uid="{00000000-0005-0000-0000-0000A4000000}"/>
    <cellStyle name="Comma 7 5" xfId="175" xr:uid="{00000000-0005-0000-0000-0000A5000000}"/>
    <cellStyle name="Comma 7 5 2" xfId="176" xr:uid="{00000000-0005-0000-0000-0000A6000000}"/>
    <cellStyle name="Comma 7 6" xfId="177" xr:uid="{00000000-0005-0000-0000-0000A7000000}"/>
    <cellStyle name="Comma 8" xfId="178" xr:uid="{00000000-0005-0000-0000-0000A8000000}"/>
    <cellStyle name="Comma 8 2" xfId="179" xr:uid="{00000000-0005-0000-0000-0000A9000000}"/>
    <cellStyle name="Comma 8 2 2" xfId="180" xr:uid="{00000000-0005-0000-0000-0000AA000000}"/>
    <cellStyle name="Comma 8 2 2 2" xfId="181" xr:uid="{00000000-0005-0000-0000-0000AB000000}"/>
    <cellStyle name="Comma 8 2 2 2 2" xfId="182" xr:uid="{00000000-0005-0000-0000-0000AC000000}"/>
    <cellStyle name="Comma 8 2 2 3" xfId="183" xr:uid="{00000000-0005-0000-0000-0000AD000000}"/>
    <cellStyle name="Comma 8 2 3" xfId="184" xr:uid="{00000000-0005-0000-0000-0000AE000000}"/>
    <cellStyle name="Comma 8 2 3 2" xfId="185" xr:uid="{00000000-0005-0000-0000-0000AF000000}"/>
    <cellStyle name="Comma 8 2 4" xfId="186" xr:uid="{00000000-0005-0000-0000-0000B0000000}"/>
    <cellStyle name="Comma 8 3" xfId="187" xr:uid="{00000000-0005-0000-0000-0000B1000000}"/>
    <cellStyle name="Comma 8 3 2" xfId="188" xr:uid="{00000000-0005-0000-0000-0000B2000000}"/>
    <cellStyle name="Comma 8 3 2 2" xfId="189" xr:uid="{00000000-0005-0000-0000-0000B3000000}"/>
    <cellStyle name="Comma 8 3 3" xfId="190" xr:uid="{00000000-0005-0000-0000-0000B4000000}"/>
    <cellStyle name="Comma 8 4" xfId="191" xr:uid="{00000000-0005-0000-0000-0000B5000000}"/>
    <cellStyle name="Comma 8 4 2" xfId="192" xr:uid="{00000000-0005-0000-0000-0000B6000000}"/>
    <cellStyle name="Comma 8 5" xfId="193" xr:uid="{00000000-0005-0000-0000-0000B7000000}"/>
    <cellStyle name="Comma 9" xfId="194" xr:uid="{00000000-0005-0000-0000-0000B8000000}"/>
    <cellStyle name="Comma 9 2" xfId="195" xr:uid="{00000000-0005-0000-0000-0000B9000000}"/>
    <cellStyle name="Comma 9 2 2" xfId="196" xr:uid="{00000000-0005-0000-0000-0000BA000000}"/>
    <cellStyle name="Comma 9 2 2 2" xfId="197" xr:uid="{00000000-0005-0000-0000-0000BB000000}"/>
    <cellStyle name="Comma 9 2 2 2 2" xfId="198" xr:uid="{00000000-0005-0000-0000-0000BC000000}"/>
    <cellStyle name="Comma 9 2 2 3" xfId="199" xr:uid="{00000000-0005-0000-0000-0000BD000000}"/>
    <cellStyle name="Comma 9 2 3" xfId="200" xr:uid="{00000000-0005-0000-0000-0000BE000000}"/>
    <cellStyle name="Comma 9 2 3 2" xfId="201" xr:uid="{00000000-0005-0000-0000-0000BF000000}"/>
    <cellStyle name="Comma 9 2 4" xfId="202" xr:uid="{00000000-0005-0000-0000-0000C0000000}"/>
    <cellStyle name="Comma 9 3" xfId="203" xr:uid="{00000000-0005-0000-0000-0000C1000000}"/>
    <cellStyle name="Comma 9 3 2" xfId="204" xr:uid="{00000000-0005-0000-0000-0000C2000000}"/>
    <cellStyle name="Comma 9 3 2 2" xfId="205" xr:uid="{00000000-0005-0000-0000-0000C3000000}"/>
    <cellStyle name="Comma 9 3 3" xfId="206" xr:uid="{00000000-0005-0000-0000-0000C4000000}"/>
    <cellStyle name="Comma 9 4" xfId="207" xr:uid="{00000000-0005-0000-0000-0000C5000000}"/>
    <cellStyle name="Comma 9 4 2" xfId="208" xr:uid="{00000000-0005-0000-0000-0000C6000000}"/>
    <cellStyle name="Comma 9 5" xfId="209" xr:uid="{00000000-0005-0000-0000-0000C7000000}"/>
    <cellStyle name="Currency" xfId="2348" builtinId="4"/>
    <cellStyle name="Currency [0] 2" xfId="210" xr:uid="{00000000-0005-0000-0000-0000C8000000}"/>
    <cellStyle name="Currency 10" xfId="211" xr:uid="{00000000-0005-0000-0000-0000C9000000}"/>
    <cellStyle name="Currency 10 2" xfId="212" xr:uid="{00000000-0005-0000-0000-0000CA000000}"/>
    <cellStyle name="Currency 10 2 2" xfId="213" xr:uid="{00000000-0005-0000-0000-0000CB000000}"/>
    <cellStyle name="Currency 10 2 2 2" xfId="214" xr:uid="{00000000-0005-0000-0000-0000CC000000}"/>
    <cellStyle name="Currency 10 2 3" xfId="215" xr:uid="{00000000-0005-0000-0000-0000CD000000}"/>
    <cellStyle name="Currency 10 3" xfId="216" xr:uid="{00000000-0005-0000-0000-0000CE000000}"/>
    <cellStyle name="Currency 10 3 2" xfId="217" xr:uid="{00000000-0005-0000-0000-0000CF000000}"/>
    <cellStyle name="Currency 10 4" xfId="218" xr:uid="{00000000-0005-0000-0000-0000D0000000}"/>
    <cellStyle name="Currency 11" xfId="219" xr:uid="{00000000-0005-0000-0000-0000D1000000}"/>
    <cellStyle name="Currency 11 2" xfId="220" xr:uid="{00000000-0005-0000-0000-0000D2000000}"/>
    <cellStyle name="Currency 11 2 2" xfId="221" xr:uid="{00000000-0005-0000-0000-0000D3000000}"/>
    <cellStyle name="Currency 11 2 2 2" xfId="222" xr:uid="{00000000-0005-0000-0000-0000D4000000}"/>
    <cellStyle name="Currency 11 2 3" xfId="223" xr:uid="{00000000-0005-0000-0000-0000D5000000}"/>
    <cellStyle name="Currency 11 3" xfId="224" xr:uid="{00000000-0005-0000-0000-0000D6000000}"/>
    <cellStyle name="Currency 11 3 2" xfId="225" xr:uid="{00000000-0005-0000-0000-0000D7000000}"/>
    <cellStyle name="Currency 11 4" xfId="226" xr:uid="{00000000-0005-0000-0000-0000D8000000}"/>
    <cellStyle name="Currency 12" xfId="227" xr:uid="{00000000-0005-0000-0000-0000D9000000}"/>
    <cellStyle name="Currency 12 2" xfId="228" xr:uid="{00000000-0005-0000-0000-0000DA000000}"/>
    <cellStyle name="Currency 12 2 2" xfId="229" xr:uid="{00000000-0005-0000-0000-0000DB000000}"/>
    <cellStyle name="Currency 12 3" xfId="230" xr:uid="{00000000-0005-0000-0000-0000DC000000}"/>
    <cellStyle name="Currency 13" xfId="231" xr:uid="{00000000-0005-0000-0000-0000DD000000}"/>
    <cellStyle name="Currency 14" xfId="232" xr:uid="{00000000-0005-0000-0000-0000DE000000}"/>
    <cellStyle name="Currency 14 2" xfId="233" xr:uid="{00000000-0005-0000-0000-0000DF000000}"/>
    <cellStyle name="Currency 15" xfId="234" xr:uid="{00000000-0005-0000-0000-0000E0000000}"/>
    <cellStyle name="Currency 16" xfId="4" xr:uid="{00000000-0005-0000-0000-0000E1000000}"/>
    <cellStyle name="Currency 17" xfId="235" xr:uid="{00000000-0005-0000-0000-0000E2000000}"/>
    <cellStyle name="Currency 18" xfId="236" xr:uid="{00000000-0005-0000-0000-0000E3000000}"/>
    <cellStyle name="Currency 19" xfId="237" xr:uid="{00000000-0005-0000-0000-0000E4000000}"/>
    <cellStyle name="Currency 2" xfId="238" xr:uid="{00000000-0005-0000-0000-0000E5000000}"/>
    <cellStyle name="Currency 2 2" xfId="239" xr:uid="{00000000-0005-0000-0000-0000E6000000}"/>
    <cellStyle name="Currency 2 2 2" xfId="240" xr:uid="{00000000-0005-0000-0000-0000E7000000}"/>
    <cellStyle name="Currency 2 2 2 2" xfId="241" xr:uid="{00000000-0005-0000-0000-0000E8000000}"/>
    <cellStyle name="Currency 2 2 2 3" xfId="242" xr:uid="{00000000-0005-0000-0000-0000E9000000}"/>
    <cellStyle name="Currency 2 2 2 3 2" xfId="243" xr:uid="{00000000-0005-0000-0000-0000EA000000}"/>
    <cellStyle name="Currency 2 3" xfId="244" xr:uid="{00000000-0005-0000-0000-0000EB000000}"/>
    <cellStyle name="Currency 2 3 2" xfId="245" xr:uid="{00000000-0005-0000-0000-0000EC000000}"/>
    <cellStyle name="Currency 2 3 2 2" xfId="246" xr:uid="{00000000-0005-0000-0000-0000ED000000}"/>
    <cellStyle name="Currency 2 3 2 2 2" xfId="247" xr:uid="{00000000-0005-0000-0000-0000EE000000}"/>
    <cellStyle name="Currency 2 3 2 2 2 2" xfId="248" xr:uid="{00000000-0005-0000-0000-0000EF000000}"/>
    <cellStyle name="Currency 2 3 2 2 2 2 2" xfId="249" xr:uid="{00000000-0005-0000-0000-0000F0000000}"/>
    <cellStyle name="Currency 2 3 2 2 2 3" xfId="250" xr:uid="{00000000-0005-0000-0000-0000F1000000}"/>
    <cellStyle name="Currency 2 3 2 2 3" xfId="251" xr:uid="{00000000-0005-0000-0000-0000F2000000}"/>
    <cellStyle name="Currency 2 3 2 2 3 2" xfId="252" xr:uid="{00000000-0005-0000-0000-0000F3000000}"/>
    <cellStyle name="Currency 2 3 2 2 4" xfId="253" xr:uid="{00000000-0005-0000-0000-0000F4000000}"/>
    <cellStyle name="Currency 2 3 2 3" xfId="254" xr:uid="{00000000-0005-0000-0000-0000F5000000}"/>
    <cellStyle name="Currency 2 3 2 3 2" xfId="255" xr:uid="{00000000-0005-0000-0000-0000F6000000}"/>
    <cellStyle name="Currency 2 3 2 3 2 2" xfId="256" xr:uid="{00000000-0005-0000-0000-0000F7000000}"/>
    <cellStyle name="Currency 2 3 2 3 3" xfId="257" xr:uid="{00000000-0005-0000-0000-0000F8000000}"/>
    <cellStyle name="Currency 2 3 2 4" xfId="258" xr:uid="{00000000-0005-0000-0000-0000F9000000}"/>
    <cellStyle name="Currency 2 3 2 4 2" xfId="259" xr:uid="{00000000-0005-0000-0000-0000FA000000}"/>
    <cellStyle name="Currency 2 3 2 5" xfId="260" xr:uid="{00000000-0005-0000-0000-0000FB000000}"/>
    <cellStyle name="Currency 2 3 3" xfId="261" xr:uid="{00000000-0005-0000-0000-0000FC000000}"/>
    <cellStyle name="Currency 2 3 4" xfId="262" xr:uid="{00000000-0005-0000-0000-0000FD000000}"/>
    <cellStyle name="Currency 2 3 4 2" xfId="263" xr:uid="{00000000-0005-0000-0000-0000FE000000}"/>
    <cellStyle name="Currency 2 3 4 2 2" xfId="264" xr:uid="{00000000-0005-0000-0000-0000FF000000}"/>
    <cellStyle name="Currency 2 3 4 2 2 2" xfId="265" xr:uid="{00000000-0005-0000-0000-000000010000}"/>
    <cellStyle name="Currency 2 3 4 2 3" xfId="266" xr:uid="{00000000-0005-0000-0000-000001010000}"/>
    <cellStyle name="Currency 2 3 4 3" xfId="267" xr:uid="{00000000-0005-0000-0000-000002010000}"/>
    <cellStyle name="Currency 2 3 4 3 2" xfId="268" xr:uid="{00000000-0005-0000-0000-000003010000}"/>
    <cellStyle name="Currency 2 3 4 4" xfId="269" xr:uid="{00000000-0005-0000-0000-000004010000}"/>
    <cellStyle name="Currency 2 3 5" xfId="270" xr:uid="{00000000-0005-0000-0000-000005010000}"/>
    <cellStyle name="Currency 2 3 5 2" xfId="271" xr:uid="{00000000-0005-0000-0000-000006010000}"/>
    <cellStyle name="Currency 2 3 5 2 2" xfId="272" xr:uid="{00000000-0005-0000-0000-000007010000}"/>
    <cellStyle name="Currency 2 3 5 3" xfId="273" xr:uid="{00000000-0005-0000-0000-000008010000}"/>
    <cellStyle name="Currency 2 3 6" xfId="274" xr:uid="{00000000-0005-0000-0000-000009010000}"/>
    <cellStyle name="Currency 2 3 6 2" xfId="275" xr:uid="{00000000-0005-0000-0000-00000A010000}"/>
    <cellStyle name="Currency 2 3 7" xfId="276" xr:uid="{00000000-0005-0000-0000-00000B010000}"/>
    <cellStyle name="Currency 2 4" xfId="277" xr:uid="{00000000-0005-0000-0000-00000C010000}"/>
    <cellStyle name="Currency 2 4 2" xfId="278" xr:uid="{00000000-0005-0000-0000-00000D010000}"/>
    <cellStyle name="Currency 2 4 2 2" xfId="279" xr:uid="{00000000-0005-0000-0000-00000E010000}"/>
    <cellStyle name="Currency 2 4 2 2 2" xfId="280" xr:uid="{00000000-0005-0000-0000-00000F010000}"/>
    <cellStyle name="Currency 2 4 2 2 2 2" xfId="281" xr:uid="{00000000-0005-0000-0000-000010010000}"/>
    <cellStyle name="Currency 2 4 2 2 3" xfId="282" xr:uid="{00000000-0005-0000-0000-000011010000}"/>
    <cellStyle name="Currency 2 4 2 3" xfId="283" xr:uid="{00000000-0005-0000-0000-000012010000}"/>
    <cellStyle name="Currency 2 4 2 3 2" xfId="284" xr:uid="{00000000-0005-0000-0000-000013010000}"/>
    <cellStyle name="Currency 2 4 2 4" xfId="285" xr:uid="{00000000-0005-0000-0000-000014010000}"/>
    <cellStyle name="Currency 2 4 3" xfId="286" xr:uid="{00000000-0005-0000-0000-000015010000}"/>
    <cellStyle name="Currency 2 4 3 2" xfId="287" xr:uid="{00000000-0005-0000-0000-000016010000}"/>
    <cellStyle name="Currency 2 4 3 2 2" xfId="288" xr:uid="{00000000-0005-0000-0000-000017010000}"/>
    <cellStyle name="Currency 2 4 3 3" xfId="289" xr:uid="{00000000-0005-0000-0000-000018010000}"/>
    <cellStyle name="Currency 2 4 4" xfId="290" xr:uid="{00000000-0005-0000-0000-000019010000}"/>
    <cellStyle name="Currency 2 4 4 2" xfId="291" xr:uid="{00000000-0005-0000-0000-00001A010000}"/>
    <cellStyle name="Currency 2 4 5" xfId="292" xr:uid="{00000000-0005-0000-0000-00001B010000}"/>
    <cellStyle name="Currency 2 5" xfId="293" xr:uid="{00000000-0005-0000-0000-00001C010000}"/>
    <cellStyle name="Currency 2 5 2" xfId="294" xr:uid="{00000000-0005-0000-0000-00001D010000}"/>
    <cellStyle name="Currency 2 5 2 2" xfId="295" xr:uid="{00000000-0005-0000-0000-00001E010000}"/>
    <cellStyle name="Currency 2 5 2 2 2" xfId="296" xr:uid="{00000000-0005-0000-0000-00001F010000}"/>
    <cellStyle name="Currency 2 5 2 2 2 2" xfId="297" xr:uid="{00000000-0005-0000-0000-000020010000}"/>
    <cellStyle name="Currency 2 5 2 2 3" xfId="298" xr:uid="{00000000-0005-0000-0000-000021010000}"/>
    <cellStyle name="Currency 2 5 2 3" xfId="299" xr:uid="{00000000-0005-0000-0000-000022010000}"/>
    <cellStyle name="Currency 2 5 2 3 2" xfId="300" xr:uid="{00000000-0005-0000-0000-000023010000}"/>
    <cellStyle name="Currency 2 5 2 4" xfId="301" xr:uid="{00000000-0005-0000-0000-000024010000}"/>
    <cellStyle name="Currency 2 5 3" xfId="302" xr:uid="{00000000-0005-0000-0000-000025010000}"/>
    <cellStyle name="Currency 2 5 3 2" xfId="303" xr:uid="{00000000-0005-0000-0000-000026010000}"/>
    <cellStyle name="Currency 2 5 3 2 2" xfId="304" xr:uid="{00000000-0005-0000-0000-000027010000}"/>
    <cellStyle name="Currency 2 5 3 3" xfId="305" xr:uid="{00000000-0005-0000-0000-000028010000}"/>
    <cellStyle name="Currency 2 5 4" xfId="306" xr:uid="{00000000-0005-0000-0000-000029010000}"/>
    <cellStyle name="Currency 2 5 4 2" xfId="307" xr:uid="{00000000-0005-0000-0000-00002A010000}"/>
    <cellStyle name="Currency 2 5 5" xfId="308" xr:uid="{00000000-0005-0000-0000-00002B010000}"/>
    <cellStyle name="Currency 2 6" xfId="309" xr:uid="{00000000-0005-0000-0000-00002C010000}"/>
    <cellStyle name="Currency 2 6 2" xfId="310" xr:uid="{00000000-0005-0000-0000-00002D010000}"/>
    <cellStyle name="Currency 2 6 2 2" xfId="311" xr:uid="{00000000-0005-0000-0000-00002E010000}"/>
    <cellStyle name="Currency 2 6 2 2 2" xfId="312" xr:uid="{00000000-0005-0000-0000-00002F010000}"/>
    <cellStyle name="Currency 2 6 2 2 2 2" xfId="313" xr:uid="{00000000-0005-0000-0000-000030010000}"/>
    <cellStyle name="Currency 2 6 2 2 3" xfId="314" xr:uid="{00000000-0005-0000-0000-000031010000}"/>
    <cellStyle name="Currency 2 6 2 3" xfId="315" xr:uid="{00000000-0005-0000-0000-000032010000}"/>
    <cellStyle name="Currency 2 6 2 3 2" xfId="316" xr:uid="{00000000-0005-0000-0000-000033010000}"/>
    <cellStyle name="Currency 2 6 2 4" xfId="317" xr:uid="{00000000-0005-0000-0000-000034010000}"/>
    <cellStyle name="Currency 2 6 3" xfId="318" xr:uid="{00000000-0005-0000-0000-000035010000}"/>
    <cellStyle name="Currency 2 6 3 2" xfId="319" xr:uid="{00000000-0005-0000-0000-000036010000}"/>
    <cellStyle name="Currency 2 6 3 2 2" xfId="320" xr:uid="{00000000-0005-0000-0000-000037010000}"/>
    <cellStyle name="Currency 2 6 3 3" xfId="321" xr:uid="{00000000-0005-0000-0000-000038010000}"/>
    <cellStyle name="Currency 2 6 4" xfId="322" xr:uid="{00000000-0005-0000-0000-000039010000}"/>
    <cellStyle name="Currency 2 6 4 2" xfId="323" xr:uid="{00000000-0005-0000-0000-00003A010000}"/>
    <cellStyle name="Currency 2 6 5" xfId="324" xr:uid="{00000000-0005-0000-0000-00003B010000}"/>
    <cellStyle name="Currency 20" xfId="325" xr:uid="{00000000-0005-0000-0000-00003C010000}"/>
    <cellStyle name="Currency 21" xfId="326" xr:uid="{00000000-0005-0000-0000-00003D010000}"/>
    <cellStyle name="Currency 22" xfId="327" xr:uid="{00000000-0005-0000-0000-00003E010000}"/>
    <cellStyle name="Currency 23" xfId="328" xr:uid="{00000000-0005-0000-0000-00003F010000}"/>
    <cellStyle name="Currency 24" xfId="329" xr:uid="{00000000-0005-0000-0000-000040010000}"/>
    <cellStyle name="Currency 25" xfId="330" xr:uid="{00000000-0005-0000-0000-000041010000}"/>
    <cellStyle name="Currency 26" xfId="331" xr:uid="{00000000-0005-0000-0000-000042010000}"/>
    <cellStyle name="Currency 27" xfId="332" xr:uid="{00000000-0005-0000-0000-000043010000}"/>
    <cellStyle name="Currency 28" xfId="333" xr:uid="{00000000-0005-0000-0000-000044010000}"/>
    <cellStyle name="Currency 29" xfId="334" xr:uid="{00000000-0005-0000-0000-000045010000}"/>
    <cellStyle name="Currency 3" xfId="335" xr:uid="{00000000-0005-0000-0000-000046010000}"/>
    <cellStyle name="Currency 3 2" xfId="336" xr:uid="{00000000-0005-0000-0000-000047010000}"/>
    <cellStyle name="Currency 3 2 2" xfId="337" xr:uid="{00000000-0005-0000-0000-000048010000}"/>
    <cellStyle name="Currency 3 2 2 2" xfId="338" xr:uid="{00000000-0005-0000-0000-000049010000}"/>
    <cellStyle name="Currency 3 2 2 2 2" xfId="339" xr:uid="{00000000-0005-0000-0000-00004A010000}"/>
    <cellStyle name="Currency 3 2 2 2 2 2" xfId="340" xr:uid="{00000000-0005-0000-0000-00004B010000}"/>
    <cellStyle name="Currency 3 2 2 2 2 2 2" xfId="341" xr:uid="{00000000-0005-0000-0000-00004C010000}"/>
    <cellStyle name="Currency 3 2 2 2 2 3" xfId="342" xr:uid="{00000000-0005-0000-0000-00004D010000}"/>
    <cellStyle name="Currency 3 2 2 2 3" xfId="343" xr:uid="{00000000-0005-0000-0000-00004E010000}"/>
    <cellStyle name="Currency 3 2 2 2 3 2" xfId="344" xr:uid="{00000000-0005-0000-0000-00004F010000}"/>
    <cellStyle name="Currency 3 2 2 2 4" xfId="345" xr:uid="{00000000-0005-0000-0000-000050010000}"/>
    <cellStyle name="Currency 3 2 2 3" xfId="346" xr:uid="{00000000-0005-0000-0000-000051010000}"/>
    <cellStyle name="Currency 3 2 2 3 2" xfId="347" xr:uid="{00000000-0005-0000-0000-000052010000}"/>
    <cellStyle name="Currency 3 2 2 3 2 2" xfId="348" xr:uid="{00000000-0005-0000-0000-000053010000}"/>
    <cellStyle name="Currency 3 2 2 3 3" xfId="349" xr:uid="{00000000-0005-0000-0000-000054010000}"/>
    <cellStyle name="Currency 3 2 2 4" xfId="350" xr:uid="{00000000-0005-0000-0000-000055010000}"/>
    <cellStyle name="Currency 3 2 2 4 2" xfId="351" xr:uid="{00000000-0005-0000-0000-000056010000}"/>
    <cellStyle name="Currency 3 2 2 5" xfId="352" xr:uid="{00000000-0005-0000-0000-000057010000}"/>
    <cellStyle name="Currency 3 2 3" xfId="353" xr:uid="{00000000-0005-0000-0000-000058010000}"/>
    <cellStyle name="Currency 3 2 4" xfId="354" xr:uid="{00000000-0005-0000-0000-000059010000}"/>
    <cellStyle name="Currency 3 2 4 2" xfId="355" xr:uid="{00000000-0005-0000-0000-00005A010000}"/>
    <cellStyle name="Currency 3 2 4 2 2" xfId="356" xr:uid="{00000000-0005-0000-0000-00005B010000}"/>
    <cellStyle name="Currency 3 2 4 2 2 2" xfId="357" xr:uid="{00000000-0005-0000-0000-00005C010000}"/>
    <cellStyle name="Currency 3 2 4 2 3" xfId="358" xr:uid="{00000000-0005-0000-0000-00005D010000}"/>
    <cellStyle name="Currency 3 2 4 3" xfId="359" xr:uid="{00000000-0005-0000-0000-00005E010000}"/>
    <cellStyle name="Currency 3 2 4 3 2" xfId="360" xr:uid="{00000000-0005-0000-0000-00005F010000}"/>
    <cellStyle name="Currency 3 2 4 4" xfId="361" xr:uid="{00000000-0005-0000-0000-000060010000}"/>
    <cellStyle name="Currency 3 2 5" xfId="362" xr:uid="{00000000-0005-0000-0000-000061010000}"/>
    <cellStyle name="Currency 3 2 5 2" xfId="363" xr:uid="{00000000-0005-0000-0000-000062010000}"/>
    <cellStyle name="Currency 3 2 5 2 2" xfId="364" xr:uid="{00000000-0005-0000-0000-000063010000}"/>
    <cellStyle name="Currency 3 2 5 3" xfId="365" xr:uid="{00000000-0005-0000-0000-000064010000}"/>
    <cellStyle name="Currency 3 2 6" xfId="366" xr:uid="{00000000-0005-0000-0000-000065010000}"/>
    <cellStyle name="Currency 3 2 6 2" xfId="367" xr:uid="{00000000-0005-0000-0000-000066010000}"/>
    <cellStyle name="Currency 3 2 7" xfId="368" xr:uid="{00000000-0005-0000-0000-000067010000}"/>
    <cellStyle name="Currency 3 3" xfId="369" xr:uid="{00000000-0005-0000-0000-000068010000}"/>
    <cellStyle name="Currency 3 3 2" xfId="370" xr:uid="{00000000-0005-0000-0000-000069010000}"/>
    <cellStyle name="Currency 3 3 2 2" xfId="371" xr:uid="{00000000-0005-0000-0000-00006A010000}"/>
    <cellStyle name="Currency 3 3 2 2 2" xfId="372" xr:uid="{00000000-0005-0000-0000-00006B010000}"/>
    <cellStyle name="Currency 3 3 2 2 2 2" xfId="373" xr:uid="{00000000-0005-0000-0000-00006C010000}"/>
    <cellStyle name="Currency 3 3 2 2 3" xfId="374" xr:uid="{00000000-0005-0000-0000-00006D010000}"/>
    <cellStyle name="Currency 3 3 2 3" xfId="375" xr:uid="{00000000-0005-0000-0000-00006E010000}"/>
    <cellStyle name="Currency 3 3 2 3 2" xfId="376" xr:uid="{00000000-0005-0000-0000-00006F010000}"/>
    <cellStyle name="Currency 3 3 2 4" xfId="377" xr:uid="{00000000-0005-0000-0000-000070010000}"/>
    <cellStyle name="Currency 3 3 3" xfId="378" xr:uid="{00000000-0005-0000-0000-000071010000}"/>
    <cellStyle name="Currency 3 3 3 2" xfId="379" xr:uid="{00000000-0005-0000-0000-000072010000}"/>
    <cellStyle name="Currency 3 3 3 2 2" xfId="380" xr:uid="{00000000-0005-0000-0000-000073010000}"/>
    <cellStyle name="Currency 3 3 3 3" xfId="381" xr:uid="{00000000-0005-0000-0000-000074010000}"/>
    <cellStyle name="Currency 3 3 4" xfId="382" xr:uid="{00000000-0005-0000-0000-000075010000}"/>
    <cellStyle name="Currency 3 3 4 2" xfId="383" xr:uid="{00000000-0005-0000-0000-000076010000}"/>
    <cellStyle name="Currency 3 3 5" xfId="384" xr:uid="{00000000-0005-0000-0000-000077010000}"/>
    <cellStyle name="Currency 3 4" xfId="385" xr:uid="{00000000-0005-0000-0000-000078010000}"/>
    <cellStyle name="Currency 3 4 2" xfId="386" xr:uid="{00000000-0005-0000-0000-000079010000}"/>
    <cellStyle name="Currency 3 4 2 2" xfId="387" xr:uid="{00000000-0005-0000-0000-00007A010000}"/>
    <cellStyle name="Currency 3 4 2 2 2" xfId="388" xr:uid="{00000000-0005-0000-0000-00007B010000}"/>
    <cellStyle name="Currency 3 4 2 2 2 2" xfId="389" xr:uid="{00000000-0005-0000-0000-00007C010000}"/>
    <cellStyle name="Currency 3 4 2 2 3" xfId="390" xr:uid="{00000000-0005-0000-0000-00007D010000}"/>
    <cellStyle name="Currency 3 4 2 3" xfId="391" xr:uid="{00000000-0005-0000-0000-00007E010000}"/>
    <cellStyle name="Currency 3 4 2 3 2" xfId="392" xr:uid="{00000000-0005-0000-0000-00007F010000}"/>
    <cellStyle name="Currency 3 4 2 4" xfId="393" xr:uid="{00000000-0005-0000-0000-000080010000}"/>
    <cellStyle name="Currency 3 4 3" xfId="394" xr:uid="{00000000-0005-0000-0000-000081010000}"/>
    <cellStyle name="Currency 3 4 3 2" xfId="395" xr:uid="{00000000-0005-0000-0000-000082010000}"/>
    <cellStyle name="Currency 3 4 3 2 2" xfId="396" xr:uid="{00000000-0005-0000-0000-000083010000}"/>
    <cellStyle name="Currency 3 4 3 3" xfId="397" xr:uid="{00000000-0005-0000-0000-000084010000}"/>
    <cellStyle name="Currency 3 4 4" xfId="398" xr:uid="{00000000-0005-0000-0000-000085010000}"/>
    <cellStyle name="Currency 3 4 4 2" xfId="399" xr:uid="{00000000-0005-0000-0000-000086010000}"/>
    <cellStyle name="Currency 3 4 5" xfId="400" xr:uid="{00000000-0005-0000-0000-000087010000}"/>
    <cellStyle name="Currency 3 5" xfId="401" xr:uid="{00000000-0005-0000-0000-000088010000}"/>
    <cellStyle name="Currency 3 5 2" xfId="402" xr:uid="{00000000-0005-0000-0000-000089010000}"/>
    <cellStyle name="Currency 3 5 2 2" xfId="403" xr:uid="{00000000-0005-0000-0000-00008A010000}"/>
    <cellStyle name="Currency 3 5 2 2 2" xfId="404" xr:uid="{00000000-0005-0000-0000-00008B010000}"/>
    <cellStyle name="Currency 3 5 2 2 2 2" xfId="405" xr:uid="{00000000-0005-0000-0000-00008C010000}"/>
    <cellStyle name="Currency 3 5 2 2 3" xfId="406" xr:uid="{00000000-0005-0000-0000-00008D010000}"/>
    <cellStyle name="Currency 3 5 2 3" xfId="407" xr:uid="{00000000-0005-0000-0000-00008E010000}"/>
    <cellStyle name="Currency 3 5 2 3 2" xfId="408" xr:uid="{00000000-0005-0000-0000-00008F010000}"/>
    <cellStyle name="Currency 3 5 2 4" xfId="409" xr:uid="{00000000-0005-0000-0000-000090010000}"/>
    <cellStyle name="Currency 3 5 3" xfId="410" xr:uid="{00000000-0005-0000-0000-000091010000}"/>
    <cellStyle name="Currency 3 5 3 2" xfId="411" xr:uid="{00000000-0005-0000-0000-000092010000}"/>
    <cellStyle name="Currency 3 5 3 2 2" xfId="412" xr:uid="{00000000-0005-0000-0000-000093010000}"/>
    <cellStyle name="Currency 3 5 3 3" xfId="413" xr:uid="{00000000-0005-0000-0000-000094010000}"/>
    <cellStyle name="Currency 3 5 4" xfId="414" xr:uid="{00000000-0005-0000-0000-000095010000}"/>
    <cellStyle name="Currency 3 5 4 2" xfId="415" xr:uid="{00000000-0005-0000-0000-000096010000}"/>
    <cellStyle name="Currency 3 5 5" xfId="416" xr:uid="{00000000-0005-0000-0000-000097010000}"/>
    <cellStyle name="Currency 3 6" xfId="3" xr:uid="{00000000-0005-0000-0000-000098010000}"/>
    <cellStyle name="Currency 3 6 2" xfId="417" xr:uid="{00000000-0005-0000-0000-000099010000}"/>
    <cellStyle name="Currency 3 6 2 2" xfId="418" xr:uid="{00000000-0005-0000-0000-00009A010000}"/>
    <cellStyle name="Currency 3 6 3" xfId="7" xr:uid="{00000000-0005-0000-0000-00009B010000}"/>
    <cellStyle name="Currency 3 6 4" xfId="419" xr:uid="{00000000-0005-0000-0000-00009C010000}"/>
    <cellStyle name="Currency 3 7" xfId="420" xr:uid="{00000000-0005-0000-0000-00009D010000}"/>
    <cellStyle name="Currency 3 7 2" xfId="421" xr:uid="{00000000-0005-0000-0000-00009E010000}"/>
    <cellStyle name="Currency 3 8" xfId="422" xr:uid="{00000000-0005-0000-0000-00009F010000}"/>
    <cellStyle name="Currency 3 8 2" xfId="423" xr:uid="{00000000-0005-0000-0000-0000A0010000}"/>
    <cellStyle name="Currency 3 9" xfId="424" xr:uid="{00000000-0005-0000-0000-0000A1010000}"/>
    <cellStyle name="Currency 30" xfId="425" xr:uid="{00000000-0005-0000-0000-0000A2010000}"/>
    <cellStyle name="Currency 31" xfId="426" xr:uid="{00000000-0005-0000-0000-0000A3010000}"/>
    <cellStyle name="Currency 32" xfId="427" xr:uid="{00000000-0005-0000-0000-0000A4010000}"/>
    <cellStyle name="Currency 33" xfId="428" xr:uid="{00000000-0005-0000-0000-0000A5010000}"/>
    <cellStyle name="Currency 34" xfId="429" xr:uid="{00000000-0005-0000-0000-0000A6010000}"/>
    <cellStyle name="Currency 35" xfId="430" xr:uid="{00000000-0005-0000-0000-0000A7010000}"/>
    <cellStyle name="Currency 36" xfId="431" xr:uid="{00000000-0005-0000-0000-0000A8010000}"/>
    <cellStyle name="Currency 37" xfId="432" xr:uid="{00000000-0005-0000-0000-0000A9010000}"/>
    <cellStyle name="Currency 38" xfId="433" xr:uid="{00000000-0005-0000-0000-0000AA010000}"/>
    <cellStyle name="Currency 39" xfId="434" xr:uid="{00000000-0005-0000-0000-0000AB010000}"/>
    <cellStyle name="Currency 4" xfId="435" xr:uid="{00000000-0005-0000-0000-0000AC010000}"/>
    <cellStyle name="Currency 4 10" xfId="436" xr:uid="{00000000-0005-0000-0000-0000AD010000}"/>
    <cellStyle name="Currency 4 10 2" xfId="437" xr:uid="{00000000-0005-0000-0000-0000AE010000}"/>
    <cellStyle name="Currency 4 11" xfId="438" xr:uid="{00000000-0005-0000-0000-0000AF010000}"/>
    <cellStyle name="Currency 4 11 2" xfId="439" xr:uid="{00000000-0005-0000-0000-0000B0010000}"/>
    <cellStyle name="Currency 4 12" xfId="440" xr:uid="{00000000-0005-0000-0000-0000B1010000}"/>
    <cellStyle name="Currency 4 13" xfId="2343" xr:uid="{00000000-0005-0000-0000-0000B2010000}"/>
    <cellStyle name="Currency 4 2" xfId="441" xr:uid="{00000000-0005-0000-0000-0000B3010000}"/>
    <cellStyle name="Currency 4 2 2" xfId="442" xr:uid="{00000000-0005-0000-0000-0000B4010000}"/>
    <cellStyle name="Currency 4 2 2 2" xfId="443" xr:uid="{00000000-0005-0000-0000-0000B5010000}"/>
    <cellStyle name="Currency 4 2 2 2 2" xfId="444" xr:uid="{00000000-0005-0000-0000-0000B6010000}"/>
    <cellStyle name="Currency 4 2 2 2 2 2" xfId="445" xr:uid="{00000000-0005-0000-0000-0000B7010000}"/>
    <cellStyle name="Currency 4 2 2 2 2 2 2" xfId="446" xr:uid="{00000000-0005-0000-0000-0000B8010000}"/>
    <cellStyle name="Currency 4 2 2 2 2 3" xfId="447" xr:uid="{00000000-0005-0000-0000-0000B9010000}"/>
    <cellStyle name="Currency 4 2 2 2 3" xfId="448" xr:uid="{00000000-0005-0000-0000-0000BA010000}"/>
    <cellStyle name="Currency 4 2 2 2 3 2" xfId="449" xr:uid="{00000000-0005-0000-0000-0000BB010000}"/>
    <cellStyle name="Currency 4 2 2 2 4" xfId="450" xr:uid="{00000000-0005-0000-0000-0000BC010000}"/>
    <cellStyle name="Currency 4 2 2 3" xfId="451" xr:uid="{00000000-0005-0000-0000-0000BD010000}"/>
    <cellStyle name="Currency 4 2 2 3 2" xfId="452" xr:uid="{00000000-0005-0000-0000-0000BE010000}"/>
    <cellStyle name="Currency 4 2 2 3 2 2" xfId="453" xr:uid="{00000000-0005-0000-0000-0000BF010000}"/>
    <cellStyle name="Currency 4 2 2 3 3" xfId="454" xr:uid="{00000000-0005-0000-0000-0000C0010000}"/>
    <cellStyle name="Currency 4 2 2 4" xfId="455" xr:uid="{00000000-0005-0000-0000-0000C1010000}"/>
    <cellStyle name="Currency 4 2 2 4 2" xfId="456" xr:uid="{00000000-0005-0000-0000-0000C2010000}"/>
    <cellStyle name="Currency 4 2 2 5" xfId="457" xr:uid="{00000000-0005-0000-0000-0000C3010000}"/>
    <cellStyle name="Currency 4 2 3" xfId="458" xr:uid="{00000000-0005-0000-0000-0000C4010000}"/>
    <cellStyle name="Currency 4 2 4" xfId="459" xr:uid="{00000000-0005-0000-0000-0000C5010000}"/>
    <cellStyle name="Currency 4 2 4 2" xfId="460" xr:uid="{00000000-0005-0000-0000-0000C6010000}"/>
    <cellStyle name="Currency 4 2 4 2 2" xfId="461" xr:uid="{00000000-0005-0000-0000-0000C7010000}"/>
    <cellStyle name="Currency 4 2 4 2 2 2" xfId="462" xr:uid="{00000000-0005-0000-0000-0000C8010000}"/>
    <cellStyle name="Currency 4 2 4 2 2 2 2" xfId="463" xr:uid="{00000000-0005-0000-0000-0000C9010000}"/>
    <cellStyle name="Currency 4 2 4 2 2 3" xfId="464" xr:uid="{00000000-0005-0000-0000-0000CA010000}"/>
    <cellStyle name="Currency 4 2 4 2 3" xfId="465" xr:uid="{00000000-0005-0000-0000-0000CB010000}"/>
    <cellStyle name="Currency 4 2 4 2 3 2" xfId="466" xr:uid="{00000000-0005-0000-0000-0000CC010000}"/>
    <cellStyle name="Currency 4 2 4 2 4" xfId="467" xr:uid="{00000000-0005-0000-0000-0000CD010000}"/>
    <cellStyle name="Currency 4 2 4 3" xfId="468" xr:uid="{00000000-0005-0000-0000-0000CE010000}"/>
    <cellStyle name="Currency 4 2 4 3 2" xfId="469" xr:uid="{00000000-0005-0000-0000-0000CF010000}"/>
    <cellStyle name="Currency 4 2 4 3 2 2" xfId="470" xr:uid="{00000000-0005-0000-0000-0000D0010000}"/>
    <cellStyle name="Currency 4 2 4 3 3" xfId="471" xr:uid="{00000000-0005-0000-0000-0000D1010000}"/>
    <cellStyle name="Currency 4 2 4 4" xfId="472" xr:uid="{00000000-0005-0000-0000-0000D2010000}"/>
    <cellStyle name="Currency 4 2 4 4 2" xfId="473" xr:uid="{00000000-0005-0000-0000-0000D3010000}"/>
    <cellStyle name="Currency 4 2 4 5" xfId="474" xr:uid="{00000000-0005-0000-0000-0000D4010000}"/>
    <cellStyle name="Currency 4 2 5" xfId="475" xr:uid="{00000000-0005-0000-0000-0000D5010000}"/>
    <cellStyle name="Currency 4 2 5 2" xfId="476" xr:uid="{00000000-0005-0000-0000-0000D6010000}"/>
    <cellStyle name="Currency 4 2 5 2 2" xfId="477" xr:uid="{00000000-0005-0000-0000-0000D7010000}"/>
    <cellStyle name="Currency 4 2 5 2 2 2" xfId="478" xr:uid="{00000000-0005-0000-0000-0000D8010000}"/>
    <cellStyle name="Currency 4 2 5 2 3" xfId="479" xr:uid="{00000000-0005-0000-0000-0000D9010000}"/>
    <cellStyle name="Currency 4 2 5 3" xfId="480" xr:uid="{00000000-0005-0000-0000-0000DA010000}"/>
    <cellStyle name="Currency 4 2 5 3 2" xfId="481" xr:uid="{00000000-0005-0000-0000-0000DB010000}"/>
    <cellStyle name="Currency 4 2 5 4" xfId="482" xr:uid="{00000000-0005-0000-0000-0000DC010000}"/>
    <cellStyle name="Currency 4 2 6" xfId="483" xr:uid="{00000000-0005-0000-0000-0000DD010000}"/>
    <cellStyle name="Currency 4 2 6 2" xfId="484" xr:uid="{00000000-0005-0000-0000-0000DE010000}"/>
    <cellStyle name="Currency 4 2 6 2 2" xfId="485" xr:uid="{00000000-0005-0000-0000-0000DF010000}"/>
    <cellStyle name="Currency 4 2 6 3" xfId="486" xr:uid="{00000000-0005-0000-0000-0000E0010000}"/>
    <cellStyle name="Currency 4 2 7" xfId="487" xr:uid="{00000000-0005-0000-0000-0000E1010000}"/>
    <cellStyle name="Currency 4 2 7 2" xfId="488" xr:uid="{00000000-0005-0000-0000-0000E2010000}"/>
    <cellStyle name="Currency 4 2 8" xfId="489" xr:uid="{00000000-0005-0000-0000-0000E3010000}"/>
    <cellStyle name="Currency 4 3" xfId="490" xr:uid="{00000000-0005-0000-0000-0000E4010000}"/>
    <cellStyle name="Currency 4 3 2" xfId="491" xr:uid="{00000000-0005-0000-0000-0000E5010000}"/>
    <cellStyle name="Currency 4 3 2 2" xfId="492" xr:uid="{00000000-0005-0000-0000-0000E6010000}"/>
    <cellStyle name="Currency 4 3 2 2 2" xfId="493" xr:uid="{00000000-0005-0000-0000-0000E7010000}"/>
    <cellStyle name="Currency 4 3 2 2 2 2" xfId="494" xr:uid="{00000000-0005-0000-0000-0000E8010000}"/>
    <cellStyle name="Currency 4 3 2 2 2 2 2" xfId="495" xr:uid="{00000000-0005-0000-0000-0000E9010000}"/>
    <cellStyle name="Currency 4 3 2 2 2 3" xfId="496" xr:uid="{00000000-0005-0000-0000-0000EA010000}"/>
    <cellStyle name="Currency 4 3 2 2 3" xfId="497" xr:uid="{00000000-0005-0000-0000-0000EB010000}"/>
    <cellStyle name="Currency 4 3 2 2 3 2" xfId="498" xr:uid="{00000000-0005-0000-0000-0000EC010000}"/>
    <cellStyle name="Currency 4 3 2 2 4" xfId="499" xr:uid="{00000000-0005-0000-0000-0000ED010000}"/>
    <cellStyle name="Currency 4 3 2 3" xfId="500" xr:uid="{00000000-0005-0000-0000-0000EE010000}"/>
    <cellStyle name="Currency 4 3 2 3 2" xfId="501" xr:uid="{00000000-0005-0000-0000-0000EF010000}"/>
    <cellStyle name="Currency 4 3 2 3 2 2" xfId="502" xr:uid="{00000000-0005-0000-0000-0000F0010000}"/>
    <cellStyle name="Currency 4 3 2 3 3" xfId="503" xr:uid="{00000000-0005-0000-0000-0000F1010000}"/>
    <cellStyle name="Currency 4 3 2 4" xfId="504" xr:uid="{00000000-0005-0000-0000-0000F2010000}"/>
    <cellStyle name="Currency 4 3 2 4 2" xfId="505" xr:uid="{00000000-0005-0000-0000-0000F3010000}"/>
    <cellStyle name="Currency 4 3 2 5" xfId="506" xr:uid="{00000000-0005-0000-0000-0000F4010000}"/>
    <cellStyle name="Currency 4 3 3" xfId="507" xr:uid="{00000000-0005-0000-0000-0000F5010000}"/>
    <cellStyle name="Currency 4 3 3 2" xfId="508" xr:uid="{00000000-0005-0000-0000-0000F6010000}"/>
    <cellStyle name="Currency 4 3 3 2 2" xfId="509" xr:uid="{00000000-0005-0000-0000-0000F7010000}"/>
    <cellStyle name="Currency 4 3 3 2 2 2" xfId="510" xr:uid="{00000000-0005-0000-0000-0000F8010000}"/>
    <cellStyle name="Currency 4 3 3 2 3" xfId="511" xr:uid="{00000000-0005-0000-0000-0000F9010000}"/>
    <cellStyle name="Currency 4 3 3 3" xfId="512" xr:uid="{00000000-0005-0000-0000-0000FA010000}"/>
    <cellStyle name="Currency 4 3 3 3 2" xfId="513" xr:uid="{00000000-0005-0000-0000-0000FB010000}"/>
    <cellStyle name="Currency 4 3 3 4" xfId="514" xr:uid="{00000000-0005-0000-0000-0000FC010000}"/>
    <cellStyle name="Currency 4 3 4" xfId="515" xr:uid="{00000000-0005-0000-0000-0000FD010000}"/>
    <cellStyle name="Currency 4 3 4 2" xfId="516" xr:uid="{00000000-0005-0000-0000-0000FE010000}"/>
    <cellStyle name="Currency 4 3 4 2 2" xfId="517" xr:uid="{00000000-0005-0000-0000-0000FF010000}"/>
    <cellStyle name="Currency 4 3 4 3" xfId="518" xr:uid="{00000000-0005-0000-0000-000000020000}"/>
    <cellStyle name="Currency 4 3 5" xfId="519" xr:uid="{00000000-0005-0000-0000-000001020000}"/>
    <cellStyle name="Currency 4 3 5 2" xfId="520" xr:uid="{00000000-0005-0000-0000-000002020000}"/>
    <cellStyle name="Currency 4 3 6" xfId="521" xr:uid="{00000000-0005-0000-0000-000003020000}"/>
    <cellStyle name="Currency 4 4" xfId="522" xr:uid="{00000000-0005-0000-0000-000004020000}"/>
    <cellStyle name="Currency 4 4 2" xfId="523" xr:uid="{00000000-0005-0000-0000-000005020000}"/>
    <cellStyle name="Currency 4 4 2 2" xfId="524" xr:uid="{00000000-0005-0000-0000-000006020000}"/>
    <cellStyle name="Currency 4 4 2 2 2" xfId="525" xr:uid="{00000000-0005-0000-0000-000007020000}"/>
    <cellStyle name="Currency 4 4 2 2 2 2" xfId="526" xr:uid="{00000000-0005-0000-0000-000008020000}"/>
    <cellStyle name="Currency 4 4 2 2 2 2 2" xfId="527" xr:uid="{00000000-0005-0000-0000-000009020000}"/>
    <cellStyle name="Currency 4 4 2 2 2 3" xfId="528" xr:uid="{00000000-0005-0000-0000-00000A020000}"/>
    <cellStyle name="Currency 4 4 2 2 3" xfId="529" xr:uid="{00000000-0005-0000-0000-00000B020000}"/>
    <cellStyle name="Currency 4 4 2 2 3 2" xfId="530" xr:uid="{00000000-0005-0000-0000-00000C020000}"/>
    <cellStyle name="Currency 4 4 2 2 4" xfId="531" xr:uid="{00000000-0005-0000-0000-00000D020000}"/>
    <cellStyle name="Currency 4 4 2 3" xfId="532" xr:uid="{00000000-0005-0000-0000-00000E020000}"/>
    <cellStyle name="Currency 4 4 2 3 2" xfId="533" xr:uid="{00000000-0005-0000-0000-00000F020000}"/>
    <cellStyle name="Currency 4 4 2 3 2 2" xfId="534" xr:uid="{00000000-0005-0000-0000-000010020000}"/>
    <cellStyle name="Currency 4 4 2 3 3" xfId="535" xr:uid="{00000000-0005-0000-0000-000011020000}"/>
    <cellStyle name="Currency 4 4 2 4" xfId="536" xr:uid="{00000000-0005-0000-0000-000012020000}"/>
    <cellStyle name="Currency 4 4 2 4 2" xfId="537" xr:uid="{00000000-0005-0000-0000-000013020000}"/>
    <cellStyle name="Currency 4 4 2 5" xfId="538" xr:uid="{00000000-0005-0000-0000-000014020000}"/>
    <cellStyle name="Currency 4 4 3" xfId="539" xr:uid="{00000000-0005-0000-0000-000015020000}"/>
    <cellStyle name="Currency 4 4 3 2" xfId="540" xr:uid="{00000000-0005-0000-0000-000016020000}"/>
    <cellStyle name="Currency 4 4 3 2 2" xfId="541" xr:uid="{00000000-0005-0000-0000-000017020000}"/>
    <cellStyle name="Currency 4 4 3 2 2 2" xfId="542" xr:uid="{00000000-0005-0000-0000-000018020000}"/>
    <cellStyle name="Currency 4 4 3 2 3" xfId="543" xr:uid="{00000000-0005-0000-0000-000019020000}"/>
    <cellStyle name="Currency 4 4 3 3" xfId="544" xr:uid="{00000000-0005-0000-0000-00001A020000}"/>
    <cellStyle name="Currency 4 4 3 3 2" xfId="545" xr:uid="{00000000-0005-0000-0000-00001B020000}"/>
    <cellStyle name="Currency 4 4 3 4" xfId="546" xr:uid="{00000000-0005-0000-0000-00001C020000}"/>
    <cellStyle name="Currency 4 4 4" xfId="547" xr:uid="{00000000-0005-0000-0000-00001D020000}"/>
    <cellStyle name="Currency 4 4 4 2" xfId="548" xr:uid="{00000000-0005-0000-0000-00001E020000}"/>
    <cellStyle name="Currency 4 4 4 2 2" xfId="549" xr:uid="{00000000-0005-0000-0000-00001F020000}"/>
    <cellStyle name="Currency 4 4 4 3" xfId="550" xr:uid="{00000000-0005-0000-0000-000020020000}"/>
    <cellStyle name="Currency 4 4 5" xfId="551" xr:uid="{00000000-0005-0000-0000-000021020000}"/>
    <cellStyle name="Currency 4 4 5 2" xfId="552" xr:uid="{00000000-0005-0000-0000-000022020000}"/>
    <cellStyle name="Currency 4 4 6" xfId="553" xr:uid="{00000000-0005-0000-0000-000023020000}"/>
    <cellStyle name="Currency 4 5" xfId="554" xr:uid="{00000000-0005-0000-0000-000024020000}"/>
    <cellStyle name="Currency 4 5 2" xfId="555" xr:uid="{00000000-0005-0000-0000-000025020000}"/>
    <cellStyle name="Currency 4 5 2 2" xfId="556" xr:uid="{00000000-0005-0000-0000-000026020000}"/>
    <cellStyle name="Currency 4 5 2 2 2" xfId="557" xr:uid="{00000000-0005-0000-0000-000027020000}"/>
    <cellStyle name="Currency 4 5 2 2 2 2" xfId="558" xr:uid="{00000000-0005-0000-0000-000028020000}"/>
    <cellStyle name="Currency 4 5 2 2 3" xfId="559" xr:uid="{00000000-0005-0000-0000-000029020000}"/>
    <cellStyle name="Currency 4 5 2 3" xfId="560" xr:uid="{00000000-0005-0000-0000-00002A020000}"/>
    <cellStyle name="Currency 4 5 2 3 2" xfId="561" xr:uid="{00000000-0005-0000-0000-00002B020000}"/>
    <cellStyle name="Currency 4 5 2 4" xfId="562" xr:uid="{00000000-0005-0000-0000-00002C020000}"/>
    <cellStyle name="Currency 4 5 3" xfId="563" xr:uid="{00000000-0005-0000-0000-00002D020000}"/>
    <cellStyle name="Currency 4 5 3 2" xfId="564" xr:uid="{00000000-0005-0000-0000-00002E020000}"/>
    <cellStyle name="Currency 4 5 3 2 2" xfId="565" xr:uid="{00000000-0005-0000-0000-00002F020000}"/>
    <cellStyle name="Currency 4 5 3 3" xfId="566" xr:uid="{00000000-0005-0000-0000-000030020000}"/>
    <cellStyle name="Currency 4 5 4" xfId="567" xr:uid="{00000000-0005-0000-0000-000031020000}"/>
    <cellStyle name="Currency 4 5 4 2" xfId="568" xr:uid="{00000000-0005-0000-0000-000032020000}"/>
    <cellStyle name="Currency 4 5 5" xfId="569" xr:uid="{00000000-0005-0000-0000-000033020000}"/>
    <cellStyle name="Currency 4 6" xfId="570" xr:uid="{00000000-0005-0000-0000-000034020000}"/>
    <cellStyle name="Currency 4 6 2" xfId="571" xr:uid="{00000000-0005-0000-0000-000035020000}"/>
    <cellStyle name="Currency 4 6 2 2" xfId="572" xr:uid="{00000000-0005-0000-0000-000036020000}"/>
    <cellStyle name="Currency 4 6 2 2 2" xfId="573" xr:uid="{00000000-0005-0000-0000-000037020000}"/>
    <cellStyle name="Currency 4 6 2 2 2 2" xfId="574" xr:uid="{00000000-0005-0000-0000-000038020000}"/>
    <cellStyle name="Currency 4 6 2 2 3" xfId="575" xr:uid="{00000000-0005-0000-0000-000039020000}"/>
    <cellStyle name="Currency 4 6 2 3" xfId="576" xr:uid="{00000000-0005-0000-0000-00003A020000}"/>
    <cellStyle name="Currency 4 6 2 3 2" xfId="577" xr:uid="{00000000-0005-0000-0000-00003B020000}"/>
    <cellStyle name="Currency 4 6 2 4" xfId="578" xr:uid="{00000000-0005-0000-0000-00003C020000}"/>
    <cellStyle name="Currency 4 6 3" xfId="579" xr:uid="{00000000-0005-0000-0000-00003D020000}"/>
    <cellStyle name="Currency 4 6 3 2" xfId="580" xr:uid="{00000000-0005-0000-0000-00003E020000}"/>
    <cellStyle name="Currency 4 6 3 2 2" xfId="581" xr:uid="{00000000-0005-0000-0000-00003F020000}"/>
    <cellStyle name="Currency 4 6 3 3" xfId="582" xr:uid="{00000000-0005-0000-0000-000040020000}"/>
    <cellStyle name="Currency 4 6 4" xfId="583" xr:uid="{00000000-0005-0000-0000-000041020000}"/>
    <cellStyle name="Currency 4 6 4 2" xfId="584" xr:uid="{00000000-0005-0000-0000-000042020000}"/>
    <cellStyle name="Currency 4 6 5" xfId="585" xr:uid="{00000000-0005-0000-0000-000043020000}"/>
    <cellStyle name="Currency 4 7" xfId="586" xr:uid="{00000000-0005-0000-0000-000044020000}"/>
    <cellStyle name="Currency 4 7 2" xfId="587" xr:uid="{00000000-0005-0000-0000-000045020000}"/>
    <cellStyle name="Currency 4 7 2 2" xfId="588" xr:uid="{00000000-0005-0000-0000-000046020000}"/>
    <cellStyle name="Currency 4 7 2 2 2" xfId="589" xr:uid="{00000000-0005-0000-0000-000047020000}"/>
    <cellStyle name="Currency 4 7 2 2 2 2" xfId="590" xr:uid="{00000000-0005-0000-0000-000048020000}"/>
    <cellStyle name="Currency 4 7 2 2 3" xfId="591" xr:uid="{00000000-0005-0000-0000-000049020000}"/>
    <cellStyle name="Currency 4 7 2 3" xfId="592" xr:uid="{00000000-0005-0000-0000-00004A020000}"/>
    <cellStyle name="Currency 4 7 2 3 2" xfId="593" xr:uid="{00000000-0005-0000-0000-00004B020000}"/>
    <cellStyle name="Currency 4 7 2 4" xfId="594" xr:uid="{00000000-0005-0000-0000-00004C020000}"/>
    <cellStyle name="Currency 4 7 3" xfId="595" xr:uid="{00000000-0005-0000-0000-00004D020000}"/>
    <cellStyle name="Currency 4 7 3 2" xfId="596" xr:uid="{00000000-0005-0000-0000-00004E020000}"/>
    <cellStyle name="Currency 4 7 3 2 2" xfId="597" xr:uid="{00000000-0005-0000-0000-00004F020000}"/>
    <cellStyle name="Currency 4 7 3 3" xfId="598" xr:uid="{00000000-0005-0000-0000-000050020000}"/>
    <cellStyle name="Currency 4 7 4" xfId="599" xr:uid="{00000000-0005-0000-0000-000051020000}"/>
    <cellStyle name="Currency 4 7 4 2" xfId="600" xr:uid="{00000000-0005-0000-0000-000052020000}"/>
    <cellStyle name="Currency 4 7 5" xfId="601" xr:uid="{00000000-0005-0000-0000-000053020000}"/>
    <cellStyle name="Currency 4 8" xfId="602" xr:uid="{00000000-0005-0000-0000-000054020000}"/>
    <cellStyle name="Currency 4 8 2" xfId="603" xr:uid="{00000000-0005-0000-0000-000055020000}"/>
    <cellStyle name="Currency 4 8 2 2" xfId="604" xr:uid="{00000000-0005-0000-0000-000056020000}"/>
    <cellStyle name="Currency 4 8 2 2 2" xfId="605" xr:uid="{00000000-0005-0000-0000-000057020000}"/>
    <cellStyle name="Currency 4 8 2 3" xfId="606" xr:uid="{00000000-0005-0000-0000-000058020000}"/>
    <cellStyle name="Currency 4 8 3" xfId="607" xr:uid="{00000000-0005-0000-0000-000059020000}"/>
    <cellStyle name="Currency 4 8 3 2" xfId="608" xr:uid="{00000000-0005-0000-0000-00005A020000}"/>
    <cellStyle name="Currency 4 8 4" xfId="609" xr:uid="{00000000-0005-0000-0000-00005B020000}"/>
    <cellStyle name="Currency 4 9" xfId="610" xr:uid="{00000000-0005-0000-0000-00005C020000}"/>
    <cellStyle name="Currency 4 9 2" xfId="611" xr:uid="{00000000-0005-0000-0000-00005D020000}"/>
    <cellStyle name="Currency 4 9 2 2" xfId="612" xr:uid="{00000000-0005-0000-0000-00005E020000}"/>
    <cellStyle name="Currency 4 9 3" xfId="613" xr:uid="{00000000-0005-0000-0000-00005F020000}"/>
    <cellStyle name="Currency 40" xfId="614" xr:uid="{00000000-0005-0000-0000-000060020000}"/>
    <cellStyle name="Currency 41" xfId="615" xr:uid="{00000000-0005-0000-0000-000061020000}"/>
    <cellStyle name="Currency 42" xfId="616" xr:uid="{00000000-0005-0000-0000-000062020000}"/>
    <cellStyle name="Currency 43" xfId="617" xr:uid="{00000000-0005-0000-0000-000063020000}"/>
    <cellStyle name="Currency 44" xfId="618" xr:uid="{00000000-0005-0000-0000-000064020000}"/>
    <cellStyle name="Currency 45" xfId="619" xr:uid="{00000000-0005-0000-0000-000065020000}"/>
    <cellStyle name="Currency 46" xfId="620" xr:uid="{00000000-0005-0000-0000-000066020000}"/>
    <cellStyle name="Currency 47" xfId="621" xr:uid="{00000000-0005-0000-0000-000067020000}"/>
    <cellStyle name="Currency 47 2" xfId="2358" xr:uid="{3E00A151-1FE7-4CB3-AC50-BB1E3DA17651}"/>
    <cellStyle name="Currency 48" xfId="9" xr:uid="{00000000-0005-0000-0000-000068020000}"/>
    <cellStyle name="Currency 49" xfId="622" xr:uid="{00000000-0005-0000-0000-000069020000}"/>
    <cellStyle name="Currency 5" xfId="623" xr:uid="{00000000-0005-0000-0000-00006A020000}"/>
    <cellStyle name="Currency 5 2" xfId="624" xr:uid="{00000000-0005-0000-0000-00006B020000}"/>
    <cellStyle name="Currency 5 2 2" xfId="625" xr:uid="{00000000-0005-0000-0000-00006C020000}"/>
    <cellStyle name="Currency 5 3" xfId="626" xr:uid="{00000000-0005-0000-0000-00006D020000}"/>
    <cellStyle name="Currency 5 3 2" xfId="627" xr:uid="{00000000-0005-0000-0000-00006E020000}"/>
    <cellStyle name="Currency 5 3 2 2" xfId="628" xr:uid="{00000000-0005-0000-0000-00006F020000}"/>
    <cellStyle name="Currency 5 3 3" xfId="629" xr:uid="{00000000-0005-0000-0000-000070020000}"/>
    <cellStyle name="Currency 5 3 3 2" xfId="630" xr:uid="{00000000-0005-0000-0000-000071020000}"/>
    <cellStyle name="Currency 5 3 4" xfId="631" xr:uid="{00000000-0005-0000-0000-000072020000}"/>
    <cellStyle name="Currency 5 4" xfId="632" xr:uid="{00000000-0005-0000-0000-000073020000}"/>
    <cellStyle name="Currency 5 5" xfId="633" xr:uid="{00000000-0005-0000-0000-000074020000}"/>
    <cellStyle name="Currency 5 5 2" xfId="634" xr:uid="{00000000-0005-0000-0000-000075020000}"/>
    <cellStyle name="Currency 5 6" xfId="635" xr:uid="{00000000-0005-0000-0000-000076020000}"/>
    <cellStyle name="Currency 5 6 2" xfId="636" xr:uid="{00000000-0005-0000-0000-000077020000}"/>
    <cellStyle name="Currency 50" xfId="2356" xr:uid="{515E6906-908D-4512-82F2-94C956E7720E}"/>
    <cellStyle name="Currency 6" xfId="637" xr:uid="{00000000-0005-0000-0000-000078020000}"/>
    <cellStyle name="Currency 6 2" xfId="638" xr:uid="{00000000-0005-0000-0000-000079020000}"/>
    <cellStyle name="Currency 6 2 2" xfId="639" xr:uid="{00000000-0005-0000-0000-00007A020000}"/>
    <cellStyle name="Currency 6 2 2 2" xfId="640" xr:uid="{00000000-0005-0000-0000-00007B020000}"/>
    <cellStyle name="Currency 6 2 2 2 2" xfId="641" xr:uid="{00000000-0005-0000-0000-00007C020000}"/>
    <cellStyle name="Currency 6 2 2 3" xfId="642" xr:uid="{00000000-0005-0000-0000-00007D020000}"/>
    <cellStyle name="Currency 6 2 3" xfId="643" xr:uid="{00000000-0005-0000-0000-00007E020000}"/>
    <cellStyle name="Currency 6 2 3 2" xfId="644" xr:uid="{00000000-0005-0000-0000-00007F020000}"/>
    <cellStyle name="Currency 6 2 4" xfId="645" xr:uid="{00000000-0005-0000-0000-000080020000}"/>
    <cellStyle name="Currency 6 3" xfId="646" xr:uid="{00000000-0005-0000-0000-000081020000}"/>
    <cellStyle name="Currency 6 3 2" xfId="647" xr:uid="{00000000-0005-0000-0000-000082020000}"/>
    <cellStyle name="Currency 6 3 2 2" xfId="648" xr:uid="{00000000-0005-0000-0000-000083020000}"/>
    <cellStyle name="Currency 6 3 3" xfId="649" xr:uid="{00000000-0005-0000-0000-000084020000}"/>
    <cellStyle name="Currency 6 4" xfId="650" xr:uid="{00000000-0005-0000-0000-000085020000}"/>
    <cellStyle name="Currency 6 4 2" xfId="651" xr:uid="{00000000-0005-0000-0000-000086020000}"/>
    <cellStyle name="Currency 6 5" xfId="652" xr:uid="{00000000-0005-0000-0000-000087020000}"/>
    <cellStyle name="Currency 7" xfId="653" xr:uid="{00000000-0005-0000-0000-000088020000}"/>
    <cellStyle name="Currency 7 2" xfId="654" xr:uid="{00000000-0005-0000-0000-000089020000}"/>
    <cellStyle name="Currency 7 2 2" xfId="655" xr:uid="{00000000-0005-0000-0000-00008A020000}"/>
    <cellStyle name="Currency 7 2 2 2" xfId="656" xr:uid="{00000000-0005-0000-0000-00008B020000}"/>
    <cellStyle name="Currency 7 2 2 2 2" xfId="657" xr:uid="{00000000-0005-0000-0000-00008C020000}"/>
    <cellStyle name="Currency 7 2 2 3" xfId="658" xr:uid="{00000000-0005-0000-0000-00008D020000}"/>
    <cellStyle name="Currency 7 2 3" xfId="659" xr:uid="{00000000-0005-0000-0000-00008E020000}"/>
    <cellStyle name="Currency 7 2 3 2" xfId="660" xr:uid="{00000000-0005-0000-0000-00008F020000}"/>
    <cellStyle name="Currency 7 2 4" xfId="661" xr:uid="{00000000-0005-0000-0000-000090020000}"/>
    <cellStyle name="Currency 7 3" xfId="662" xr:uid="{00000000-0005-0000-0000-000091020000}"/>
    <cellStyle name="Currency 7 3 2" xfId="663" xr:uid="{00000000-0005-0000-0000-000092020000}"/>
    <cellStyle name="Currency 7 3 2 2" xfId="664" xr:uid="{00000000-0005-0000-0000-000093020000}"/>
    <cellStyle name="Currency 7 3 3" xfId="665" xr:uid="{00000000-0005-0000-0000-000094020000}"/>
    <cellStyle name="Currency 7 4" xfId="666" xr:uid="{00000000-0005-0000-0000-000095020000}"/>
    <cellStyle name="Currency 7 4 2" xfId="667" xr:uid="{00000000-0005-0000-0000-000096020000}"/>
    <cellStyle name="Currency 7 5" xfId="668" xr:uid="{00000000-0005-0000-0000-000097020000}"/>
    <cellStyle name="Currency 8" xfId="669" xr:uid="{00000000-0005-0000-0000-000098020000}"/>
    <cellStyle name="Currency 8 2" xfId="670" xr:uid="{00000000-0005-0000-0000-000099020000}"/>
    <cellStyle name="Currency 8 2 2" xfId="671" xr:uid="{00000000-0005-0000-0000-00009A020000}"/>
    <cellStyle name="Currency 8 2 2 2" xfId="672" xr:uid="{00000000-0005-0000-0000-00009B020000}"/>
    <cellStyle name="Currency 8 2 3" xfId="673" xr:uid="{00000000-0005-0000-0000-00009C020000}"/>
    <cellStyle name="Currency 8 3" xfId="674" xr:uid="{00000000-0005-0000-0000-00009D020000}"/>
    <cellStyle name="Currency 8 3 2" xfId="675" xr:uid="{00000000-0005-0000-0000-00009E020000}"/>
    <cellStyle name="Currency 8 4" xfId="676" xr:uid="{00000000-0005-0000-0000-00009F020000}"/>
    <cellStyle name="Currency 9" xfId="677" xr:uid="{00000000-0005-0000-0000-0000A0020000}"/>
    <cellStyle name="Currency 9 2" xfId="678" xr:uid="{00000000-0005-0000-0000-0000A1020000}"/>
    <cellStyle name="Currency 9 2 2" xfId="679" xr:uid="{00000000-0005-0000-0000-0000A2020000}"/>
    <cellStyle name="Currency 9 2 2 2" xfId="680" xr:uid="{00000000-0005-0000-0000-0000A3020000}"/>
    <cellStyle name="Currency 9 2 3" xfId="681" xr:uid="{00000000-0005-0000-0000-0000A4020000}"/>
    <cellStyle name="Currency 9 3" xfId="682" xr:uid="{00000000-0005-0000-0000-0000A5020000}"/>
    <cellStyle name="Currency 9 3 2" xfId="683" xr:uid="{00000000-0005-0000-0000-0000A6020000}"/>
    <cellStyle name="Currency 9 4" xfId="684" xr:uid="{00000000-0005-0000-0000-0000A7020000}"/>
    <cellStyle name="Explanatory Text 2" xfId="685" xr:uid="{00000000-0005-0000-0000-0000A8020000}"/>
    <cellStyle name="Explanatory Text 2 2" xfId="686" xr:uid="{00000000-0005-0000-0000-0000A9020000}"/>
    <cellStyle name="Explanatory Text 2 3" xfId="687" xr:uid="{00000000-0005-0000-0000-0000AA020000}"/>
    <cellStyle name="Font: Calibri, 9pt regular" xfId="688" xr:uid="{00000000-0005-0000-0000-0000AB020000}"/>
    <cellStyle name="Footnotes: top row" xfId="689" xr:uid="{00000000-0005-0000-0000-0000AC020000}"/>
    <cellStyle name="Good 2" xfId="690" xr:uid="{00000000-0005-0000-0000-0000AD020000}"/>
    <cellStyle name="Header: bottom row" xfId="691" xr:uid="{00000000-0005-0000-0000-0000AE020000}"/>
    <cellStyle name="Heading 1 2" xfId="692" xr:uid="{00000000-0005-0000-0000-0000AF020000}"/>
    <cellStyle name="Heading 1 2 2" xfId="693" xr:uid="{00000000-0005-0000-0000-0000B0020000}"/>
    <cellStyle name="Heading 1 2 3" xfId="694" xr:uid="{00000000-0005-0000-0000-0000B1020000}"/>
    <cellStyle name="Heading 2 2" xfId="695" xr:uid="{00000000-0005-0000-0000-0000B2020000}"/>
    <cellStyle name="Heading 2 2 2" xfId="696" xr:uid="{00000000-0005-0000-0000-0000B3020000}"/>
    <cellStyle name="Heading 2 2 3" xfId="697" xr:uid="{00000000-0005-0000-0000-0000B4020000}"/>
    <cellStyle name="Heading 3 2" xfId="698" xr:uid="{00000000-0005-0000-0000-0000B5020000}"/>
    <cellStyle name="Heading 3 2 2" xfId="699" xr:uid="{00000000-0005-0000-0000-0000B6020000}"/>
    <cellStyle name="Heading 3 2 3" xfId="700" xr:uid="{00000000-0005-0000-0000-0000B7020000}"/>
    <cellStyle name="Heading 4 2" xfId="701" xr:uid="{00000000-0005-0000-0000-0000B8020000}"/>
    <cellStyle name="Heading 4 2 2" xfId="702" xr:uid="{00000000-0005-0000-0000-0000B9020000}"/>
    <cellStyle name="Heading 4 2 3" xfId="703" xr:uid="{00000000-0005-0000-0000-0000BA020000}"/>
    <cellStyle name="Hyperlink 2" xfId="704" xr:uid="{00000000-0005-0000-0000-0000BB020000}"/>
    <cellStyle name="Input 2" xfId="705" xr:uid="{00000000-0005-0000-0000-0000BC020000}"/>
    <cellStyle name="Input 2 2" xfId="706" xr:uid="{00000000-0005-0000-0000-0000BD020000}"/>
    <cellStyle name="Input 2 3" xfId="707" xr:uid="{00000000-0005-0000-0000-0000BE020000}"/>
    <cellStyle name="Linked Cell 2" xfId="708" xr:uid="{00000000-0005-0000-0000-0000BF020000}"/>
    <cellStyle name="Linked Cell 2 2" xfId="709" xr:uid="{00000000-0005-0000-0000-0000C0020000}"/>
    <cellStyle name="Linked Cell 2 3" xfId="710" xr:uid="{00000000-0005-0000-0000-0000C1020000}"/>
    <cellStyle name="Neutral 2" xfId="711" xr:uid="{00000000-0005-0000-0000-0000C2020000}"/>
    <cellStyle name="Normal" xfId="0" builtinId="0"/>
    <cellStyle name="Normal 10" xfId="712" xr:uid="{00000000-0005-0000-0000-0000C4020000}"/>
    <cellStyle name="Normal 10 2" xfId="713" xr:uid="{00000000-0005-0000-0000-0000C5020000}"/>
    <cellStyle name="Normal 10 2 2" xfId="714" xr:uid="{00000000-0005-0000-0000-0000C6020000}"/>
    <cellStyle name="Normal 10 2 2 2" xfId="715" xr:uid="{00000000-0005-0000-0000-0000C7020000}"/>
    <cellStyle name="Normal 10 2 2 2 2" xfId="716" xr:uid="{00000000-0005-0000-0000-0000C8020000}"/>
    <cellStyle name="Normal 10 2 2 2 2 2" xfId="717" xr:uid="{00000000-0005-0000-0000-0000C9020000}"/>
    <cellStyle name="Normal 10 2 2 2 3" xfId="718" xr:uid="{00000000-0005-0000-0000-0000CA020000}"/>
    <cellStyle name="Normal 10 2 2 3" xfId="719" xr:uid="{00000000-0005-0000-0000-0000CB020000}"/>
    <cellStyle name="Normal 10 2 2 3 2" xfId="720" xr:uid="{00000000-0005-0000-0000-0000CC020000}"/>
    <cellStyle name="Normal 10 2 2 4" xfId="721" xr:uid="{00000000-0005-0000-0000-0000CD020000}"/>
    <cellStyle name="Normal 10 2 3" xfId="722" xr:uid="{00000000-0005-0000-0000-0000CE020000}"/>
    <cellStyle name="Normal 10 2 3 2" xfId="723" xr:uid="{00000000-0005-0000-0000-0000CF020000}"/>
    <cellStyle name="Normal 10 2 3 2 2" xfId="724" xr:uid="{00000000-0005-0000-0000-0000D0020000}"/>
    <cellStyle name="Normal 10 2 3 3" xfId="725" xr:uid="{00000000-0005-0000-0000-0000D1020000}"/>
    <cellStyle name="Normal 10 2 4" xfId="726" xr:uid="{00000000-0005-0000-0000-0000D2020000}"/>
    <cellStyle name="Normal 10 2 4 2" xfId="727" xr:uid="{00000000-0005-0000-0000-0000D3020000}"/>
    <cellStyle name="Normal 10 2 5" xfId="728" xr:uid="{00000000-0005-0000-0000-0000D4020000}"/>
    <cellStyle name="Normal 10 3" xfId="729" xr:uid="{00000000-0005-0000-0000-0000D5020000}"/>
    <cellStyle name="Normal 10 3 2" xfId="730" xr:uid="{00000000-0005-0000-0000-0000D6020000}"/>
    <cellStyle name="Normal 10 3 2 2" xfId="731" xr:uid="{00000000-0005-0000-0000-0000D7020000}"/>
    <cellStyle name="Normal 10 4" xfId="732" xr:uid="{00000000-0005-0000-0000-0000D8020000}"/>
    <cellStyle name="Normal 10 4 2" xfId="733" xr:uid="{00000000-0005-0000-0000-0000D9020000}"/>
    <cellStyle name="Normal 10 4 2 2" xfId="734" xr:uid="{00000000-0005-0000-0000-0000DA020000}"/>
    <cellStyle name="Normal 10 4 2 2 2" xfId="735" xr:uid="{00000000-0005-0000-0000-0000DB020000}"/>
    <cellStyle name="Normal 10 4 2 3" xfId="736" xr:uid="{00000000-0005-0000-0000-0000DC020000}"/>
    <cellStyle name="Normal 10 4 3" xfId="737" xr:uid="{00000000-0005-0000-0000-0000DD020000}"/>
    <cellStyle name="Normal 10 4 3 2" xfId="738" xr:uid="{00000000-0005-0000-0000-0000DE020000}"/>
    <cellStyle name="Normal 10 4 4" xfId="739" xr:uid="{00000000-0005-0000-0000-0000DF020000}"/>
    <cellStyle name="Normal 10 5" xfId="740" xr:uid="{00000000-0005-0000-0000-0000E0020000}"/>
    <cellStyle name="Normal 10 5 2" xfId="741" xr:uid="{00000000-0005-0000-0000-0000E1020000}"/>
    <cellStyle name="Normal 10 5 2 2" xfId="742" xr:uid="{00000000-0005-0000-0000-0000E2020000}"/>
    <cellStyle name="Normal 10 5 3" xfId="743" xr:uid="{00000000-0005-0000-0000-0000E3020000}"/>
    <cellStyle name="Normal 10 6" xfId="744" xr:uid="{00000000-0005-0000-0000-0000E4020000}"/>
    <cellStyle name="Normal 10 6 2" xfId="745" xr:uid="{00000000-0005-0000-0000-0000E5020000}"/>
    <cellStyle name="Normal 10 7" xfId="746" xr:uid="{00000000-0005-0000-0000-0000E6020000}"/>
    <cellStyle name="Normal 11" xfId="747" xr:uid="{00000000-0005-0000-0000-0000E7020000}"/>
    <cellStyle name="Normal 11 2" xfId="748" xr:uid="{00000000-0005-0000-0000-0000E8020000}"/>
    <cellStyle name="Normal 11 2 2" xfId="749" xr:uid="{00000000-0005-0000-0000-0000E9020000}"/>
    <cellStyle name="Normal 11 2 2 2" xfId="750" xr:uid="{00000000-0005-0000-0000-0000EA020000}"/>
    <cellStyle name="Normal 11 2 3" xfId="751" xr:uid="{00000000-0005-0000-0000-0000EB020000}"/>
    <cellStyle name="Normal 11 3" xfId="2346" xr:uid="{00000000-0005-0000-0000-0000EC020000}"/>
    <cellStyle name="Normal 12" xfId="752" xr:uid="{00000000-0005-0000-0000-0000ED020000}"/>
    <cellStyle name="Normal 12 2" xfId="753" xr:uid="{00000000-0005-0000-0000-0000EE020000}"/>
    <cellStyle name="Normal 12 2 2" xfId="754" xr:uid="{00000000-0005-0000-0000-0000EF020000}"/>
    <cellStyle name="Normal 12 2 2 2" xfId="755" xr:uid="{00000000-0005-0000-0000-0000F0020000}"/>
    <cellStyle name="Normal 12 2 2 2 2" xfId="756" xr:uid="{00000000-0005-0000-0000-0000F1020000}"/>
    <cellStyle name="Normal 12 2 2 3" xfId="757" xr:uid="{00000000-0005-0000-0000-0000F2020000}"/>
    <cellStyle name="Normal 12 2 3" xfId="758" xr:uid="{00000000-0005-0000-0000-0000F3020000}"/>
    <cellStyle name="Normal 12 2 3 2" xfId="759" xr:uid="{00000000-0005-0000-0000-0000F4020000}"/>
    <cellStyle name="Normal 12 2 4" xfId="760" xr:uid="{00000000-0005-0000-0000-0000F5020000}"/>
    <cellStyle name="Normal 12 3" xfId="761" xr:uid="{00000000-0005-0000-0000-0000F6020000}"/>
    <cellStyle name="Normal 12 3 2" xfId="762" xr:uid="{00000000-0005-0000-0000-0000F7020000}"/>
    <cellStyle name="Normal 12 3 2 2" xfId="763" xr:uid="{00000000-0005-0000-0000-0000F8020000}"/>
    <cellStyle name="Normal 12 3 3" xfId="764" xr:uid="{00000000-0005-0000-0000-0000F9020000}"/>
    <cellStyle name="Normal 12 4" xfId="765" xr:uid="{00000000-0005-0000-0000-0000FA020000}"/>
    <cellStyle name="Normal 12 4 2" xfId="766" xr:uid="{00000000-0005-0000-0000-0000FB020000}"/>
    <cellStyle name="Normal 12 5" xfId="767" xr:uid="{00000000-0005-0000-0000-0000FC020000}"/>
    <cellStyle name="Normal 13" xfId="768" xr:uid="{00000000-0005-0000-0000-0000FD020000}"/>
    <cellStyle name="Normal 13 2" xfId="769" xr:uid="{00000000-0005-0000-0000-0000FE020000}"/>
    <cellStyle name="Normal 13 2 2" xfId="770" xr:uid="{00000000-0005-0000-0000-0000FF020000}"/>
    <cellStyle name="Normal 13 2 2 2" xfId="771" xr:uid="{00000000-0005-0000-0000-000000030000}"/>
    <cellStyle name="Normal 13 2 2 2 2" xfId="772" xr:uid="{00000000-0005-0000-0000-000001030000}"/>
    <cellStyle name="Normal 13 2 2 3" xfId="773" xr:uid="{00000000-0005-0000-0000-000002030000}"/>
    <cellStyle name="Normal 13 2 3" xfId="774" xr:uid="{00000000-0005-0000-0000-000003030000}"/>
    <cellStyle name="Normal 13 2 3 2" xfId="775" xr:uid="{00000000-0005-0000-0000-000004030000}"/>
    <cellStyle name="Normal 13 2 4" xfId="776" xr:uid="{00000000-0005-0000-0000-000005030000}"/>
    <cellStyle name="Normal 13 3" xfId="777" xr:uid="{00000000-0005-0000-0000-000006030000}"/>
    <cellStyle name="Normal 13 3 2" xfId="778" xr:uid="{00000000-0005-0000-0000-000007030000}"/>
    <cellStyle name="Normal 13 3 2 2" xfId="779" xr:uid="{00000000-0005-0000-0000-000008030000}"/>
    <cellStyle name="Normal 13 3 3" xfId="780" xr:uid="{00000000-0005-0000-0000-000009030000}"/>
    <cellStyle name="Normal 13 4" xfId="781" xr:uid="{00000000-0005-0000-0000-00000A030000}"/>
    <cellStyle name="Normal 13 4 2" xfId="782" xr:uid="{00000000-0005-0000-0000-00000B030000}"/>
    <cellStyle name="Normal 13 5" xfId="783" xr:uid="{00000000-0005-0000-0000-00000C030000}"/>
    <cellStyle name="Normal 14" xfId="784" xr:uid="{00000000-0005-0000-0000-00000D030000}"/>
    <cellStyle name="Normal 14 2" xfId="785" xr:uid="{00000000-0005-0000-0000-00000E030000}"/>
    <cellStyle name="Normal 15" xfId="786" xr:uid="{00000000-0005-0000-0000-00000F030000}"/>
    <cellStyle name="Normal 15 2" xfId="787" xr:uid="{00000000-0005-0000-0000-000010030000}"/>
    <cellStyle name="Normal 15 2 2" xfId="788" xr:uid="{00000000-0005-0000-0000-000011030000}"/>
    <cellStyle name="Normal 15 2 2 2" xfId="789" xr:uid="{00000000-0005-0000-0000-000012030000}"/>
    <cellStyle name="Normal 15 2 2 2 2" xfId="790" xr:uid="{00000000-0005-0000-0000-000013030000}"/>
    <cellStyle name="Normal 15 2 2 3" xfId="791" xr:uid="{00000000-0005-0000-0000-000014030000}"/>
    <cellStyle name="Normal 15 2 3" xfId="792" xr:uid="{00000000-0005-0000-0000-000015030000}"/>
    <cellStyle name="Normal 15 2 3 2" xfId="793" xr:uid="{00000000-0005-0000-0000-000016030000}"/>
    <cellStyle name="Normal 15 2 4" xfId="794" xr:uid="{00000000-0005-0000-0000-000017030000}"/>
    <cellStyle name="Normal 15 3" xfId="795" xr:uid="{00000000-0005-0000-0000-000018030000}"/>
    <cellStyle name="Normal 15 3 2" xfId="796" xr:uid="{00000000-0005-0000-0000-000019030000}"/>
    <cellStyle name="Normal 15 3 2 2" xfId="797" xr:uid="{00000000-0005-0000-0000-00001A030000}"/>
    <cellStyle name="Normal 15 3 3" xfId="798" xr:uid="{00000000-0005-0000-0000-00001B030000}"/>
    <cellStyle name="Normal 15 4" xfId="799" xr:uid="{00000000-0005-0000-0000-00001C030000}"/>
    <cellStyle name="Normal 15 4 2" xfId="800" xr:uid="{00000000-0005-0000-0000-00001D030000}"/>
    <cellStyle name="Normal 15 5" xfId="801" xr:uid="{00000000-0005-0000-0000-00001E030000}"/>
    <cellStyle name="Normal 16" xfId="802" xr:uid="{00000000-0005-0000-0000-00001F030000}"/>
    <cellStyle name="Normal 16 2" xfId="803" xr:uid="{00000000-0005-0000-0000-000020030000}"/>
    <cellStyle name="Normal 16 2 2" xfId="804" xr:uid="{00000000-0005-0000-0000-000021030000}"/>
    <cellStyle name="Normal 16 2 2 2" xfId="805" xr:uid="{00000000-0005-0000-0000-000022030000}"/>
    <cellStyle name="Normal 16 2 3" xfId="806" xr:uid="{00000000-0005-0000-0000-000023030000}"/>
    <cellStyle name="Normal 16 3" xfId="807" xr:uid="{00000000-0005-0000-0000-000024030000}"/>
    <cellStyle name="Normal 16 3 2" xfId="808" xr:uid="{00000000-0005-0000-0000-000025030000}"/>
    <cellStyle name="Normal 16 4" xfId="809" xr:uid="{00000000-0005-0000-0000-000026030000}"/>
    <cellStyle name="Normal 17" xfId="810" xr:uid="{00000000-0005-0000-0000-000027030000}"/>
    <cellStyle name="Normal 17 2" xfId="811" xr:uid="{00000000-0005-0000-0000-000028030000}"/>
    <cellStyle name="Normal 17 2 2" xfId="812" xr:uid="{00000000-0005-0000-0000-000029030000}"/>
    <cellStyle name="Normal 17 2 2 2" xfId="813" xr:uid="{00000000-0005-0000-0000-00002A030000}"/>
    <cellStyle name="Normal 17 2 3" xfId="814" xr:uid="{00000000-0005-0000-0000-00002B030000}"/>
    <cellStyle name="Normal 17 3" xfId="815" xr:uid="{00000000-0005-0000-0000-00002C030000}"/>
    <cellStyle name="Normal 17 3 2" xfId="816" xr:uid="{00000000-0005-0000-0000-00002D030000}"/>
    <cellStyle name="Normal 17 4" xfId="817" xr:uid="{00000000-0005-0000-0000-00002E030000}"/>
    <cellStyle name="Normal 18" xfId="818" xr:uid="{00000000-0005-0000-0000-00002F030000}"/>
    <cellStyle name="Normal 18 2" xfId="819" xr:uid="{00000000-0005-0000-0000-000030030000}"/>
    <cellStyle name="Normal 18 2 2" xfId="820" xr:uid="{00000000-0005-0000-0000-000031030000}"/>
    <cellStyle name="Normal 18 2 2 2" xfId="821" xr:uid="{00000000-0005-0000-0000-000032030000}"/>
    <cellStyle name="Normal 18 2 3" xfId="822" xr:uid="{00000000-0005-0000-0000-000033030000}"/>
    <cellStyle name="Normal 18 3" xfId="823" xr:uid="{00000000-0005-0000-0000-000034030000}"/>
    <cellStyle name="Normal 18 3 2" xfId="824" xr:uid="{00000000-0005-0000-0000-000035030000}"/>
    <cellStyle name="Normal 18 4" xfId="825" xr:uid="{00000000-0005-0000-0000-000036030000}"/>
    <cellStyle name="Normal 19" xfId="826" xr:uid="{00000000-0005-0000-0000-000037030000}"/>
    <cellStyle name="Normal 19 2" xfId="827" xr:uid="{00000000-0005-0000-0000-000038030000}"/>
    <cellStyle name="Normal 19 2 2" xfId="828" xr:uid="{00000000-0005-0000-0000-000039030000}"/>
    <cellStyle name="Normal 19 2 2 2" xfId="829" xr:uid="{00000000-0005-0000-0000-00003A030000}"/>
    <cellStyle name="Normal 19 2 3" xfId="830" xr:uid="{00000000-0005-0000-0000-00003B030000}"/>
    <cellStyle name="Normal 19 3" xfId="831" xr:uid="{00000000-0005-0000-0000-00003C030000}"/>
    <cellStyle name="Normal 19 3 2" xfId="832" xr:uid="{00000000-0005-0000-0000-00003D030000}"/>
    <cellStyle name="Normal 19 4" xfId="833" xr:uid="{00000000-0005-0000-0000-00003E030000}"/>
    <cellStyle name="Normal 2" xfId="834" xr:uid="{00000000-0005-0000-0000-00003F030000}"/>
    <cellStyle name="Normal 2 2" xfId="835" xr:uid="{00000000-0005-0000-0000-000040030000}"/>
    <cellStyle name="Normal 2 2 2" xfId="836" xr:uid="{00000000-0005-0000-0000-000041030000}"/>
    <cellStyle name="Normal 2 2 2 2" xfId="837" xr:uid="{00000000-0005-0000-0000-000042030000}"/>
    <cellStyle name="Normal 2 2 3" xfId="838" xr:uid="{00000000-0005-0000-0000-000043030000}"/>
    <cellStyle name="Normal 2 3" xfId="839" xr:uid="{00000000-0005-0000-0000-000044030000}"/>
    <cellStyle name="Normal 2 3 2" xfId="840" xr:uid="{00000000-0005-0000-0000-000045030000}"/>
    <cellStyle name="Normal 2 3 2 2" xfId="841" xr:uid="{00000000-0005-0000-0000-000046030000}"/>
    <cellStyle name="Normal 2 3 2 2 2" xfId="842" xr:uid="{00000000-0005-0000-0000-000047030000}"/>
    <cellStyle name="Normal 2 3 2 2 2 2" xfId="843" xr:uid="{00000000-0005-0000-0000-000048030000}"/>
    <cellStyle name="Normal 2 3 2 2 2 2 2" xfId="844" xr:uid="{00000000-0005-0000-0000-000049030000}"/>
    <cellStyle name="Normal 2 3 2 2 2 2 2 2" xfId="845" xr:uid="{00000000-0005-0000-0000-00004A030000}"/>
    <cellStyle name="Normal 2 3 2 2 2 2 3" xfId="846" xr:uid="{00000000-0005-0000-0000-00004B030000}"/>
    <cellStyle name="Normal 2 3 2 2 2 3" xfId="847" xr:uid="{00000000-0005-0000-0000-00004C030000}"/>
    <cellStyle name="Normal 2 3 2 2 2 3 2" xfId="848" xr:uid="{00000000-0005-0000-0000-00004D030000}"/>
    <cellStyle name="Normal 2 3 2 2 2 4" xfId="849" xr:uid="{00000000-0005-0000-0000-00004E030000}"/>
    <cellStyle name="Normal 2 3 2 2 3" xfId="850" xr:uid="{00000000-0005-0000-0000-00004F030000}"/>
    <cellStyle name="Normal 2 3 2 2 3 2" xfId="851" xr:uid="{00000000-0005-0000-0000-000050030000}"/>
    <cellStyle name="Normal 2 3 2 2 3 2 2" xfId="852" xr:uid="{00000000-0005-0000-0000-000051030000}"/>
    <cellStyle name="Normal 2 3 2 2 3 3" xfId="853" xr:uid="{00000000-0005-0000-0000-000052030000}"/>
    <cellStyle name="Normal 2 3 2 2 4" xfId="854" xr:uid="{00000000-0005-0000-0000-000053030000}"/>
    <cellStyle name="Normal 2 3 2 2 4 2" xfId="855" xr:uid="{00000000-0005-0000-0000-000054030000}"/>
    <cellStyle name="Normal 2 3 2 2 5" xfId="856" xr:uid="{00000000-0005-0000-0000-000055030000}"/>
    <cellStyle name="Normal 2 3 2 3" xfId="857" xr:uid="{00000000-0005-0000-0000-000056030000}"/>
    <cellStyle name="Normal 2 3 2 3 2" xfId="858" xr:uid="{00000000-0005-0000-0000-000057030000}"/>
    <cellStyle name="Normal 2 3 2 3 2 2" xfId="859" xr:uid="{00000000-0005-0000-0000-000058030000}"/>
    <cellStyle name="Normal 2 3 2 3 2 2 2" xfId="860" xr:uid="{00000000-0005-0000-0000-000059030000}"/>
    <cellStyle name="Normal 2 3 2 3 2 3" xfId="861" xr:uid="{00000000-0005-0000-0000-00005A030000}"/>
    <cellStyle name="Normal 2 3 2 3 3" xfId="862" xr:uid="{00000000-0005-0000-0000-00005B030000}"/>
    <cellStyle name="Normal 2 3 2 3 3 2" xfId="863" xr:uid="{00000000-0005-0000-0000-00005C030000}"/>
    <cellStyle name="Normal 2 3 2 3 4" xfId="864" xr:uid="{00000000-0005-0000-0000-00005D030000}"/>
    <cellStyle name="Normal 2 3 2 4" xfId="865" xr:uid="{00000000-0005-0000-0000-00005E030000}"/>
    <cellStyle name="Normal 2 3 2 4 2" xfId="866" xr:uid="{00000000-0005-0000-0000-00005F030000}"/>
    <cellStyle name="Normal 2 3 2 4 2 2" xfId="867" xr:uid="{00000000-0005-0000-0000-000060030000}"/>
    <cellStyle name="Normal 2 3 2 4 3" xfId="868" xr:uid="{00000000-0005-0000-0000-000061030000}"/>
    <cellStyle name="Normal 2 3 2 5" xfId="869" xr:uid="{00000000-0005-0000-0000-000062030000}"/>
    <cellStyle name="Normal 2 3 2 5 2" xfId="870" xr:uid="{00000000-0005-0000-0000-000063030000}"/>
    <cellStyle name="Normal 2 3 2 6" xfId="871" xr:uid="{00000000-0005-0000-0000-000064030000}"/>
    <cellStyle name="Normal 2 3 3" xfId="872" xr:uid="{00000000-0005-0000-0000-000065030000}"/>
    <cellStyle name="Normal 2 3 3 2" xfId="873" xr:uid="{00000000-0005-0000-0000-000066030000}"/>
    <cellStyle name="Normal 2 3 3 2 2" xfId="874" xr:uid="{00000000-0005-0000-0000-000067030000}"/>
    <cellStyle name="Normal 2 3 3 2 2 2" xfId="875" xr:uid="{00000000-0005-0000-0000-000068030000}"/>
    <cellStyle name="Normal 2 3 3 2 2 2 2" xfId="876" xr:uid="{00000000-0005-0000-0000-000069030000}"/>
    <cellStyle name="Normal 2 3 3 2 2 3" xfId="877" xr:uid="{00000000-0005-0000-0000-00006A030000}"/>
    <cellStyle name="Normal 2 3 3 2 3" xfId="878" xr:uid="{00000000-0005-0000-0000-00006B030000}"/>
    <cellStyle name="Normal 2 3 3 2 3 2" xfId="879" xr:uid="{00000000-0005-0000-0000-00006C030000}"/>
    <cellStyle name="Normal 2 3 3 2 4" xfId="880" xr:uid="{00000000-0005-0000-0000-00006D030000}"/>
    <cellStyle name="Normal 2 3 3 3" xfId="881" xr:uid="{00000000-0005-0000-0000-00006E030000}"/>
    <cellStyle name="Normal 2 3 3 3 2" xfId="882" xr:uid="{00000000-0005-0000-0000-00006F030000}"/>
    <cellStyle name="Normal 2 3 3 3 2 2" xfId="883" xr:uid="{00000000-0005-0000-0000-000070030000}"/>
    <cellStyle name="Normal 2 3 3 3 3" xfId="884" xr:uid="{00000000-0005-0000-0000-000071030000}"/>
    <cellStyle name="Normal 2 3 3 4" xfId="885" xr:uid="{00000000-0005-0000-0000-000072030000}"/>
    <cellStyle name="Normal 2 3 3 4 2" xfId="886" xr:uid="{00000000-0005-0000-0000-000073030000}"/>
    <cellStyle name="Normal 2 3 3 5" xfId="887" xr:uid="{00000000-0005-0000-0000-000074030000}"/>
    <cellStyle name="Normal 2 3 4" xfId="888" xr:uid="{00000000-0005-0000-0000-000075030000}"/>
    <cellStyle name="Normal 2 3 4 2" xfId="889" xr:uid="{00000000-0005-0000-0000-000076030000}"/>
    <cellStyle name="Normal 2 3 4 2 2" xfId="890" xr:uid="{00000000-0005-0000-0000-000077030000}"/>
    <cellStyle name="Normal 2 3 4 2 2 2" xfId="891" xr:uid="{00000000-0005-0000-0000-000078030000}"/>
    <cellStyle name="Normal 2 3 4 2 2 2 2" xfId="892" xr:uid="{00000000-0005-0000-0000-000079030000}"/>
    <cellStyle name="Normal 2 3 4 2 2 3" xfId="893" xr:uid="{00000000-0005-0000-0000-00007A030000}"/>
    <cellStyle name="Normal 2 3 4 2 3" xfId="894" xr:uid="{00000000-0005-0000-0000-00007B030000}"/>
    <cellStyle name="Normal 2 3 4 2 3 2" xfId="895" xr:uid="{00000000-0005-0000-0000-00007C030000}"/>
    <cellStyle name="Normal 2 3 4 2 4" xfId="896" xr:uid="{00000000-0005-0000-0000-00007D030000}"/>
    <cellStyle name="Normal 2 3 4 3" xfId="897" xr:uid="{00000000-0005-0000-0000-00007E030000}"/>
    <cellStyle name="Normal 2 3 4 3 2" xfId="898" xr:uid="{00000000-0005-0000-0000-00007F030000}"/>
    <cellStyle name="Normal 2 3 4 3 2 2" xfId="899" xr:uid="{00000000-0005-0000-0000-000080030000}"/>
    <cellStyle name="Normal 2 3 4 3 3" xfId="900" xr:uid="{00000000-0005-0000-0000-000081030000}"/>
    <cellStyle name="Normal 2 3 4 4" xfId="901" xr:uid="{00000000-0005-0000-0000-000082030000}"/>
    <cellStyle name="Normal 2 3 4 4 2" xfId="902" xr:uid="{00000000-0005-0000-0000-000083030000}"/>
    <cellStyle name="Normal 2 3 4 5" xfId="903" xr:uid="{00000000-0005-0000-0000-000084030000}"/>
    <cellStyle name="Normal 2 3 5" xfId="904" xr:uid="{00000000-0005-0000-0000-000085030000}"/>
    <cellStyle name="Normal 2 3 5 2" xfId="905" xr:uid="{00000000-0005-0000-0000-000086030000}"/>
    <cellStyle name="Normal 2 3 5 2 2" xfId="906" xr:uid="{00000000-0005-0000-0000-000087030000}"/>
    <cellStyle name="Normal 2 3 5 2 2 2" xfId="907" xr:uid="{00000000-0005-0000-0000-000088030000}"/>
    <cellStyle name="Normal 2 3 5 2 3" xfId="908" xr:uid="{00000000-0005-0000-0000-000089030000}"/>
    <cellStyle name="Normal 2 3 5 3" xfId="909" xr:uid="{00000000-0005-0000-0000-00008A030000}"/>
    <cellStyle name="Normal 2 3 5 3 2" xfId="910" xr:uid="{00000000-0005-0000-0000-00008B030000}"/>
    <cellStyle name="Normal 2 3 5 4" xfId="911" xr:uid="{00000000-0005-0000-0000-00008C030000}"/>
    <cellStyle name="Normal 2 3 6" xfId="912" xr:uid="{00000000-0005-0000-0000-00008D030000}"/>
    <cellStyle name="Normal 2 3 6 2" xfId="913" xr:uid="{00000000-0005-0000-0000-00008E030000}"/>
    <cellStyle name="Normal 2 3 6 2 2" xfId="914" xr:uid="{00000000-0005-0000-0000-00008F030000}"/>
    <cellStyle name="Normal 2 3 6 3" xfId="915" xr:uid="{00000000-0005-0000-0000-000090030000}"/>
    <cellStyle name="Normal 2 3 7" xfId="916" xr:uid="{00000000-0005-0000-0000-000091030000}"/>
    <cellStyle name="Normal 2 3 7 2" xfId="917" xr:uid="{00000000-0005-0000-0000-000092030000}"/>
    <cellStyle name="Normal 2 3 8" xfId="918" xr:uid="{00000000-0005-0000-0000-000093030000}"/>
    <cellStyle name="Normal 2 4" xfId="919" xr:uid="{00000000-0005-0000-0000-000094030000}"/>
    <cellStyle name="Normal 2 4 2" xfId="920" xr:uid="{00000000-0005-0000-0000-000095030000}"/>
    <cellStyle name="Normal 2 4 3" xfId="921" xr:uid="{00000000-0005-0000-0000-000096030000}"/>
    <cellStyle name="Normal 2 5" xfId="922" xr:uid="{00000000-0005-0000-0000-000097030000}"/>
    <cellStyle name="Normal 2 5 2" xfId="923" xr:uid="{00000000-0005-0000-0000-000098030000}"/>
    <cellStyle name="Normal 2 5 2 2" xfId="924" xr:uid="{00000000-0005-0000-0000-000099030000}"/>
    <cellStyle name="Normal 2 5 2 2 2" xfId="925" xr:uid="{00000000-0005-0000-0000-00009A030000}"/>
    <cellStyle name="Normal 2 5 2 2 2 2" xfId="926" xr:uid="{00000000-0005-0000-0000-00009B030000}"/>
    <cellStyle name="Normal 2 5 2 2 3" xfId="927" xr:uid="{00000000-0005-0000-0000-00009C030000}"/>
    <cellStyle name="Normal 2 5 2 3" xfId="928" xr:uid="{00000000-0005-0000-0000-00009D030000}"/>
    <cellStyle name="Normal 2 5 2 3 2" xfId="929" xr:uid="{00000000-0005-0000-0000-00009E030000}"/>
    <cellStyle name="Normal 2 5 2 4" xfId="930" xr:uid="{00000000-0005-0000-0000-00009F030000}"/>
    <cellStyle name="Normal 2 5 3" xfId="931" xr:uid="{00000000-0005-0000-0000-0000A0030000}"/>
    <cellStyle name="Normal 2 5 3 2" xfId="932" xr:uid="{00000000-0005-0000-0000-0000A1030000}"/>
    <cellStyle name="Normal 2 5 3 2 2" xfId="933" xr:uid="{00000000-0005-0000-0000-0000A2030000}"/>
    <cellStyle name="Normal 2 5 3 3" xfId="934" xr:uid="{00000000-0005-0000-0000-0000A3030000}"/>
    <cellStyle name="Normal 2 5 4" xfId="935" xr:uid="{00000000-0005-0000-0000-0000A4030000}"/>
    <cellStyle name="Normal 2 5 4 2" xfId="936" xr:uid="{00000000-0005-0000-0000-0000A5030000}"/>
    <cellStyle name="Normal 2 5 5" xfId="937" xr:uid="{00000000-0005-0000-0000-0000A6030000}"/>
    <cellStyle name="Normal 2 6" xfId="938" xr:uid="{00000000-0005-0000-0000-0000A7030000}"/>
    <cellStyle name="Normal 2 6 2" xfId="2362" xr:uid="{0E435232-2B63-45FA-BDF3-DF83F9A9C10D}"/>
    <cellStyle name="Normal 2_Current Payroll" xfId="939" xr:uid="{00000000-0005-0000-0000-0000A8030000}"/>
    <cellStyle name="Normal 20" xfId="940" xr:uid="{00000000-0005-0000-0000-0000A9030000}"/>
    <cellStyle name="Normal 20 2" xfId="941" xr:uid="{00000000-0005-0000-0000-0000AA030000}"/>
    <cellStyle name="Normal 20 2 2" xfId="942" xr:uid="{00000000-0005-0000-0000-0000AB030000}"/>
    <cellStyle name="Normal 20 2 2 2" xfId="943" xr:uid="{00000000-0005-0000-0000-0000AC030000}"/>
    <cellStyle name="Normal 20 2 3" xfId="944" xr:uid="{00000000-0005-0000-0000-0000AD030000}"/>
    <cellStyle name="Normal 20 3" xfId="945" xr:uid="{00000000-0005-0000-0000-0000AE030000}"/>
    <cellStyle name="Normal 20 3 2" xfId="946" xr:uid="{00000000-0005-0000-0000-0000AF030000}"/>
    <cellStyle name="Normal 20 4" xfId="947" xr:uid="{00000000-0005-0000-0000-0000B0030000}"/>
    <cellStyle name="Normal 21" xfId="948" xr:uid="{00000000-0005-0000-0000-0000B1030000}"/>
    <cellStyle name="Normal 21 2" xfId="949" xr:uid="{00000000-0005-0000-0000-0000B2030000}"/>
    <cellStyle name="Normal 21 2 2" xfId="950" xr:uid="{00000000-0005-0000-0000-0000B3030000}"/>
    <cellStyle name="Normal 21 2 2 2" xfId="951" xr:uid="{00000000-0005-0000-0000-0000B4030000}"/>
    <cellStyle name="Normal 21 2 3" xfId="952" xr:uid="{00000000-0005-0000-0000-0000B5030000}"/>
    <cellStyle name="Normal 21 3" xfId="953" xr:uid="{00000000-0005-0000-0000-0000B6030000}"/>
    <cellStyle name="Normal 21 3 2" xfId="954" xr:uid="{00000000-0005-0000-0000-0000B7030000}"/>
    <cellStyle name="Normal 21 4" xfId="955" xr:uid="{00000000-0005-0000-0000-0000B8030000}"/>
    <cellStyle name="Normal 21 5" xfId="956" xr:uid="{00000000-0005-0000-0000-0000B9030000}"/>
    <cellStyle name="Normal 22" xfId="957" xr:uid="{00000000-0005-0000-0000-0000BA030000}"/>
    <cellStyle name="Normal 22 2" xfId="958" xr:uid="{00000000-0005-0000-0000-0000BB030000}"/>
    <cellStyle name="Normal 22 2 2" xfId="959" xr:uid="{00000000-0005-0000-0000-0000BC030000}"/>
    <cellStyle name="Normal 22 2 2 2" xfId="960" xr:uid="{00000000-0005-0000-0000-0000BD030000}"/>
    <cellStyle name="Normal 22 2 3" xfId="961" xr:uid="{00000000-0005-0000-0000-0000BE030000}"/>
    <cellStyle name="Normal 22 3" xfId="962" xr:uid="{00000000-0005-0000-0000-0000BF030000}"/>
    <cellStyle name="Normal 22 3 2" xfId="963" xr:uid="{00000000-0005-0000-0000-0000C0030000}"/>
    <cellStyle name="Normal 22 4" xfId="964" xr:uid="{00000000-0005-0000-0000-0000C1030000}"/>
    <cellStyle name="Normal 23" xfId="965" xr:uid="{00000000-0005-0000-0000-0000C2030000}"/>
    <cellStyle name="Normal 23 2" xfId="966" xr:uid="{00000000-0005-0000-0000-0000C3030000}"/>
    <cellStyle name="Normal 23 2 2" xfId="967" xr:uid="{00000000-0005-0000-0000-0000C4030000}"/>
    <cellStyle name="Normal 23 2 2 2" xfId="968" xr:uid="{00000000-0005-0000-0000-0000C5030000}"/>
    <cellStyle name="Normal 23 2 3" xfId="969" xr:uid="{00000000-0005-0000-0000-0000C6030000}"/>
    <cellStyle name="Normal 23 3" xfId="970" xr:uid="{00000000-0005-0000-0000-0000C7030000}"/>
    <cellStyle name="Normal 23 3 2" xfId="971" xr:uid="{00000000-0005-0000-0000-0000C8030000}"/>
    <cellStyle name="Normal 23 4" xfId="972" xr:uid="{00000000-0005-0000-0000-0000C9030000}"/>
    <cellStyle name="Normal 24" xfId="973" xr:uid="{00000000-0005-0000-0000-0000CA030000}"/>
    <cellStyle name="Normal 24 2" xfId="974" xr:uid="{00000000-0005-0000-0000-0000CB030000}"/>
    <cellStyle name="Normal 24 2 2" xfId="975" xr:uid="{00000000-0005-0000-0000-0000CC030000}"/>
    <cellStyle name="Normal 24 2 2 2" xfId="976" xr:uid="{00000000-0005-0000-0000-0000CD030000}"/>
    <cellStyle name="Normal 24 2 3" xfId="977" xr:uid="{00000000-0005-0000-0000-0000CE030000}"/>
    <cellStyle name="Normal 24 3" xfId="978" xr:uid="{00000000-0005-0000-0000-0000CF030000}"/>
    <cellStyle name="Normal 24 3 2" xfId="979" xr:uid="{00000000-0005-0000-0000-0000D0030000}"/>
    <cellStyle name="Normal 24 4" xfId="980" xr:uid="{00000000-0005-0000-0000-0000D1030000}"/>
    <cellStyle name="Normal 25" xfId="981" xr:uid="{00000000-0005-0000-0000-0000D2030000}"/>
    <cellStyle name="Normal 25 2" xfId="982" xr:uid="{00000000-0005-0000-0000-0000D3030000}"/>
    <cellStyle name="Normal 25 2 2" xfId="983" xr:uid="{00000000-0005-0000-0000-0000D4030000}"/>
    <cellStyle name="Normal 25 2 2 2" xfId="984" xr:uid="{00000000-0005-0000-0000-0000D5030000}"/>
    <cellStyle name="Normal 25 2 3" xfId="985" xr:uid="{00000000-0005-0000-0000-0000D6030000}"/>
    <cellStyle name="Normal 25 3" xfId="986" xr:uid="{00000000-0005-0000-0000-0000D7030000}"/>
    <cellStyle name="Normal 25 3 2" xfId="987" xr:uid="{00000000-0005-0000-0000-0000D8030000}"/>
    <cellStyle name="Normal 25 4" xfId="988" xr:uid="{00000000-0005-0000-0000-0000D9030000}"/>
    <cellStyle name="Normal 25 5" xfId="2360" xr:uid="{DFB37CBB-49D9-41CD-B7EA-7FE34282679F}"/>
    <cellStyle name="Normal 26" xfId="989" xr:uid="{00000000-0005-0000-0000-0000DA030000}"/>
    <cellStyle name="Normal 26 2" xfId="990" xr:uid="{00000000-0005-0000-0000-0000DB030000}"/>
    <cellStyle name="Normal 26 2 2" xfId="991" xr:uid="{00000000-0005-0000-0000-0000DC030000}"/>
    <cellStyle name="Normal 26 2 2 2" xfId="992" xr:uid="{00000000-0005-0000-0000-0000DD030000}"/>
    <cellStyle name="Normal 26 2 3" xfId="993" xr:uid="{00000000-0005-0000-0000-0000DE030000}"/>
    <cellStyle name="Normal 26 3" xfId="994" xr:uid="{00000000-0005-0000-0000-0000DF030000}"/>
    <cellStyle name="Normal 26 3 2" xfId="995" xr:uid="{00000000-0005-0000-0000-0000E0030000}"/>
    <cellStyle name="Normal 26 4" xfId="996" xr:uid="{00000000-0005-0000-0000-0000E1030000}"/>
    <cellStyle name="Normal 27" xfId="997" xr:uid="{00000000-0005-0000-0000-0000E2030000}"/>
    <cellStyle name="Normal 27 2" xfId="998" xr:uid="{00000000-0005-0000-0000-0000E3030000}"/>
    <cellStyle name="Normal 27 2 2" xfId="999" xr:uid="{00000000-0005-0000-0000-0000E4030000}"/>
    <cellStyle name="Normal 27 2 2 2" xfId="1000" xr:uid="{00000000-0005-0000-0000-0000E5030000}"/>
    <cellStyle name="Normal 27 2 3" xfId="1001" xr:uid="{00000000-0005-0000-0000-0000E6030000}"/>
    <cellStyle name="Normal 27 3" xfId="1002" xr:uid="{00000000-0005-0000-0000-0000E7030000}"/>
    <cellStyle name="Normal 27 3 2" xfId="1003" xr:uid="{00000000-0005-0000-0000-0000E8030000}"/>
    <cellStyle name="Normal 27 4" xfId="1004" xr:uid="{00000000-0005-0000-0000-0000E9030000}"/>
    <cellStyle name="Normal 28" xfId="1005" xr:uid="{00000000-0005-0000-0000-0000EA030000}"/>
    <cellStyle name="Normal 28 2" xfId="1006" xr:uid="{00000000-0005-0000-0000-0000EB030000}"/>
    <cellStyle name="Normal 28 2 2" xfId="1007" xr:uid="{00000000-0005-0000-0000-0000EC030000}"/>
    <cellStyle name="Normal 28 2 2 2" xfId="1008" xr:uid="{00000000-0005-0000-0000-0000ED030000}"/>
    <cellStyle name="Normal 28 2 3" xfId="1009" xr:uid="{00000000-0005-0000-0000-0000EE030000}"/>
    <cellStyle name="Normal 28 3" xfId="1010" xr:uid="{00000000-0005-0000-0000-0000EF030000}"/>
    <cellStyle name="Normal 28 3 2" xfId="1011" xr:uid="{00000000-0005-0000-0000-0000F0030000}"/>
    <cellStyle name="Normal 28 4" xfId="1012" xr:uid="{00000000-0005-0000-0000-0000F1030000}"/>
    <cellStyle name="Normal 29" xfId="1013" xr:uid="{00000000-0005-0000-0000-0000F2030000}"/>
    <cellStyle name="Normal 29 2" xfId="1014" xr:uid="{00000000-0005-0000-0000-0000F3030000}"/>
    <cellStyle name="Normal 29 2 2" xfId="1015" xr:uid="{00000000-0005-0000-0000-0000F4030000}"/>
    <cellStyle name="Normal 29 2 2 2" xfId="1016" xr:uid="{00000000-0005-0000-0000-0000F5030000}"/>
    <cellStyle name="Normal 29 2 3" xfId="1017" xr:uid="{00000000-0005-0000-0000-0000F6030000}"/>
    <cellStyle name="Normal 29 3" xfId="1018" xr:uid="{00000000-0005-0000-0000-0000F7030000}"/>
    <cellStyle name="Normal 29 3 2" xfId="1019" xr:uid="{00000000-0005-0000-0000-0000F8030000}"/>
    <cellStyle name="Normal 29 4" xfId="1020" xr:uid="{00000000-0005-0000-0000-0000F9030000}"/>
    <cellStyle name="Normal 3" xfId="1021" xr:uid="{00000000-0005-0000-0000-0000FA030000}"/>
    <cellStyle name="Normal 3 10" xfId="1022" xr:uid="{00000000-0005-0000-0000-0000FB030000}"/>
    <cellStyle name="Normal 3 10 2" xfId="1023" xr:uid="{00000000-0005-0000-0000-0000FC030000}"/>
    <cellStyle name="Normal 3 11" xfId="1024" xr:uid="{00000000-0005-0000-0000-0000FD030000}"/>
    <cellStyle name="Normal 3 11 2" xfId="1025" xr:uid="{00000000-0005-0000-0000-0000FE030000}"/>
    <cellStyle name="Normal 3 12" xfId="1026" xr:uid="{00000000-0005-0000-0000-0000FF030000}"/>
    <cellStyle name="Normal 3 12 2" xfId="1027" xr:uid="{00000000-0005-0000-0000-000000040000}"/>
    <cellStyle name="Normal 3 13" xfId="1028" xr:uid="{00000000-0005-0000-0000-000001040000}"/>
    <cellStyle name="Normal 3 2" xfId="1029" xr:uid="{00000000-0005-0000-0000-000002040000}"/>
    <cellStyle name="Normal 3 2 2" xfId="1030" xr:uid="{00000000-0005-0000-0000-000003040000}"/>
    <cellStyle name="Normal 3 2 2 2" xfId="1031" xr:uid="{00000000-0005-0000-0000-000004040000}"/>
    <cellStyle name="Normal 3 2 2 2 2" xfId="1032" xr:uid="{00000000-0005-0000-0000-000005040000}"/>
    <cellStyle name="Normal 3 2 2 2 2 2" xfId="1033" xr:uid="{00000000-0005-0000-0000-000006040000}"/>
    <cellStyle name="Normal 3 2 2 2 2 2 2" xfId="1034" xr:uid="{00000000-0005-0000-0000-000007040000}"/>
    <cellStyle name="Normal 3 2 2 2 2 2 2 2" xfId="1035" xr:uid="{00000000-0005-0000-0000-000008040000}"/>
    <cellStyle name="Normal 3 2 2 2 2 2 3" xfId="1036" xr:uid="{00000000-0005-0000-0000-000009040000}"/>
    <cellStyle name="Normal 3 2 2 2 2 3" xfId="1037" xr:uid="{00000000-0005-0000-0000-00000A040000}"/>
    <cellStyle name="Normal 3 2 2 2 2 3 2" xfId="1038" xr:uid="{00000000-0005-0000-0000-00000B040000}"/>
    <cellStyle name="Normal 3 2 2 2 2 4" xfId="1039" xr:uid="{00000000-0005-0000-0000-00000C040000}"/>
    <cellStyle name="Normal 3 2 2 2 3" xfId="1040" xr:uid="{00000000-0005-0000-0000-00000D040000}"/>
    <cellStyle name="Normal 3 2 2 2 3 2" xfId="1041" xr:uid="{00000000-0005-0000-0000-00000E040000}"/>
    <cellStyle name="Normal 3 2 2 2 3 2 2" xfId="1042" xr:uid="{00000000-0005-0000-0000-00000F040000}"/>
    <cellStyle name="Normal 3 2 2 2 3 3" xfId="1043" xr:uid="{00000000-0005-0000-0000-000010040000}"/>
    <cellStyle name="Normal 3 2 2 2 4" xfId="1044" xr:uid="{00000000-0005-0000-0000-000011040000}"/>
    <cellStyle name="Normal 3 2 2 2 4 2" xfId="1045" xr:uid="{00000000-0005-0000-0000-000012040000}"/>
    <cellStyle name="Normal 3 2 2 2 5" xfId="1046" xr:uid="{00000000-0005-0000-0000-000013040000}"/>
    <cellStyle name="Normal 3 2 2 3" xfId="1047" xr:uid="{00000000-0005-0000-0000-000014040000}"/>
    <cellStyle name="Normal 3 2 2 3 2" xfId="1048" xr:uid="{00000000-0005-0000-0000-000015040000}"/>
    <cellStyle name="Normal 3 2 2 3 2 2" xfId="1049" xr:uid="{00000000-0005-0000-0000-000016040000}"/>
    <cellStyle name="Normal 3 2 2 3 2 2 2" xfId="1050" xr:uid="{00000000-0005-0000-0000-000017040000}"/>
    <cellStyle name="Normal 3 2 2 3 2 3" xfId="1051" xr:uid="{00000000-0005-0000-0000-000018040000}"/>
    <cellStyle name="Normal 3 2 2 3 3" xfId="1052" xr:uid="{00000000-0005-0000-0000-000019040000}"/>
    <cellStyle name="Normal 3 2 2 3 3 2" xfId="1053" xr:uid="{00000000-0005-0000-0000-00001A040000}"/>
    <cellStyle name="Normal 3 2 2 3 4" xfId="1054" xr:uid="{00000000-0005-0000-0000-00001B040000}"/>
    <cellStyle name="Normal 3 2 2 4" xfId="1055" xr:uid="{00000000-0005-0000-0000-00001C040000}"/>
    <cellStyle name="Normal 3 2 2 4 2" xfId="1056" xr:uid="{00000000-0005-0000-0000-00001D040000}"/>
    <cellStyle name="Normal 3 2 2 4 2 2" xfId="1057" xr:uid="{00000000-0005-0000-0000-00001E040000}"/>
    <cellStyle name="Normal 3 2 2 4 3" xfId="1058" xr:uid="{00000000-0005-0000-0000-00001F040000}"/>
    <cellStyle name="Normal 3 2 2 5" xfId="1059" xr:uid="{00000000-0005-0000-0000-000020040000}"/>
    <cellStyle name="Normal 3 2 2 5 2" xfId="1060" xr:uid="{00000000-0005-0000-0000-000021040000}"/>
    <cellStyle name="Normal 3 2 2 6" xfId="1061" xr:uid="{00000000-0005-0000-0000-000022040000}"/>
    <cellStyle name="Normal 3 2 3" xfId="1062" xr:uid="{00000000-0005-0000-0000-000023040000}"/>
    <cellStyle name="Normal 3 2 3 2" xfId="1063" xr:uid="{00000000-0005-0000-0000-000024040000}"/>
    <cellStyle name="Normal 3 2 3 2 2" xfId="1064" xr:uid="{00000000-0005-0000-0000-000025040000}"/>
    <cellStyle name="Normal 3 2 3 2 2 2" xfId="1065" xr:uid="{00000000-0005-0000-0000-000026040000}"/>
    <cellStyle name="Normal 3 2 3 2 2 2 2" xfId="1066" xr:uid="{00000000-0005-0000-0000-000027040000}"/>
    <cellStyle name="Normal 3 2 3 2 2 3" xfId="1067" xr:uid="{00000000-0005-0000-0000-000028040000}"/>
    <cellStyle name="Normal 3 2 3 2 3" xfId="1068" xr:uid="{00000000-0005-0000-0000-000029040000}"/>
    <cellStyle name="Normal 3 2 3 2 3 2" xfId="1069" xr:uid="{00000000-0005-0000-0000-00002A040000}"/>
    <cellStyle name="Normal 3 2 3 2 4" xfId="1070" xr:uid="{00000000-0005-0000-0000-00002B040000}"/>
    <cellStyle name="Normal 3 2 3 3" xfId="1071" xr:uid="{00000000-0005-0000-0000-00002C040000}"/>
    <cellStyle name="Normal 3 2 3 3 2" xfId="1072" xr:uid="{00000000-0005-0000-0000-00002D040000}"/>
    <cellStyle name="Normal 3 2 3 3 2 2" xfId="1073" xr:uid="{00000000-0005-0000-0000-00002E040000}"/>
    <cellStyle name="Normal 3 2 3 3 3" xfId="1074" xr:uid="{00000000-0005-0000-0000-00002F040000}"/>
    <cellStyle name="Normal 3 2 3 4" xfId="1075" xr:uid="{00000000-0005-0000-0000-000030040000}"/>
    <cellStyle name="Normal 3 2 3 4 2" xfId="1076" xr:uid="{00000000-0005-0000-0000-000031040000}"/>
    <cellStyle name="Normal 3 2 3 5" xfId="1077" xr:uid="{00000000-0005-0000-0000-000032040000}"/>
    <cellStyle name="Normal 3 2 4" xfId="1078" xr:uid="{00000000-0005-0000-0000-000033040000}"/>
    <cellStyle name="Normal 3 2 4 2" xfId="1079" xr:uid="{00000000-0005-0000-0000-000034040000}"/>
    <cellStyle name="Normal 3 2 4 2 2" xfId="1080" xr:uid="{00000000-0005-0000-0000-000035040000}"/>
    <cellStyle name="Normal 3 2 4 2 2 2" xfId="1081" xr:uid="{00000000-0005-0000-0000-000036040000}"/>
    <cellStyle name="Normal 3 2 4 2 2 2 2" xfId="1082" xr:uid="{00000000-0005-0000-0000-000037040000}"/>
    <cellStyle name="Normal 3 2 4 2 2 3" xfId="1083" xr:uid="{00000000-0005-0000-0000-000038040000}"/>
    <cellStyle name="Normal 3 2 4 2 3" xfId="1084" xr:uid="{00000000-0005-0000-0000-000039040000}"/>
    <cellStyle name="Normal 3 2 4 2 3 2" xfId="1085" xr:uid="{00000000-0005-0000-0000-00003A040000}"/>
    <cellStyle name="Normal 3 2 4 2 4" xfId="1086" xr:uid="{00000000-0005-0000-0000-00003B040000}"/>
    <cellStyle name="Normal 3 2 4 3" xfId="1087" xr:uid="{00000000-0005-0000-0000-00003C040000}"/>
    <cellStyle name="Normal 3 2 4 3 2" xfId="1088" xr:uid="{00000000-0005-0000-0000-00003D040000}"/>
    <cellStyle name="Normal 3 2 4 3 2 2" xfId="1089" xr:uid="{00000000-0005-0000-0000-00003E040000}"/>
    <cellStyle name="Normal 3 2 4 3 3" xfId="1090" xr:uid="{00000000-0005-0000-0000-00003F040000}"/>
    <cellStyle name="Normal 3 2 4 4" xfId="1091" xr:uid="{00000000-0005-0000-0000-000040040000}"/>
    <cellStyle name="Normal 3 2 4 4 2" xfId="1092" xr:uid="{00000000-0005-0000-0000-000041040000}"/>
    <cellStyle name="Normal 3 2 4 5" xfId="1093" xr:uid="{00000000-0005-0000-0000-000042040000}"/>
    <cellStyle name="Normal 3 2 5" xfId="1094" xr:uid="{00000000-0005-0000-0000-000043040000}"/>
    <cellStyle name="Normal 3 2 5 2" xfId="1095" xr:uid="{00000000-0005-0000-0000-000044040000}"/>
    <cellStyle name="Normal 3 2 5 2 2" xfId="1096" xr:uid="{00000000-0005-0000-0000-000045040000}"/>
    <cellStyle name="Normal 3 2 5 2 2 2" xfId="1097" xr:uid="{00000000-0005-0000-0000-000046040000}"/>
    <cellStyle name="Normal 3 2 5 2 2 2 2" xfId="1098" xr:uid="{00000000-0005-0000-0000-000047040000}"/>
    <cellStyle name="Normal 3 2 5 2 2 3" xfId="1099" xr:uid="{00000000-0005-0000-0000-000048040000}"/>
    <cellStyle name="Normal 3 2 5 2 3" xfId="1100" xr:uid="{00000000-0005-0000-0000-000049040000}"/>
    <cellStyle name="Normal 3 2 5 2 3 2" xfId="1101" xr:uid="{00000000-0005-0000-0000-00004A040000}"/>
    <cellStyle name="Normal 3 2 5 2 4" xfId="1102" xr:uid="{00000000-0005-0000-0000-00004B040000}"/>
    <cellStyle name="Normal 3 2 5 3" xfId="1103" xr:uid="{00000000-0005-0000-0000-00004C040000}"/>
    <cellStyle name="Normal 3 2 5 3 2" xfId="1104" xr:uid="{00000000-0005-0000-0000-00004D040000}"/>
    <cellStyle name="Normal 3 2 5 3 2 2" xfId="1105" xr:uid="{00000000-0005-0000-0000-00004E040000}"/>
    <cellStyle name="Normal 3 2 5 3 3" xfId="1106" xr:uid="{00000000-0005-0000-0000-00004F040000}"/>
    <cellStyle name="Normal 3 2 5 4" xfId="1107" xr:uid="{00000000-0005-0000-0000-000050040000}"/>
    <cellStyle name="Normal 3 2 5 4 2" xfId="1108" xr:uid="{00000000-0005-0000-0000-000051040000}"/>
    <cellStyle name="Normal 3 2 5 5" xfId="1109" xr:uid="{00000000-0005-0000-0000-000052040000}"/>
    <cellStyle name="Normal 3 3" xfId="1110" xr:uid="{00000000-0005-0000-0000-000053040000}"/>
    <cellStyle name="Normal 3 3 2" xfId="1111" xr:uid="{00000000-0005-0000-0000-000054040000}"/>
    <cellStyle name="Normal 3 3 2 2" xfId="1112" xr:uid="{00000000-0005-0000-0000-000055040000}"/>
    <cellStyle name="Normal 3 3 2 2 2" xfId="1113" xr:uid="{00000000-0005-0000-0000-000056040000}"/>
    <cellStyle name="Normal 3 3 2 2 2 2" xfId="1114" xr:uid="{00000000-0005-0000-0000-000057040000}"/>
    <cellStyle name="Normal 3 3 2 2 2 2 2" xfId="1115" xr:uid="{00000000-0005-0000-0000-000058040000}"/>
    <cellStyle name="Normal 3 3 2 2 2 3" xfId="1116" xr:uid="{00000000-0005-0000-0000-000059040000}"/>
    <cellStyle name="Normal 3 3 2 2 3" xfId="1117" xr:uid="{00000000-0005-0000-0000-00005A040000}"/>
    <cellStyle name="Normal 3 3 2 2 3 2" xfId="1118" xr:uid="{00000000-0005-0000-0000-00005B040000}"/>
    <cellStyle name="Normal 3 3 2 2 4" xfId="1119" xr:uid="{00000000-0005-0000-0000-00005C040000}"/>
    <cellStyle name="Normal 3 3 2 3" xfId="1120" xr:uid="{00000000-0005-0000-0000-00005D040000}"/>
    <cellStyle name="Normal 3 3 2 3 2" xfId="1121" xr:uid="{00000000-0005-0000-0000-00005E040000}"/>
    <cellStyle name="Normal 3 3 2 3 2 2" xfId="1122" xr:uid="{00000000-0005-0000-0000-00005F040000}"/>
    <cellStyle name="Normal 3 3 2 3 3" xfId="1123" xr:uid="{00000000-0005-0000-0000-000060040000}"/>
    <cellStyle name="Normal 3 3 2 4" xfId="1124" xr:uid="{00000000-0005-0000-0000-000061040000}"/>
    <cellStyle name="Normal 3 3 2 4 2" xfId="1125" xr:uid="{00000000-0005-0000-0000-000062040000}"/>
    <cellStyle name="Normal 3 3 2 5" xfId="1126" xr:uid="{00000000-0005-0000-0000-000063040000}"/>
    <cellStyle name="Normal 3 3 3" xfId="1127" xr:uid="{00000000-0005-0000-0000-000064040000}"/>
    <cellStyle name="Normal 3 3 3 2" xfId="1128" xr:uid="{00000000-0005-0000-0000-000065040000}"/>
    <cellStyle name="Normal 3 3 3 2 2" xfId="1129" xr:uid="{00000000-0005-0000-0000-000066040000}"/>
    <cellStyle name="Normal 3 3 3 2 2 2" xfId="1130" xr:uid="{00000000-0005-0000-0000-000067040000}"/>
    <cellStyle name="Normal 3 3 3 2 3" xfId="1131" xr:uid="{00000000-0005-0000-0000-000068040000}"/>
    <cellStyle name="Normal 3 3 3 3" xfId="1132" xr:uid="{00000000-0005-0000-0000-000069040000}"/>
    <cellStyle name="Normal 3 3 3 3 2" xfId="1133" xr:uid="{00000000-0005-0000-0000-00006A040000}"/>
    <cellStyle name="Normal 3 3 3 4" xfId="1134" xr:uid="{00000000-0005-0000-0000-00006B040000}"/>
    <cellStyle name="Normal 3 3 4" xfId="1135" xr:uid="{00000000-0005-0000-0000-00006C040000}"/>
    <cellStyle name="Normal 3 3 4 2" xfId="1136" xr:uid="{00000000-0005-0000-0000-00006D040000}"/>
    <cellStyle name="Normal 3 3 4 2 2" xfId="1137" xr:uid="{00000000-0005-0000-0000-00006E040000}"/>
    <cellStyle name="Normal 3 3 4 3" xfId="1138" xr:uid="{00000000-0005-0000-0000-00006F040000}"/>
    <cellStyle name="Normal 3 3 5" xfId="1139" xr:uid="{00000000-0005-0000-0000-000070040000}"/>
    <cellStyle name="Normal 3 3 5 2" xfId="1140" xr:uid="{00000000-0005-0000-0000-000071040000}"/>
    <cellStyle name="Normal 3 3 6" xfId="1141" xr:uid="{00000000-0005-0000-0000-000072040000}"/>
    <cellStyle name="Normal 3 4" xfId="1142" xr:uid="{00000000-0005-0000-0000-000073040000}"/>
    <cellStyle name="Normal 3 4 2" xfId="1143" xr:uid="{00000000-0005-0000-0000-000074040000}"/>
    <cellStyle name="Normal 3 4 2 2" xfId="1144" xr:uid="{00000000-0005-0000-0000-000075040000}"/>
    <cellStyle name="Normal 3 4 2 2 2" xfId="1145" xr:uid="{00000000-0005-0000-0000-000076040000}"/>
    <cellStyle name="Normal 3 4 2 2 2 2" xfId="1146" xr:uid="{00000000-0005-0000-0000-000077040000}"/>
    <cellStyle name="Normal 3 4 2 2 3" xfId="1147" xr:uid="{00000000-0005-0000-0000-000078040000}"/>
    <cellStyle name="Normal 3 4 2 3" xfId="1148" xr:uid="{00000000-0005-0000-0000-000079040000}"/>
    <cellStyle name="Normal 3 4 2 3 2" xfId="1149" xr:uid="{00000000-0005-0000-0000-00007A040000}"/>
    <cellStyle name="Normal 3 4 2 4" xfId="1150" xr:uid="{00000000-0005-0000-0000-00007B040000}"/>
    <cellStyle name="Normal 3 4 3" xfId="1151" xr:uid="{00000000-0005-0000-0000-00007C040000}"/>
    <cellStyle name="Normal 3 4 3 2" xfId="1152" xr:uid="{00000000-0005-0000-0000-00007D040000}"/>
    <cellStyle name="Normal 3 4 3 2 2" xfId="1153" xr:uid="{00000000-0005-0000-0000-00007E040000}"/>
    <cellStyle name="Normal 3 4 3 3" xfId="1154" xr:uid="{00000000-0005-0000-0000-00007F040000}"/>
    <cellStyle name="Normal 3 4 4" xfId="1155" xr:uid="{00000000-0005-0000-0000-000080040000}"/>
    <cellStyle name="Normal 3 4 4 2" xfId="1156" xr:uid="{00000000-0005-0000-0000-000081040000}"/>
    <cellStyle name="Normal 3 4 5" xfId="1157" xr:uid="{00000000-0005-0000-0000-000082040000}"/>
    <cellStyle name="Normal 3 5" xfId="1158" xr:uid="{00000000-0005-0000-0000-000083040000}"/>
    <cellStyle name="Normal 3 5 2" xfId="1159" xr:uid="{00000000-0005-0000-0000-000084040000}"/>
    <cellStyle name="Normal 3 5 2 2" xfId="1160" xr:uid="{00000000-0005-0000-0000-000085040000}"/>
    <cellStyle name="Normal 3 5 2 2 2" xfId="1161" xr:uid="{00000000-0005-0000-0000-000086040000}"/>
    <cellStyle name="Normal 3 5 2 2 2 2" xfId="1162" xr:uid="{00000000-0005-0000-0000-000087040000}"/>
    <cellStyle name="Normal 3 5 2 2 3" xfId="1163" xr:uid="{00000000-0005-0000-0000-000088040000}"/>
    <cellStyle name="Normal 3 5 2 3" xfId="1164" xr:uid="{00000000-0005-0000-0000-000089040000}"/>
    <cellStyle name="Normal 3 5 2 3 2" xfId="1165" xr:uid="{00000000-0005-0000-0000-00008A040000}"/>
    <cellStyle name="Normal 3 5 2 4" xfId="1166" xr:uid="{00000000-0005-0000-0000-00008B040000}"/>
    <cellStyle name="Normal 3 5 3" xfId="1167" xr:uid="{00000000-0005-0000-0000-00008C040000}"/>
    <cellStyle name="Normal 3 5 3 2" xfId="1168" xr:uid="{00000000-0005-0000-0000-00008D040000}"/>
    <cellStyle name="Normal 3 5 3 2 2" xfId="1169" xr:uid="{00000000-0005-0000-0000-00008E040000}"/>
    <cellStyle name="Normal 3 5 3 3" xfId="1170" xr:uid="{00000000-0005-0000-0000-00008F040000}"/>
    <cellStyle name="Normal 3 5 4" xfId="1171" xr:uid="{00000000-0005-0000-0000-000090040000}"/>
    <cellStyle name="Normal 3 5 4 2" xfId="1172" xr:uid="{00000000-0005-0000-0000-000091040000}"/>
    <cellStyle name="Normal 3 5 5" xfId="1173" xr:uid="{00000000-0005-0000-0000-000092040000}"/>
    <cellStyle name="Normal 3 6" xfId="1174" xr:uid="{00000000-0005-0000-0000-000093040000}"/>
    <cellStyle name="Normal 3 6 2" xfId="1175" xr:uid="{00000000-0005-0000-0000-000094040000}"/>
    <cellStyle name="Normal 3 6 2 2" xfId="1176" xr:uid="{00000000-0005-0000-0000-000095040000}"/>
    <cellStyle name="Normal 3 6 2 2 2" xfId="1177" xr:uid="{00000000-0005-0000-0000-000096040000}"/>
    <cellStyle name="Normal 3 6 2 2 2 2" xfId="1178" xr:uid="{00000000-0005-0000-0000-000097040000}"/>
    <cellStyle name="Normal 3 6 2 2 3" xfId="1179" xr:uid="{00000000-0005-0000-0000-000098040000}"/>
    <cellStyle name="Normal 3 6 2 3" xfId="1180" xr:uid="{00000000-0005-0000-0000-000099040000}"/>
    <cellStyle name="Normal 3 6 2 3 2" xfId="1181" xr:uid="{00000000-0005-0000-0000-00009A040000}"/>
    <cellStyle name="Normal 3 6 2 4" xfId="1182" xr:uid="{00000000-0005-0000-0000-00009B040000}"/>
    <cellStyle name="Normal 3 6 3" xfId="1183" xr:uid="{00000000-0005-0000-0000-00009C040000}"/>
    <cellStyle name="Normal 3 6 3 2" xfId="1184" xr:uid="{00000000-0005-0000-0000-00009D040000}"/>
    <cellStyle name="Normal 3 6 3 2 2" xfId="1185" xr:uid="{00000000-0005-0000-0000-00009E040000}"/>
    <cellStyle name="Normal 3 6 3 3" xfId="1186" xr:uid="{00000000-0005-0000-0000-00009F040000}"/>
    <cellStyle name="Normal 3 6 4" xfId="1187" xr:uid="{00000000-0005-0000-0000-0000A0040000}"/>
    <cellStyle name="Normal 3 6 4 2" xfId="1188" xr:uid="{00000000-0005-0000-0000-0000A1040000}"/>
    <cellStyle name="Normal 3 6 5" xfId="1189" xr:uid="{00000000-0005-0000-0000-0000A2040000}"/>
    <cellStyle name="Normal 3 6 6" xfId="1190" xr:uid="{00000000-0005-0000-0000-0000A3040000}"/>
    <cellStyle name="Normal 3 7" xfId="1191" xr:uid="{00000000-0005-0000-0000-0000A4040000}"/>
    <cellStyle name="Normal 3 8" xfId="1192" xr:uid="{00000000-0005-0000-0000-0000A5040000}"/>
    <cellStyle name="Normal 3 8 2" xfId="1193" xr:uid="{00000000-0005-0000-0000-0000A6040000}"/>
    <cellStyle name="Normal 3 9" xfId="2" xr:uid="{00000000-0005-0000-0000-0000A7040000}"/>
    <cellStyle name="Normal 3 9 2" xfId="1194" xr:uid="{00000000-0005-0000-0000-0000A8040000}"/>
    <cellStyle name="Normal 3 9 2 2" xfId="1195" xr:uid="{00000000-0005-0000-0000-0000A9040000}"/>
    <cellStyle name="Normal 3 9 3" xfId="6" xr:uid="{00000000-0005-0000-0000-0000AA040000}"/>
    <cellStyle name="Normal 3 9 4" xfId="1196" xr:uid="{00000000-0005-0000-0000-0000AB040000}"/>
    <cellStyle name="Normal 3_Current Payroll" xfId="1197" xr:uid="{00000000-0005-0000-0000-0000AC040000}"/>
    <cellStyle name="Normal 30" xfId="1198" xr:uid="{00000000-0005-0000-0000-0000AD040000}"/>
    <cellStyle name="Normal 30 2" xfId="1199" xr:uid="{00000000-0005-0000-0000-0000AE040000}"/>
    <cellStyle name="Normal 30 2 2" xfId="1200" xr:uid="{00000000-0005-0000-0000-0000AF040000}"/>
    <cellStyle name="Normal 30 2 2 2" xfId="1201" xr:uid="{00000000-0005-0000-0000-0000B0040000}"/>
    <cellStyle name="Normal 30 2 3" xfId="1202" xr:uid="{00000000-0005-0000-0000-0000B1040000}"/>
    <cellStyle name="Normal 30 3" xfId="1203" xr:uid="{00000000-0005-0000-0000-0000B2040000}"/>
    <cellStyle name="Normal 30 3 2" xfId="1204" xr:uid="{00000000-0005-0000-0000-0000B3040000}"/>
    <cellStyle name="Normal 30 4" xfId="1205" xr:uid="{00000000-0005-0000-0000-0000B4040000}"/>
    <cellStyle name="Normal 31" xfId="1206" xr:uid="{00000000-0005-0000-0000-0000B5040000}"/>
    <cellStyle name="Normal 31 2" xfId="1207" xr:uid="{00000000-0005-0000-0000-0000B6040000}"/>
    <cellStyle name="Normal 31 2 2" xfId="1208" xr:uid="{00000000-0005-0000-0000-0000B7040000}"/>
    <cellStyle name="Normal 31 2 2 2" xfId="1209" xr:uid="{00000000-0005-0000-0000-0000B8040000}"/>
    <cellStyle name="Normal 31 2 3" xfId="1210" xr:uid="{00000000-0005-0000-0000-0000B9040000}"/>
    <cellStyle name="Normal 31 3" xfId="1211" xr:uid="{00000000-0005-0000-0000-0000BA040000}"/>
    <cellStyle name="Normal 31 3 2" xfId="1212" xr:uid="{00000000-0005-0000-0000-0000BB040000}"/>
    <cellStyle name="Normal 31 4" xfId="1213" xr:uid="{00000000-0005-0000-0000-0000BC040000}"/>
    <cellStyle name="Normal 32" xfId="1214" xr:uid="{00000000-0005-0000-0000-0000BD040000}"/>
    <cellStyle name="Normal 32 2" xfId="1215" xr:uid="{00000000-0005-0000-0000-0000BE040000}"/>
    <cellStyle name="Normal 32 2 2" xfId="1216" xr:uid="{00000000-0005-0000-0000-0000BF040000}"/>
    <cellStyle name="Normal 32 2 2 2" xfId="1217" xr:uid="{00000000-0005-0000-0000-0000C0040000}"/>
    <cellStyle name="Normal 32 2 3" xfId="1218" xr:uid="{00000000-0005-0000-0000-0000C1040000}"/>
    <cellStyle name="Normal 32 3" xfId="1219" xr:uid="{00000000-0005-0000-0000-0000C2040000}"/>
    <cellStyle name="Normal 32 3 2" xfId="1220" xr:uid="{00000000-0005-0000-0000-0000C3040000}"/>
    <cellStyle name="Normal 32 4" xfId="1221" xr:uid="{00000000-0005-0000-0000-0000C4040000}"/>
    <cellStyle name="Normal 33" xfId="1222" xr:uid="{00000000-0005-0000-0000-0000C5040000}"/>
    <cellStyle name="Normal 33 2" xfId="1223" xr:uid="{00000000-0005-0000-0000-0000C6040000}"/>
    <cellStyle name="Normal 33 2 2" xfId="1224" xr:uid="{00000000-0005-0000-0000-0000C7040000}"/>
    <cellStyle name="Normal 33 2 2 2" xfId="1225" xr:uid="{00000000-0005-0000-0000-0000C8040000}"/>
    <cellStyle name="Normal 33 2 3" xfId="1226" xr:uid="{00000000-0005-0000-0000-0000C9040000}"/>
    <cellStyle name="Normal 33 3" xfId="1227" xr:uid="{00000000-0005-0000-0000-0000CA040000}"/>
    <cellStyle name="Normal 33 3 2" xfId="1228" xr:uid="{00000000-0005-0000-0000-0000CB040000}"/>
    <cellStyle name="Normal 33 4" xfId="1229" xr:uid="{00000000-0005-0000-0000-0000CC040000}"/>
    <cellStyle name="Normal 34" xfId="1230" xr:uid="{00000000-0005-0000-0000-0000CD040000}"/>
    <cellStyle name="Normal 34 2" xfId="1231" xr:uid="{00000000-0005-0000-0000-0000CE040000}"/>
    <cellStyle name="Normal 34 2 2" xfId="1232" xr:uid="{00000000-0005-0000-0000-0000CF040000}"/>
    <cellStyle name="Normal 34 3" xfId="1233" xr:uid="{00000000-0005-0000-0000-0000D0040000}"/>
    <cellStyle name="Normal 35" xfId="1234" xr:uid="{00000000-0005-0000-0000-0000D1040000}"/>
    <cellStyle name="Normal 36" xfId="1235" xr:uid="{00000000-0005-0000-0000-0000D2040000}"/>
    <cellStyle name="Normal 36 2" xfId="1236" xr:uid="{00000000-0005-0000-0000-0000D3040000}"/>
    <cellStyle name="Normal 37" xfId="1237" xr:uid="{00000000-0005-0000-0000-0000D4040000}"/>
    <cellStyle name="Normal 38" xfId="1238" xr:uid="{00000000-0005-0000-0000-0000D5040000}"/>
    <cellStyle name="Normal 38 2" xfId="1239" xr:uid="{00000000-0005-0000-0000-0000D6040000}"/>
    <cellStyle name="Normal 39" xfId="1240" xr:uid="{00000000-0005-0000-0000-0000D7040000}"/>
    <cellStyle name="Normal 39 2" xfId="2347" xr:uid="{00000000-0005-0000-0000-0000D8040000}"/>
    <cellStyle name="Normal 4" xfId="1241" xr:uid="{00000000-0005-0000-0000-0000D9040000}"/>
    <cellStyle name="Normal 4 10" xfId="1242" xr:uid="{00000000-0005-0000-0000-0000DA040000}"/>
    <cellStyle name="Normal 4 10 2" xfId="1243" xr:uid="{00000000-0005-0000-0000-0000DB040000}"/>
    <cellStyle name="Normal 4 11" xfId="1244" xr:uid="{00000000-0005-0000-0000-0000DC040000}"/>
    <cellStyle name="Normal 4 11 2" xfId="1245" xr:uid="{00000000-0005-0000-0000-0000DD040000}"/>
    <cellStyle name="Normal 4 12" xfId="1246" xr:uid="{00000000-0005-0000-0000-0000DE040000}"/>
    <cellStyle name="Normal 4 13" xfId="2354" xr:uid="{DC01098C-1192-46D1-BB6C-5A274B512C5D}"/>
    <cellStyle name="Normal 4 2" xfId="1247" xr:uid="{00000000-0005-0000-0000-0000DF040000}"/>
    <cellStyle name="Normal 4 2 2" xfId="1248" xr:uid="{00000000-0005-0000-0000-0000E0040000}"/>
    <cellStyle name="Normal 4 2 2 2" xfId="1249" xr:uid="{00000000-0005-0000-0000-0000E1040000}"/>
    <cellStyle name="Normal 4 2 2 2 2" xfId="1250" xr:uid="{00000000-0005-0000-0000-0000E2040000}"/>
    <cellStyle name="Normal 4 2 2 2 2 2" xfId="1251" xr:uid="{00000000-0005-0000-0000-0000E3040000}"/>
    <cellStyle name="Normal 4 2 2 2 2 2 2" xfId="1252" xr:uid="{00000000-0005-0000-0000-0000E4040000}"/>
    <cellStyle name="Normal 4 2 2 2 2 2 2 2" xfId="1253" xr:uid="{00000000-0005-0000-0000-0000E5040000}"/>
    <cellStyle name="Normal 4 2 2 2 2 2 3" xfId="1254" xr:uid="{00000000-0005-0000-0000-0000E6040000}"/>
    <cellStyle name="Normal 4 2 2 2 2 3" xfId="1255" xr:uid="{00000000-0005-0000-0000-0000E7040000}"/>
    <cellStyle name="Normal 4 2 2 2 2 3 2" xfId="1256" xr:uid="{00000000-0005-0000-0000-0000E8040000}"/>
    <cellStyle name="Normal 4 2 2 2 2 4" xfId="1257" xr:uid="{00000000-0005-0000-0000-0000E9040000}"/>
    <cellStyle name="Normal 4 2 2 2 3" xfId="1258" xr:uid="{00000000-0005-0000-0000-0000EA040000}"/>
    <cellStyle name="Normal 4 2 2 2 3 2" xfId="1259" xr:uid="{00000000-0005-0000-0000-0000EB040000}"/>
    <cellStyle name="Normal 4 2 2 2 3 2 2" xfId="1260" xr:uid="{00000000-0005-0000-0000-0000EC040000}"/>
    <cellStyle name="Normal 4 2 2 2 3 3" xfId="1261" xr:uid="{00000000-0005-0000-0000-0000ED040000}"/>
    <cellStyle name="Normal 4 2 2 2 4" xfId="1262" xr:uid="{00000000-0005-0000-0000-0000EE040000}"/>
    <cellStyle name="Normal 4 2 2 2 4 2" xfId="1263" xr:uid="{00000000-0005-0000-0000-0000EF040000}"/>
    <cellStyle name="Normal 4 2 2 2 5" xfId="1264" xr:uid="{00000000-0005-0000-0000-0000F0040000}"/>
    <cellStyle name="Normal 4 2 2 3" xfId="1265" xr:uid="{00000000-0005-0000-0000-0000F1040000}"/>
    <cellStyle name="Normal 4 2 2 3 2" xfId="1266" xr:uid="{00000000-0005-0000-0000-0000F2040000}"/>
    <cellStyle name="Normal 4 2 2 3 2 2" xfId="1267" xr:uid="{00000000-0005-0000-0000-0000F3040000}"/>
    <cellStyle name="Normal 4 2 2 3 2 2 2" xfId="1268" xr:uid="{00000000-0005-0000-0000-0000F4040000}"/>
    <cellStyle name="Normal 4 2 2 3 2 3" xfId="1269" xr:uid="{00000000-0005-0000-0000-0000F5040000}"/>
    <cellStyle name="Normal 4 2 2 3 3" xfId="1270" xr:uid="{00000000-0005-0000-0000-0000F6040000}"/>
    <cellStyle name="Normal 4 2 2 3 3 2" xfId="1271" xr:uid="{00000000-0005-0000-0000-0000F7040000}"/>
    <cellStyle name="Normal 4 2 2 3 4" xfId="1272" xr:uid="{00000000-0005-0000-0000-0000F8040000}"/>
    <cellStyle name="Normal 4 2 2 4" xfId="1273" xr:uid="{00000000-0005-0000-0000-0000F9040000}"/>
    <cellStyle name="Normal 4 2 2 4 2" xfId="1274" xr:uid="{00000000-0005-0000-0000-0000FA040000}"/>
    <cellStyle name="Normal 4 2 2 4 2 2" xfId="1275" xr:uid="{00000000-0005-0000-0000-0000FB040000}"/>
    <cellStyle name="Normal 4 2 2 4 3" xfId="1276" xr:uid="{00000000-0005-0000-0000-0000FC040000}"/>
    <cellStyle name="Normal 4 2 2 5" xfId="1277" xr:uid="{00000000-0005-0000-0000-0000FD040000}"/>
    <cellStyle name="Normal 4 2 2 5 2" xfId="1278" xr:uid="{00000000-0005-0000-0000-0000FE040000}"/>
    <cellStyle name="Normal 4 2 2 6" xfId="1279" xr:uid="{00000000-0005-0000-0000-0000FF040000}"/>
    <cellStyle name="Normal 4 2 3" xfId="1280" xr:uid="{00000000-0005-0000-0000-000000050000}"/>
    <cellStyle name="Normal 4 2 3 2" xfId="1281" xr:uid="{00000000-0005-0000-0000-000001050000}"/>
    <cellStyle name="Normal 4 2 3 2 2" xfId="1282" xr:uid="{00000000-0005-0000-0000-000002050000}"/>
    <cellStyle name="Normal 4 2 3 2 2 2" xfId="1283" xr:uid="{00000000-0005-0000-0000-000003050000}"/>
    <cellStyle name="Normal 4 2 3 2 2 2 2" xfId="1284" xr:uid="{00000000-0005-0000-0000-000004050000}"/>
    <cellStyle name="Normal 4 2 3 2 2 3" xfId="1285" xr:uid="{00000000-0005-0000-0000-000005050000}"/>
    <cellStyle name="Normal 4 2 3 2 3" xfId="1286" xr:uid="{00000000-0005-0000-0000-000006050000}"/>
    <cellStyle name="Normal 4 2 3 2 3 2" xfId="1287" xr:uid="{00000000-0005-0000-0000-000007050000}"/>
    <cellStyle name="Normal 4 2 3 2 4" xfId="1288" xr:uid="{00000000-0005-0000-0000-000008050000}"/>
    <cellStyle name="Normal 4 2 3 3" xfId="1289" xr:uid="{00000000-0005-0000-0000-000009050000}"/>
    <cellStyle name="Normal 4 2 3 3 2" xfId="1290" xr:uid="{00000000-0005-0000-0000-00000A050000}"/>
    <cellStyle name="Normal 4 2 3 3 2 2" xfId="1291" xr:uid="{00000000-0005-0000-0000-00000B050000}"/>
    <cellStyle name="Normal 4 2 3 3 3" xfId="1292" xr:uid="{00000000-0005-0000-0000-00000C050000}"/>
    <cellStyle name="Normal 4 2 3 4" xfId="1293" xr:uid="{00000000-0005-0000-0000-00000D050000}"/>
    <cellStyle name="Normal 4 2 3 4 2" xfId="1294" xr:uid="{00000000-0005-0000-0000-00000E050000}"/>
    <cellStyle name="Normal 4 2 3 5" xfId="1295" xr:uid="{00000000-0005-0000-0000-00000F050000}"/>
    <cellStyle name="Normal 4 2 4" xfId="1296" xr:uid="{00000000-0005-0000-0000-000010050000}"/>
    <cellStyle name="Normal 4 2 4 2" xfId="1297" xr:uid="{00000000-0005-0000-0000-000011050000}"/>
    <cellStyle name="Normal 4 2 4 2 2" xfId="1298" xr:uid="{00000000-0005-0000-0000-000012050000}"/>
    <cellStyle name="Normal 4 2 4 2 2 2" xfId="1299" xr:uid="{00000000-0005-0000-0000-000013050000}"/>
    <cellStyle name="Normal 4 2 4 2 2 2 2" xfId="1300" xr:uid="{00000000-0005-0000-0000-000014050000}"/>
    <cellStyle name="Normal 4 2 4 2 2 3" xfId="1301" xr:uid="{00000000-0005-0000-0000-000015050000}"/>
    <cellStyle name="Normal 4 2 4 2 3" xfId="1302" xr:uid="{00000000-0005-0000-0000-000016050000}"/>
    <cellStyle name="Normal 4 2 4 2 3 2" xfId="1303" xr:uid="{00000000-0005-0000-0000-000017050000}"/>
    <cellStyle name="Normal 4 2 4 2 4" xfId="1304" xr:uid="{00000000-0005-0000-0000-000018050000}"/>
    <cellStyle name="Normal 4 2 4 3" xfId="1305" xr:uid="{00000000-0005-0000-0000-000019050000}"/>
    <cellStyle name="Normal 4 2 4 3 2" xfId="1306" xr:uid="{00000000-0005-0000-0000-00001A050000}"/>
    <cellStyle name="Normal 4 2 4 3 2 2" xfId="1307" xr:uid="{00000000-0005-0000-0000-00001B050000}"/>
    <cellStyle name="Normal 4 2 4 3 3" xfId="1308" xr:uid="{00000000-0005-0000-0000-00001C050000}"/>
    <cellStyle name="Normal 4 2 4 4" xfId="1309" xr:uid="{00000000-0005-0000-0000-00001D050000}"/>
    <cellStyle name="Normal 4 2 4 4 2" xfId="1310" xr:uid="{00000000-0005-0000-0000-00001E050000}"/>
    <cellStyle name="Normal 4 2 4 5" xfId="1311" xr:uid="{00000000-0005-0000-0000-00001F050000}"/>
    <cellStyle name="Normal 4 2 4 6" xfId="2363" xr:uid="{144868EB-B5B7-4ABE-BD27-C5973914A12C}"/>
    <cellStyle name="Normal 4 2 5" xfId="1312" xr:uid="{00000000-0005-0000-0000-000020050000}"/>
    <cellStyle name="Normal 4 2 5 2" xfId="1313" xr:uid="{00000000-0005-0000-0000-000021050000}"/>
    <cellStyle name="Normal 4 2 5 2 2" xfId="1314" xr:uid="{00000000-0005-0000-0000-000022050000}"/>
    <cellStyle name="Normal 4 2 5 2 2 2" xfId="1315" xr:uid="{00000000-0005-0000-0000-000023050000}"/>
    <cellStyle name="Normal 4 2 5 2 2 2 2" xfId="1316" xr:uid="{00000000-0005-0000-0000-000024050000}"/>
    <cellStyle name="Normal 4 2 5 2 2 3" xfId="1317" xr:uid="{00000000-0005-0000-0000-000025050000}"/>
    <cellStyle name="Normal 4 2 5 2 3" xfId="1318" xr:uid="{00000000-0005-0000-0000-000026050000}"/>
    <cellStyle name="Normal 4 2 5 2 3 2" xfId="1319" xr:uid="{00000000-0005-0000-0000-000027050000}"/>
    <cellStyle name="Normal 4 2 5 2 4" xfId="1320" xr:uid="{00000000-0005-0000-0000-000028050000}"/>
    <cellStyle name="Normal 4 2 5 3" xfId="1321" xr:uid="{00000000-0005-0000-0000-000029050000}"/>
    <cellStyle name="Normal 4 2 5 3 2" xfId="1322" xr:uid="{00000000-0005-0000-0000-00002A050000}"/>
    <cellStyle name="Normal 4 2 5 3 2 2" xfId="1323" xr:uid="{00000000-0005-0000-0000-00002B050000}"/>
    <cellStyle name="Normal 4 2 5 3 3" xfId="1324" xr:uid="{00000000-0005-0000-0000-00002C050000}"/>
    <cellStyle name="Normal 4 2 5 4" xfId="1325" xr:uid="{00000000-0005-0000-0000-00002D050000}"/>
    <cellStyle name="Normal 4 2 5 4 2" xfId="1326" xr:uid="{00000000-0005-0000-0000-00002E050000}"/>
    <cellStyle name="Normal 4 2 5 5" xfId="1327" xr:uid="{00000000-0005-0000-0000-00002F050000}"/>
    <cellStyle name="Normal 4 2 6" xfId="1328" xr:uid="{00000000-0005-0000-0000-000030050000}"/>
    <cellStyle name="Normal 4 2 6 2" xfId="1329" xr:uid="{00000000-0005-0000-0000-000031050000}"/>
    <cellStyle name="Normal 4 2 6 2 2" xfId="1330" xr:uid="{00000000-0005-0000-0000-000032050000}"/>
    <cellStyle name="Normal 4 2 6 2 2 2" xfId="1331" xr:uid="{00000000-0005-0000-0000-000033050000}"/>
    <cellStyle name="Normal 4 2 6 2 3" xfId="1332" xr:uid="{00000000-0005-0000-0000-000034050000}"/>
    <cellStyle name="Normal 4 2 6 3" xfId="1333" xr:uid="{00000000-0005-0000-0000-000035050000}"/>
    <cellStyle name="Normal 4 2 6 3 2" xfId="1334" xr:uid="{00000000-0005-0000-0000-000036050000}"/>
    <cellStyle name="Normal 4 2 6 4" xfId="1335" xr:uid="{00000000-0005-0000-0000-000037050000}"/>
    <cellStyle name="Normal 4 2 7" xfId="1336" xr:uid="{00000000-0005-0000-0000-000038050000}"/>
    <cellStyle name="Normal 4 2 7 2" xfId="1337" xr:uid="{00000000-0005-0000-0000-000039050000}"/>
    <cellStyle name="Normal 4 2 7 2 2" xfId="1338" xr:uid="{00000000-0005-0000-0000-00003A050000}"/>
    <cellStyle name="Normal 4 2 7 3" xfId="1339" xr:uid="{00000000-0005-0000-0000-00003B050000}"/>
    <cellStyle name="Normal 4 2 8" xfId="1340" xr:uid="{00000000-0005-0000-0000-00003C050000}"/>
    <cellStyle name="Normal 4 2 8 2" xfId="1341" xr:uid="{00000000-0005-0000-0000-00003D050000}"/>
    <cellStyle name="Normal 4 3" xfId="1342" xr:uid="{00000000-0005-0000-0000-00003E050000}"/>
    <cellStyle name="Normal 4 3 2" xfId="1343" xr:uid="{00000000-0005-0000-0000-00003F050000}"/>
    <cellStyle name="Normal 4 3 2 2" xfId="1344" xr:uid="{00000000-0005-0000-0000-000040050000}"/>
    <cellStyle name="Normal 4 3 2 2 2" xfId="1345" xr:uid="{00000000-0005-0000-0000-000041050000}"/>
    <cellStyle name="Normal 4 3 2 2 2 2" xfId="1346" xr:uid="{00000000-0005-0000-0000-000042050000}"/>
    <cellStyle name="Normal 4 3 2 2 2 2 2" xfId="1347" xr:uid="{00000000-0005-0000-0000-000043050000}"/>
    <cellStyle name="Normal 4 3 2 2 2 3" xfId="1348" xr:uid="{00000000-0005-0000-0000-000044050000}"/>
    <cellStyle name="Normal 4 3 2 2 3" xfId="1349" xr:uid="{00000000-0005-0000-0000-000045050000}"/>
    <cellStyle name="Normal 4 3 2 2 3 2" xfId="1350" xr:uid="{00000000-0005-0000-0000-000046050000}"/>
    <cellStyle name="Normal 4 3 2 2 4" xfId="1351" xr:uid="{00000000-0005-0000-0000-000047050000}"/>
    <cellStyle name="Normal 4 3 2 3" xfId="1352" xr:uid="{00000000-0005-0000-0000-000048050000}"/>
    <cellStyle name="Normal 4 3 2 3 2" xfId="1353" xr:uid="{00000000-0005-0000-0000-000049050000}"/>
    <cellStyle name="Normal 4 3 2 3 2 2" xfId="1354" xr:uid="{00000000-0005-0000-0000-00004A050000}"/>
    <cellStyle name="Normal 4 3 2 3 3" xfId="1355" xr:uid="{00000000-0005-0000-0000-00004B050000}"/>
    <cellStyle name="Normal 4 3 2 4" xfId="1356" xr:uid="{00000000-0005-0000-0000-00004C050000}"/>
    <cellStyle name="Normal 4 3 2 4 2" xfId="1357" xr:uid="{00000000-0005-0000-0000-00004D050000}"/>
    <cellStyle name="Normal 4 3 2 5" xfId="1358" xr:uid="{00000000-0005-0000-0000-00004E050000}"/>
    <cellStyle name="Normal 4 3 3" xfId="1359" xr:uid="{00000000-0005-0000-0000-00004F050000}"/>
    <cellStyle name="Normal 4 3 3 2" xfId="1360" xr:uid="{00000000-0005-0000-0000-000050050000}"/>
    <cellStyle name="Normal 4 3 3 2 2" xfId="1361" xr:uid="{00000000-0005-0000-0000-000051050000}"/>
    <cellStyle name="Normal 4 3 3 2 2 2" xfId="1362" xr:uid="{00000000-0005-0000-0000-000052050000}"/>
    <cellStyle name="Normal 4 3 3 2 2 2 2" xfId="1363" xr:uid="{00000000-0005-0000-0000-000053050000}"/>
    <cellStyle name="Normal 4 3 3 2 2 3" xfId="1364" xr:uid="{00000000-0005-0000-0000-000054050000}"/>
    <cellStyle name="Normal 4 3 3 2 3" xfId="1365" xr:uid="{00000000-0005-0000-0000-000055050000}"/>
    <cellStyle name="Normal 4 3 3 2 3 2" xfId="1366" xr:uid="{00000000-0005-0000-0000-000056050000}"/>
    <cellStyle name="Normal 4 3 3 2 4" xfId="1367" xr:uid="{00000000-0005-0000-0000-000057050000}"/>
    <cellStyle name="Normal 4 3 3 3" xfId="1368" xr:uid="{00000000-0005-0000-0000-000058050000}"/>
    <cellStyle name="Normal 4 3 3 3 2" xfId="1369" xr:uid="{00000000-0005-0000-0000-000059050000}"/>
    <cellStyle name="Normal 4 3 3 3 2 2" xfId="1370" xr:uid="{00000000-0005-0000-0000-00005A050000}"/>
    <cellStyle name="Normal 4 3 3 3 3" xfId="1371" xr:uid="{00000000-0005-0000-0000-00005B050000}"/>
    <cellStyle name="Normal 4 3 3 4" xfId="1372" xr:uid="{00000000-0005-0000-0000-00005C050000}"/>
    <cellStyle name="Normal 4 3 3 4 2" xfId="1373" xr:uid="{00000000-0005-0000-0000-00005D050000}"/>
    <cellStyle name="Normal 4 3 3 5" xfId="1374" xr:uid="{00000000-0005-0000-0000-00005E050000}"/>
    <cellStyle name="Normal 4 3 4" xfId="1375" xr:uid="{00000000-0005-0000-0000-00005F050000}"/>
    <cellStyle name="Normal 4 3 4 2" xfId="1376" xr:uid="{00000000-0005-0000-0000-000060050000}"/>
    <cellStyle name="Normal 4 3 4 2 2" xfId="1377" xr:uid="{00000000-0005-0000-0000-000061050000}"/>
    <cellStyle name="Normal 4 3 4 2 2 2" xfId="1378" xr:uid="{00000000-0005-0000-0000-000062050000}"/>
    <cellStyle name="Normal 4 3 4 2 3" xfId="1379" xr:uid="{00000000-0005-0000-0000-000063050000}"/>
    <cellStyle name="Normal 4 3 4 3" xfId="1380" xr:uid="{00000000-0005-0000-0000-000064050000}"/>
    <cellStyle name="Normal 4 3 4 3 2" xfId="1381" xr:uid="{00000000-0005-0000-0000-000065050000}"/>
    <cellStyle name="Normal 4 3 4 4" xfId="1382" xr:uid="{00000000-0005-0000-0000-000066050000}"/>
    <cellStyle name="Normal 4 3 5" xfId="1383" xr:uid="{00000000-0005-0000-0000-000067050000}"/>
    <cellStyle name="Normal 4 3 5 2" xfId="1384" xr:uid="{00000000-0005-0000-0000-000068050000}"/>
    <cellStyle name="Normal 4 3 5 2 2" xfId="1385" xr:uid="{00000000-0005-0000-0000-000069050000}"/>
    <cellStyle name="Normal 4 3 5 3" xfId="1386" xr:uid="{00000000-0005-0000-0000-00006A050000}"/>
    <cellStyle name="Normal 4 3 6" xfId="1387" xr:uid="{00000000-0005-0000-0000-00006B050000}"/>
    <cellStyle name="Normal 4 3 6 2" xfId="1388" xr:uid="{00000000-0005-0000-0000-00006C050000}"/>
    <cellStyle name="Normal 4 3 7" xfId="1389" xr:uid="{00000000-0005-0000-0000-00006D050000}"/>
    <cellStyle name="Normal 4 4" xfId="1390" xr:uid="{00000000-0005-0000-0000-00006E050000}"/>
    <cellStyle name="Normal 4 4 2" xfId="1391" xr:uid="{00000000-0005-0000-0000-00006F050000}"/>
    <cellStyle name="Normal 4 4 2 2" xfId="1392" xr:uid="{00000000-0005-0000-0000-000070050000}"/>
    <cellStyle name="Normal 4 4 2 2 2" xfId="1393" xr:uid="{00000000-0005-0000-0000-000071050000}"/>
    <cellStyle name="Normal 4 4 2 2 2 2" xfId="1394" xr:uid="{00000000-0005-0000-0000-000072050000}"/>
    <cellStyle name="Normal 4 4 2 2 2 2 2" xfId="1395" xr:uid="{00000000-0005-0000-0000-000073050000}"/>
    <cellStyle name="Normal 4 4 2 2 2 3" xfId="1396" xr:uid="{00000000-0005-0000-0000-000074050000}"/>
    <cellStyle name="Normal 4 4 2 2 3" xfId="1397" xr:uid="{00000000-0005-0000-0000-000075050000}"/>
    <cellStyle name="Normal 4 4 2 2 3 2" xfId="1398" xr:uid="{00000000-0005-0000-0000-000076050000}"/>
    <cellStyle name="Normal 4 4 2 2 4" xfId="1399" xr:uid="{00000000-0005-0000-0000-000077050000}"/>
    <cellStyle name="Normal 4 4 2 3" xfId="1400" xr:uid="{00000000-0005-0000-0000-000078050000}"/>
    <cellStyle name="Normal 4 4 2 3 2" xfId="1401" xr:uid="{00000000-0005-0000-0000-000079050000}"/>
    <cellStyle name="Normal 4 4 2 3 2 2" xfId="1402" xr:uid="{00000000-0005-0000-0000-00007A050000}"/>
    <cellStyle name="Normal 4 4 2 3 3" xfId="1403" xr:uid="{00000000-0005-0000-0000-00007B050000}"/>
    <cellStyle name="Normal 4 4 2 4" xfId="1404" xr:uid="{00000000-0005-0000-0000-00007C050000}"/>
    <cellStyle name="Normal 4 4 2 4 2" xfId="1405" xr:uid="{00000000-0005-0000-0000-00007D050000}"/>
    <cellStyle name="Normal 4 4 2 5" xfId="1406" xr:uid="{00000000-0005-0000-0000-00007E050000}"/>
    <cellStyle name="Normal 4 4 3" xfId="1407" xr:uid="{00000000-0005-0000-0000-00007F050000}"/>
    <cellStyle name="Normal 4 4 3 2" xfId="1408" xr:uid="{00000000-0005-0000-0000-000080050000}"/>
    <cellStyle name="Normal 4 4 3 2 2" xfId="1409" xr:uid="{00000000-0005-0000-0000-000081050000}"/>
    <cellStyle name="Normal 4 4 3 2 2 2" xfId="1410" xr:uid="{00000000-0005-0000-0000-000082050000}"/>
    <cellStyle name="Normal 4 4 3 2 3" xfId="1411" xr:uid="{00000000-0005-0000-0000-000083050000}"/>
    <cellStyle name="Normal 4 4 3 3" xfId="1412" xr:uid="{00000000-0005-0000-0000-000084050000}"/>
    <cellStyle name="Normal 4 4 3 3 2" xfId="1413" xr:uid="{00000000-0005-0000-0000-000085050000}"/>
    <cellStyle name="Normal 4 4 3 4" xfId="1414" xr:uid="{00000000-0005-0000-0000-000086050000}"/>
    <cellStyle name="Normal 4 4 4" xfId="1415" xr:uid="{00000000-0005-0000-0000-000087050000}"/>
    <cellStyle name="Normal 4 4 4 2" xfId="1416" xr:uid="{00000000-0005-0000-0000-000088050000}"/>
    <cellStyle name="Normal 4 4 4 2 2" xfId="1417" xr:uid="{00000000-0005-0000-0000-000089050000}"/>
    <cellStyle name="Normal 4 4 4 3" xfId="1418" xr:uid="{00000000-0005-0000-0000-00008A050000}"/>
    <cellStyle name="Normal 4 4 5" xfId="1419" xr:uid="{00000000-0005-0000-0000-00008B050000}"/>
    <cellStyle name="Normal 4 4 5 2" xfId="1420" xr:uid="{00000000-0005-0000-0000-00008C050000}"/>
    <cellStyle name="Normal 4 4 6" xfId="1421" xr:uid="{00000000-0005-0000-0000-00008D050000}"/>
    <cellStyle name="Normal 4 5" xfId="1422" xr:uid="{00000000-0005-0000-0000-00008E050000}"/>
    <cellStyle name="Normal 4 5 2" xfId="1423" xr:uid="{00000000-0005-0000-0000-00008F050000}"/>
    <cellStyle name="Normal 4 5 2 2" xfId="1424" xr:uid="{00000000-0005-0000-0000-000090050000}"/>
    <cellStyle name="Normal 4 5 2 2 2" xfId="1425" xr:uid="{00000000-0005-0000-0000-000091050000}"/>
    <cellStyle name="Normal 4 5 2 2 2 2" xfId="1426" xr:uid="{00000000-0005-0000-0000-000092050000}"/>
    <cellStyle name="Normal 4 5 2 2 2 2 2" xfId="1427" xr:uid="{00000000-0005-0000-0000-000093050000}"/>
    <cellStyle name="Normal 4 5 2 2 2 3" xfId="1428" xr:uid="{00000000-0005-0000-0000-000094050000}"/>
    <cellStyle name="Normal 4 5 2 2 3" xfId="1429" xr:uid="{00000000-0005-0000-0000-000095050000}"/>
    <cellStyle name="Normal 4 5 2 2 3 2" xfId="1430" xr:uid="{00000000-0005-0000-0000-000096050000}"/>
    <cellStyle name="Normal 4 5 2 2 4" xfId="1431" xr:uid="{00000000-0005-0000-0000-000097050000}"/>
    <cellStyle name="Normal 4 5 2 3" xfId="1432" xr:uid="{00000000-0005-0000-0000-000098050000}"/>
    <cellStyle name="Normal 4 5 2 3 2" xfId="1433" xr:uid="{00000000-0005-0000-0000-000099050000}"/>
    <cellStyle name="Normal 4 5 2 3 2 2" xfId="1434" xr:uid="{00000000-0005-0000-0000-00009A050000}"/>
    <cellStyle name="Normal 4 5 2 3 3" xfId="1435" xr:uid="{00000000-0005-0000-0000-00009B050000}"/>
    <cellStyle name="Normal 4 5 2 4" xfId="1436" xr:uid="{00000000-0005-0000-0000-00009C050000}"/>
    <cellStyle name="Normal 4 5 2 4 2" xfId="1437" xr:uid="{00000000-0005-0000-0000-00009D050000}"/>
    <cellStyle name="Normal 4 5 2 5" xfId="1438" xr:uid="{00000000-0005-0000-0000-00009E050000}"/>
    <cellStyle name="Normal 4 5 3" xfId="1439" xr:uid="{00000000-0005-0000-0000-00009F050000}"/>
    <cellStyle name="Normal 4 5 3 2" xfId="1440" xr:uid="{00000000-0005-0000-0000-0000A0050000}"/>
    <cellStyle name="Normal 4 5 3 2 2" xfId="1441" xr:uid="{00000000-0005-0000-0000-0000A1050000}"/>
    <cellStyle name="Normal 4 5 3 2 2 2" xfId="1442" xr:uid="{00000000-0005-0000-0000-0000A2050000}"/>
    <cellStyle name="Normal 4 5 3 2 3" xfId="1443" xr:uid="{00000000-0005-0000-0000-0000A3050000}"/>
    <cellStyle name="Normal 4 5 3 3" xfId="1444" xr:uid="{00000000-0005-0000-0000-0000A4050000}"/>
    <cellStyle name="Normal 4 5 3 3 2" xfId="1445" xr:uid="{00000000-0005-0000-0000-0000A5050000}"/>
    <cellStyle name="Normal 4 5 3 4" xfId="1446" xr:uid="{00000000-0005-0000-0000-0000A6050000}"/>
    <cellStyle name="Normal 4 5 4" xfId="1447" xr:uid="{00000000-0005-0000-0000-0000A7050000}"/>
    <cellStyle name="Normal 4 5 4 2" xfId="1448" xr:uid="{00000000-0005-0000-0000-0000A8050000}"/>
    <cellStyle name="Normal 4 5 4 2 2" xfId="1449" xr:uid="{00000000-0005-0000-0000-0000A9050000}"/>
    <cellStyle name="Normal 4 5 4 3" xfId="1450" xr:uid="{00000000-0005-0000-0000-0000AA050000}"/>
    <cellStyle name="Normal 4 5 5" xfId="1451" xr:uid="{00000000-0005-0000-0000-0000AB050000}"/>
    <cellStyle name="Normal 4 5 5 2" xfId="1452" xr:uid="{00000000-0005-0000-0000-0000AC050000}"/>
    <cellStyle name="Normal 4 5 6" xfId="1453" xr:uid="{00000000-0005-0000-0000-0000AD050000}"/>
    <cellStyle name="Normal 4 6" xfId="1454" xr:uid="{00000000-0005-0000-0000-0000AE050000}"/>
    <cellStyle name="Normal 4 7" xfId="1455" xr:uid="{00000000-0005-0000-0000-0000AF050000}"/>
    <cellStyle name="Normal 4 7 2" xfId="1456" xr:uid="{00000000-0005-0000-0000-0000B0050000}"/>
    <cellStyle name="Normal 4 7 2 2" xfId="1457" xr:uid="{00000000-0005-0000-0000-0000B1050000}"/>
    <cellStyle name="Normal 4 7 2 2 2" xfId="1458" xr:uid="{00000000-0005-0000-0000-0000B2050000}"/>
    <cellStyle name="Normal 4 7 2 2 2 2" xfId="1459" xr:uid="{00000000-0005-0000-0000-0000B3050000}"/>
    <cellStyle name="Normal 4 7 2 2 3" xfId="1460" xr:uid="{00000000-0005-0000-0000-0000B4050000}"/>
    <cellStyle name="Normal 4 7 2 3" xfId="1461" xr:uid="{00000000-0005-0000-0000-0000B5050000}"/>
    <cellStyle name="Normal 4 7 2 3 2" xfId="1462" xr:uid="{00000000-0005-0000-0000-0000B6050000}"/>
    <cellStyle name="Normal 4 7 2 4" xfId="1463" xr:uid="{00000000-0005-0000-0000-0000B7050000}"/>
    <cellStyle name="Normal 4 7 3" xfId="1464" xr:uid="{00000000-0005-0000-0000-0000B8050000}"/>
    <cellStyle name="Normal 4 7 3 2" xfId="1465" xr:uid="{00000000-0005-0000-0000-0000B9050000}"/>
    <cellStyle name="Normal 4 7 3 2 2" xfId="1466" xr:uid="{00000000-0005-0000-0000-0000BA050000}"/>
    <cellStyle name="Normal 4 7 3 3" xfId="1467" xr:uid="{00000000-0005-0000-0000-0000BB050000}"/>
    <cellStyle name="Normal 4 7 4" xfId="1468" xr:uid="{00000000-0005-0000-0000-0000BC050000}"/>
    <cellStyle name="Normal 4 7 4 2" xfId="1469" xr:uid="{00000000-0005-0000-0000-0000BD050000}"/>
    <cellStyle name="Normal 4 7 5" xfId="1470" xr:uid="{00000000-0005-0000-0000-0000BE050000}"/>
    <cellStyle name="Normal 4 8" xfId="1471" xr:uid="{00000000-0005-0000-0000-0000BF050000}"/>
    <cellStyle name="Normal 4 8 2" xfId="1472" xr:uid="{00000000-0005-0000-0000-0000C0050000}"/>
    <cellStyle name="Normal 4 8 2 2" xfId="1473" xr:uid="{00000000-0005-0000-0000-0000C1050000}"/>
    <cellStyle name="Normal 4 8 2 2 2" xfId="1474" xr:uid="{00000000-0005-0000-0000-0000C2050000}"/>
    <cellStyle name="Normal 4 8 2 3" xfId="1475" xr:uid="{00000000-0005-0000-0000-0000C3050000}"/>
    <cellStyle name="Normal 4 8 3" xfId="1476" xr:uid="{00000000-0005-0000-0000-0000C4050000}"/>
    <cellStyle name="Normal 4 8 3 2" xfId="1477" xr:uid="{00000000-0005-0000-0000-0000C5050000}"/>
    <cellStyle name="Normal 4 8 4" xfId="1478" xr:uid="{00000000-0005-0000-0000-0000C6050000}"/>
    <cellStyle name="Normal 4 9" xfId="1479" xr:uid="{00000000-0005-0000-0000-0000C7050000}"/>
    <cellStyle name="Normal 4 9 2" xfId="1480" xr:uid="{00000000-0005-0000-0000-0000C8050000}"/>
    <cellStyle name="Normal 4 9 2 2" xfId="1481" xr:uid="{00000000-0005-0000-0000-0000C9050000}"/>
    <cellStyle name="Normal 4 9 3" xfId="1482" xr:uid="{00000000-0005-0000-0000-0000CA050000}"/>
    <cellStyle name="Normal 4_Current Payroll" xfId="1483" xr:uid="{00000000-0005-0000-0000-0000CB050000}"/>
    <cellStyle name="Normal 40" xfId="1484" xr:uid="{00000000-0005-0000-0000-0000CC050000}"/>
    <cellStyle name="Normal 40 2" xfId="1485" xr:uid="{00000000-0005-0000-0000-0000CD050000}"/>
    <cellStyle name="Normal 41" xfId="1486" xr:uid="{00000000-0005-0000-0000-0000CE050000}"/>
    <cellStyle name="Normal 41 2" xfId="1487" xr:uid="{00000000-0005-0000-0000-0000CF050000}"/>
    <cellStyle name="Normal 42" xfId="1488" xr:uid="{00000000-0005-0000-0000-0000D0050000}"/>
    <cellStyle name="Normal 43" xfId="1489" xr:uid="{00000000-0005-0000-0000-0000D1050000}"/>
    <cellStyle name="Normal 44" xfId="8" xr:uid="{00000000-0005-0000-0000-0000D2050000}"/>
    <cellStyle name="Normal 45" xfId="2355" xr:uid="{E865501D-B1B9-48A7-AC4E-6B8A2F4DF291}"/>
    <cellStyle name="Normal 46" xfId="2364" xr:uid="{530D80CE-466C-4A90-9E73-A83843BB2008}"/>
    <cellStyle name="Normal 5" xfId="1490" xr:uid="{00000000-0005-0000-0000-0000D3050000}"/>
    <cellStyle name="Normal 5 10" xfId="1491" xr:uid="{00000000-0005-0000-0000-0000D4050000}"/>
    <cellStyle name="Normal 5 10 2" xfId="1492" xr:uid="{00000000-0005-0000-0000-0000D5050000}"/>
    <cellStyle name="Normal 5 10 2 2" xfId="1493" xr:uid="{00000000-0005-0000-0000-0000D6050000}"/>
    <cellStyle name="Normal 5 10 3" xfId="1494" xr:uid="{00000000-0005-0000-0000-0000D7050000}"/>
    <cellStyle name="Normal 5 11" xfId="1495" xr:uid="{00000000-0005-0000-0000-0000D8050000}"/>
    <cellStyle name="Normal 5 11 2" xfId="1496" xr:uid="{00000000-0005-0000-0000-0000D9050000}"/>
    <cellStyle name="Normal 5 12" xfId="1497" xr:uid="{00000000-0005-0000-0000-0000DA050000}"/>
    <cellStyle name="Normal 5 12 2" xfId="1498" xr:uid="{00000000-0005-0000-0000-0000DB050000}"/>
    <cellStyle name="Normal 5 13" xfId="1499" xr:uid="{00000000-0005-0000-0000-0000DC050000}"/>
    <cellStyle name="Normal 5 13 2" xfId="1500" xr:uid="{00000000-0005-0000-0000-0000DD050000}"/>
    <cellStyle name="Normal 5 14" xfId="1501" xr:uid="{00000000-0005-0000-0000-0000DE050000}"/>
    <cellStyle name="Normal 5 15" xfId="1502" xr:uid="{00000000-0005-0000-0000-0000DF050000}"/>
    <cellStyle name="Normal 5 16" xfId="2349" xr:uid="{8EB74EF8-1F86-4073-8446-9D272DAA45EF}"/>
    <cellStyle name="Normal 5 17" xfId="2352" xr:uid="{5833EECE-7B93-4116-AB5B-0843D058BD04}"/>
    <cellStyle name="Normal 5 2" xfId="1503" xr:uid="{00000000-0005-0000-0000-0000E0050000}"/>
    <cellStyle name="Normal 5 2 2" xfId="1504" xr:uid="{00000000-0005-0000-0000-0000E1050000}"/>
    <cellStyle name="Normal 5 2 2 2" xfId="1505" xr:uid="{00000000-0005-0000-0000-0000E2050000}"/>
    <cellStyle name="Normal 5 2 2 2 2" xfId="1506" xr:uid="{00000000-0005-0000-0000-0000E3050000}"/>
    <cellStyle name="Normal 5 2 2 2 2 2" xfId="1507" xr:uid="{00000000-0005-0000-0000-0000E4050000}"/>
    <cellStyle name="Normal 5 2 2 2 2 2 2" xfId="1508" xr:uid="{00000000-0005-0000-0000-0000E5050000}"/>
    <cellStyle name="Normal 5 2 2 2 2 2 2 2" xfId="1509" xr:uid="{00000000-0005-0000-0000-0000E6050000}"/>
    <cellStyle name="Normal 5 2 2 2 2 2 3" xfId="1510" xr:uid="{00000000-0005-0000-0000-0000E7050000}"/>
    <cellStyle name="Normal 5 2 2 2 2 3" xfId="1511" xr:uid="{00000000-0005-0000-0000-0000E8050000}"/>
    <cellStyle name="Normal 5 2 2 2 2 3 2" xfId="1512" xr:uid="{00000000-0005-0000-0000-0000E9050000}"/>
    <cellStyle name="Normal 5 2 2 2 2 4" xfId="1513" xr:uid="{00000000-0005-0000-0000-0000EA050000}"/>
    <cellStyle name="Normal 5 2 2 2 3" xfId="1514" xr:uid="{00000000-0005-0000-0000-0000EB050000}"/>
    <cellStyle name="Normal 5 2 2 2 3 2" xfId="1515" xr:uid="{00000000-0005-0000-0000-0000EC050000}"/>
    <cellStyle name="Normal 5 2 2 2 3 2 2" xfId="1516" xr:uid="{00000000-0005-0000-0000-0000ED050000}"/>
    <cellStyle name="Normal 5 2 2 2 3 3" xfId="1517" xr:uid="{00000000-0005-0000-0000-0000EE050000}"/>
    <cellStyle name="Normal 5 2 2 2 4" xfId="1518" xr:uid="{00000000-0005-0000-0000-0000EF050000}"/>
    <cellStyle name="Normal 5 2 2 2 4 2" xfId="1519" xr:uid="{00000000-0005-0000-0000-0000F0050000}"/>
    <cellStyle name="Normal 5 2 2 2 5" xfId="1520" xr:uid="{00000000-0005-0000-0000-0000F1050000}"/>
    <cellStyle name="Normal 5 2 2 2 6" xfId="2357" xr:uid="{034FCAE2-A418-43F1-AE2E-E25681173132}"/>
    <cellStyle name="Normal 5 2 2 3" xfId="1521" xr:uid="{00000000-0005-0000-0000-0000F2050000}"/>
    <cellStyle name="Normal 5 2 2 3 2" xfId="1522" xr:uid="{00000000-0005-0000-0000-0000F3050000}"/>
    <cellStyle name="Normal 5 2 2 3 2 2" xfId="1523" xr:uid="{00000000-0005-0000-0000-0000F4050000}"/>
    <cellStyle name="Normal 5 2 2 3 2 2 2" xfId="1524" xr:uid="{00000000-0005-0000-0000-0000F5050000}"/>
    <cellStyle name="Normal 5 2 2 3 2 3" xfId="1525" xr:uid="{00000000-0005-0000-0000-0000F6050000}"/>
    <cellStyle name="Normal 5 2 2 3 3" xfId="1526" xr:uid="{00000000-0005-0000-0000-0000F7050000}"/>
    <cellStyle name="Normal 5 2 2 3 3 2" xfId="1527" xr:uid="{00000000-0005-0000-0000-0000F8050000}"/>
    <cellStyle name="Normal 5 2 2 3 4" xfId="1528" xr:uid="{00000000-0005-0000-0000-0000F9050000}"/>
    <cellStyle name="Normal 5 2 2 4" xfId="1529" xr:uid="{00000000-0005-0000-0000-0000FA050000}"/>
    <cellStyle name="Normal 5 2 2 4 2" xfId="1530" xr:uid="{00000000-0005-0000-0000-0000FB050000}"/>
    <cellStyle name="Normal 5 2 2 4 2 2" xfId="1531" xr:uid="{00000000-0005-0000-0000-0000FC050000}"/>
    <cellStyle name="Normal 5 2 2 4 3" xfId="1532" xr:uid="{00000000-0005-0000-0000-0000FD050000}"/>
    <cellStyle name="Normal 5 2 2 5" xfId="1533" xr:uid="{00000000-0005-0000-0000-0000FE050000}"/>
    <cellStyle name="Normal 5 2 2 5 2" xfId="1534" xr:uid="{00000000-0005-0000-0000-0000FF050000}"/>
    <cellStyle name="Normal 5 2 2 6" xfId="1535" xr:uid="{00000000-0005-0000-0000-000000060000}"/>
    <cellStyle name="Normal 5 2 3" xfId="1536" xr:uid="{00000000-0005-0000-0000-000001060000}"/>
    <cellStyle name="Normal 5 2 3 2" xfId="1537" xr:uid="{00000000-0005-0000-0000-000002060000}"/>
    <cellStyle name="Normal 5 2 3 2 2" xfId="1538" xr:uid="{00000000-0005-0000-0000-000003060000}"/>
    <cellStyle name="Normal 5 2 3 2 2 2" xfId="1539" xr:uid="{00000000-0005-0000-0000-000004060000}"/>
    <cellStyle name="Normal 5 2 3 2 2 2 2" xfId="1540" xr:uid="{00000000-0005-0000-0000-000005060000}"/>
    <cellStyle name="Normal 5 2 3 2 2 3" xfId="1541" xr:uid="{00000000-0005-0000-0000-000006060000}"/>
    <cellStyle name="Normal 5 2 3 2 3" xfId="1542" xr:uid="{00000000-0005-0000-0000-000007060000}"/>
    <cellStyle name="Normal 5 2 3 2 3 2" xfId="1543" xr:uid="{00000000-0005-0000-0000-000008060000}"/>
    <cellStyle name="Normal 5 2 3 2 4" xfId="1544" xr:uid="{00000000-0005-0000-0000-000009060000}"/>
    <cellStyle name="Normal 5 2 3 3" xfId="1545" xr:uid="{00000000-0005-0000-0000-00000A060000}"/>
    <cellStyle name="Normal 5 2 3 3 2" xfId="1546" xr:uid="{00000000-0005-0000-0000-00000B060000}"/>
    <cellStyle name="Normal 5 2 3 3 2 2" xfId="1547" xr:uid="{00000000-0005-0000-0000-00000C060000}"/>
    <cellStyle name="Normal 5 2 3 3 3" xfId="1548" xr:uid="{00000000-0005-0000-0000-00000D060000}"/>
    <cellStyle name="Normal 5 2 3 4" xfId="1549" xr:uid="{00000000-0005-0000-0000-00000E060000}"/>
    <cellStyle name="Normal 5 2 3 4 2" xfId="1550" xr:uid="{00000000-0005-0000-0000-00000F060000}"/>
    <cellStyle name="Normal 5 2 3 5" xfId="1551" xr:uid="{00000000-0005-0000-0000-000010060000}"/>
    <cellStyle name="Normal 5 2 4" xfId="1552" xr:uid="{00000000-0005-0000-0000-000011060000}"/>
    <cellStyle name="Normal 5 2 4 2" xfId="1553" xr:uid="{00000000-0005-0000-0000-000012060000}"/>
    <cellStyle name="Normal 5 2 4 2 2" xfId="1554" xr:uid="{00000000-0005-0000-0000-000013060000}"/>
    <cellStyle name="Normal 5 2 4 2 2 2" xfId="1555" xr:uid="{00000000-0005-0000-0000-000014060000}"/>
    <cellStyle name="Normal 5 2 4 2 2 2 2" xfId="1556" xr:uid="{00000000-0005-0000-0000-000015060000}"/>
    <cellStyle name="Normal 5 2 4 2 2 3" xfId="1557" xr:uid="{00000000-0005-0000-0000-000016060000}"/>
    <cellStyle name="Normal 5 2 4 2 3" xfId="1558" xr:uid="{00000000-0005-0000-0000-000017060000}"/>
    <cellStyle name="Normal 5 2 4 2 3 2" xfId="1559" xr:uid="{00000000-0005-0000-0000-000018060000}"/>
    <cellStyle name="Normal 5 2 4 2 4" xfId="1560" xr:uid="{00000000-0005-0000-0000-000019060000}"/>
    <cellStyle name="Normal 5 2 4 3" xfId="1561" xr:uid="{00000000-0005-0000-0000-00001A060000}"/>
    <cellStyle name="Normal 5 2 4 3 2" xfId="1562" xr:uid="{00000000-0005-0000-0000-00001B060000}"/>
    <cellStyle name="Normal 5 2 4 3 2 2" xfId="1563" xr:uid="{00000000-0005-0000-0000-00001C060000}"/>
    <cellStyle name="Normal 5 2 4 3 3" xfId="1564" xr:uid="{00000000-0005-0000-0000-00001D060000}"/>
    <cellStyle name="Normal 5 2 4 4" xfId="1565" xr:uid="{00000000-0005-0000-0000-00001E060000}"/>
    <cellStyle name="Normal 5 2 4 4 2" xfId="1566" xr:uid="{00000000-0005-0000-0000-00001F060000}"/>
    <cellStyle name="Normal 5 2 4 5" xfId="1567" xr:uid="{00000000-0005-0000-0000-000020060000}"/>
    <cellStyle name="Normal 5 2 5" xfId="1568" xr:uid="{00000000-0005-0000-0000-000021060000}"/>
    <cellStyle name="Normal 5 2 5 2" xfId="1569" xr:uid="{00000000-0005-0000-0000-000022060000}"/>
    <cellStyle name="Normal 5 2 5 2 2" xfId="1570" xr:uid="{00000000-0005-0000-0000-000023060000}"/>
    <cellStyle name="Normal 5 2 5 2 2 2" xfId="1571" xr:uid="{00000000-0005-0000-0000-000024060000}"/>
    <cellStyle name="Normal 5 2 5 2 2 2 2" xfId="1572" xr:uid="{00000000-0005-0000-0000-000025060000}"/>
    <cellStyle name="Normal 5 2 5 2 2 3" xfId="1573" xr:uid="{00000000-0005-0000-0000-000026060000}"/>
    <cellStyle name="Normal 5 2 5 2 3" xfId="1574" xr:uid="{00000000-0005-0000-0000-000027060000}"/>
    <cellStyle name="Normal 5 2 5 2 3 2" xfId="1575" xr:uid="{00000000-0005-0000-0000-000028060000}"/>
    <cellStyle name="Normal 5 2 5 2 4" xfId="1576" xr:uid="{00000000-0005-0000-0000-000029060000}"/>
    <cellStyle name="Normal 5 2 5 3" xfId="1577" xr:uid="{00000000-0005-0000-0000-00002A060000}"/>
    <cellStyle name="Normal 5 2 5 3 2" xfId="1578" xr:uid="{00000000-0005-0000-0000-00002B060000}"/>
    <cellStyle name="Normal 5 2 5 3 2 2" xfId="1579" xr:uid="{00000000-0005-0000-0000-00002C060000}"/>
    <cellStyle name="Normal 5 2 5 3 3" xfId="1580" xr:uid="{00000000-0005-0000-0000-00002D060000}"/>
    <cellStyle name="Normal 5 2 5 4" xfId="1581" xr:uid="{00000000-0005-0000-0000-00002E060000}"/>
    <cellStyle name="Normal 5 2 5 4 2" xfId="1582" xr:uid="{00000000-0005-0000-0000-00002F060000}"/>
    <cellStyle name="Normal 5 2 5 5" xfId="1583" xr:uid="{00000000-0005-0000-0000-000030060000}"/>
    <cellStyle name="Normal 5 2 6" xfId="1584" xr:uid="{00000000-0005-0000-0000-000031060000}"/>
    <cellStyle name="Normal 5 2 6 2" xfId="1585" xr:uid="{00000000-0005-0000-0000-000032060000}"/>
    <cellStyle name="Normal 5 2 6 2 2" xfId="1586" xr:uid="{00000000-0005-0000-0000-000033060000}"/>
    <cellStyle name="Normal 5 2 6 2 2 2" xfId="1587" xr:uid="{00000000-0005-0000-0000-000034060000}"/>
    <cellStyle name="Normal 5 2 6 2 3" xfId="1588" xr:uid="{00000000-0005-0000-0000-000035060000}"/>
    <cellStyle name="Normal 5 2 6 3" xfId="1589" xr:uid="{00000000-0005-0000-0000-000036060000}"/>
    <cellStyle name="Normal 5 2 6 3 2" xfId="1590" xr:uid="{00000000-0005-0000-0000-000037060000}"/>
    <cellStyle name="Normal 5 2 6 4" xfId="1591" xr:uid="{00000000-0005-0000-0000-000038060000}"/>
    <cellStyle name="Normal 5 2 7" xfId="1592" xr:uid="{00000000-0005-0000-0000-000039060000}"/>
    <cellStyle name="Normal 5 2 7 2" xfId="1593" xr:uid="{00000000-0005-0000-0000-00003A060000}"/>
    <cellStyle name="Normal 5 2 7 2 2" xfId="1594" xr:uid="{00000000-0005-0000-0000-00003B060000}"/>
    <cellStyle name="Normal 5 2 7 3" xfId="1595" xr:uid="{00000000-0005-0000-0000-00003C060000}"/>
    <cellStyle name="Normal 5 2 8" xfId="1596" xr:uid="{00000000-0005-0000-0000-00003D060000}"/>
    <cellStyle name="Normal 5 2 8 2" xfId="1597" xr:uid="{00000000-0005-0000-0000-00003E060000}"/>
    <cellStyle name="Normal 5 2 9" xfId="1598" xr:uid="{00000000-0005-0000-0000-00003F060000}"/>
    <cellStyle name="Normal 5 3" xfId="1599" xr:uid="{00000000-0005-0000-0000-000040060000}"/>
    <cellStyle name="Normal 5 3 2" xfId="1600" xr:uid="{00000000-0005-0000-0000-000041060000}"/>
    <cellStyle name="Normal 5 3 2 2" xfId="1601" xr:uid="{00000000-0005-0000-0000-000042060000}"/>
    <cellStyle name="Normal 5 3 2 2 2" xfId="1602" xr:uid="{00000000-0005-0000-0000-000043060000}"/>
    <cellStyle name="Normal 5 3 2 2 2 2" xfId="1603" xr:uid="{00000000-0005-0000-0000-000044060000}"/>
    <cellStyle name="Normal 5 3 2 2 2 2 2" xfId="1604" xr:uid="{00000000-0005-0000-0000-000045060000}"/>
    <cellStyle name="Normal 5 3 2 2 2 3" xfId="1605" xr:uid="{00000000-0005-0000-0000-000046060000}"/>
    <cellStyle name="Normal 5 3 2 2 3" xfId="1606" xr:uid="{00000000-0005-0000-0000-000047060000}"/>
    <cellStyle name="Normal 5 3 2 2 3 2" xfId="1607" xr:uid="{00000000-0005-0000-0000-000048060000}"/>
    <cellStyle name="Normal 5 3 2 2 4" xfId="1608" xr:uid="{00000000-0005-0000-0000-000049060000}"/>
    <cellStyle name="Normal 5 3 2 3" xfId="1609" xr:uid="{00000000-0005-0000-0000-00004A060000}"/>
    <cellStyle name="Normal 5 3 2 3 2" xfId="1610" xr:uid="{00000000-0005-0000-0000-00004B060000}"/>
    <cellStyle name="Normal 5 3 2 3 2 2" xfId="1611" xr:uid="{00000000-0005-0000-0000-00004C060000}"/>
    <cellStyle name="Normal 5 3 2 3 3" xfId="1612" xr:uid="{00000000-0005-0000-0000-00004D060000}"/>
    <cellStyle name="Normal 5 3 2 4" xfId="1613" xr:uid="{00000000-0005-0000-0000-00004E060000}"/>
    <cellStyle name="Normal 5 3 2 4 2" xfId="1614" xr:uid="{00000000-0005-0000-0000-00004F060000}"/>
    <cellStyle name="Normal 5 3 2 5" xfId="1615" xr:uid="{00000000-0005-0000-0000-000050060000}"/>
    <cellStyle name="Normal 5 3 3" xfId="1616" xr:uid="{00000000-0005-0000-0000-000051060000}"/>
    <cellStyle name="Normal 5 3 3 2" xfId="1617" xr:uid="{00000000-0005-0000-0000-000052060000}"/>
    <cellStyle name="Normal 5 3 3 2 2" xfId="1618" xr:uid="{00000000-0005-0000-0000-000053060000}"/>
    <cellStyle name="Normal 5 3 3 2 2 2" xfId="1619" xr:uid="{00000000-0005-0000-0000-000054060000}"/>
    <cellStyle name="Normal 5 3 3 2 2 2 2" xfId="1620" xr:uid="{00000000-0005-0000-0000-000055060000}"/>
    <cellStyle name="Normal 5 3 3 2 2 3" xfId="1621" xr:uid="{00000000-0005-0000-0000-000056060000}"/>
    <cellStyle name="Normal 5 3 3 2 3" xfId="1622" xr:uid="{00000000-0005-0000-0000-000057060000}"/>
    <cellStyle name="Normal 5 3 3 2 3 2" xfId="1623" xr:uid="{00000000-0005-0000-0000-000058060000}"/>
    <cellStyle name="Normal 5 3 3 2 4" xfId="1624" xr:uid="{00000000-0005-0000-0000-000059060000}"/>
    <cellStyle name="Normal 5 3 3 3" xfId="1625" xr:uid="{00000000-0005-0000-0000-00005A060000}"/>
    <cellStyle name="Normal 5 3 3 3 2" xfId="1626" xr:uid="{00000000-0005-0000-0000-00005B060000}"/>
    <cellStyle name="Normal 5 3 3 3 2 2" xfId="1627" xr:uid="{00000000-0005-0000-0000-00005C060000}"/>
    <cellStyle name="Normal 5 3 3 3 3" xfId="1628" xr:uid="{00000000-0005-0000-0000-00005D060000}"/>
    <cellStyle name="Normal 5 3 3 4" xfId="1629" xr:uid="{00000000-0005-0000-0000-00005E060000}"/>
    <cellStyle name="Normal 5 3 3 4 2" xfId="1630" xr:uid="{00000000-0005-0000-0000-00005F060000}"/>
    <cellStyle name="Normal 5 3 3 5" xfId="1631" xr:uid="{00000000-0005-0000-0000-000060060000}"/>
    <cellStyle name="Normal 5 3 4" xfId="1632" xr:uid="{00000000-0005-0000-0000-000061060000}"/>
    <cellStyle name="Normal 5 3 4 2" xfId="1633" xr:uid="{00000000-0005-0000-0000-000062060000}"/>
    <cellStyle name="Normal 5 3 4 2 2" xfId="1634" xr:uid="{00000000-0005-0000-0000-000063060000}"/>
    <cellStyle name="Normal 5 3 4 2 2 2" xfId="1635" xr:uid="{00000000-0005-0000-0000-000064060000}"/>
    <cellStyle name="Normal 5 3 4 2 3" xfId="1636" xr:uid="{00000000-0005-0000-0000-000065060000}"/>
    <cellStyle name="Normal 5 3 4 3" xfId="1637" xr:uid="{00000000-0005-0000-0000-000066060000}"/>
    <cellStyle name="Normal 5 3 4 3 2" xfId="1638" xr:uid="{00000000-0005-0000-0000-000067060000}"/>
    <cellStyle name="Normal 5 3 4 4" xfId="1639" xr:uid="{00000000-0005-0000-0000-000068060000}"/>
    <cellStyle name="Normal 5 3 5" xfId="1640" xr:uid="{00000000-0005-0000-0000-000069060000}"/>
    <cellStyle name="Normal 5 3 5 2" xfId="1641" xr:uid="{00000000-0005-0000-0000-00006A060000}"/>
    <cellStyle name="Normal 5 3 5 2 2" xfId="1642" xr:uid="{00000000-0005-0000-0000-00006B060000}"/>
    <cellStyle name="Normal 5 3 5 3" xfId="1643" xr:uid="{00000000-0005-0000-0000-00006C060000}"/>
    <cellStyle name="Normal 5 3 6" xfId="1644" xr:uid="{00000000-0005-0000-0000-00006D060000}"/>
    <cellStyle name="Normal 5 3 6 2" xfId="1645" xr:uid="{00000000-0005-0000-0000-00006E060000}"/>
    <cellStyle name="Normal 5 3 7" xfId="1646" xr:uid="{00000000-0005-0000-0000-00006F060000}"/>
    <cellStyle name="Normal 5 4" xfId="1647" xr:uid="{00000000-0005-0000-0000-000070060000}"/>
    <cellStyle name="Normal 5 4 2" xfId="1648" xr:uid="{00000000-0005-0000-0000-000071060000}"/>
    <cellStyle name="Normal 5 4 2 2" xfId="1649" xr:uid="{00000000-0005-0000-0000-000072060000}"/>
    <cellStyle name="Normal 5 4 2 2 2" xfId="1650" xr:uid="{00000000-0005-0000-0000-000073060000}"/>
    <cellStyle name="Normal 5 4 2 2 2 2" xfId="1651" xr:uid="{00000000-0005-0000-0000-000074060000}"/>
    <cellStyle name="Normal 5 4 2 2 2 2 2" xfId="1652" xr:uid="{00000000-0005-0000-0000-000075060000}"/>
    <cellStyle name="Normal 5 4 2 2 2 3" xfId="1653" xr:uid="{00000000-0005-0000-0000-000076060000}"/>
    <cellStyle name="Normal 5 4 2 2 3" xfId="1654" xr:uid="{00000000-0005-0000-0000-000077060000}"/>
    <cellStyle name="Normal 5 4 2 2 3 2" xfId="1655" xr:uid="{00000000-0005-0000-0000-000078060000}"/>
    <cellStyle name="Normal 5 4 2 2 4" xfId="1656" xr:uid="{00000000-0005-0000-0000-000079060000}"/>
    <cellStyle name="Normal 5 4 2 3" xfId="1657" xr:uid="{00000000-0005-0000-0000-00007A060000}"/>
    <cellStyle name="Normal 5 4 2 3 2" xfId="1658" xr:uid="{00000000-0005-0000-0000-00007B060000}"/>
    <cellStyle name="Normal 5 4 2 3 2 2" xfId="1659" xr:uid="{00000000-0005-0000-0000-00007C060000}"/>
    <cellStyle name="Normal 5 4 2 3 3" xfId="1660" xr:uid="{00000000-0005-0000-0000-00007D060000}"/>
    <cellStyle name="Normal 5 4 2 4" xfId="1661" xr:uid="{00000000-0005-0000-0000-00007E060000}"/>
    <cellStyle name="Normal 5 4 2 4 2" xfId="1662" xr:uid="{00000000-0005-0000-0000-00007F060000}"/>
    <cellStyle name="Normal 5 4 2 5" xfId="1663" xr:uid="{00000000-0005-0000-0000-000080060000}"/>
    <cellStyle name="Normal 5 4 3" xfId="1664" xr:uid="{00000000-0005-0000-0000-000081060000}"/>
    <cellStyle name="Normal 5 4 3 2" xfId="1665" xr:uid="{00000000-0005-0000-0000-000082060000}"/>
    <cellStyle name="Normal 5 4 3 2 2" xfId="1666" xr:uid="{00000000-0005-0000-0000-000083060000}"/>
    <cellStyle name="Normal 5 4 3 2 2 2" xfId="1667" xr:uid="{00000000-0005-0000-0000-000084060000}"/>
    <cellStyle name="Normal 5 4 3 2 3" xfId="1668" xr:uid="{00000000-0005-0000-0000-000085060000}"/>
    <cellStyle name="Normal 5 4 3 3" xfId="1669" xr:uid="{00000000-0005-0000-0000-000086060000}"/>
    <cellStyle name="Normal 5 4 3 3 2" xfId="1670" xr:uid="{00000000-0005-0000-0000-000087060000}"/>
    <cellStyle name="Normal 5 4 3 4" xfId="1671" xr:uid="{00000000-0005-0000-0000-000088060000}"/>
    <cellStyle name="Normal 5 4 4" xfId="1672" xr:uid="{00000000-0005-0000-0000-000089060000}"/>
    <cellStyle name="Normal 5 4 4 2" xfId="1673" xr:uid="{00000000-0005-0000-0000-00008A060000}"/>
    <cellStyle name="Normal 5 4 4 2 2" xfId="1674" xr:uid="{00000000-0005-0000-0000-00008B060000}"/>
    <cellStyle name="Normal 5 4 4 3" xfId="1675" xr:uid="{00000000-0005-0000-0000-00008C060000}"/>
    <cellStyle name="Normal 5 4 5" xfId="1676" xr:uid="{00000000-0005-0000-0000-00008D060000}"/>
    <cellStyle name="Normal 5 4 5 2" xfId="1677" xr:uid="{00000000-0005-0000-0000-00008E060000}"/>
    <cellStyle name="Normal 5 4 6" xfId="1678" xr:uid="{00000000-0005-0000-0000-00008F060000}"/>
    <cellStyle name="Normal 5 5" xfId="1679" xr:uid="{00000000-0005-0000-0000-000090060000}"/>
    <cellStyle name="Normal 5 5 2" xfId="1680" xr:uid="{00000000-0005-0000-0000-000091060000}"/>
    <cellStyle name="Normal 5 5 2 2" xfId="1681" xr:uid="{00000000-0005-0000-0000-000092060000}"/>
    <cellStyle name="Normal 5 5 2 2 2" xfId="1682" xr:uid="{00000000-0005-0000-0000-000093060000}"/>
    <cellStyle name="Normal 5 5 2 2 2 2" xfId="1683" xr:uid="{00000000-0005-0000-0000-000094060000}"/>
    <cellStyle name="Normal 5 5 2 2 2 2 2" xfId="1684" xr:uid="{00000000-0005-0000-0000-000095060000}"/>
    <cellStyle name="Normal 5 5 2 2 2 3" xfId="1685" xr:uid="{00000000-0005-0000-0000-000096060000}"/>
    <cellStyle name="Normal 5 5 2 2 3" xfId="1686" xr:uid="{00000000-0005-0000-0000-000097060000}"/>
    <cellStyle name="Normal 5 5 2 2 3 2" xfId="1687" xr:uid="{00000000-0005-0000-0000-000098060000}"/>
    <cellStyle name="Normal 5 5 2 2 4" xfId="1688" xr:uid="{00000000-0005-0000-0000-000099060000}"/>
    <cellStyle name="Normal 5 5 2 3" xfId="1689" xr:uid="{00000000-0005-0000-0000-00009A060000}"/>
    <cellStyle name="Normal 5 5 2 3 2" xfId="1690" xr:uid="{00000000-0005-0000-0000-00009B060000}"/>
    <cellStyle name="Normal 5 5 2 3 2 2" xfId="1691" xr:uid="{00000000-0005-0000-0000-00009C060000}"/>
    <cellStyle name="Normal 5 5 2 3 3" xfId="1692" xr:uid="{00000000-0005-0000-0000-00009D060000}"/>
    <cellStyle name="Normal 5 5 2 4" xfId="1693" xr:uid="{00000000-0005-0000-0000-00009E060000}"/>
    <cellStyle name="Normal 5 5 2 4 2" xfId="1694" xr:uid="{00000000-0005-0000-0000-00009F060000}"/>
    <cellStyle name="Normal 5 5 2 5" xfId="1695" xr:uid="{00000000-0005-0000-0000-0000A0060000}"/>
    <cellStyle name="Normal 5 5 3" xfId="1696" xr:uid="{00000000-0005-0000-0000-0000A1060000}"/>
    <cellStyle name="Normal 5 5 3 2" xfId="1697" xr:uid="{00000000-0005-0000-0000-0000A2060000}"/>
    <cellStyle name="Normal 5 5 3 2 2" xfId="1698" xr:uid="{00000000-0005-0000-0000-0000A3060000}"/>
    <cellStyle name="Normal 5 5 3 2 2 2" xfId="1699" xr:uid="{00000000-0005-0000-0000-0000A4060000}"/>
    <cellStyle name="Normal 5 5 3 2 3" xfId="1700" xr:uid="{00000000-0005-0000-0000-0000A5060000}"/>
    <cellStyle name="Normal 5 5 3 3" xfId="1701" xr:uid="{00000000-0005-0000-0000-0000A6060000}"/>
    <cellStyle name="Normal 5 5 3 3 2" xfId="1702" xr:uid="{00000000-0005-0000-0000-0000A7060000}"/>
    <cellStyle name="Normal 5 5 3 4" xfId="1703" xr:uid="{00000000-0005-0000-0000-0000A8060000}"/>
    <cellStyle name="Normal 5 5 4" xfId="1704" xr:uid="{00000000-0005-0000-0000-0000A9060000}"/>
    <cellStyle name="Normal 5 5 4 2" xfId="1705" xr:uid="{00000000-0005-0000-0000-0000AA060000}"/>
    <cellStyle name="Normal 5 5 4 2 2" xfId="1706" xr:uid="{00000000-0005-0000-0000-0000AB060000}"/>
    <cellStyle name="Normal 5 5 4 3" xfId="1707" xr:uid="{00000000-0005-0000-0000-0000AC060000}"/>
    <cellStyle name="Normal 5 5 5" xfId="1708" xr:uid="{00000000-0005-0000-0000-0000AD060000}"/>
    <cellStyle name="Normal 5 5 5 2" xfId="1709" xr:uid="{00000000-0005-0000-0000-0000AE060000}"/>
    <cellStyle name="Normal 5 5 6" xfId="1710" xr:uid="{00000000-0005-0000-0000-0000AF060000}"/>
    <cellStyle name="Normal 5 6" xfId="1711" xr:uid="{00000000-0005-0000-0000-0000B0060000}"/>
    <cellStyle name="Normal 5 6 2" xfId="1712" xr:uid="{00000000-0005-0000-0000-0000B1060000}"/>
    <cellStyle name="Normal 5 6 2 2" xfId="1713" xr:uid="{00000000-0005-0000-0000-0000B2060000}"/>
    <cellStyle name="Normal 5 6 2 2 2" xfId="1714" xr:uid="{00000000-0005-0000-0000-0000B3060000}"/>
    <cellStyle name="Normal 5 6 2 2 2 2" xfId="1715" xr:uid="{00000000-0005-0000-0000-0000B4060000}"/>
    <cellStyle name="Normal 5 6 2 2 3" xfId="1716" xr:uid="{00000000-0005-0000-0000-0000B5060000}"/>
    <cellStyle name="Normal 5 6 2 3" xfId="1717" xr:uid="{00000000-0005-0000-0000-0000B6060000}"/>
    <cellStyle name="Normal 5 6 2 3 2" xfId="1718" xr:uid="{00000000-0005-0000-0000-0000B7060000}"/>
    <cellStyle name="Normal 5 6 2 4" xfId="1719" xr:uid="{00000000-0005-0000-0000-0000B8060000}"/>
    <cellStyle name="Normal 5 6 3" xfId="1720" xr:uid="{00000000-0005-0000-0000-0000B9060000}"/>
    <cellStyle name="Normal 5 6 3 2" xfId="1721" xr:uid="{00000000-0005-0000-0000-0000BA060000}"/>
    <cellStyle name="Normal 5 6 3 2 2" xfId="1722" xr:uid="{00000000-0005-0000-0000-0000BB060000}"/>
    <cellStyle name="Normal 5 6 3 3" xfId="1723" xr:uid="{00000000-0005-0000-0000-0000BC060000}"/>
    <cellStyle name="Normal 5 6 4" xfId="1724" xr:uid="{00000000-0005-0000-0000-0000BD060000}"/>
    <cellStyle name="Normal 5 6 4 2" xfId="1725" xr:uid="{00000000-0005-0000-0000-0000BE060000}"/>
    <cellStyle name="Normal 5 6 5" xfId="1726" xr:uid="{00000000-0005-0000-0000-0000BF060000}"/>
    <cellStyle name="Normal 5 7" xfId="1727" xr:uid="{00000000-0005-0000-0000-0000C0060000}"/>
    <cellStyle name="Normal 5 8" xfId="1728" xr:uid="{00000000-0005-0000-0000-0000C1060000}"/>
    <cellStyle name="Normal 5 8 2" xfId="1729" xr:uid="{00000000-0005-0000-0000-0000C2060000}"/>
    <cellStyle name="Normal 5 8 2 2" xfId="1730" xr:uid="{00000000-0005-0000-0000-0000C3060000}"/>
    <cellStyle name="Normal 5 8 2 2 2" xfId="1731" xr:uid="{00000000-0005-0000-0000-0000C4060000}"/>
    <cellStyle name="Normal 5 8 2 2 2 2" xfId="1732" xr:uid="{00000000-0005-0000-0000-0000C5060000}"/>
    <cellStyle name="Normal 5 8 2 2 3" xfId="1733" xr:uid="{00000000-0005-0000-0000-0000C6060000}"/>
    <cellStyle name="Normal 5 8 2 3" xfId="1734" xr:uid="{00000000-0005-0000-0000-0000C7060000}"/>
    <cellStyle name="Normal 5 8 2 3 2" xfId="1735" xr:uid="{00000000-0005-0000-0000-0000C8060000}"/>
    <cellStyle name="Normal 5 8 2 4" xfId="1736" xr:uid="{00000000-0005-0000-0000-0000C9060000}"/>
    <cellStyle name="Normal 5 8 3" xfId="1737" xr:uid="{00000000-0005-0000-0000-0000CA060000}"/>
    <cellStyle name="Normal 5 8 3 2" xfId="1738" xr:uid="{00000000-0005-0000-0000-0000CB060000}"/>
    <cellStyle name="Normal 5 8 3 2 2" xfId="1739" xr:uid="{00000000-0005-0000-0000-0000CC060000}"/>
    <cellStyle name="Normal 5 8 3 3" xfId="1740" xr:uid="{00000000-0005-0000-0000-0000CD060000}"/>
    <cellStyle name="Normal 5 8 4" xfId="1741" xr:uid="{00000000-0005-0000-0000-0000CE060000}"/>
    <cellStyle name="Normal 5 8 4 2" xfId="1742" xr:uid="{00000000-0005-0000-0000-0000CF060000}"/>
    <cellStyle name="Normal 5 8 5" xfId="1743" xr:uid="{00000000-0005-0000-0000-0000D0060000}"/>
    <cellStyle name="Normal 5 9" xfId="1744" xr:uid="{00000000-0005-0000-0000-0000D1060000}"/>
    <cellStyle name="Normal 5 9 2" xfId="1745" xr:uid="{00000000-0005-0000-0000-0000D2060000}"/>
    <cellStyle name="Normal 5 9 2 2" xfId="1746" xr:uid="{00000000-0005-0000-0000-0000D3060000}"/>
    <cellStyle name="Normal 5 9 2 2 2" xfId="1747" xr:uid="{00000000-0005-0000-0000-0000D4060000}"/>
    <cellStyle name="Normal 5 9 2 3" xfId="1748" xr:uid="{00000000-0005-0000-0000-0000D5060000}"/>
    <cellStyle name="Normal 5 9 3" xfId="1749" xr:uid="{00000000-0005-0000-0000-0000D6060000}"/>
    <cellStyle name="Normal 5 9 3 2" xfId="1750" xr:uid="{00000000-0005-0000-0000-0000D7060000}"/>
    <cellStyle name="Normal 5 9 4" xfId="1751" xr:uid="{00000000-0005-0000-0000-0000D8060000}"/>
    <cellStyle name="Normal 5_Current Payroll" xfId="1752" xr:uid="{00000000-0005-0000-0000-0000D9060000}"/>
    <cellStyle name="Normal 6" xfId="1753" xr:uid="{00000000-0005-0000-0000-0000DA060000}"/>
    <cellStyle name="Normal 6 10" xfId="1754" xr:uid="{00000000-0005-0000-0000-0000DB060000}"/>
    <cellStyle name="Normal 6 10 2" xfId="1755" xr:uid="{00000000-0005-0000-0000-0000DC060000}"/>
    <cellStyle name="Normal 6 11" xfId="1756" xr:uid="{00000000-0005-0000-0000-0000DD060000}"/>
    <cellStyle name="Normal 6 2" xfId="1757" xr:uid="{00000000-0005-0000-0000-0000DE060000}"/>
    <cellStyle name="Normal 6 2 10" xfId="1758" xr:uid="{00000000-0005-0000-0000-0000DF060000}"/>
    <cellStyle name="Normal 6 2 2" xfId="1759" xr:uid="{00000000-0005-0000-0000-0000E0060000}"/>
    <cellStyle name="Normal 6 2 2 2" xfId="1760" xr:uid="{00000000-0005-0000-0000-0000E1060000}"/>
    <cellStyle name="Normal 6 2 2 2 2" xfId="1761" xr:uid="{00000000-0005-0000-0000-0000E2060000}"/>
    <cellStyle name="Normal 6 2 2 2 2 2" xfId="1762" xr:uid="{00000000-0005-0000-0000-0000E3060000}"/>
    <cellStyle name="Normal 6 2 2 2 2 2 2" xfId="1763" xr:uid="{00000000-0005-0000-0000-0000E4060000}"/>
    <cellStyle name="Normal 6 2 2 2 2 2 2 2" xfId="1764" xr:uid="{00000000-0005-0000-0000-0000E5060000}"/>
    <cellStyle name="Normal 6 2 2 2 2 2 3" xfId="1765" xr:uid="{00000000-0005-0000-0000-0000E6060000}"/>
    <cellStyle name="Normal 6 2 2 2 2 3" xfId="1766" xr:uid="{00000000-0005-0000-0000-0000E7060000}"/>
    <cellStyle name="Normal 6 2 2 2 2 3 2" xfId="1767" xr:uid="{00000000-0005-0000-0000-0000E8060000}"/>
    <cellStyle name="Normal 6 2 2 2 2 4" xfId="1768" xr:uid="{00000000-0005-0000-0000-0000E9060000}"/>
    <cellStyle name="Normal 6 2 2 2 2 5" xfId="2361" xr:uid="{039C145C-6FAB-4F27-BF4D-617500F9BC8B}"/>
    <cellStyle name="Normal 6 2 2 2 3" xfId="1769" xr:uid="{00000000-0005-0000-0000-0000EA060000}"/>
    <cellStyle name="Normal 6 2 2 2 3 2" xfId="1770" xr:uid="{00000000-0005-0000-0000-0000EB060000}"/>
    <cellStyle name="Normal 6 2 2 2 3 2 2" xfId="1771" xr:uid="{00000000-0005-0000-0000-0000EC060000}"/>
    <cellStyle name="Normal 6 2 2 2 3 3" xfId="1772" xr:uid="{00000000-0005-0000-0000-0000ED060000}"/>
    <cellStyle name="Normal 6 2 2 2 4" xfId="1773" xr:uid="{00000000-0005-0000-0000-0000EE060000}"/>
    <cellStyle name="Normal 6 2 2 2 4 2" xfId="1774" xr:uid="{00000000-0005-0000-0000-0000EF060000}"/>
    <cellStyle name="Normal 6 2 2 2 5" xfId="1775" xr:uid="{00000000-0005-0000-0000-0000F0060000}"/>
    <cellStyle name="Normal 6 2 2 3" xfId="1776" xr:uid="{00000000-0005-0000-0000-0000F1060000}"/>
    <cellStyle name="Normal 6 2 2 3 2" xfId="1777" xr:uid="{00000000-0005-0000-0000-0000F2060000}"/>
    <cellStyle name="Normal 6 2 2 3 2 2" xfId="1778" xr:uid="{00000000-0005-0000-0000-0000F3060000}"/>
    <cellStyle name="Normal 6 2 2 3 2 2 2" xfId="1779" xr:uid="{00000000-0005-0000-0000-0000F4060000}"/>
    <cellStyle name="Normal 6 2 2 3 2 3" xfId="1780" xr:uid="{00000000-0005-0000-0000-0000F5060000}"/>
    <cellStyle name="Normal 6 2 2 3 3" xfId="1781" xr:uid="{00000000-0005-0000-0000-0000F6060000}"/>
    <cellStyle name="Normal 6 2 2 3 3 2" xfId="1782" xr:uid="{00000000-0005-0000-0000-0000F7060000}"/>
    <cellStyle name="Normal 6 2 2 3 4" xfId="1783" xr:uid="{00000000-0005-0000-0000-0000F8060000}"/>
    <cellStyle name="Normal 6 2 2 4" xfId="1784" xr:uid="{00000000-0005-0000-0000-0000F9060000}"/>
    <cellStyle name="Normal 6 2 2 4 2" xfId="1785" xr:uid="{00000000-0005-0000-0000-0000FA060000}"/>
    <cellStyle name="Normal 6 2 2 4 2 2" xfId="1786" xr:uid="{00000000-0005-0000-0000-0000FB060000}"/>
    <cellStyle name="Normal 6 2 2 4 3" xfId="1787" xr:uid="{00000000-0005-0000-0000-0000FC060000}"/>
    <cellStyle name="Normal 6 2 2 5" xfId="1788" xr:uid="{00000000-0005-0000-0000-0000FD060000}"/>
    <cellStyle name="Normal 6 2 2 5 2" xfId="1789" xr:uid="{00000000-0005-0000-0000-0000FE060000}"/>
    <cellStyle name="Normal 6 2 2 6" xfId="1790" xr:uid="{00000000-0005-0000-0000-0000FF060000}"/>
    <cellStyle name="Normal 6 2 3" xfId="1791" xr:uid="{00000000-0005-0000-0000-000000070000}"/>
    <cellStyle name="Normal 6 2 3 2" xfId="1792" xr:uid="{00000000-0005-0000-0000-000001070000}"/>
    <cellStyle name="Normal 6 2 3 2 2" xfId="1793" xr:uid="{00000000-0005-0000-0000-000002070000}"/>
    <cellStyle name="Normal 6 2 3 2 2 2" xfId="1794" xr:uid="{00000000-0005-0000-0000-000003070000}"/>
    <cellStyle name="Normal 6 2 3 2 2 2 2" xfId="1795" xr:uid="{00000000-0005-0000-0000-000004070000}"/>
    <cellStyle name="Normal 6 2 3 2 2 3" xfId="1796" xr:uid="{00000000-0005-0000-0000-000005070000}"/>
    <cellStyle name="Normal 6 2 3 2 3" xfId="1797" xr:uid="{00000000-0005-0000-0000-000006070000}"/>
    <cellStyle name="Normal 6 2 3 2 3 2" xfId="1798" xr:uid="{00000000-0005-0000-0000-000007070000}"/>
    <cellStyle name="Normal 6 2 3 2 4" xfId="1799" xr:uid="{00000000-0005-0000-0000-000008070000}"/>
    <cellStyle name="Normal 6 2 3 3" xfId="1800" xr:uid="{00000000-0005-0000-0000-000009070000}"/>
    <cellStyle name="Normal 6 2 3 3 2" xfId="1801" xr:uid="{00000000-0005-0000-0000-00000A070000}"/>
    <cellStyle name="Normal 6 2 3 3 2 2" xfId="1802" xr:uid="{00000000-0005-0000-0000-00000B070000}"/>
    <cellStyle name="Normal 6 2 3 3 3" xfId="1803" xr:uid="{00000000-0005-0000-0000-00000C070000}"/>
    <cellStyle name="Normal 6 2 3 4" xfId="1804" xr:uid="{00000000-0005-0000-0000-00000D070000}"/>
    <cellStyle name="Normal 6 2 3 4 2" xfId="1805" xr:uid="{00000000-0005-0000-0000-00000E070000}"/>
    <cellStyle name="Normal 6 2 3 5" xfId="1806" xr:uid="{00000000-0005-0000-0000-00000F070000}"/>
    <cellStyle name="Normal 6 2 4" xfId="1807" xr:uid="{00000000-0005-0000-0000-000010070000}"/>
    <cellStyle name="Normal 6 2 4 2" xfId="1808" xr:uid="{00000000-0005-0000-0000-000011070000}"/>
    <cellStyle name="Normal 6 2 4 2 2" xfId="1809" xr:uid="{00000000-0005-0000-0000-000012070000}"/>
    <cellStyle name="Normal 6 2 4 2 2 2" xfId="1810" xr:uid="{00000000-0005-0000-0000-000013070000}"/>
    <cellStyle name="Normal 6 2 4 2 2 2 2" xfId="1811" xr:uid="{00000000-0005-0000-0000-000014070000}"/>
    <cellStyle name="Normal 6 2 4 2 2 3" xfId="1812" xr:uid="{00000000-0005-0000-0000-000015070000}"/>
    <cellStyle name="Normal 6 2 4 2 3" xfId="1813" xr:uid="{00000000-0005-0000-0000-000016070000}"/>
    <cellStyle name="Normal 6 2 4 2 3 2" xfId="1814" xr:uid="{00000000-0005-0000-0000-000017070000}"/>
    <cellStyle name="Normal 6 2 4 2 4" xfId="1815" xr:uid="{00000000-0005-0000-0000-000018070000}"/>
    <cellStyle name="Normal 6 2 4 3" xfId="1816" xr:uid="{00000000-0005-0000-0000-000019070000}"/>
    <cellStyle name="Normal 6 2 4 3 2" xfId="1817" xr:uid="{00000000-0005-0000-0000-00001A070000}"/>
    <cellStyle name="Normal 6 2 4 3 2 2" xfId="1818" xr:uid="{00000000-0005-0000-0000-00001B070000}"/>
    <cellStyle name="Normal 6 2 4 3 3" xfId="1819" xr:uid="{00000000-0005-0000-0000-00001C070000}"/>
    <cellStyle name="Normal 6 2 4 4" xfId="1820" xr:uid="{00000000-0005-0000-0000-00001D070000}"/>
    <cellStyle name="Normal 6 2 4 4 2" xfId="1821" xr:uid="{00000000-0005-0000-0000-00001E070000}"/>
    <cellStyle name="Normal 6 2 4 5" xfId="1822" xr:uid="{00000000-0005-0000-0000-00001F070000}"/>
    <cellStyle name="Normal 6 2 5" xfId="1823" xr:uid="{00000000-0005-0000-0000-000020070000}"/>
    <cellStyle name="Normal 6 2 5 2" xfId="1824" xr:uid="{00000000-0005-0000-0000-000021070000}"/>
    <cellStyle name="Normal 6 2 5 2 2" xfId="1825" xr:uid="{00000000-0005-0000-0000-000022070000}"/>
    <cellStyle name="Normal 6 2 5 2 2 2" xfId="1826" xr:uid="{00000000-0005-0000-0000-000023070000}"/>
    <cellStyle name="Normal 6 2 5 2 2 2 2" xfId="1827" xr:uid="{00000000-0005-0000-0000-000024070000}"/>
    <cellStyle name="Normal 6 2 5 2 2 3" xfId="1828" xr:uid="{00000000-0005-0000-0000-000025070000}"/>
    <cellStyle name="Normal 6 2 5 2 3" xfId="1829" xr:uid="{00000000-0005-0000-0000-000026070000}"/>
    <cellStyle name="Normal 6 2 5 2 3 2" xfId="1830" xr:uid="{00000000-0005-0000-0000-000027070000}"/>
    <cellStyle name="Normal 6 2 5 2 4" xfId="1831" xr:uid="{00000000-0005-0000-0000-000028070000}"/>
    <cellStyle name="Normal 6 2 5 3" xfId="1832" xr:uid="{00000000-0005-0000-0000-000029070000}"/>
    <cellStyle name="Normal 6 2 5 3 2" xfId="1833" xr:uid="{00000000-0005-0000-0000-00002A070000}"/>
    <cellStyle name="Normal 6 2 5 3 2 2" xfId="1834" xr:uid="{00000000-0005-0000-0000-00002B070000}"/>
    <cellStyle name="Normal 6 2 5 3 3" xfId="1835" xr:uid="{00000000-0005-0000-0000-00002C070000}"/>
    <cellStyle name="Normal 6 2 5 4" xfId="1836" xr:uid="{00000000-0005-0000-0000-00002D070000}"/>
    <cellStyle name="Normal 6 2 5 4 2" xfId="1837" xr:uid="{00000000-0005-0000-0000-00002E070000}"/>
    <cellStyle name="Normal 6 2 5 5" xfId="1838" xr:uid="{00000000-0005-0000-0000-00002F070000}"/>
    <cellStyle name="Normal 6 2 6" xfId="1839" xr:uid="{00000000-0005-0000-0000-000030070000}"/>
    <cellStyle name="Normal 6 2 6 2" xfId="1840" xr:uid="{00000000-0005-0000-0000-000031070000}"/>
    <cellStyle name="Normal 6 2 6 2 2" xfId="1841" xr:uid="{00000000-0005-0000-0000-000032070000}"/>
    <cellStyle name="Normal 6 2 6 2 2 2" xfId="1842" xr:uid="{00000000-0005-0000-0000-000033070000}"/>
    <cellStyle name="Normal 6 2 6 2 3" xfId="1843" xr:uid="{00000000-0005-0000-0000-000034070000}"/>
    <cellStyle name="Normal 6 2 6 3" xfId="1844" xr:uid="{00000000-0005-0000-0000-000035070000}"/>
    <cellStyle name="Normal 6 2 6 3 2" xfId="1845" xr:uid="{00000000-0005-0000-0000-000036070000}"/>
    <cellStyle name="Normal 6 2 6 4" xfId="1846" xr:uid="{00000000-0005-0000-0000-000037070000}"/>
    <cellStyle name="Normal 6 2 7" xfId="1847" xr:uid="{00000000-0005-0000-0000-000038070000}"/>
    <cellStyle name="Normal 6 2 7 2" xfId="1848" xr:uid="{00000000-0005-0000-0000-000039070000}"/>
    <cellStyle name="Normal 6 2 7 2 2" xfId="1849" xr:uid="{00000000-0005-0000-0000-00003A070000}"/>
    <cellStyle name="Normal 6 2 7 3" xfId="1850" xr:uid="{00000000-0005-0000-0000-00003B070000}"/>
    <cellStyle name="Normal 6 2 8" xfId="1851" xr:uid="{00000000-0005-0000-0000-00003C070000}"/>
    <cellStyle name="Normal 6 2 8 2" xfId="1852" xr:uid="{00000000-0005-0000-0000-00003D070000}"/>
    <cellStyle name="Normal 6 2 9" xfId="1853" xr:uid="{00000000-0005-0000-0000-00003E070000}"/>
    <cellStyle name="Normal 6 3" xfId="1854" xr:uid="{00000000-0005-0000-0000-00003F070000}"/>
    <cellStyle name="Normal 6 3 2" xfId="1855" xr:uid="{00000000-0005-0000-0000-000040070000}"/>
    <cellStyle name="Normal 6 3 2 2" xfId="1856" xr:uid="{00000000-0005-0000-0000-000041070000}"/>
    <cellStyle name="Normal 6 3 2 2 2" xfId="1857" xr:uid="{00000000-0005-0000-0000-000042070000}"/>
    <cellStyle name="Normal 6 3 2 2 2 2" xfId="1858" xr:uid="{00000000-0005-0000-0000-000043070000}"/>
    <cellStyle name="Normal 6 3 2 2 2 2 2" xfId="1859" xr:uid="{00000000-0005-0000-0000-000044070000}"/>
    <cellStyle name="Normal 6 3 2 2 2 3" xfId="1860" xr:uid="{00000000-0005-0000-0000-000045070000}"/>
    <cellStyle name="Normal 6 3 2 2 3" xfId="1861" xr:uid="{00000000-0005-0000-0000-000046070000}"/>
    <cellStyle name="Normal 6 3 2 2 3 2" xfId="1862" xr:uid="{00000000-0005-0000-0000-000047070000}"/>
    <cellStyle name="Normal 6 3 2 2 4" xfId="1863" xr:uid="{00000000-0005-0000-0000-000048070000}"/>
    <cellStyle name="Normal 6 3 2 3" xfId="1864" xr:uid="{00000000-0005-0000-0000-000049070000}"/>
    <cellStyle name="Normal 6 3 2 3 2" xfId="1865" xr:uid="{00000000-0005-0000-0000-00004A070000}"/>
    <cellStyle name="Normal 6 3 2 3 2 2" xfId="1866" xr:uid="{00000000-0005-0000-0000-00004B070000}"/>
    <cellStyle name="Normal 6 3 2 3 3" xfId="1867" xr:uid="{00000000-0005-0000-0000-00004C070000}"/>
    <cellStyle name="Normal 6 3 2 4" xfId="1868" xr:uid="{00000000-0005-0000-0000-00004D070000}"/>
    <cellStyle name="Normal 6 3 2 4 2" xfId="1869" xr:uid="{00000000-0005-0000-0000-00004E070000}"/>
    <cellStyle name="Normal 6 3 2 5" xfId="1870" xr:uid="{00000000-0005-0000-0000-00004F070000}"/>
    <cellStyle name="Normal 6 3 3" xfId="1871" xr:uid="{00000000-0005-0000-0000-000050070000}"/>
    <cellStyle name="Normal 6 3 3 2" xfId="1872" xr:uid="{00000000-0005-0000-0000-000051070000}"/>
    <cellStyle name="Normal 6 3 3 2 2" xfId="1873" xr:uid="{00000000-0005-0000-0000-000052070000}"/>
    <cellStyle name="Normal 6 3 3 2 2 2" xfId="1874" xr:uid="{00000000-0005-0000-0000-000053070000}"/>
    <cellStyle name="Normal 6 3 3 2 2 2 2" xfId="1875" xr:uid="{00000000-0005-0000-0000-000054070000}"/>
    <cellStyle name="Normal 6 3 3 2 2 3" xfId="1876" xr:uid="{00000000-0005-0000-0000-000055070000}"/>
    <cellStyle name="Normal 6 3 3 2 3" xfId="1877" xr:uid="{00000000-0005-0000-0000-000056070000}"/>
    <cellStyle name="Normal 6 3 3 2 3 2" xfId="1878" xr:uid="{00000000-0005-0000-0000-000057070000}"/>
    <cellStyle name="Normal 6 3 3 2 4" xfId="1879" xr:uid="{00000000-0005-0000-0000-000058070000}"/>
    <cellStyle name="Normal 6 3 3 3" xfId="1880" xr:uid="{00000000-0005-0000-0000-000059070000}"/>
    <cellStyle name="Normal 6 3 3 3 2" xfId="1881" xr:uid="{00000000-0005-0000-0000-00005A070000}"/>
    <cellStyle name="Normal 6 3 3 3 2 2" xfId="1882" xr:uid="{00000000-0005-0000-0000-00005B070000}"/>
    <cellStyle name="Normal 6 3 3 3 3" xfId="1883" xr:uid="{00000000-0005-0000-0000-00005C070000}"/>
    <cellStyle name="Normal 6 3 3 4" xfId="1884" xr:uid="{00000000-0005-0000-0000-00005D070000}"/>
    <cellStyle name="Normal 6 3 3 4 2" xfId="1885" xr:uid="{00000000-0005-0000-0000-00005E070000}"/>
    <cellStyle name="Normal 6 3 3 5" xfId="1886" xr:uid="{00000000-0005-0000-0000-00005F070000}"/>
    <cellStyle name="Normal 6 4" xfId="1887" xr:uid="{00000000-0005-0000-0000-000060070000}"/>
    <cellStyle name="Normal 6 4 2" xfId="1888" xr:uid="{00000000-0005-0000-0000-000061070000}"/>
    <cellStyle name="Normal 6 4 2 2" xfId="1889" xr:uid="{00000000-0005-0000-0000-000062070000}"/>
    <cellStyle name="Normal 6 4 2 2 2" xfId="1890" xr:uid="{00000000-0005-0000-0000-000063070000}"/>
    <cellStyle name="Normal 6 4 2 2 2 2" xfId="1891" xr:uid="{00000000-0005-0000-0000-000064070000}"/>
    <cellStyle name="Normal 6 4 2 2 2 2 2" xfId="1892" xr:uid="{00000000-0005-0000-0000-000065070000}"/>
    <cellStyle name="Normal 6 4 2 2 2 3" xfId="1893" xr:uid="{00000000-0005-0000-0000-000066070000}"/>
    <cellStyle name="Normal 6 4 2 2 3" xfId="1894" xr:uid="{00000000-0005-0000-0000-000067070000}"/>
    <cellStyle name="Normal 6 4 2 2 3 2" xfId="1895" xr:uid="{00000000-0005-0000-0000-000068070000}"/>
    <cellStyle name="Normal 6 4 2 2 4" xfId="1896" xr:uid="{00000000-0005-0000-0000-000069070000}"/>
    <cellStyle name="Normal 6 4 2 3" xfId="1897" xr:uid="{00000000-0005-0000-0000-00006A070000}"/>
    <cellStyle name="Normal 6 4 2 3 2" xfId="1898" xr:uid="{00000000-0005-0000-0000-00006B070000}"/>
    <cellStyle name="Normal 6 4 2 3 2 2" xfId="1899" xr:uid="{00000000-0005-0000-0000-00006C070000}"/>
    <cellStyle name="Normal 6 4 2 3 3" xfId="1900" xr:uid="{00000000-0005-0000-0000-00006D070000}"/>
    <cellStyle name="Normal 6 4 2 4" xfId="1901" xr:uid="{00000000-0005-0000-0000-00006E070000}"/>
    <cellStyle name="Normal 6 4 2 4 2" xfId="1902" xr:uid="{00000000-0005-0000-0000-00006F070000}"/>
    <cellStyle name="Normal 6 4 2 5" xfId="1903" xr:uid="{00000000-0005-0000-0000-000070070000}"/>
    <cellStyle name="Normal 6 5" xfId="1904" xr:uid="{00000000-0005-0000-0000-000071070000}"/>
    <cellStyle name="Normal 6 5 2" xfId="1905" xr:uid="{00000000-0005-0000-0000-000072070000}"/>
    <cellStyle name="Normal 6 5 2 2" xfId="1906" xr:uid="{00000000-0005-0000-0000-000073070000}"/>
    <cellStyle name="Normal 6 5 2 2 2" xfId="1907" xr:uid="{00000000-0005-0000-0000-000074070000}"/>
    <cellStyle name="Normal 6 5 2 2 2 2" xfId="1908" xr:uid="{00000000-0005-0000-0000-000075070000}"/>
    <cellStyle name="Normal 6 5 2 2 3" xfId="1909" xr:uid="{00000000-0005-0000-0000-000076070000}"/>
    <cellStyle name="Normal 6 5 2 3" xfId="1910" xr:uid="{00000000-0005-0000-0000-000077070000}"/>
    <cellStyle name="Normal 6 5 2 3 2" xfId="1911" xr:uid="{00000000-0005-0000-0000-000078070000}"/>
    <cellStyle name="Normal 6 5 2 4" xfId="1912" xr:uid="{00000000-0005-0000-0000-000079070000}"/>
    <cellStyle name="Normal 6 5 3" xfId="1913" xr:uid="{00000000-0005-0000-0000-00007A070000}"/>
    <cellStyle name="Normal 6 5 3 2" xfId="1914" xr:uid="{00000000-0005-0000-0000-00007B070000}"/>
    <cellStyle name="Normal 6 5 3 2 2" xfId="1915" xr:uid="{00000000-0005-0000-0000-00007C070000}"/>
    <cellStyle name="Normal 6 5 3 3" xfId="1916" xr:uid="{00000000-0005-0000-0000-00007D070000}"/>
    <cellStyle name="Normal 6 5 4" xfId="1917" xr:uid="{00000000-0005-0000-0000-00007E070000}"/>
    <cellStyle name="Normal 6 5 4 2" xfId="1918" xr:uid="{00000000-0005-0000-0000-00007F070000}"/>
    <cellStyle name="Normal 6 5 5" xfId="1919" xr:uid="{00000000-0005-0000-0000-000080070000}"/>
    <cellStyle name="Normal 6 6" xfId="1920" xr:uid="{00000000-0005-0000-0000-000081070000}"/>
    <cellStyle name="Normal 6 6 2" xfId="1921" xr:uid="{00000000-0005-0000-0000-000082070000}"/>
    <cellStyle name="Normal 6 6 2 2" xfId="1922" xr:uid="{00000000-0005-0000-0000-000083070000}"/>
    <cellStyle name="Normal 6 6 2 2 2" xfId="1923" xr:uid="{00000000-0005-0000-0000-000084070000}"/>
    <cellStyle name="Normal 6 6 2 2 2 2" xfId="1924" xr:uid="{00000000-0005-0000-0000-000085070000}"/>
    <cellStyle name="Normal 6 6 2 2 3" xfId="1925" xr:uid="{00000000-0005-0000-0000-000086070000}"/>
    <cellStyle name="Normal 6 6 2 3" xfId="1926" xr:uid="{00000000-0005-0000-0000-000087070000}"/>
    <cellStyle name="Normal 6 6 2 3 2" xfId="1927" xr:uid="{00000000-0005-0000-0000-000088070000}"/>
    <cellStyle name="Normal 6 6 2 4" xfId="1928" xr:uid="{00000000-0005-0000-0000-000089070000}"/>
    <cellStyle name="Normal 6 6 3" xfId="1929" xr:uid="{00000000-0005-0000-0000-00008A070000}"/>
    <cellStyle name="Normal 6 6 3 2" xfId="1930" xr:uid="{00000000-0005-0000-0000-00008B070000}"/>
    <cellStyle name="Normal 6 6 3 2 2" xfId="1931" xr:uid="{00000000-0005-0000-0000-00008C070000}"/>
    <cellStyle name="Normal 6 6 3 3" xfId="1932" xr:uid="{00000000-0005-0000-0000-00008D070000}"/>
    <cellStyle name="Normal 6 6 4" xfId="1933" xr:uid="{00000000-0005-0000-0000-00008E070000}"/>
    <cellStyle name="Normal 6 6 4 2" xfId="1934" xr:uid="{00000000-0005-0000-0000-00008F070000}"/>
    <cellStyle name="Normal 6 6 5" xfId="1935" xr:uid="{00000000-0005-0000-0000-000090070000}"/>
    <cellStyle name="Normal 6 7" xfId="1936" xr:uid="{00000000-0005-0000-0000-000091070000}"/>
    <cellStyle name="Normal 6 7 2" xfId="1937" xr:uid="{00000000-0005-0000-0000-000092070000}"/>
    <cellStyle name="Normal 6 7 2 2" xfId="1938" xr:uid="{00000000-0005-0000-0000-000093070000}"/>
    <cellStyle name="Normal 6 7 2 2 2" xfId="1939" xr:uid="{00000000-0005-0000-0000-000094070000}"/>
    <cellStyle name="Normal 6 7 2 3" xfId="1940" xr:uid="{00000000-0005-0000-0000-000095070000}"/>
    <cellStyle name="Normal 6 7 3" xfId="1941" xr:uid="{00000000-0005-0000-0000-000096070000}"/>
    <cellStyle name="Normal 6 7 3 2" xfId="1942" xr:uid="{00000000-0005-0000-0000-000097070000}"/>
    <cellStyle name="Normal 6 7 4" xfId="1943" xr:uid="{00000000-0005-0000-0000-000098070000}"/>
    <cellStyle name="Normal 6 8" xfId="1944" xr:uid="{00000000-0005-0000-0000-000099070000}"/>
    <cellStyle name="Normal 6 8 2" xfId="1945" xr:uid="{00000000-0005-0000-0000-00009A070000}"/>
    <cellStyle name="Normal 6 8 2 2" xfId="1946" xr:uid="{00000000-0005-0000-0000-00009B070000}"/>
    <cellStyle name="Normal 6 8 3" xfId="1947" xr:uid="{00000000-0005-0000-0000-00009C070000}"/>
    <cellStyle name="Normal 6 9" xfId="1948" xr:uid="{00000000-0005-0000-0000-00009D070000}"/>
    <cellStyle name="Normal 6 9 2" xfId="1949" xr:uid="{00000000-0005-0000-0000-00009E070000}"/>
    <cellStyle name="Normal 6_Current Payroll" xfId="1950" xr:uid="{00000000-0005-0000-0000-00009F070000}"/>
    <cellStyle name="Normal 7" xfId="1951" xr:uid="{00000000-0005-0000-0000-0000A0070000}"/>
    <cellStyle name="Normal 7 2" xfId="1952" xr:uid="{00000000-0005-0000-0000-0000A1070000}"/>
    <cellStyle name="Normal 7 2 2" xfId="1953" xr:uid="{00000000-0005-0000-0000-0000A2070000}"/>
    <cellStyle name="Normal 7 2 2 2" xfId="1954" xr:uid="{00000000-0005-0000-0000-0000A3070000}"/>
    <cellStyle name="Normal 7 2 2 2 2" xfId="1955" xr:uid="{00000000-0005-0000-0000-0000A4070000}"/>
    <cellStyle name="Normal 7 2 2 2 2 2" xfId="1956" xr:uid="{00000000-0005-0000-0000-0000A5070000}"/>
    <cellStyle name="Normal 7 2 2 2 2 2 2" xfId="1957" xr:uid="{00000000-0005-0000-0000-0000A6070000}"/>
    <cellStyle name="Normal 7 2 2 2 2 3" xfId="1958" xr:uid="{00000000-0005-0000-0000-0000A7070000}"/>
    <cellStyle name="Normal 7 2 2 2 3" xfId="1959" xr:uid="{00000000-0005-0000-0000-0000A8070000}"/>
    <cellStyle name="Normal 7 2 2 2 3 2" xfId="1960" xr:uid="{00000000-0005-0000-0000-0000A9070000}"/>
    <cellStyle name="Normal 7 2 2 2 4" xfId="1961" xr:uid="{00000000-0005-0000-0000-0000AA070000}"/>
    <cellStyle name="Normal 7 2 2 3" xfId="1962" xr:uid="{00000000-0005-0000-0000-0000AB070000}"/>
    <cellStyle name="Normal 7 2 2 3 2" xfId="1963" xr:uid="{00000000-0005-0000-0000-0000AC070000}"/>
    <cellStyle name="Normal 7 2 2 3 2 2" xfId="1964" xr:uid="{00000000-0005-0000-0000-0000AD070000}"/>
    <cellStyle name="Normal 7 2 2 3 3" xfId="1965" xr:uid="{00000000-0005-0000-0000-0000AE070000}"/>
    <cellStyle name="Normal 7 2 2 4" xfId="1966" xr:uid="{00000000-0005-0000-0000-0000AF070000}"/>
    <cellStyle name="Normal 7 2 2 4 2" xfId="1967" xr:uid="{00000000-0005-0000-0000-0000B0070000}"/>
    <cellStyle name="Normal 7 2 2 5" xfId="1968" xr:uid="{00000000-0005-0000-0000-0000B1070000}"/>
    <cellStyle name="Normal 7 2 3" xfId="1969" xr:uid="{00000000-0005-0000-0000-0000B2070000}"/>
    <cellStyle name="Normal 7 2 3 2" xfId="1970" xr:uid="{00000000-0005-0000-0000-0000B3070000}"/>
    <cellStyle name="Normal 7 2 3 2 2" xfId="1971" xr:uid="{00000000-0005-0000-0000-0000B4070000}"/>
    <cellStyle name="Normal 7 2 3 2 2 2" xfId="1972" xr:uid="{00000000-0005-0000-0000-0000B5070000}"/>
    <cellStyle name="Normal 7 2 3 2 2 2 2" xfId="1973" xr:uid="{00000000-0005-0000-0000-0000B6070000}"/>
    <cellStyle name="Normal 7 2 3 2 2 3" xfId="1974" xr:uid="{00000000-0005-0000-0000-0000B7070000}"/>
    <cellStyle name="Normal 7 2 3 2 3" xfId="1975" xr:uid="{00000000-0005-0000-0000-0000B8070000}"/>
    <cellStyle name="Normal 7 2 3 2 3 2" xfId="1976" xr:uid="{00000000-0005-0000-0000-0000B9070000}"/>
    <cellStyle name="Normal 7 2 3 2 4" xfId="1977" xr:uid="{00000000-0005-0000-0000-0000BA070000}"/>
    <cellStyle name="Normal 7 2 3 3" xfId="1978" xr:uid="{00000000-0005-0000-0000-0000BB070000}"/>
    <cellStyle name="Normal 7 2 3 3 2" xfId="1979" xr:uid="{00000000-0005-0000-0000-0000BC070000}"/>
    <cellStyle name="Normal 7 2 3 3 2 2" xfId="1980" xr:uid="{00000000-0005-0000-0000-0000BD070000}"/>
    <cellStyle name="Normal 7 2 3 3 3" xfId="1981" xr:uid="{00000000-0005-0000-0000-0000BE070000}"/>
    <cellStyle name="Normal 7 2 3 4" xfId="1982" xr:uid="{00000000-0005-0000-0000-0000BF070000}"/>
    <cellStyle name="Normal 7 2 3 4 2" xfId="1983" xr:uid="{00000000-0005-0000-0000-0000C0070000}"/>
    <cellStyle name="Normal 7 2 3 5" xfId="1984" xr:uid="{00000000-0005-0000-0000-0000C1070000}"/>
    <cellStyle name="Normal 7 3" xfId="1985" xr:uid="{00000000-0005-0000-0000-0000C2070000}"/>
    <cellStyle name="Normal 7 3 2" xfId="1986" xr:uid="{00000000-0005-0000-0000-0000C3070000}"/>
    <cellStyle name="Normal 7 3 2 2" xfId="1987" xr:uid="{00000000-0005-0000-0000-0000C4070000}"/>
    <cellStyle name="Normal 7 3 2 2 2" xfId="1988" xr:uid="{00000000-0005-0000-0000-0000C5070000}"/>
    <cellStyle name="Normal 7 3 2 2 2 2" xfId="1989" xr:uid="{00000000-0005-0000-0000-0000C6070000}"/>
    <cellStyle name="Normal 7 3 2 2 2 2 2" xfId="1990" xr:uid="{00000000-0005-0000-0000-0000C7070000}"/>
    <cellStyle name="Normal 7 3 2 2 2 3" xfId="1991" xr:uid="{00000000-0005-0000-0000-0000C8070000}"/>
    <cellStyle name="Normal 7 3 2 2 3" xfId="1992" xr:uid="{00000000-0005-0000-0000-0000C9070000}"/>
    <cellStyle name="Normal 7 3 2 2 3 2" xfId="1993" xr:uid="{00000000-0005-0000-0000-0000CA070000}"/>
    <cellStyle name="Normal 7 3 2 2 4" xfId="1994" xr:uid="{00000000-0005-0000-0000-0000CB070000}"/>
    <cellStyle name="Normal 7 3 2 3" xfId="1995" xr:uid="{00000000-0005-0000-0000-0000CC070000}"/>
    <cellStyle name="Normal 7 3 2 3 2" xfId="1996" xr:uid="{00000000-0005-0000-0000-0000CD070000}"/>
    <cellStyle name="Normal 7 3 2 3 2 2" xfId="1997" xr:uid="{00000000-0005-0000-0000-0000CE070000}"/>
    <cellStyle name="Normal 7 3 2 3 3" xfId="1998" xr:uid="{00000000-0005-0000-0000-0000CF070000}"/>
    <cellStyle name="Normal 7 3 2 4" xfId="1999" xr:uid="{00000000-0005-0000-0000-0000D0070000}"/>
    <cellStyle name="Normal 7 3 2 4 2" xfId="2000" xr:uid="{00000000-0005-0000-0000-0000D1070000}"/>
    <cellStyle name="Normal 7 3 2 5" xfId="2001" xr:uid="{00000000-0005-0000-0000-0000D2070000}"/>
    <cellStyle name="Normal 7 4" xfId="2002" xr:uid="{00000000-0005-0000-0000-0000D3070000}"/>
    <cellStyle name="Normal 7 4 2" xfId="2003" xr:uid="{00000000-0005-0000-0000-0000D4070000}"/>
    <cellStyle name="Normal 7 4 2 2" xfId="2004" xr:uid="{00000000-0005-0000-0000-0000D5070000}"/>
    <cellStyle name="Normal 7 4 2 2 2" xfId="2005" xr:uid="{00000000-0005-0000-0000-0000D6070000}"/>
    <cellStyle name="Normal 7 4 2 2 2 2" xfId="2006" xr:uid="{00000000-0005-0000-0000-0000D7070000}"/>
    <cellStyle name="Normal 7 4 2 2 3" xfId="2007" xr:uid="{00000000-0005-0000-0000-0000D8070000}"/>
    <cellStyle name="Normal 7 4 2 3" xfId="2008" xr:uid="{00000000-0005-0000-0000-0000D9070000}"/>
    <cellStyle name="Normal 7 4 2 3 2" xfId="2009" xr:uid="{00000000-0005-0000-0000-0000DA070000}"/>
    <cellStyle name="Normal 7 4 2 4" xfId="2010" xr:uid="{00000000-0005-0000-0000-0000DB070000}"/>
    <cellStyle name="Normal 7 4 3" xfId="2011" xr:uid="{00000000-0005-0000-0000-0000DC070000}"/>
    <cellStyle name="Normal 7 4 3 2" xfId="2012" xr:uid="{00000000-0005-0000-0000-0000DD070000}"/>
    <cellStyle name="Normal 7 4 3 2 2" xfId="2013" xr:uid="{00000000-0005-0000-0000-0000DE070000}"/>
    <cellStyle name="Normal 7 4 3 3" xfId="2014" xr:uid="{00000000-0005-0000-0000-0000DF070000}"/>
    <cellStyle name="Normal 7 4 4" xfId="2015" xr:uid="{00000000-0005-0000-0000-0000E0070000}"/>
    <cellStyle name="Normal 7 4 4 2" xfId="2016" xr:uid="{00000000-0005-0000-0000-0000E1070000}"/>
    <cellStyle name="Normal 7 4 5" xfId="2017" xr:uid="{00000000-0005-0000-0000-0000E2070000}"/>
    <cellStyle name="Normal 7 5" xfId="2018" xr:uid="{00000000-0005-0000-0000-0000E3070000}"/>
    <cellStyle name="Normal 7 5 2" xfId="2019" xr:uid="{00000000-0005-0000-0000-0000E4070000}"/>
    <cellStyle name="Normal 7 5 2 2" xfId="2020" xr:uid="{00000000-0005-0000-0000-0000E5070000}"/>
    <cellStyle name="Normal 7 5 2 2 2" xfId="2021" xr:uid="{00000000-0005-0000-0000-0000E6070000}"/>
    <cellStyle name="Normal 7 5 2 2 2 2" xfId="2022" xr:uid="{00000000-0005-0000-0000-0000E7070000}"/>
    <cellStyle name="Normal 7 5 2 2 3" xfId="2023" xr:uid="{00000000-0005-0000-0000-0000E8070000}"/>
    <cellStyle name="Normal 7 5 2 3" xfId="2024" xr:uid="{00000000-0005-0000-0000-0000E9070000}"/>
    <cellStyle name="Normal 7 5 2 3 2" xfId="2025" xr:uid="{00000000-0005-0000-0000-0000EA070000}"/>
    <cellStyle name="Normal 7 5 2 4" xfId="2026" xr:uid="{00000000-0005-0000-0000-0000EB070000}"/>
    <cellStyle name="Normal 7 5 3" xfId="2027" xr:uid="{00000000-0005-0000-0000-0000EC070000}"/>
    <cellStyle name="Normal 7 5 3 2" xfId="2028" xr:uid="{00000000-0005-0000-0000-0000ED070000}"/>
    <cellStyle name="Normal 7 5 3 2 2" xfId="2029" xr:uid="{00000000-0005-0000-0000-0000EE070000}"/>
    <cellStyle name="Normal 7 5 3 3" xfId="2030" xr:uid="{00000000-0005-0000-0000-0000EF070000}"/>
    <cellStyle name="Normal 7 5 4" xfId="2031" xr:uid="{00000000-0005-0000-0000-0000F0070000}"/>
    <cellStyle name="Normal 7 5 4 2" xfId="2032" xr:uid="{00000000-0005-0000-0000-0000F1070000}"/>
    <cellStyle name="Normal 7 5 5" xfId="2033" xr:uid="{00000000-0005-0000-0000-0000F2070000}"/>
    <cellStyle name="Normal 7 6" xfId="2034" xr:uid="{00000000-0005-0000-0000-0000F3070000}"/>
    <cellStyle name="Normal 8" xfId="2035" xr:uid="{00000000-0005-0000-0000-0000F4070000}"/>
    <cellStyle name="Normal 8 10" xfId="2345" xr:uid="{00000000-0005-0000-0000-0000F5070000}"/>
    <cellStyle name="Normal 8 2" xfId="2036" xr:uid="{00000000-0005-0000-0000-0000F6070000}"/>
    <cellStyle name="Normal 8 2 2" xfId="2037" xr:uid="{00000000-0005-0000-0000-0000F7070000}"/>
    <cellStyle name="Normal 8 2 2 2" xfId="2038" xr:uid="{00000000-0005-0000-0000-0000F8070000}"/>
    <cellStyle name="Normal 8 2 2 2 2" xfId="2039" xr:uid="{00000000-0005-0000-0000-0000F9070000}"/>
    <cellStyle name="Normal 8 2 2 2 2 2" xfId="2040" xr:uid="{00000000-0005-0000-0000-0000FA070000}"/>
    <cellStyle name="Normal 8 2 2 2 2 2 2" xfId="2041" xr:uid="{00000000-0005-0000-0000-0000FB070000}"/>
    <cellStyle name="Normal 8 2 2 2 2 3" xfId="2042" xr:uid="{00000000-0005-0000-0000-0000FC070000}"/>
    <cellStyle name="Normal 8 2 2 2 3" xfId="2043" xr:uid="{00000000-0005-0000-0000-0000FD070000}"/>
    <cellStyle name="Normal 8 2 2 2 3 2" xfId="2044" xr:uid="{00000000-0005-0000-0000-0000FE070000}"/>
    <cellStyle name="Normal 8 2 2 2 4" xfId="2045" xr:uid="{00000000-0005-0000-0000-0000FF070000}"/>
    <cellStyle name="Normal 8 2 2 3" xfId="2046" xr:uid="{00000000-0005-0000-0000-000000080000}"/>
    <cellStyle name="Normal 8 2 2 3 2" xfId="2047" xr:uid="{00000000-0005-0000-0000-000001080000}"/>
    <cellStyle name="Normal 8 2 2 3 2 2" xfId="2048" xr:uid="{00000000-0005-0000-0000-000002080000}"/>
    <cellStyle name="Normal 8 2 2 3 3" xfId="2049" xr:uid="{00000000-0005-0000-0000-000003080000}"/>
    <cellStyle name="Normal 8 2 2 4" xfId="2050" xr:uid="{00000000-0005-0000-0000-000004080000}"/>
    <cellStyle name="Normal 8 2 2 4 2" xfId="2051" xr:uid="{00000000-0005-0000-0000-000005080000}"/>
    <cellStyle name="Normal 8 2 2 5" xfId="2052" xr:uid="{00000000-0005-0000-0000-000006080000}"/>
    <cellStyle name="Normal 8 2 3" xfId="2053" xr:uid="{00000000-0005-0000-0000-000007080000}"/>
    <cellStyle name="Normal 8 2 3 2" xfId="2054" xr:uid="{00000000-0005-0000-0000-000008080000}"/>
    <cellStyle name="Normal 8 2 3 2 2" xfId="2055" xr:uid="{00000000-0005-0000-0000-000009080000}"/>
    <cellStyle name="Normal 8 2 3 2 2 2" xfId="2056" xr:uid="{00000000-0005-0000-0000-00000A080000}"/>
    <cellStyle name="Normal 8 2 3 2 2 2 2" xfId="2057" xr:uid="{00000000-0005-0000-0000-00000B080000}"/>
    <cellStyle name="Normal 8 2 3 2 2 3" xfId="2058" xr:uid="{00000000-0005-0000-0000-00000C080000}"/>
    <cellStyle name="Normal 8 2 3 2 3" xfId="2059" xr:uid="{00000000-0005-0000-0000-00000D080000}"/>
    <cellStyle name="Normal 8 2 3 2 3 2" xfId="2060" xr:uid="{00000000-0005-0000-0000-00000E080000}"/>
    <cellStyle name="Normal 8 2 3 2 4" xfId="2061" xr:uid="{00000000-0005-0000-0000-00000F080000}"/>
    <cellStyle name="Normal 8 2 3 3" xfId="2062" xr:uid="{00000000-0005-0000-0000-000010080000}"/>
    <cellStyle name="Normal 8 2 3 3 2" xfId="2063" xr:uid="{00000000-0005-0000-0000-000011080000}"/>
    <cellStyle name="Normal 8 2 3 3 2 2" xfId="2064" xr:uid="{00000000-0005-0000-0000-000012080000}"/>
    <cellStyle name="Normal 8 2 3 3 3" xfId="2065" xr:uid="{00000000-0005-0000-0000-000013080000}"/>
    <cellStyle name="Normal 8 2 3 4" xfId="2066" xr:uid="{00000000-0005-0000-0000-000014080000}"/>
    <cellStyle name="Normal 8 2 3 4 2" xfId="2067" xr:uid="{00000000-0005-0000-0000-000015080000}"/>
    <cellStyle name="Normal 8 2 3 5" xfId="2068" xr:uid="{00000000-0005-0000-0000-000016080000}"/>
    <cellStyle name="Normal 8 2 4" xfId="2069" xr:uid="{00000000-0005-0000-0000-000017080000}"/>
    <cellStyle name="Normal 8 2 4 2" xfId="2070" xr:uid="{00000000-0005-0000-0000-000018080000}"/>
    <cellStyle name="Normal 8 2 4 2 2" xfId="2071" xr:uid="{00000000-0005-0000-0000-000019080000}"/>
    <cellStyle name="Normal 8 2 4 2 2 2" xfId="2072" xr:uid="{00000000-0005-0000-0000-00001A080000}"/>
    <cellStyle name="Normal 8 2 4 2 3" xfId="2073" xr:uid="{00000000-0005-0000-0000-00001B080000}"/>
    <cellStyle name="Normal 8 2 4 3" xfId="2074" xr:uid="{00000000-0005-0000-0000-00001C080000}"/>
    <cellStyle name="Normal 8 2 4 3 2" xfId="2075" xr:uid="{00000000-0005-0000-0000-00001D080000}"/>
    <cellStyle name="Normal 8 2 4 4" xfId="2076" xr:uid="{00000000-0005-0000-0000-00001E080000}"/>
    <cellStyle name="Normal 8 2 5" xfId="2077" xr:uid="{00000000-0005-0000-0000-00001F080000}"/>
    <cellStyle name="Normal 8 2 5 2" xfId="2078" xr:uid="{00000000-0005-0000-0000-000020080000}"/>
    <cellStyle name="Normal 8 2 5 2 2" xfId="2079" xr:uid="{00000000-0005-0000-0000-000021080000}"/>
    <cellStyle name="Normal 8 2 5 3" xfId="2080" xr:uid="{00000000-0005-0000-0000-000022080000}"/>
    <cellStyle name="Normal 8 2 6" xfId="2081" xr:uid="{00000000-0005-0000-0000-000023080000}"/>
    <cellStyle name="Normal 8 2 6 2" xfId="2082" xr:uid="{00000000-0005-0000-0000-000024080000}"/>
    <cellStyle name="Normal 8 2 7" xfId="2083" xr:uid="{00000000-0005-0000-0000-000025080000}"/>
    <cellStyle name="Normal 8 3" xfId="2084" xr:uid="{00000000-0005-0000-0000-000026080000}"/>
    <cellStyle name="Normal 8 3 2" xfId="2085" xr:uid="{00000000-0005-0000-0000-000027080000}"/>
    <cellStyle name="Normal 8 3 2 2" xfId="2086" xr:uid="{00000000-0005-0000-0000-000028080000}"/>
    <cellStyle name="Normal 8 3 2 2 2" xfId="2087" xr:uid="{00000000-0005-0000-0000-000029080000}"/>
    <cellStyle name="Normal 8 3 2 2 2 2" xfId="2088" xr:uid="{00000000-0005-0000-0000-00002A080000}"/>
    <cellStyle name="Normal 8 3 2 2 2 2 2" xfId="2089" xr:uid="{00000000-0005-0000-0000-00002B080000}"/>
    <cellStyle name="Normal 8 3 2 2 2 3" xfId="2090" xr:uid="{00000000-0005-0000-0000-00002C080000}"/>
    <cellStyle name="Normal 8 3 2 2 3" xfId="2091" xr:uid="{00000000-0005-0000-0000-00002D080000}"/>
    <cellStyle name="Normal 8 3 2 2 3 2" xfId="2092" xr:uid="{00000000-0005-0000-0000-00002E080000}"/>
    <cellStyle name="Normal 8 3 2 2 4" xfId="2093" xr:uid="{00000000-0005-0000-0000-00002F080000}"/>
    <cellStyle name="Normal 8 3 2 3" xfId="2094" xr:uid="{00000000-0005-0000-0000-000030080000}"/>
    <cellStyle name="Normal 8 3 2 3 2" xfId="2095" xr:uid="{00000000-0005-0000-0000-000031080000}"/>
    <cellStyle name="Normal 8 3 2 3 2 2" xfId="2096" xr:uid="{00000000-0005-0000-0000-000032080000}"/>
    <cellStyle name="Normal 8 3 2 3 3" xfId="2097" xr:uid="{00000000-0005-0000-0000-000033080000}"/>
    <cellStyle name="Normal 8 3 2 4" xfId="2098" xr:uid="{00000000-0005-0000-0000-000034080000}"/>
    <cellStyle name="Normal 8 3 2 4 2" xfId="2099" xr:uid="{00000000-0005-0000-0000-000035080000}"/>
    <cellStyle name="Normal 8 3 2 5" xfId="2100" xr:uid="{00000000-0005-0000-0000-000036080000}"/>
    <cellStyle name="Normal 8 3 3" xfId="2101" xr:uid="{00000000-0005-0000-0000-000037080000}"/>
    <cellStyle name="Normal 8 3 3 2" xfId="2102" xr:uid="{00000000-0005-0000-0000-000038080000}"/>
    <cellStyle name="Normal 8 3 3 2 2" xfId="2103" xr:uid="{00000000-0005-0000-0000-000039080000}"/>
    <cellStyle name="Normal 8 3 3 2 2 2" xfId="2104" xr:uid="{00000000-0005-0000-0000-00003A080000}"/>
    <cellStyle name="Normal 8 3 3 2 3" xfId="2105" xr:uid="{00000000-0005-0000-0000-00003B080000}"/>
    <cellStyle name="Normal 8 3 3 3" xfId="2106" xr:uid="{00000000-0005-0000-0000-00003C080000}"/>
    <cellStyle name="Normal 8 3 3 3 2" xfId="2107" xr:uid="{00000000-0005-0000-0000-00003D080000}"/>
    <cellStyle name="Normal 8 3 3 4" xfId="2108" xr:uid="{00000000-0005-0000-0000-00003E080000}"/>
    <cellStyle name="Normal 8 3 4" xfId="2109" xr:uid="{00000000-0005-0000-0000-00003F080000}"/>
    <cellStyle name="Normal 8 3 4 2" xfId="2110" xr:uid="{00000000-0005-0000-0000-000040080000}"/>
    <cellStyle name="Normal 8 3 4 2 2" xfId="2111" xr:uid="{00000000-0005-0000-0000-000041080000}"/>
    <cellStyle name="Normal 8 3 4 3" xfId="2112" xr:uid="{00000000-0005-0000-0000-000042080000}"/>
    <cellStyle name="Normal 8 3 5" xfId="2113" xr:uid="{00000000-0005-0000-0000-000043080000}"/>
    <cellStyle name="Normal 8 3 5 2" xfId="2114" xr:uid="{00000000-0005-0000-0000-000044080000}"/>
    <cellStyle name="Normal 8 3 6" xfId="2115" xr:uid="{00000000-0005-0000-0000-000045080000}"/>
    <cellStyle name="Normal 8 4" xfId="2116" xr:uid="{00000000-0005-0000-0000-000046080000}"/>
    <cellStyle name="Normal 8 4 2" xfId="2117" xr:uid="{00000000-0005-0000-0000-000047080000}"/>
    <cellStyle name="Normal 8 4 2 2" xfId="2118" xr:uid="{00000000-0005-0000-0000-000048080000}"/>
    <cellStyle name="Normal 8 4 2 2 2" xfId="2119" xr:uid="{00000000-0005-0000-0000-000049080000}"/>
    <cellStyle name="Normal 8 4 2 2 2 2" xfId="2120" xr:uid="{00000000-0005-0000-0000-00004A080000}"/>
    <cellStyle name="Normal 8 4 2 2 3" xfId="2121" xr:uid="{00000000-0005-0000-0000-00004B080000}"/>
    <cellStyle name="Normal 8 4 2 3" xfId="2122" xr:uid="{00000000-0005-0000-0000-00004C080000}"/>
    <cellStyle name="Normal 8 4 2 3 2" xfId="2123" xr:uid="{00000000-0005-0000-0000-00004D080000}"/>
    <cellStyle name="Normal 8 4 2 4" xfId="2124" xr:uid="{00000000-0005-0000-0000-00004E080000}"/>
    <cellStyle name="Normal 8 4 3" xfId="2125" xr:uid="{00000000-0005-0000-0000-00004F080000}"/>
    <cellStyle name="Normal 8 4 3 2" xfId="2126" xr:uid="{00000000-0005-0000-0000-000050080000}"/>
    <cellStyle name="Normal 8 4 3 2 2" xfId="2127" xr:uid="{00000000-0005-0000-0000-000051080000}"/>
    <cellStyle name="Normal 8 4 3 3" xfId="2128" xr:uid="{00000000-0005-0000-0000-000052080000}"/>
    <cellStyle name="Normal 8 4 4" xfId="2129" xr:uid="{00000000-0005-0000-0000-000053080000}"/>
    <cellStyle name="Normal 8 4 4 2" xfId="2130" xr:uid="{00000000-0005-0000-0000-000054080000}"/>
    <cellStyle name="Normal 8 4 5" xfId="2131" xr:uid="{00000000-0005-0000-0000-000055080000}"/>
    <cellStyle name="Normal 8 5" xfId="2132" xr:uid="{00000000-0005-0000-0000-000056080000}"/>
    <cellStyle name="Normal 8 5 2" xfId="2133" xr:uid="{00000000-0005-0000-0000-000057080000}"/>
    <cellStyle name="Normal 8 5 2 2" xfId="2134" xr:uid="{00000000-0005-0000-0000-000058080000}"/>
    <cellStyle name="Normal 8 5 2 2 2" xfId="2135" xr:uid="{00000000-0005-0000-0000-000059080000}"/>
    <cellStyle name="Normal 8 5 2 2 2 2" xfId="2136" xr:uid="{00000000-0005-0000-0000-00005A080000}"/>
    <cellStyle name="Normal 8 5 2 2 3" xfId="2137" xr:uid="{00000000-0005-0000-0000-00005B080000}"/>
    <cellStyle name="Normal 8 5 2 3" xfId="2138" xr:uid="{00000000-0005-0000-0000-00005C080000}"/>
    <cellStyle name="Normal 8 5 2 3 2" xfId="2139" xr:uid="{00000000-0005-0000-0000-00005D080000}"/>
    <cellStyle name="Normal 8 5 2 4" xfId="2140" xr:uid="{00000000-0005-0000-0000-00005E080000}"/>
    <cellStyle name="Normal 8 5 3" xfId="2141" xr:uid="{00000000-0005-0000-0000-00005F080000}"/>
    <cellStyle name="Normal 8 5 3 2" xfId="2142" xr:uid="{00000000-0005-0000-0000-000060080000}"/>
    <cellStyle name="Normal 8 5 3 2 2" xfId="2143" xr:uid="{00000000-0005-0000-0000-000061080000}"/>
    <cellStyle name="Normal 8 5 3 3" xfId="2144" xr:uid="{00000000-0005-0000-0000-000062080000}"/>
    <cellStyle name="Normal 8 5 4" xfId="2145" xr:uid="{00000000-0005-0000-0000-000063080000}"/>
    <cellStyle name="Normal 8 5 4 2" xfId="2146" xr:uid="{00000000-0005-0000-0000-000064080000}"/>
    <cellStyle name="Normal 8 5 5" xfId="2147" xr:uid="{00000000-0005-0000-0000-000065080000}"/>
    <cellStyle name="Normal 8 6" xfId="2148" xr:uid="{00000000-0005-0000-0000-000066080000}"/>
    <cellStyle name="Normal 8 6 2" xfId="2149" xr:uid="{00000000-0005-0000-0000-000067080000}"/>
    <cellStyle name="Normal 8 6 2 2" xfId="2150" xr:uid="{00000000-0005-0000-0000-000068080000}"/>
    <cellStyle name="Normal 8 6 2 2 2" xfId="2151" xr:uid="{00000000-0005-0000-0000-000069080000}"/>
    <cellStyle name="Normal 8 6 2 3" xfId="2152" xr:uid="{00000000-0005-0000-0000-00006A080000}"/>
    <cellStyle name="Normal 8 6 3" xfId="2153" xr:uid="{00000000-0005-0000-0000-00006B080000}"/>
    <cellStyle name="Normal 8 6 3 2" xfId="2154" xr:uid="{00000000-0005-0000-0000-00006C080000}"/>
    <cellStyle name="Normal 8 6 4" xfId="2155" xr:uid="{00000000-0005-0000-0000-00006D080000}"/>
    <cellStyle name="Normal 8 7" xfId="2156" xr:uid="{00000000-0005-0000-0000-00006E080000}"/>
    <cellStyle name="Normal 8 7 2" xfId="2157" xr:uid="{00000000-0005-0000-0000-00006F080000}"/>
    <cellStyle name="Normal 8 7 2 2" xfId="2158" xr:uid="{00000000-0005-0000-0000-000070080000}"/>
    <cellStyle name="Normal 8 7 3" xfId="2159" xr:uid="{00000000-0005-0000-0000-000071080000}"/>
    <cellStyle name="Normal 8 8" xfId="2160" xr:uid="{00000000-0005-0000-0000-000072080000}"/>
    <cellStyle name="Normal 8 8 2" xfId="2161" xr:uid="{00000000-0005-0000-0000-000073080000}"/>
    <cellStyle name="Normal 8 9" xfId="2162" xr:uid="{00000000-0005-0000-0000-000074080000}"/>
    <cellStyle name="Normal 8_HH" xfId="2163" xr:uid="{00000000-0005-0000-0000-000075080000}"/>
    <cellStyle name="Normal 9" xfId="2164" xr:uid="{00000000-0005-0000-0000-000076080000}"/>
    <cellStyle name="Normal 9 2" xfId="2165" xr:uid="{00000000-0005-0000-0000-000077080000}"/>
    <cellStyle name="Normal 9 2 2" xfId="2166" xr:uid="{00000000-0005-0000-0000-000078080000}"/>
    <cellStyle name="Normal 9 2 2 2" xfId="2167" xr:uid="{00000000-0005-0000-0000-000079080000}"/>
    <cellStyle name="Normal 9 2 3" xfId="2168" xr:uid="{00000000-0005-0000-0000-00007A080000}"/>
    <cellStyle name="Normal 9 2 3 2" xfId="2169" xr:uid="{00000000-0005-0000-0000-00007B080000}"/>
    <cellStyle name="Normal 9 3" xfId="2170" xr:uid="{00000000-0005-0000-0000-00007C080000}"/>
    <cellStyle name="Normal 9 3 2" xfId="2171" xr:uid="{00000000-0005-0000-0000-00007D080000}"/>
    <cellStyle name="Normal 9 3 2 2" xfId="2172" xr:uid="{00000000-0005-0000-0000-00007E080000}"/>
    <cellStyle name="Normal 9 3 2 2 2" xfId="2173" xr:uid="{00000000-0005-0000-0000-00007F080000}"/>
    <cellStyle name="Normal 9 3 2 3" xfId="2174" xr:uid="{00000000-0005-0000-0000-000080080000}"/>
    <cellStyle name="Normal 9 3 3" xfId="2175" xr:uid="{00000000-0005-0000-0000-000081080000}"/>
    <cellStyle name="Normal 9 3 3 2" xfId="2176" xr:uid="{00000000-0005-0000-0000-000082080000}"/>
    <cellStyle name="Normal 9 3 4" xfId="2177" xr:uid="{00000000-0005-0000-0000-000083080000}"/>
    <cellStyle name="Normal 9 4" xfId="2178" xr:uid="{00000000-0005-0000-0000-000084080000}"/>
    <cellStyle name="Normal 9 4 2" xfId="2179" xr:uid="{00000000-0005-0000-0000-000085080000}"/>
    <cellStyle name="Normal 9 4 2 2" xfId="2180" xr:uid="{00000000-0005-0000-0000-000086080000}"/>
    <cellStyle name="Normal 9 4 3" xfId="2181" xr:uid="{00000000-0005-0000-0000-000087080000}"/>
    <cellStyle name="Normal 9 5" xfId="2182" xr:uid="{00000000-0005-0000-0000-000088080000}"/>
    <cellStyle name="Normal 9 5 2" xfId="2183" xr:uid="{00000000-0005-0000-0000-000089080000}"/>
    <cellStyle name="Normal 9 6" xfId="2184" xr:uid="{00000000-0005-0000-0000-00008A080000}"/>
    <cellStyle name="Note 2" xfId="2185" xr:uid="{00000000-0005-0000-0000-00008B080000}"/>
    <cellStyle name="Note 2 2" xfId="2186" xr:uid="{00000000-0005-0000-0000-00008C080000}"/>
    <cellStyle name="Note 2 3" xfId="2187" xr:uid="{00000000-0005-0000-0000-00008D080000}"/>
    <cellStyle name="Note 2 4" xfId="2188" xr:uid="{00000000-0005-0000-0000-00008E080000}"/>
    <cellStyle name="Output 2" xfId="2189" xr:uid="{00000000-0005-0000-0000-00008F080000}"/>
    <cellStyle name="Output 2 2" xfId="2190" xr:uid="{00000000-0005-0000-0000-000090080000}"/>
    <cellStyle name="Output 2 3" xfId="2191" xr:uid="{00000000-0005-0000-0000-000091080000}"/>
    <cellStyle name="Parent row" xfId="2192" xr:uid="{00000000-0005-0000-0000-000092080000}"/>
    <cellStyle name="Percent" xfId="1" builtinId="5"/>
    <cellStyle name="Percent 10" xfId="2193" xr:uid="{00000000-0005-0000-0000-000094080000}"/>
    <cellStyle name="Percent 10 2" xfId="2194" xr:uid="{00000000-0005-0000-0000-000095080000}"/>
    <cellStyle name="Percent 10 2 2" xfId="2195" xr:uid="{00000000-0005-0000-0000-000096080000}"/>
    <cellStyle name="Percent 11" xfId="2196" xr:uid="{00000000-0005-0000-0000-000097080000}"/>
    <cellStyle name="Percent 12" xfId="10" xr:uid="{00000000-0005-0000-0000-000098080000}"/>
    <cellStyle name="Percent 13" xfId="2350" xr:uid="{08194679-B5C0-4082-80AB-64A3B4DDB5FB}"/>
    <cellStyle name="Percent 13 2" xfId="2359" xr:uid="{CE1E3FA7-29F2-44E1-A3E2-71113B20E13C}"/>
    <cellStyle name="Percent 14" xfId="2353" xr:uid="{AE0058C2-B76D-4E34-8DB3-C069F410FE35}"/>
    <cellStyle name="Percent 2" xfId="2197" xr:uid="{00000000-0005-0000-0000-000099080000}"/>
    <cellStyle name="Percent 2 2" xfId="2198" xr:uid="{00000000-0005-0000-0000-00009A080000}"/>
    <cellStyle name="Percent 2 2 2" xfId="2199" xr:uid="{00000000-0005-0000-0000-00009B080000}"/>
    <cellStyle name="Percent 2 2 3" xfId="2200" xr:uid="{00000000-0005-0000-0000-00009C080000}"/>
    <cellStyle name="Percent 2 3" xfId="2201" xr:uid="{00000000-0005-0000-0000-00009D080000}"/>
    <cellStyle name="Percent 2 4" xfId="2202" xr:uid="{00000000-0005-0000-0000-00009E080000}"/>
    <cellStyle name="Percent 2 5" xfId="2203" xr:uid="{00000000-0005-0000-0000-00009F080000}"/>
    <cellStyle name="Percent 2 5 2" xfId="2204" xr:uid="{00000000-0005-0000-0000-0000A0080000}"/>
    <cellStyle name="Percent 3" xfId="2205" xr:uid="{00000000-0005-0000-0000-0000A1080000}"/>
    <cellStyle name="Percent 3 2" xfId="2206" xr:uid="{00000000-0005-0000-0000-0000A2080000}"/>
    <cellStyle name="Percent 3 2 2" xfId="2207" xr:uid="{00000000-0005-0000-0000-0000A3080000}"/>
    <cellStyle name="Percent 3 2 3" xfId="2208" xr:uid="{00000000-0005-0000-0000-0000A4080000}"/>
    <cellStyle name="Percent 3 2 4" xfId="2209" xr:uid="{00000000-0005-0000-0000-0000A5080000}"/>
    <cellStyle name="Percent 3 3" xfId="2210" xr:uid="{00000000-0005-0000-0000-0000A6080000}"/>
    <cellStyle name="Percent 3 4" xfId="2211" xr:uid="{00000000-0005-0000-0000-0000A7080000}"/>
    <cellStyle name="Percent 4" xfId="2212" xr:uid="{00000000-0005-0000-0000-0000A8080000}"/>
    <cellStyle name="Percent 4 2" xfId="2213" xr:uid="{00000000-0005-0000-0000-0000A9080000}"/>
    <cellStyle name="Percent 4 2 2" xfId="2214" xr:uid="{00000000-0005-0000-0000-0000AA080000}"/>
    <cellStyle name="Percent 4 2 3" xfId="2215" xr:uid="{00000000-0005-0000-0000-0000AB080000}"/>
    <cellStyle name="Percent 4 2 3 2" xfId="2216" xr:uid="{00000000-0005-0000-0000-0000AC080000}"/>
    <cellStyle name="Percent 4 3" xfId="2217" xr:uid="{00000000-0005-0000-0000-0000AD080000}"/>
    <cellStyle name="Percent 4 3 2" xfId="2218" xr:uid="{00000000-0005-0000-0000-0000AE080000}"/>
    <cellStyle name="Percent 4 3 2 2" xfId="2219" xr:uid="{00000000-0005-0000-0000-0000AF080000}"/>
    <cellStyle name="Percent 4 3 2 2 2" xfId="2220" xr:uid="{00000000-0005-0000-0000-0000B0080000}"/>
    <cellStyle name="Percent 4 3 2 3" xfId="2221" xr:uid="{00000000-0005-0000-0000-0000B1080000}"/>
    <cellStyle name="Percent 4 3 3" xfId="2222" xr:uid="{00000000-0005-0000-0000-0000B2080000}"/>
    <cellStyle name="Percent 4 3 3 2" xfId="2223" xr:uid="{00000000-0005-0000-0000-0000B3080000}"/>
    <cellStyle name="Percent 4 3 4" xfId="2224" xr:uid="{00000000-0005-0000-0000-0000B4080000}"/>
    <cellStyle name="Percent 4 4" xfId="2225" xr:uid="{00000000-0005-0000-0000-0000B5080000}"/>
    <cellStyle name="Percent 4 4 2" xfId="2226" xr:uid="{00000000-0005-0000-0000-0000B6080000}"/>
    <cellStyle name="Percent 4 4 2 2" xfId="2227" xr:uid="{00000000-0005-0000-0000-0000B7080000}"/>
    <cellStyle name="Percent 4 4 3" xfId="2228" xr:uid="{00000000-0005-0000-0000-0000B8080000}"/>
    <cellStyle name="Percent 4 5" xfId="2229" xr:uid="{00000000-0005-0000-0000-0000B9080000}"/>
    <cellStyle name="Percent 4 5 2" xfId="2230" xr:uid="{00000000-0005-0000-0000-0000BA080000}"/>
    <cellStyle name="Percent 4 6" xfId="2231" xr:uid="{00000000-0005-0000-0000-0000BB080000}"/>
    <cellStyle name="Percent 4 7" xfId="2344" xr:uid="{00000000-0005-0000-0000-0000BC080000}"/>
    <cellStyle name="Percent 5" xfId="2232" xr:uid="{00000000-0005-0000-0000-0000BD080000}"/>
    <cellStyle name="Percent 5 2" xfId="2233" xr:uid="{00000000-0005-0000-0000-0000BE080000}"/>
    <cellStyle name="Percent 5 2 2" xfId="2234" xr:uid="{00000000-0005-0000-0000-0000BF080000}"/>
    <cellStyle name="Percent 5 2 2 2" xfId="2235" xr:uid="{00000000-0005-0000-0000-0000C0080000}"/>
    <cellStyle name="Percent 5 2 3" xfId="2236" xr:uid="{00000000-0005-0000-0000-0000C1080000}"/>
    <cellStyle name="Percent 5 3" xfId="2237" xr:uid="{00000000-0005-0000-0000-0000C2080000}"/>
    <cellStyle name="Percent 5 3 2" xfId="2238" xr:uid="{00000000-0005-0000-0000-0000C3080000}"/>
    <cellStyle name="Percent 5 4" xfId="2239" xr:uid="{00000000-0005-0000-0000-0000C4080000}"/>
    <cellStyle name="Percent 5 4 2" xfId="2240" xr:uid="{00000000-0005-0000-0000-0000C5080000}"/>
    <cellStyle name="Percent 5 5" xfId="2241" xr:uid="{00000000-0005-0000-0000-0000C6080000}"/>
    <cellStyle name="Percent 6" xfId="2242" xr:uid="{00000000-0005-0000-0000-0000C7080000}"/>
    <cellStyle name="Percent 6 2" xfId="2243" xr:uid="{00000000-0005-0000-0000-0000C8080000}"/>
    <cellStyle name="Percent 6 3" xfId="2244" xr:uid="{00000000-0005-0000-0000-0000C9080000}"/>
    <cellStyle name="Percent 6 4" xfId="2245" xr:uid="{00000000-0005-0000-0000-0000CA080000}"/>
    <cellStyle name="Percent 7" xfId="2246" xr:uid="{00000000-0005-0000-0000-0000CB080000}"/>
    <cellStyle name="Percent 7 2" xfId="2247" xr:uid="{00000000-0005-0000-0000-0000CC080000}"/>
    <cellStyle name="Percent 7 2 2" xfId="2248" xr:uid="{00000000-0005-0000-0000-0000CD080000}"/>
    <cellStyle name="Percent 7 3" xfId="2249" xr:uid="{00000000-0005-0000-0000-0000CE080000}"/>
    <cellStyle name="Percent 7 3 2" xfId="2250" xr:uid="{00000000-0005-0000-0000-0000CF080000}"/>
    <cellStyle name="Percent 7 4" xfId="2251" xr:uid="{00000000-0005-0000-0000-0000D0080000}"/>
    <cellStyle name="Percent 7 5" xfId="2252" xr:uid="{00000000-0005-0000-0000-0000D1080000}"/>
    <cellStyle name="Percent 8" xfId="2253" xr:uid="{00000000-0005-0000-0000-0000D2080000}"/>
    <cellStyle name="Percent 8 2" xfId="2254" xr:uid="{00000000-0005-0000-0000-0000D3080000}"/>
    <cellStyle name="Percent 8 2 2" xfId="2255" xr:uid="{00000000-0005-0000-0000-0000D4080000}"/>
    <cellStyle name="Percent 8 3" xfId="2256" xr:uid="{00000000-0005-0000-0000-0000D5080000}"/>
    <cellStyle name="Percent 9" xfId="2257" xr:uid="{00000000-0005-0000-0000-0000D6080000}"/>
    <cellStyle name="Percent 9 2" xfId="2258" xr:uid="{00000000-0005-0000-0000-0000D7080000}"/>
    <cellStyle name="style1412367521747" xfId="2259" xr:uid="{00000000-0005-0000-0000-0000D8080000}"/>
    <cellStyle name="style1412367521747 2" xfId="2260" xr:uid="{00000000-0005-0000-0000-0000D9080000}"/>
    <cellStyle name="style1412367521816" xfId="2261" xr:uid="{00000000-0005-0000-0000-0000DA080000}"/>
    <cellStyle name="style1412367521816 2" xfId="2262" xr:uid="{00000000-0005-0000-0000-0000DB080000}"/>
    <cellStyle name="style1412367521850" xfId="2263" xr:uid="{00000000-0005-0000-0000-0000DC080000}"/>
    <cellStyle name="style1412367521850 2" xfId="2264" xr:uid="{00000000-0005-0000-0000-0000DD080000}"/>
    <cellStyle name="style1412367521877" xfId="2265" xr:uid="{00000000-0005-0000-0000-0000DE080000}"/>
    <cellStyle name="style1412367521877 2" xfId="2266" xr:uid="{00000000-0005-0000-0000-0000DF080000}"/>
    <cellStyle name="style1412367521910" xfId="2267" xr:uid="{00000000-0005-0000-0000-0000E0080000}"/>
    <cellStyle name="style1412367521910 2" xfId="2268" xr:uid="{00000000-0005-0000-0000-0000E1080000}"/>
    <cellStyle name="style1412367521944" xfId="2269" xr:uid="{00000000-0005-0000-0000-0000E2080000}"/>
    <cellStyle name="style1412367521944 2" xfId="2270" xr:uid="{00000000-0005-0000-0000-0000E3080000}"/>
    <cellStyle name="style1412367521979" xfId="2271" xr:uid="{00000000-0005-0000-0000-0000E4080000}"/>
    <cellStyle name="style1412367521979 2" xfId="2272" xr:uid="{00000000-0005-0000-0000-0000E5080000}"/>
    <cellStyle name="style1412367522072" xfId="2273" xr:uid="{00000000-0005-0000-0000-0000E6080000}"/>
    <cellStyle name="style1412367522072 2" xfId="2274" xr:uid="{00000000-0005-0000-0000-0000E7080000}"/>
    <cellStyle name="style1412367522107" xfId="2275" xr:uid="{00000000-0005-0000-0000-0000E8080000}"/>
    <cellStyle name="style1412367522107 2" xfId="2276" xr:uid="{00000000-0005-0000-0000-0000E9080000}"/>
    <cellStyle name="style1412367522140" xfId="2277" xr:uid="{00000000-0005-0000-0000-0000EA080000}"/>
    <cellStyle name="style1412367522140 2" xfId="2278" xr:uid="{00000000-0005-0000-0000-0000EB080000}"/>
    <cellStyle name="style1412367522172" xfId="2279" xr:uid="{00000000-0005-0000-0000-0000EC080000}"/>
    <cellStyle name="style1412367522172 2" xfId="2280" xr:uid="{00000000-0005-0000-0000-0000ED080000}"/>
    <cellStyle name="style1412367522207" xfId="2281" xr:uid="{00000000-0005-0000-0000-0000EE080000}"/>
    <cellStyle name="style1412367522207 2" xfId="2282" xr:uid="{00000000-0005-0000-0000-0000EF080000}"/>
    <cellStyle name="style1412367522235" xfId="2283" xr:uid="{00000000-0005-0000-0000-0000F0080000}"/>
    <cellStyle name="style1412367522235 2" xfId="2284" xr:uid="{00000000-0005-0000-0000-0000F1080000}"/>
    <cellStyle name="style1412367522263" xfId="2285" xr:uid="{00000000-0005-0000-0000-0000F2080000}"/>
    <cellStyle name="style1412367522263 2" xfId="2286" xr:uid="{00000000-0005-0000-0000-0000F3080000}"/>
    <cellStyle name="style1412367522302" xfId="2287" xr:uid="{00000000-0005-0000-0000-0000F4080000}"/>
    <cellStyle name="style1412367522302 2" xfId="2288" xr:uid="{00000000-0005-0000-0000-0000F5080000}"/>
    <cellStyle name="style1412367522334" xfId="2289" xr:uid="{00000000-0005-0000-0000-0000F6080000}"/>
    <cellStyle name="style1412367522334 2" xfId="2290" xr:uid="{00000000-0005-0000-0000-0000F7080000}"/>
    <cellStyle name="style1412367522366" xfId="2291" xr:uid="{00000000-0005-0000-0000-0000F8080000}"/>
    <cellStyle name="style1412367522366 2" xfId="2292" xr:uid="{00000000-0005-0000-0000-0000F9080000}"/>
    <cellStyle name="style1412367522397" xfId="2293" xr:uid="{00000000-0005-0000-0000-0000FA080000}"/>
    <cellStyle name="style1412367522397 2" xfId="2294" xr:uid="{00000000-0005-0000-0000-0000FB080000}"/>
    <cellStyle name="style1412367522428" xfId="2295" xr:uid="{00000000-0005-0000-0000-0000FC080000}"/>
    <cellStyle name="style1412367522428 2" xfId="2296" xr:uid="{00000000-0005-0000-0000-0000FD080000}"/>
    <cellStyle name="style1412367522464" xfId="2297" xr:uid="{00000000-0005-0000-0000-0000FE080000}"/>
    <cellStyle name="style1412367522464 2" xfId="2298" xr:uid="{00000000-0005-0000-0000-0000FF080000}"/>
    <cellStyle name="style1412367522488" xfId="2299" xr:uid="{00000000-0005-0000-0000-000000090000}"/>
    <cellStyle name="style1412367522488 2" xfId="2300" xr:uid="{00000000-0005-0000-0000-000001090000}"/>
    <cellStyle name="style1412367522518" xfId="2301" xr:uid="{00000000-0005-0000-0000-000002090000}"/>
    <cellStyle name="style1412367522518 2" xfId="2302" xr:uid="{00000000-0005-0000-0000-000003090000}"/>
    <cellStyle name="style1412367522550" xfId="2303" xr:uid="{00000000-0005-0000-0000-000004090000}"/>
    <cellStyle name="style1412367522550 2" xfId="2304" xr:uid="{00000000-0005-0000-0000-000005090000}"/>
    <cellStyle name="style1412367522582" xfId="2305" xr:uid="{00000000-0005-0000-0000-000006090000}"/>
    <cellStyle name="style1412367522582 2" xfId="2306" xr:uid="{00000000-0005-0000-0000-000007090000}"/>
    <cellStyle name="style1412367522613" xfId="2307" xr:uid="{00000000-0005-0000-0000-000008090000}"/>
    <cellStyle name="style1412367522613 2" xfId="2308" xr:uid="{00000000-0005-0000-0000-000009090000}"/>
    <cellStyle name="style1412367522645" xfId="2309" xr:uid="{00000000-0005-0000-0000-00000A090000}"/>
    <cellStyle name="style1412367522645 2" xfId="2310" xr:uid="{00000000-0005-0000-0000-00000B090000}"/>
    <cellStyle name="style1412367522675" xfId="2311" xr:uid="{00000000-0005-0000-0000-00000C090000}"/>
    <cellStyle name="style1412367522675 2" xfId="2312" xr:uid="{00000000-0005-0000-0000-00000D090000}"/>
    <cellStyle name="style1412367522712" xfId="2313" xr:uid="{00000000-0005-0000-0000-00000E090000}"/>
    <cellStyle name="style1412367522712 2" xfId="2314" xr:uid="{00000000-0005-0000-0000-00000F090000}"/>
    <cellStyle name="style1412367522742" xfId="2315" xr:uid="{00000000-0005-0000-0000-000010090000}"/>
    <cellStyle name="style1412367522742 2" xfId="2316" xr:uid="{00000000-0005-0000-0000-000011090000}"/>
    <cellStyle name="style1412367522818" xfId="2317" xr:uid="{00000000-0005-0000-0000-000012090000}"/>
    <cellStyle name="style1412367522818 2" xfId="2318" xr:uid="{00000000-0005-0000-0000-000013090000}"/>
    <cellStyle name="style1412367522847" xfId="2319" xr:uid="{00000000-0005-0000-0000-000014090000}"/>
    <cellStyle name="style1412367522847 2" xfId="2320" xr:uid="{00000000-0005-0000-0000-000015090000}"/>
    <cellStyle name="style1449075138554" xfId="2321" xr:uid="{00000000-0005-0000-0000-000016090000}"/>
    <cellStyle name="style1449093896679" xfId="2322" xr:uid="{00000000-0005-0000-0000-000017090000}"/>
    <cellStyle name="style1449154375520" xfId="2323" xr:uid="{00000000-0005-0000-0000-000018090000}"/>
    <cellStyle name="style1449154375621" xfId="2324" xr:uid="{00000000-0005-0000-0000-000019090000}"/>
    <cellStyle name="style1458750455301" xfId="2325" xr:uid="{00000000-0005-0000-0000-00001A090000}"/>
    <cellStyle name="style1458750455301 2" xfId="2326" xr:uid="{00000000-0005-0000-0000-00001B090000}"/>
    <cellStyle name="style1458750455333" xfId="2327" xr:uid="{00000000-0005-0000-0000-00001C090000}"/>
    <cellStyle name="style1458750455333 2" xfId="2328" xr:uid="{00000000-0005-0000-0000-00001D090000}"/>
    <cellStyle name="style1458750455397" xfId="2329" xr:uid="{00000000-0005-0000-0000-00001E090000}"/>
    <cellStyle name="style1458750455397 2" xfId="2330" xr:uid="{00000000-0005-0000-0000-00001F090000}"/>
    <cellStyle name="style1458750455428" xfId="2331" xr:uid="{00000000-0005-0000-0000-000020090000}"/>
    <cellStyle name="style1458750455428 2" xfId="2332" xr:uid="{00000000-0005-0000-0000-000021090000}"/>
    <cellStyle name="Table title" xfId="2333" xr:uid="{00000000-0005-0000-0000-000022090000}"/>
    <cellStyle name="Title 2" xfId="2334" xr:uid="{00000000-0005-0000-0000-000023090000}"/>
    <cellStyle name="Title 2 2" xfId="2335" xr:uid="{00000000-0005-0000-0000-000024090000}"/>
    <cellStyle name="Title 2 3" xfId="2336" xr:uid="{00000000-0005-0000-0000-000025090000}"/>
    <cellStyle name="Total 2" xfId="2337" xr:uid="{00000000-0005-0000-0000-000026090000}"/>
    <cellStyle name="Total 2 2" xfId="2338" xr:uid="{00000000-0005-0000-0000-000027090000}"/>
    <cellStyle name="Total 2 3" xfId="2339" xr:uid="{00000000-0005-0000-0000-000028090000}"/>
    <cellStyle name="Warning Text 2" xfId="2340" xr:uid="{00000000-0005-0000-0000-000029090000}"/>
    <cellStyle name="Warning Text 2 2" xfId="2341" xr:uid="{00000000-0005-0000-0000-00002A090000}"/>
    <cellStyle name="Warning Text 2 3" xfId="2342" xr:uid="{00000000-0005-0000-0000-00002B090000}"/>
  </cellStyles>
  <dxfs count="12">
    <dxf>
      <font>
        <color rgb="FFCC9900"/>
      </font>
      <fill>
        <patternFill>
          <fgColor indexed="64"/>
          <bgColor rgb="FFFFFF99"/>
        </patternFill>
      </fill>
    </dxf>
    <dxf>
      <font>
        <color rgb="FFCC9900"/>
      </font>
      <fill>
        <patternFill>
          <fgColor indexed="64"/>
          <bgColor rgb="FFFFFF99"/>
        </patternFill>
      </fill>
    </dxf>
    <dxf>
      <font>
        <color rgb="FFCC9900"/>
      </font>
      <fill>
        <patternFill>
          <fgColor indexed="64"/>
          <bgColor rgb="FFFFFF99"/>
        </patternFill>
      </fill>
    </dxf>
    <dxf>
      <font>
        <color rgb="FFCC9900"/>
      </font>
      <fill>
        <patternFill>
          <fgColor indexed="64"/>
          <bgColor rgb="FFFFFF99"/>
        </patternFill>
      </fill>
    </dxf>
    <dxf>
      <font>
        <color rgb="FFCC9900"/>
      </font>
      <fill>
        <patternFill>
          <fgColor indexed="64"/>
          <bgColor rgb="FFFFFF99"/>
        </patternFill>
      </fill>
    </dxf>
    <dxf>
      <font>
        <color rgb="FFCC9900"/>
      </font>
      <fill>
        <patternFill>
          <fgColor indexed="64"/>
          <bgColor rgb="FFFFFF99"/>
        </patternFill>
      </fill>
    </dxf>
    <dxf>
      <font>
        <color rgb="FFCC9900"/>
      </font>
      <fill>
        <patternFill>
          <fgColor indexed="64"/>
          <bgColor rgb="FFFFFF99"/>
        </patternFill>
      </fill>
    </dxf>
    <dxf>
      <font>
        <color rgb="FFCC9900"/>
      </font>
      <fill>
        <patternFill>
          <fgColor indexed="64"/>
          <bgColor rgb="FFFFFF99"/>
        </patternFill>
      </fill>
    </dxf>
    <dxf>
      <font>
        <color rgb="FFCC9900"/>
      </font>
      <fill>
        <patternFill>
          <fgColor indexed="64"/>
          <bgColor rgb="FFFFFF99"/>
        </patternFill>
      </fill>
    </dxf>
    <dxf>
      <font>
        <color rgb="FFCC9900"/>
      </font>
      <fill>
        <patternFill>
          <fgColor indexed="64"/>
          <bgColor rgb="FFFFFF99"/>
        </patternFill>
      </fill>
    </dxf>
    <dxf>
      <font>
        <color rgb="FFCC9900"/>
      </font>
      <fill>
        <patternFill>
          <fgColor indexed="64"/>
          <bgColor rgb="FFFFFF99"/>
        </patternFill>
      </fill>
    </dxf>
    <dxf>
      <font>
        <color rgb="FFCC9900"/>
      </font>
      <fill>
        <patternFill>
          <fgColor indexed="64"/>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4.xml"/><Relationship Id="rId39" Type="http://schemas.openxmlformats.org/officeDocument/2006/relationships/externalLink" Target="externalLinks/externalLink17.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12.xml"/><Relationship Id="rId42" Type="http://schemas.openxmlformats.org/officeDocument/2006/relationships/externalLink" Target="externalLinks/externalLink20.xml"/><Relationship Id="rId47"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33" Type="http://schemas.openxmlformats.org/officeDocument/2006/relationships/externalLink" Target="externalLinks/externalLink11.xml"/><Relationship Id="rId38" Type="http://schemas.openxmlformats.org/officeDocument/2006/relationships/externalLink" Target="externalLinks/externalLink16.xml"/><Relationship Id="rId46"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7.xml"/><Relationship Id="rId41" Type="http://schemas.openxmlformats.org/officeDocument/2006/relationships/externalLink" Target="externalLinks/externalLink1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32" Type="http://schemas.openxmlformats.org/officeDocument/2006/relationships/externalLink" Target="externalLinks/externalLink10.xml"/><Relationship Id="rId37" Type="http://schemas.openxmlformats.org/officeDocument/2006/relationships/externalLink" Target="externalLinks/externalLink15.xml"/><Relationship Id="rId40" Type="http://schemas.openxmlformats.org/officeDocument/2006/relationships/externalLink" Target="externalLinks/externalLink18.xml"/><Relationship Id="rId45"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externalLink" Target="externalLinks/externalLink6.xml"/><Relationship Id="rId36" Type="http://schemas.openxmlformats.org/officeDocument/2006/relationships/externalLink" Target="externalLinks/externalLink14.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9.xml"/><Relationship Id="rId44"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5.xml"/><Relationship Id="rId30" Type="http://schemas.openxmlformats.org/officeDocument/2006/relationships/externalLink" Target="externalLinks/externalLink8.xml"/><Relationship Id="rId35" Type="http://schemas.openxmlformats.org/officeDocument/2006/relationships/externalLink" Target="externalLinks/externalLink13.xml"/><Relationship Id="rId43" Type="http://schemas.openxmlformats.org/officeDocument/2006/relationships/externalLink" Target="externalLinks/externalLink21.xml"/><Relationship Id="rId48"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7</xdr:col>
      <xdr:colOff>2</xdr:colOff>
      <xdr:row>2</xdr:row>
      <xdr:rowOff>0</xdr:rowOff>
    </xdr:from>
    <xdr:ext cx="184731" cy="264560"/>
    <xdr:sp macro="" textlink="">
      <xdr:nvSpPr>
        <xdr:cNvPr id="3" name="TextBox 2">
          <a:extLst>
            <a:ext uri="{FF2B5EF4-FFF2-40B4-BE49-F238E27FC236}">
              <a16:creationId xmlns:a16="http://schemas.microsoft.com/office/drawing/2014/main" id="{E17B32A4-A6C6-42F3-ABDF-248B1D3AE6AA}"/>
            </a:ext>
          </a:extLst>
        </xdr:cNvPr>
        <xdr:cNvSpPr txBox="1"/>
      </xdr:nvSpPr>
      <xdr:spPr>
        <a:xfrm>
          <a:off x="4933952" y="438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8</xdr:col>
      <xdr:colOff>179387</xdr:colOff>
      <xdr:row>19</xdr:row>
      <xdr:rowOff>47625</xdr:rowOff>
    </xdr:from>
    <xdr:ext cx="3253519" cy="838200"/>
    <xdr:sp macro="" textlink="">
      <xdr:nvSpPr>
        <xdr:cNvPr id="2" name="TextBox 1">
          <a:extLst>
            <a:ext uri="{FF2B5EF4-FFF2-40B4-BE49-F238E27FC236}">
              <a16:creationId xmlns:a16="http://schemas.microsoft.com/office/drawing/2014/main" id="{6F69C951-F8DF-44CD-A4B3-19A6DB30BE90}"/>
            </a:ext>
          </a:extLst>
        </xdr:cNvPr>
        <xdr:cNvSpPr txBox="1"/>
      </xdr:nvSpPr>
      <xdr:spPr>
        <a:xfrm>
          <a:off x="6351587" y="4457700"/>
          <a:ext cx="3253519" cy="8382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endParaRPr lang="en-US" sz="1100"/>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8</xdr:col>
      <xdr:colOff>1534394</xdr:colOff>
      <xdr:row>2</xdr:row>
      <xdr:rowOff>0</xdr:rowOff>
    </xdr:from>
    <xdr:ext cx="184731" cy="264560"/>
    <xdr:sp macro="" textlink="">
      <xdr:nvSpPr>
        <xdr:cNvPr id="2" name="TextBox 1">
          <a:extLst>
            <a:ext uri="{FF2B5EF4-FFF2-40B4-BE49-F238E27FC236}">
              <a16:creationId xmlns:a16="http://schemas.microsoft.com/office/drawing/2014/main" id="{6863B684-72E6-4A96-BC51-CB87E61AB5D0}"/>
            </a:ext>
          </a:extLst>
        </xdr:cNvPr>
        <xdr:cNvSpPr txBox="1"/>
      </xdr:nvSpPr>
      <xdr:spPr>
        <a:xfrm>
          <a:off x="7773269" y="24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endParaRPr lang="en-US" sz="1100"/>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Documents%20and%20Settings\Lisa\My%20Documents\BayCove\BayCove2005Profile3153.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EHS-FP-BOS-081\Users\HNaciri\Downloads\Resi%20Rehab%203386&amp;3401%20122613%20330pm.xlsm"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HS-FP-BOS-081\Users\HNaciri\Downloads\Resi%20Rehab%203386&amp;3401%20122613%20330pm.xlsm"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EHS-FP-BOS-081\W_Pricing\SubAbuse\2013\Resi%20Rehab\Data\Resi%20Rehab%20_All%20Codes%20Analysis.xlsm"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EHS-FP-BOS-081\W_Pricing\SubAbuse\2013\Resi%20Rehab\Data\Resi%20Rehab%20_All%20Codes%20Analysis.xlsm"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X:\hus_madcfrmu\MA%20DYS\RRO\2016%20Provisional%202014%20Final\2.%20Staff%20Rosters\MA%20DYS%20RO%20Time%20Study%20Staff%20Roster%20Template.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X:\E\X\Data%20&amp;%20Reporting%20Tools\STARR%20Utilization\STARR%20Utilization%20Tool%20FY10%20Jun"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E\X\Data%20&amp;%20Reporting%20Tools\STARR%20Utilization\STARR%20Utilization%20Tool%20FY10%20Jun" TargetMode="External"/></Relationships>
</file>

<file path=xl/externalLinks/_rels/externalLink17.xml.rels><?xml version="1.0" encoding="UTF-8" standalone="yes"?>
<Relationships xmlns="http://schemas.openxmlformats.org/package/2006/relationships"><Relationship Id="rId2" Type="http://schemas.openxmlformats.org/officeDocument/2006/relationships/externalLinkPath" Target="https://massgov-my.sharepoint.com/personal/mayeli_a_rohmann_mass_gov/Documents/Desktop/C257%20M2023%20BLS.xlsx" TargetMode="External"/><Relationship Id="rId1" Type="http://schemas.openxmlformats.org/officeDocument/2006/relationships/externalLinkPath" Target="/personal/mayeli_a_rohmann_mass_gov/Documents/Desktop/C257%20M2023%20BLS.xlsx" TargetMode="External"/></Relationships>
</file>

<file path=xl/externalLinks/_rels/externalLink18.xml.rels><?xml version="1.0" encoding="UTF-8" standalone="yes"?>
<Relationships xmlns="http://schemas.openxmlformats.org/package/2006/relationships"><Relationship Id="rId2" Type="http://schemas.microsoft.com/office/2019/04/relationships/externalLinkLongPath" Target="file:///\\EHS-FP-BOS-081\File_Services\Common\Administrative%20Services-POS%20Policy%20Office\Rate%20Setting\Rate%20Projects\DPH%20-%20Sexual%20&amp;%20Domestic%20Violence%20Prevention-CMR%20429\0.%20FY22%20Rate%20Review\4.%20Post%20Hearing\1.%20CD%20SV%20SDV%20CEDV%20and%20FI%20PPH.xlsx?ACA0CBD3" TargetMode="External"/><Relationship Id="rId1" Type="http://schemas.openxmlformats.org/officeDocument/2006/relationships/externalLinkPath" Target="file:///\\ACA0CBD3\1.%20CD%20SV%20SDV%20CEDV%20and%20FI%20PPH.xlsx" TargetMode="External"/></Relationships>
</file>

<file path=xl/externalLinks/_rels/externalLink19.xml.rels><?xml version="1.0" encoding="UTF-8" standalone="yes"?>
<Relationships xmlns="http://schemas.openxmlformats.org/package/2006/relationships"><Relationship Id="rId2" Type="http://schemas.openxmlformats.org/officeDocument/2006/relationships/externalLinkPath" Target="file:///X:\Administrative%20Services-POS%20Policy%20Office\Rate%20Setting\Rate%20Projects\CMR%20429_Sexual%20&amp;%20Domestic%20Violence%20Prevention%20(DPH)\FY24%20Rate%20Review\1.%20Strategy%20Materials\SDVS%20101%20CMR%20429%20FY24%20Models%2012.12.22%20v1.xlsx" TargetMode="External"/><Relationship Id="rId1" Type="http://schemas.openxmlformats.org/officeDocument/2006/relationships/externalLinkPath" Target="file:///X:\Administrative%20Services-POS%20Policy%20Office\Rate%20Setting\Rate%20Projects\CMR%20429_Sexual%20&amp;%20Domestic%20Violence%20Prevention%20(DPH)\FY24%20Rate%20Review\1.%20Strategy%20Materials\SDVS%20101%20CMR%20429%20FY24%20Models%2012.12.22%20v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LISA\@lisa2001\Contracts2001\@LISA\@lisa99\Contracts99\FullerSEE99Amd.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Y:\Common\Administrative%20Services-POS%20Policy%20Office\Rate%20Setting\Rate%20Projects\DPH%20-%20Sexual%20&amp;%20Domestic%20Violence%20Prevention-CMR%20429\0.%20FY22%20Rate%20Review\4.%20Post%20Hearing\3.%20RCC%20FY22%20v3%20PPH.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DB7317F2\2.%20RCC.%20origina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P:\JOBS\Waldinger%20Team\MA%20Chapter%20257%20Rates\Tier%203\Violence%20and%20Injury%20Prevention\DPH%20(Nathan)\3361%20Sexual%20Assualt%20Survivor%20&amp;%20Prev%20(SASP)\Analysis\old\DPH%20RCC%20Rate%20Development%20Workbook%201.19.16%20OLD.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jrihbany\Desktop\FY16%20Budget%20-%20Consolidated%2006112015%20FC%20Final.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EHS-FP-BOS-081\Users\Villacorta\Downloads\FINAL%20ANALYSIS%20Counseling%20Rate%20Options%20071913..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HS-FP-BOS-081\Users\Villacorta\Downloads\FINAL%20ANALYSIS%20Counseling%20Rate%20Options%20071913..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Hcf06\workgroups\W_Pricing\SubAbuse\2012\Data\Outpatient%20Counseling%20&amp;%20Other%20Related\Counseling%20Rate%20Options%20MARCH%20181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G:\ALLDHCFP\Shared%20Files\OSD\Don\EI\General%20Analysis%20Template%20V6.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hia-fs01\WORKGROUPS\W_Pricing\POS\Year%203%20Projects\Year%203%20Plan\Service%20Classes\Youth%20Intermediate%20Term%20Stabilization\3470%20DPH%20BSAS%20Youth%20Residential\YITS-DPH\YITS_DPH_Yr%203%20review_FY2010-2011_General%20Analysis.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file"/>
      <sheetName val="Crosswalks"/>
      <sheetName val="Sheet2"/>
    </sheetNames>
    <sheetDataSet>
      <sheetData sheetId="0"/>
      <sheetData sheetId="1"/>
      <sheetData sheetId="2" refreshError="1">
        <row r="1">
          <cell r="B1" t="str">
            <v>REGION</v>
          </cell>
        </row>
        <row r="2">
          <cell r="A2" t="str">
            <v>Berkshire</v>
          </cell>
          <cell r="B2" t="str">
            <v>1&amp;2</v>
          </cell>
        </row>
        <row r="3">
          <cell r="A3" t="str">
            <v>Brockton</v>
          </cell>
          <cell r="B3">
            <v>3</v>
          </cell>
        </row>
        <row r="4">
          <cell r="A4" t="str">
            <v>Cape Cod/Islands</v>
          </cell>
          <cell r="B4">
            <v>5</v>
          </cell>
        </row>
        <row r="5">
          <cell r="A5" t="str">
            <v>Central Middlesex</v>
          </cell>
          <cell r="B5">
            <v>6</v>
          </cell>
        </row>
        <row r="6">
          <cell r="A6" t="str">
            <v>Charles River West</v>
          </cell>
        </row>
        <row r="7">
          <cell r="A7" t="str">
            <v>Dorchester/Fuller</v>
          </cell>
        </row>
        <row r="8">
          <cell r="A8" t="str">
            <v>Fall River</v>
          </cell>
        </row>
        <row r="9">
          <cell r="A9" t="str">
            <v>Franklin/Hampshire</v>
          </cell>
        </row>
        <row r="10">
          <cell r="A10" t="str">
            <v>Holyoke/Chicopee</v>
          </cell>
        </row>
        <row r="11">
          <cell r="A11" t="str">
            <v>Lowell</v>
          </cell>
        </row>
        <row r="12">
          <cell r="A12" t="str">
            <v>Merrimack</v>
          </cell>
        </row>
        <row r="13">
          <cell r="A13" t="str">
            <v>Metro Boston - Harbor</v>
          </cell>
        </row>
        <row r="14">
          <cell r="A14" t="str">
            <v>Metro North</v>
          </cell>
        </row>
        <row r="15">
          <cell r="A15" t="str">
            <v>Middlesex West</v>
          </cell>
        </row>
        <row r="16">
          <cell r="A16" t="str">
            <v>New Bedford</v>
          </cell>
        </row>
        <row r="17">
          <cell r="A17" t="str">
            <v>Newton/South Norfolk</v>
          </cell>
        </row>
        <row r="18">
          <cell r="A18" t="str">
            <v>North Central</v>
          </cell>
        </row>
        <row r="19">
          <cell r="A19" t="str">
            <v>North Shore</v>
          </cell>
        </row>
        <row r="20">
          <cell r="A20" t="str">
            <v>Plymouth</v>
          </cell>
        </row>
        <row r="21">
          <cell r="A21" t="str">
            <v>South Costal</v>
          </cell>
        </row>
        <row r="22">
          <cell r="A22" t="str">
            <v>South Valley</v>
          </cell>
        </row>
        <row r="23">
          <cell r="A23" t="str">
            <v>South Valley - Milford Site</v>
          </cell>
        </row>
        <row r="24">
          <cell r="A24" t="str">
            <v>Springfield</v>
          </cell>
        </row>
        <row r="25">
          <cell r="A25" t="str">
            <v>Taunton/Attleboro</v>
          </cell>
        </row>
        <row r="26">
          <cell r="A26" t="str">
            <v>West Boston/Brookline</v>
          </cell>
        </row>
        <row r="27">
          <cell r="A27" t="str">
            <v>Westfield Area</v>
          </cell>
        </row>
        <row r="28">
          <cell r="A28" t="str">
            <v>Worcester</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PPORT122413"/>
      <sheetName val="Occ 122413"/>
      <sheetName val="Profit.Loss"/>
      <sheetName val="Staffing Chart"/>
      <sheetName val="ComparativeModls"/>
      <sheetName val="Travel"/>
      <sheetName val="Resi Rehab Model 121713"/>
      <sheetName val="Staffing Add-On"/>
      <sheetName val="OthProgExp&amp;Meals"/>
      <sheetName val="CatsRevised"/>
      <sheetName val="AdminAnlys"/>
      <sheetName val="Alt Salaries"/>
      <sheetName val="Lrg Program Calcs"/>
      <sheetName val="Resi Rehab Model 120213"/>
      <sheetName val="Resi Rehab Models112213"/>
      <sheetName val="CleanData3386&amp;3401 (2)"/>
      <sheetName val="Support Staff"/>
      <sheetName val="Counselor"/>
      <sheetName val="RecSp"/>
      <sheetName val="UFR_Ut3386"/>
      <sheetName val="MMARS"/>
      <sheetName val="UFRBedSizes"/>
      <sheetName val="CleanData3386&amp;3401"/>
      <sheetName val="RawDataCalcs3386&amp;3401"/>
      <sheetName val="Source3386&amp;3401"/>
      <sheetName val="Relief"/>
      <sheetName val="CAF"/>
      <sheetName val="CostSummary"/>
      <sheetName val="CleanData (2)3386&amp;3401"/>
      <sheetName val="RawDataCalcs (2)3386&amp;3401"/>
      <sheetName val="Lookup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ow r="68">
          <cell r="L68">
            <v>72.246451723559602</v>
          </cell>
        </row>
      </sheetData>
      <sheetData sheetId="23">
        <row r="68">
          <cell r="L68">
            <v>72.246451723559602</v>
          </cell>
          <cell r="M68">
            <v>1.1741641405082577</v>
          </cell>
          <cell r="N68">
            <v>3.5957689647953455</v>
          </cell>
          <cell r="O68">
            <v>0.88242571469783071</v>
          </cell>
          <cell r="P68">
            <v>2.9922523651988402</v>
          </cell>
          <cell r="Q68">
            <v>0</v>
          </cell>
          <cell r="R68">
            <v>22.237316738655739</v>
          </cell>
          <cell r="S68">
            <v>7.5121299519021392</v>
          </cell>
          <cell r="T68">
            <v>2.833316630499493</v>
          </cell>
          <cell r="U68">
            <v>4.5601195749747723E-3</v>
          </cell>
          <cell r="V68">
            <v>12.069142094975193</v>
          </cell>
          <cell r="W68">
            <v>0</v>
          </cell>
          <cell r="X68">
            <v>9.4955627534237532</v>
          </cell>
          <cell r="Y68">
            <v>7.1907363691791755</v>
          </cell>
          <cell r="Z68">
            <v>91020.913854500439</v>
          </cell>
          <cell r="AA68">
            <v>124711.18739604187</v>
          </cell>
          <cell r="AB68">
            <v>64296.027527449696</v>
          </cell>
          <cell r="AC68">
            <v>83622.208514966187</v>
          </cell>
          <cell r="AD68">
            <v>0</v>
          </cell>
          <cell r="AE68">
            <v>0</v>
          </cell>
          <cell r="AF68">
            <v>167549.29408607361</v>
          </cell>
          <cell r="AG68">
            <v>75546.455144027117</v>
          </cell>
          <cell r="AH68">
            <v>0</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115332.99841003475</v>
          </cell>
          <cell r="AX68">
            <v>90839.543238665152</v>
          </cell>
          <cell r="AY68">
            <v>0</v>
          </cell>
          <cell r="AZ68">
            <v>59076.726041829606</v>
          </cell>
          <cell r="BA68">
            <v>55249.290555402302</v>
          </cell>
          <cell r="BB68">
            <v>46993.941797087129</v>
          </cell>
          <cell r="BC68">
            <v>47942.60200592941</v>
          </cell>
          <cell r="BD68">
            <v>85107.433959006536</v>
          </cell>
          <cell r="BE68">
            <v>60150.264866991725</v>
          </cell>
          <cell r="BF68">
            <v>37107.840583638354</v>
          </cell>
          <cell r="BG68">
            <v>33991.046761281825</v>
          </cell>
          <cell r="BH68">
            <v>43836.393881035721</v>
          </cell>
          <cell r="BI68">
            <v>42463.787575819486</v>
          </cell>
          <cell r="BJ68">
            <v>36682.268470282579</v>
          </cell>
          <cell r="BK68">
            <v>0</v>
          </cell>
          <cell r="BL68">
            <v>45175.200771212883</v>
          </cell>
          <cell r="BM68">
            <v>97222.235686431435</v>
          </cell>
          <cell r="BN68">
            <v>90638.937363165183</v>
          </cell>
          <cell r="BO68">
            <v>113169.90278239301</v>
          </cell>
          <cell r="BP68">
            <v>75684.090495463184</v>
          </cell>
          <cell r="BQ68">
            <v>0</v>
          </cell>
          <cell r="BR68">
            <v>46930.592735945051</v>
          </cell>
          <cell r="BS68">
            <v>42075.312905327548</v>
          </cell>
          <cell r="BT68">
            <v>216269.62980749301</v>
          </cell>
          <cell r="BU68">
            <v>0.384094973342548</v>
          </cell>
          <cell r="BV68">
            <v>12350.994832280969</v>
          </cell>
          <cell r="BW68">
            <v>212803.87537287769</v>
          </cell>
          <cell r="BX68">
            <v>45517.148315027414</v>
          </cell>
          <cell r="BY68">
            <v>230185.59256648831</v>
          </cell>
          <cell r="BZ68">
            <v>345805.7679048095</v>
          </cell>
          <cell r="CA68">
            <v>1710199.5344424306</v>
          </cell>
          <cell r="CB68">
            <v>0.47995423579086732</v>
          </cell>
          <cell r="CC68">
            <v>178983.40179852833</v>
          </cell>
          <cell r="CD68">
            <v>14893.645073636108</v>
          </cell>
          <cell r="CE68">
            <v>69324.247411650023</v>
          </cell>
          <cell r="CF68">
            <v>0</v>
          </cell>
          <cell r="CG68">
            <v>645104.38732416462</v>
          </cell>
          <cell r="CH68">
            <v>174711.25537607726</v>
          </cell>
          <cell r="CI68">
            <v>900518.70140534756</v>
          </cell>
          <cell r="CJ68">
            <v>212803.87537287769</v>
          </cell>
          <cell r="CK68">
            <v>313764.15077518974</v>
          </cell>
          <cell r="CL68">
            <v>230185.59256648831</v>
          </cell>
          <cell r="CM68">
            <v>65003.728577768285</v>
          </cell>
          <cell r="CN68">
            <v>345805.7679048095</v>
          </cell>
          <cell r="CO68">
            <v>1960247.1389764263</v>
          </cell>
          <cell r="CP68">
            <v>0.59610019577804496</v>
          </cell>
          <cell r="CQ68">
            <v>0.15575790933640654</v>
          </cell>
          <cell r="CR68">
            <v>0.27370087615145067</v>
          </cell>
          <cell r="CS68">
            <v>0.1715322579023047</v>
          </cell>
          <cell r="CT68">
            <v>6.6756562511798637E-2</v>
          </cell>
          <cell r="CU68">
            <v>0.31925969008378724</v>
          </cell>
          <cell r="CV68">
            <v>2340.0851687041445</v>
          </cell>
          <cell r="CW68">
            <v>526.7933215540537</v>
          </cell>
          <cell r="CX68">
            <v>783.17498306080529</v>
          </cell>
          <cell r="CY68">
            <v>858.29819826216942</v>
          </cell>
          <cell r="CZ68">
            <v>35.745290086797638</v>
          </cell>
          <cell r="DA68">
            <v>2101.0606313638164</v>
          </cell>
          <cell r="DB68">
            <v>6644.8697714849759</v>
          </cell>
        </row>
      </sheetData>
      <sheetData sheetId="24"/>
      <sheetData sheetId="25"/>
      <sheetData sheetId="26"/>
      <sheetData sheetId="27"/>
      <sheetData sheetId="28"/>
      <sheetData sheetId="29"/>
      <sheetData sheetId="30"/>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PPORT122413"/>
      <sheetName val="Occ 122413"/>
      <sheetName val="Profit.Loss"/>
      <sheetName val="Staffing Chart"/>
      <sheetName val="ComparativeModls"/>
      <sheetName val="Travel"/>
      <sheetName val="Resi Rehab Model 121713"/>
      <sheetName val="Staffing Add-On"/>
      <sheetName val="OthProgExp&amp;Meals"/>
      <sheetName val="CatsRevised"/>
      <sheetName val="AdminAnlys"/>
      <sheetName val="Alt Salaries"/>
      <sheetName val="Lrg Program Calcs"/>
      <sheetName val="Resi Rehab Model 120213"/>
      <sheetName val="Resi Rehab Models112213"/>
      <sheetName val="CleanData3386&amp;3401 (2)"/>
      <sheetName val="Support Staff"/>
      <sheetName val="Counselor"/>
      <sheetName val="RecSp"/>
      <sheetName val="UFR_Ut3386"/>
      <sheetName val="MMARS"/>
      <sheetName val="UFRBedSizes"/>
      <sheetName val="CleanData3386&amp;3401"/>
      <sheetName val="RawDataCalcs3386&amp;3401"/>
      <sheetName val="Source3386&amp;3401"/>
      <sheetName val="Relief"/>
      <sheetName val="CAF"/>
      <sheetName val="CostSummary"/>
      <sheetName val="CleanData (2)3386&amp;3401"/>
      <sheetName val="RawDataCalcs (2)3386&amp;3401"/>
      <sheetName val="Lookup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68">
          <cell r="L68">
            <v>72.246451723559602</v>
          </cell>
          <cell r="M68">
            <v>1.1741641405082577</v>
          </cell>
          <cell r="N68">
            <v>3.5957689647953455</v>
          </cell>
          <cell r="O68">
            <v>0.88242571469783071</v>
          </cell>
          <cell r="P68">
            <v>2.9922523651988402</v>
          </cell>
          <cell r="Q68">
            <v>0</v>
          </cell>
          <cell r="R68">
            <v>22.237316738655739</v>
          </cell>
          <cell r="S68">
            <v>7.5121299519021392</v>
          </cell>
          <cell r="T68">
            <v>2.833316630499493</v>
          </cell>
          <cell r="U68">
            <v>4.5601195749747723E-3</v>
          </cell>
          <cell r="V68">
            <v>12.069142094975193</v>
          </cell>
          <cell r="W68">
            <v>0</v>
          </cell>
          <cell r="X68">
            <v>9.4955627534237532</v>
          </cell>
          <cell r="Y68">
            <v>7.1907363691791755</v>
          </cell>
          <cell r="Z68">
            <v>91020.913854500439</v>
          </cell>
          <cell r="AA68">
            <v>124711.18739604187</v>
          </cell>
          <cell r="AB68">
            <v>64296.027527449696</v>
          </cell>
          <cell r="AC68">
            <v>83622.208514966187</v>
          </cell>
          <cell r="AD68">
            <v>0</v>
          </cell>
          <cell r="AE68">
            <v>0</v>
          </cell>
          <cell r="AF68">
            <v>167549.29408607361</v>
          </cell>
          <cell r="AG68">
            <v>75546.455144027117</v>
          </cell>
          <cell r="AH68">
            <v>0</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115332.99841003475</v>
          </cell>
          <cell r="AX68">
            <v>90839.543238665152</v>
          </cell>
          <cell r="AY68">
            <v>0</v>
          </cell>
          <cell r="AZ68">
            <v>59076.726041829606</v>
          </cell>
          <cell r="BA68">
            <v>55249.290555402302</v>
          </cell>
          <cell r="BB68">
            <v>46993.941797087129</v>
          </cell>
          <cell r="BC68">
            <v>47942.60200592941</v>
          </cell>
          <cell r="BD68">
            <v>85107.433959006536</v>
          </cell>
          <cell r="BE68">
            <v>60150.264866991725</v>
          </cell>
          <cell r="BF68">
            <v>37107.840583638354</v>
          </cell>
          <cell r="BG68">
            <v>33991.046761281825</v>
          </cell>
          <cell r="BH68">
            <v>43836.393881035721</v>
          </cell>
          <cell r="BI68">
            <v>42463.787575819486</v>
          </cell>
          <cell r="BJ68">
            <v>36682.268470282579</v>
          </cell>
          <cell r="BK68">
            <v>0</v>
          </cell>
          <cell r="BL68">
            <v>45175.200771212883</v>
          </cell>
          <cell r="BM68">
            <v>97222.235686431435</v>
          </cell>
          <cell r="BN68">
            <v>90638.937363165183</v>
          </cell>
          <cell r="BO68">
            <v>113169.90278239301</v>
          </cell>
          <cell r="BP68">
            <v>75684.090495463184</v>
          </cell>
          <cell r="BQ68">
            <v>0</v>
          </cell>
          <cell r="BR68">
            <v>46930.592735945051</v>
          </cell>
          <cell r="BS68">
            <v>42075.312905327548</v>
          </cell>
          <cell r="BT68">
            <v>216269.62980749301</v>
          </cell>
          <cell r="BU68">
            <v>0.384094973342548</v>
          </cell>
          <cell r="BV68">
            <v>12350.994832280969</v>
          </cell>
          <cell r="BW68">
            <v>212803.87537287769</v>
          </cell>
          <cell r="BX68">
            <v>45517.148315027414</v>
          </cell>
          <cell r="BY68">
            <v>230185.59256648831</v>
          </cell>
          <cell r="BZ68">
            <v>345805.7679048095</v>
          </cell>
          <cell r="CA68">
            <v>1710199.5344424306</v>
          </cell>
          <cell r="CB68">
            <v>0.47995423579086732</v>
          </cell>
          <cell r="CC68">
            <v>178983.40179852833</v>
          </cell>
          <cell r="CD68">
            <v>14893.645073636108</v>
          </cell>
          <cell r="CE68">
            <v>69324.247411650023</v>
          </cell>
          <cell r="CF68">
            <v>0</v>
          </cell>
          <cell r="CG68">
            <v>645104.38732416462</v>
          </cell>
          <cell r="CH68">
            <v>174711.25537607726</v>
          </cell>
          <cell r="CI68">
            <v>900518.70140534756</v>
          </cell>
          <cell r="CJ68">
            <v>212803.87537287769</v>
          </cell>
          <cell r="CK68">
            <v>313764.15077518974</v>
          </cell>
          <cell r="CL68">
            <v>230185.59256648831</v>
          </cell>
          <cell r="CM68">
            <v>65003.728577768285</v>
          </cell>
          <cell r="CN68">
            <v>345805.7679048095</v>
          </cell>
          <cell r="CO68">
            <v>1960247.1389764263</v>
          </cell>
          <cell r="CP68">
            <v>0.59610019577804496</v>
          </cell>
          <cell r="CQ68">
            <v>0.15575790933640654</v>
          </cell>
          <cell r="CR68">
            <v>0.27370087615145067</v>
          </cell>
          <cell r="CS68">
            <v>0.1715322579023047</v>
          </cell>
          <cell r="CT68">
            <v>6.6756562511798637E-2</v>
          </cell>
          <cell r="CU68">
            <v>0.31925969008378724</v>
          </cell>
          <cell r="CV68">
            <v>2340.0851687041445</v>
          </cell>
          <cell r="CW68">
            <v>526.7933215540537</v>
          </cell>
          <cell r="CX68">
            <v>783.17498306080529</v>
          </cell>
          <cell r="CY68">
            <v>858.29819826216942</v>
          </cell>
          <cell r="CZ68">
            <v>35.745290086797638</v>
          </cell>
          <cell r="DA68">
            <v>2101.0606313638164</v>
          </cell>
          <cell r="DB68">
            <v>6644.8697714849759</v>
          </cell>
        </row>
      </sheetData>
      <sheetData sheetId="24"/>
      <sheetData sheetId="25"/>
      <sheetData sheetId="26"/>
      <sheetData sheetId="27"/>
      <sheetData sheetId="28"/>
      <sheetData sheetId="29"/>
      <sheetData sheetId="30"/>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nAnlys"/>
      <sheetName val="AdminAnlys_noPP"/>
      <sheetName val="Support"/>
      <sheetName val="CatsRevised"/>
      <sheetName val="Resi Rehab Models112213"/>
      <sheetName val="Profit.Loss"/>
      <sheetName val="Per Day Templte"/>
      <sheetName val="MMARS"/>
      <sheetName val="UFRBedSizes"/>
      <sheetName val="RateOptions"/>
      <sheetName val="CostSummary"/>
      <sheetName val="ALLCleanData"/>
      <sheetName val="ALLRawDataCalcs"/>
      <sheetName val="ALLCleanData (2)"/>
      <sheetName val="ALLRawDataCalcs (2)"/>
      <sheetName val="Lookups"/>
      <sheetName val="Source"/>
      <sheetName val="Relief"/>
      <sheetName val="CA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4">
          <cell r="A4" t="str">
            <v>Anchor House, Inc</v>
          </cell>
        </row>
        <row r="79">
          <cell r="L79">
            <v>0</v>
          </cell>
          <cell r="M79">
            <v>0.57739105381871081</v>
          </cell>
          <cell r="N79">
            <v>0</v>
          </cell>
          <cell r="O79">
            <v>0</v>
          </cell>
          <cell r="P79">
            <v>0</v>
          </cell>
          <cell r="Q79">
            <v>0</v>
          </cell>
          <cell r="R79">
            <v>0</v>
          </cell>
          <cell r="S79">
            <v>0</v>
          </cell>
          <cell r="T79">
            <v>0</v>
          </cell>
          <cell r="U79">
            <v>0</v>
          </cell>
          <cell r="V79">
            <v>0</v>
          </cell>
          <cell r="W79">
            <v>0</v>
          </cell>
          <cell r="X79">
            <v>0</v>
          </cell>
          <cell r="Y79">
            <v>0</v>
          </cell>
          <cell r="Z79">
            <v>28435.137155526689</v>
          </cell>
          <cell r="AA79">
            <v>17680</v>
          </cell>
          <cell r="AB79">
            <v>17680</v>
          </cell>
          <cell r="AC79">
            <v>17680</v>
          </cell>
          <cell r="AD79">
            <v>0</v>
          </cell>
          <cell r="AE79">
            <v>0</v>
          </cell>
          <cell r="AF79">
            <v>17680</v>
          </cell>
          <cell r="AG79">
            <v>17680</v>
          </cell>
          <cell r="AH79">
            <v>0</v>
          </cell>
          <cell r="AI79">
            <v>0</v>
          </cell>
          <cell r="AJ79">
            <v>0</v>
          </cell>
          <cell r="AK79">
            <v>0</v>
          </cell>
          <cell r="AL79">
            <v>0</v>
          </cell>
          <cell r="AM79">
            <v>0</v>
          </cell>
          <cell r="AN79">
            <v>0</v>
          </cell>
          <cell r="AO79">
            <v>0</v>
          </cell>
          <cell r="AP79">
            <v>0</v>
          </cell>
          <cell r="AQ79">
            <v>0</v>
          </cell>
          <cell r="AR79">
            <v>23859.120535267313</v>
          </cell>
          <cell r="AS79">
            <v>0</v>
          </cell>
          <cell r="AT79">
            <v>0</v>
          </cell>
          <cell r="AU79">
            <v>50802.732601898606</v>
          </cell>
          <cell r="AV79">
            <v>17680</v>
          </cell>
          <cell r="AW79">
            <v>17680</v>
          </cell>
          <cell r="AX79">
            <v>17680</v>
          </cell>
          <cell r="AY79">
            <v>0</v>
          </cell>
          <cell r="AZ79">
            <v>17680</v>
          </cell>
          <cell r="BA79">
            <v>17680</v>
          </cell>
          <cell r="BB79">
            <v>38683.69077867044</v>
          </cell>
          <cell r="BC79">
            <v>17680</v>
          </cell>
          <cell r="BD79">
            <v>17680</v>
          </cell>
          <cell r="BE79">
            <v>17680</v>
          </cell>
          <cell r="BF79">
            <v>17680</v>
          </cell>
          <cell r="BG79">
            <v>17680</v>
          </cell>
          <cell r="BH79">
            <v>19062.457831543241</v>
          </cell>
          <cell r="BI79">
            <v>17680</v>
          </cell>
          <cell r="BJ79">
            <v>17680</v>
          </cell>
          <cell r="BK79">
            <v>0</v>
          </cell>
          <cell r="BL79">
            <v>21681.305257972374</v>
          </cell>
          <cell r="BM79">
            <v>17680</v>
          </cell>
          <cell r="BN79">
            <v>27891.865159060682</v>
          </cell>
          <cell r="BO79">
            <v>17680</v>
          </cell>
          <cell r="BP79">
            <v>17680</v>
          </cell>
          <cell r="BQ79">
            <v>0</v>
          </cell>
          <cell r="BR79">
            <v>17680</v>
          </cell>
          <cell r="BS79">
            <v>17680</v>
          </cell>
          <cell r="BT79">
            <v>-33840.825207644957</v>
          </cell>
          <cell r="BU79">
            <v>9.9399320216439602E-2</v>
          </cell>
          <cell r="BV79">
            <v>-7186.0683792355921</v>
          </cell>
          <cell r="BW79">
            <v>-35177.791184608956</v>
          </cell>
          <cell r="BX79">
            <v>-35590.8564710625</v>
          </cell>
          <cell r="BY79">
            <v>-55116.908947536416</v>
          </cell>
          <cell r="BZ79">
            <v>-83307.390942615937</v>
          </cell>
          <cell r="CA79">
            <v>-273349.04756602121</v>
          </cell>
          <cell r="CB79">
            <v>-7.7547029698140868E-2</v>
          </cell>
          <cell r="CC79">
            <v>-39734.823067126941</v>
          </cell>
          <cell r="CD79">
            <v>-11517.352389708823</v>
          </cell>
          <cell r="CE79">
            <v>-46362.182866501425</v>
          </cell>
          <cell r="CF79">
            <v>0</v>
          </cell>
          <cell r="CG79">
            <v>-136501.6277690421</v>
          </cell>
          <cell r="CH79">
            <v>-90397.5729167721</v>
          </cell>
          <cell r="CI79">
            <v>-152542.56256830844</v>
          </cell>
          <cell r="CJ79">
            <v>-35177.791184608956</v>
          </cell>
          <cell r="CK79">
            <v>-55706.39251003167</v>
          </cell>
          <cell r="CL79">
            <v>-55116.908947536416</v>
          </cell>
          <cell r="CM79">
            <v>-22219.839170646766</v>
          </cell>
          <cell r="CN79">
            <v>-83307.390942615937</v>
          </cell>
          <cell r="CO79">
            <v>-300520.46157656109</v>
          </cell>
          <cell r="CP79">
            <v>0.30633124267464451</v>
          </cell>
          <cell r="CQ79">
            <v>5.7034936589832844E-2</v>
          </cell>
          <cell r="CR79">
            <v>4.4068118751284815E-2</v>
          </cell>
          <cell r="CS79">
            <v>2.7587424293530421E-2</v>
          </cell>
          <cell r="CT79">
            <v>-1.0746712977518131E-2</v>
          </cell>
          <cell r="CU79">
            <v>5.6488367741951151E-3</v>
          </cell>
          <cell r="CV79">
            <v>-2062.0561046906537</v>
          </cell>
          <cell r="CW79">
            <v>-471.57856070100786</v>
          </cell>
          <cell r="CX79">
            <v>-829.79647253395638</v>
          </cell>
          <cell r="CY79">
            <v>-702.99662310767405</v>
          </cell>
          <cell r="CZ79">
            <v>-32.286801646116025</v>
          </cell>
          <cell r="DA79">
            <v>-1727.3032736999844</v>
          </cell>
          <cell r="DB79">
            <v>-5737.0735599716909</v>
          </cell>
        </row>
        <row r="80">
          <cell r="L80">
            <v>69.284636205819837</v>
          </cell>
          <cell r="M80">
            <v>1.1771650937138902</v>
          </cell>
          <cell r="N80">
            <v>3.4122506676181943</v>
          </cell>
          <cell r="O80">
            <v>0.82069868579631511</v>
          </cell>
          <cell r="P80">
            <v>2.6508850651609546</v>
          </cell>
          <cell r="Q80">
            <v>0</v>
          </cell>
          <cell r="R80">
            <v>21.232076463903709</v>
          </cell>
          <cell r="S80">
            <v>6.938323741838091</v>
          </cell>
          <cell r="T80">
            <v>3.1186545144232269</v>
          </cell>
          <cell r="U80">
            <v>5.7442478853553091E-3</v>
          </cell>
          <cell r="V80">
            <v>10.880829883086919</v>
          </cell>
          <cell r="W80">
            <v>0</v>
          </cell>
          <cell r="X80">
            <v>13.410649962472018</v>
          </cell>
          <cell r="Y80">
            <v>6.5547543892416638</v>
          </cell>
          <cell r="Z80">
            <v>88967.234496437944</v>
          </cell>
          <cell r="AA80">
            <v>122198.93712645938</v>
          </cell>
          <cell r="AB80">
            <v>63161.328698046535</v>
          </cell>
          <cell r="AC80">
            <v>102102.1506130342</v>
          </cell>
          <cell r="AD80">
            <v>0</v>
          </cell>
          <cell r="AE80">
            <v>0</v>
          </cell>
          <cell r="AF80">
            <v>167549.29408607361</v>
          </cell>
          <cell r="AG80">
            <v>75546.455144027117</v>
          </cell>
          <cell r="AH80">
            <v>0</v>
          </cell>
          <cell r="AI80">
            <v>0</v>
          </cell>
          <cell r="AJ80">
            <v>0</v>
          </cell>
          <cell r="AK80">
            <v>0</v>
          </cell>
          <cell r="AL80">
            <v>0</v>
          </cell>
          <cell r="AM80">
            <v>0</v>
          </cell>
          <cell r="AN80">
            <v>0</v>
          </cell>
          <cell r="AO80">
            <v>0</v>
          </cell>
          <cell r="AP80">
            <v>0</v>
          </cell>
          <cell r="AQ80">
            <v>0</v>
          </cell>
          <cell r="AR80">
            <v>30239.396853710758</v>
          </cell>
          <cell r="AS80">
            <v>0</v>
          </cell>
          <cell r="AT80">
            <v>0</v>
          </cell>
          <cell r="AU80">
            <v>57141.476956924918</v>
          </cell>
          <cell r="AV80">
            <v>94785.379298349784</v>
          </cell>
          <cell r="AW80">
            <v>115332.99841003475</v>
          </cell>
          <cell r="AX80">
            <v>74232.856721660632</v>
          </cell>
          <cell r="AY80">
            <v>0</v>
          </cell>
          <cell r="AZ80">
            <v>57851.390584257657</v>
          </cell>
          <cell r="BA80">
            <v>54077.519564488088</v>
          </cell>
          <cell r="BB80">
            <v>46993.941797087129</v>
          </cell>
          <cell r="BC80">
            <v>47031.925855490001</v>
          </cell>
          <cell r="BD80">
            <v>80910.77582627043</v>
          </cell>
          <cell r="BE80">
            <v>58979.412238436635</v>
          </cell>
          <cell r="BF80">
            <v>37606.724099758874</v>
          </cell>
          <cell r="BG80">
            <v>34184.545775221428</v>
          </cell>
          <cell r="BH80">
            <v>44682.447478512273</v>
          </cell>
          <cell r="BI80">
            <v>43279.289309185209</v>
          </cell>
          <cell r="BJ80">
            <v>34764.713108452248</v>
          </cell>
          <cell r="BK80">
            <v>0</v>
          </cell>
          <cell r="BL80">
            <v>44540.726387923671</v>
          </cell>
          <cell r="BM80">
            <v>87042.359908091457</v>
          </cell>
          <cell r="BN80">
            <v>89444.929291394248</v>
          </cell>
          <cell r="BO80">
            <v>124289.8138430859</v>
          </cell>
          <cell r="BP80">
            <v>69728.324373011812</v>
          </cell>
          <cell r="BQ80">
            <v>0</v>
          </cell>
          <cell r="BR80">
            <v>45725.015042832936</v>
          </cell>
          <cell r="BS80">
            <v>42929.696587844563</v>
          </cell>
          <cell r="BT80">
            <v>208567.74314375603</v>
          </cell>
          <cell r="BU80">
            <v>0.37939257864307757</v>
          </cell>
          <cell r="BV80">
            <v>11340.46896574504</v>
          </cell>
          <cell r="BW80">
            <v>205750.30853421061</v>
          </cell>
          <cell r="BX80">
            <v>52533.215359951391</v>
          </cell>
          <cell r="BY80">
            <v>218916.6417253142</v>
          </cell>
          <cell r="BZ80">
            <v>324950.55705412541</v>
          </cell>
          <cell r="CA80">
            <v>1633627.1796378456</v>
          </cell>
          <cell r="CB80">
            <v>0.4782126529821793</v>
          </cell>
          <cell r="CC80">
            <v>171362.27445601582</v>
          </cell>
          <cell r="CD80">
            <v>13622.627111931048</v>
          </cell>
          <cell r="CE80">
            <v>68743.295088723651</v>
          </cell>
          <cell r="CF80">
            <v>0</v>
          </cell>
          <cell r="CG80">
            <v>614410.50415793085</v>
          </cell>
          <cell r="CH80">
            <v>161336.79569454989</v>
          </cell>
          <cell r="CI80">
            <v>857504.50006830844</v>
          </cell>
          <cell r="CJ80">
            <v>205750.30853421061</v>
          </cell>
          <cell r="CK80">
            <v>300031.79195447615</v>
          </cell>
          <cell r="CL80">
            <v>218916.6417253142</v>
          </cell>
          <cell r="CM80">
            <v>60845.945281757871</v>
          </cell>
          <cell r="CN80">
            <v>324950.55705412541</v>
          </cell>
          <cell r="CO80">
            <v>1864449.3208710058</v>
          </cell>
          <cell r="CP80">
            <v>0.59146570716910496</v>
          </cell>
          <cell r="CQ80">
            <v>0.1587990772116758</v>
          </cell>
          <cell r="CR80">
            <v>0.27304046663532405</v>
          </cell>
          <cell r="CS80">
            <v>0.17036991581041908</v>
          </cell>
          <cell r="CT80">
            <v>6.308030690001018E-2</v>
          </cell>
          <cell r="CU80">
            <v>0.31768181299437093</v>
          </cell>
          <cell r="CV80">
            <v>2532.7091484425123</v>
          </cell>
          <cell r="CW80">
            <v>581.11630348162896</v>
          </cell>
          <cell r="CX80">
            <v>1018.2283441433642</v>
          </cell>
          <cell r="CY80">
            <v>840.02908424611667</v>
          </cell>
          <cell r="CZ80">
            <v>43.083668282855932</v>
          </cell>
          <cell r="DA80">
            <v>2047.9481385330873</v>
          </cell>
          <cell r="DB80">
            <v>6974.1704107218638</v>
          </cell>
        </row>
      </sheetData>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nAnlys"/>
      <sheetName val="AdminAnlys_noPP"/>
      <sheetName val="Support"/>
      <sheetName val="CatsRevised"/>
      <sheetName val="Resi Rehab Models112213"/>
      <sheetName val="Profit.Loss"/>
      <sheetName val="Per Day Templte"/>
      <sheetName val="MMARS"/>
      <sheetName val="UFRBedSizes"/>
      <sheetName val="RateOptions"/>
      <sheetName val="CostSummary"/>
      <sheetName val="ALLCleanData"/>
      <sheetName val="ALLRawDataCalcs"/>
      <sheetName val="ALLCleanData (2)"/>
      <sheetName val="ALLRawDataCalcs (2)"/>
      <sheetName val="Lookups"/>
      <sheetName val="Source"/>
      <sheetName val="Relief"/>
      <sheetName val="CA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4">
          <cell r="A4" t="str">
            <v>Anchor House, Inc</v>
          </cell>
        </row>
        <row r="79">
          <cell r="L79">
            <v>0</v>
          </cell>
          <cell r="M79">
            <v>0.57739105381871081</v>
          </cell>
          <cell r="N79">
            <v>0</v>
          </cell>
          <cell r="O79">
            <v>0</v>
          </cell>
          <cell r="P79">
            <v>0</v>
          </cell>
          <cell r="Q79">
            <v>0</v>
          </cell>
          <cell r="R79">
            <v>0</v>
          </cell>
          <cell r="S79">
            <v>0</v>
          </cell>
          <cell r="T79">
            <v>0</v>
          </cell>
          <cell r="U79">
            <v>0</v>
          </cell>
          <cell r="V79">
            <v>0</v>
          </cell>
          <cell r="W79">
            <v>0</v>
          </cell>
          <cell r="X79">
            <v>0</v>
          </cell>
          <cell r="Y79">
            <v>0</v>
          </cell>
          <cell r="Z79">
            <v>28435.137155526689</v>
          </cell>
          <cell r="AA79">
            <v>17680</v>
          </cell>
          <cell r="AB79">
            <v>17680</v>
          </cell>
          <cell r="AC79">
            <v>17680</v>
          </cell>
          <cell r="AD79">
            <v>0</v>
          </cell>
          <cell r="AE79">
            <v>0</v>
          </cell>
          <cell r="AF79">
            <v>17680</v>
          </cell>
          <cell r="AG79">
            <v>17680</v>
          </cell>
          <cell r="AH79">
            <v>0</v>
          </cell>
          <cell r="AI79">
            <v>0</v>
          </cell>
          <cell r="AJ79">
            <v>0</v>
          </cell>
          <cell r="AK79">
            <v>0</v>
          </cell>
          <cell r="AL79">
            <v>0</v>
          </cell>
          <cell r="AM79">
            <v>0</v>
          </cell>
          <cell r="AN79">
            <v>0</v>
          </cell>
          <cell r="AO79">
            <v>0</v>
          </cell>
          <cell r="AP79">
            <v>0</v>
          </cell>
          <cell r="AQ79">
            <v>0</v>
          </cell>
          <cell r="AR79">
            <v>23859.120535267313</v>
          </cell>
          <cell r="AS79">
            <v>0</v>
          </cell>
          <cell r="AT79">
            <v>0</v>
          </cell>
          <cell r="AU79">
            <v>50802.732601898606</v>
          </cell>
          <cell r="AV79">
            <v>17680</v>
          </cell>
          <cell r="AW79">
            <v>17680</v>
          </cell>
          <cell r="AX79">
            <v>17680</v>
          </cell>
          <cell r="AY79">
            <v>0</v>
          </cell>
          <cell r="AZ79">
            <v>17680</v>
          </cell>
          <cell r="BA79">
            <v>17680</v>
          </cell>
          <cell r="BB79">
            <v>38683.69077867044</v>
          </cell>
          <cell r="BC79">
            <v>17680</v>
          </cell>
          <cell r="BD79">
            <v>17680</v>
          </cell>
          <cell r="BE79">
            <v>17680</v>
          </cell>
          <cell r="BF79">
            <v>17680</v>
          </cell>
          <cell r="BG79">
            <v>17680</v>
          </cell>
          <cell r="BH79">
            <v>19062.457831543241</v>
          </cell>
          <cell r="BI79">
            <v>17680</v>
          </cell>
          <cell r="BJ79">
            <v>17680</v>
          </cell>
          <cell r="BK79">
            <v>0</v>
          </cell>
          <cell r="BL79">
            <v>21681.305257972374</v>
          </cell>
          <cell r="BM79">
            <v>17680</v>
          </cell>
          <cell r="BN79">
            <v>27891.865159060682</v>
          </cell>
          <cell r="BO79">
            <v>17680</v>
          </cell>
          <cell r="BP79">
            <v>17680</v>
          </cell>
          <cell r="BQ79">
            <v>0</v>
          </cell>
          <cell r="BR79">
            <v>17680</v>
          </cell>
          <cell r="BS79">
            <v>17680</v>
          </cell>
          <cell r="BT79">
            <v>-33840.825207644957</v>
          </cell>
          <cell r="BU79">
            <v>9.9399320216439602E-2</v>
          </cell>
          <cell r="BV79">
            <v>-7186.0683792355921</v>
          </cell>
          <cell r="BW79">
            <v>-35177.791184608956</v>
          </cell>
          <cell r="BX79">
            <v>-35590.8564710625</v>
          </cell>
          <cell r="BY79">
            <v>-55116.908947536416</v>
          </cell>
          <cell r="BZ79">
            <v>-83307.390942615937</v>
          </cell>
          <cell r="CA79">
            <v>-273349.04756602121</v>
          </cell>
          <cell r="CB79">
            <v>-7.7547029698140868E-2</v>
          </cell>
          <cell r="CC79">
            <v>-39734.823067126941</v>
          </cell>
          <cell r="CD79">
            <v>-11517.352389708823</v>
          </cell>
          <cell r="CE79">
            <v>-46362.182866501425</v>
          </cell>
          <cell r="CF79">
            <v>0</v>
          </cell>
          <cell r="CG79">
            <v>-136501.6277690421</v>
          </cell>
          <cell r="CH79">
            <v>-90397.5729167721</v>
          </cell>
          <cell r="CI79">
            <v>-152542.56256830844</v>
          </cell>
          <cell r="CJ79">
            <v>-35177.791184608956</v>
          </cell>
          <cell r="CK79">
            <v>-55706.39251003167</v>
          </cell>
          <cell r="CL79">
            <v>-55116.908947536416</v>
          </cell>
          <cell r="CM79">
            <v>-22219.839170646766</v>
          </cell>
          <cell r="CN79">
            <v>-83307.390942615937</v>
          </cell>
          <cell r="CO79">
            <v>-300520.46157656109</v>
          </cell>
          <cell r="CP79">
            <v>0.30633124267464451</v>
          </cell>
          <cell r="CQ79">
            <v>5.7034936589832844E-2</v>
          </cell>
          <cell r="CR79">
            <v>4.4068118751284815E-2</v>
          </cell>
          <cell r="CS79">
            <v>2.7587424293530421E-2</v>
          </cell>
          <cell r="CT79">
            <v>-1.0746712977518131E-2</v>
          </cell>
          <cell r="CU79">
            <v>5.6488367741951151E-3</v>
          </cell>
          <cell r="CV79">
            <v>-2062.0561046906537</v>
          </cell>
          <cell r="CW79">
            <v>-471.57856070100786</v>
          </cell>
          <cell r="CX79">
            <v>-829.79647253395638</v>
          </cell>
          <cell r="CY79">
            <v>-702.99662310767405</v>
          </cell>
          <cell r="CZ79">
            <v>-32.286801646116025</v>
          </cell>
          <cell r="DA79">
            <v>-1727.3032736999844</v>
          </cell>
          <cell r="DB79">
            <v>-5737.0735599716909</v>
          </cell>
        </row>
        <row r="80">
          <cell r="L80">
            <v>69.284636205819837</v>
          </cell>
          <cell r="M80">
            <v>1.1771650937138902</v>
          </cell>
          <cell r="N80">
            <v>3.4122506676181943</v>
          </cell>
          <cell r="O80">
            <v>0.82069868579631511</v>
          </cell>
          <cell r="P80">
            <v>2.6508850651609546</v>
          </cell>
          <cell r="Q80">
            <v>0</v>
          </cell>
          <cell r="R80">
            <v>21.232076463903709</v>
          </cell>
          <cell r="S80">
            <v>6.938323741838091</v>
          </cell>
          <cell r="T80">
            <v>3.1186545144232269</v>
          </cell>
          <cell r="U80">
            <v>5.7442478853553091E-3</v>
          </cell>
          <cell r="V80">
            <v>10.880829883086919</v>
          </cell>
          <cell r="W80">
            <v>0</v>
          </cell>
          <cell r="X80">
            <v>13.410649962472018</v>
          </cell>
          <cell r="Y80">
            <v>6.5547543892416638</v>
          </cell>
          <cell r="Z80">
            <v>88967.234496437944</v>
          </cell>
          <cell r="AA80">
            <v>122198.93712645938</v>
          </cell>
          <cell r="AB80">
            <v>63161.328698046535</v>
          </cell>
          <cell r="AC80">
            <v>102102.1506130342</v>
          </cell>
          <cell r="AD80">
            <v>0</v>
          </cell>
          <cell r="AE80">
            <v>0</v>
          </cell>
          <cell r="AF80">
            <v>167549.29408607361</v>
          </cell>
          <cell r="AG80">
            <v>75546.455144027117</v>
          </cell>
          <cell r="AH80">
            <v>0</v>
          </cell>
          <cell r="AI80">
            <v>0</v>
          </cell>
          <cell r="AJ80">
            <v>0</v>
          </cell>
          <cell r="AK80">
            <v>0</v>
          </cell>
          <cell r="AL80">
            <v>0</v>
          </cell>
          <cell r="AM80">
            <v>0</v>
          </cell>
          <cell r="AN80">
            <v>0</v>
          </cell>
          <cell r="AO80">
            <v>0</v>
          </cell>
          <cell r="AP80">
            <v>0</v>
          </cell>
          <cell r="AQ80">
            <v>0</v>
          </cell>
          <cell r="AR80">
            <v>30239.396853710758</v>
          </cell>
          <cell r="AS80">
            <v>0</v>
          </cell>
          <cell r="AT80">
            <v>0</v>
          </cell>
          <cell r="AU80">
            <v>57141.476956924918</v>
          </cell>
          <cell r="AV80">
            <v>94785.379298349784</v>
          </cell>
          <cell r="AW80">
            <v>115332.99841003475</v>
          </cell>
          <cell r="AX80">
            <v>74232.856721660632</v>
          </cell>
          <cell r="AY80">
            <v>0</v>
          </cell>
          <cell r="AZ80">
            <v>57851.390584257657</v>
          </cell>
          <cell r="BA80">
            <v>54077.519564488088</v>
          </cell>
          <cell r="BB80">
            <v>46993.941797087129</v>
          </cell>
          <cell r="BC80">
            <v>47031.925855490001</v>
          </cell>
          <cell r="BD80">
            <v>80910.77582627043</v>
          </cell>
          <cell r="BE80">
            <v>58979.412238436635</v>
          </cell>
          <cell r="BF80">
            <v>37606.724099758874</v>
          </cell>
          <cell r="BG80">
            <v>34184.545775221428</v>
          </cell>
          <cell r="BH80">
            <v>44682.447478512273</v>
          </cell>
          <cell r="BI80">
            <v>43279.289309185209</v>
          </cell>
          <cell r="BJ80">
            <v>34764.713108452248</v>
          </cell>
          <cell r="BK80">
            <v>0</v>
          </cell>
          <cell r="BL80">
            <v>44540.726387923671</v>
          </cell>
          <cell r="BM80">
            <v>87042.359908091457</v>
          </cell>
          <cell r="BN80">
            <v>89444.929291394248</v>
          </cell>
          <cell r="BO80">
            <v>124289.8138430859</v>
          </cell>
          <cell r="BP80">
            <v>69728.324373011812</v>
          </cell>
          <cell r="BQ80">
            <v>0</v>
          </cell>
          <cell r="BR80">
            <v>45725.015042832936</v>
          </cell>
          <cell r="BS80">
            <v>42929.696587844563</v>
          </cell>
          <cell r="BT80">
            <v>208567.74314375603</v>
          </cell>
          <cell r="BU80">
            <v>0.37939257864307757</v>
          </cell>
          <cell r="BV80">
            <v>11340.46896574504</v>
          </cell>
          <cell r="BW80">
            <v>205750.30853421061</v>
          </cell>
          <cell r="BX80">
            <v>52533.215359951391</v>
          </cell>
          <cell r="BY80">
            <v>218916.6417253142</v>
          </cell>
          <cell r="BZ80">
            <v>324950.55705412541</v>
          </cell>
          <cell r="CA80">
            <v>1633627.1796378456</v>
          </cell>
          <cell r="CB80">
            <v>0.4782126529821793</v>
          </cell>
          <cell r="CC80">
            <v>171362.27445601582</v>
          </cell>
          <cell r="CD80">
            <v>13622.627111931048</v>
          </cell>
          <cell r="CE80">
            <v>68743.295088723651</v>
          </cell>
          <cell r="CF80">
            <v>0</v>
          </cell>
          <cell r="CG80">
            <v>614410.50415793085</v>
          </cell>
          <cell r="CH80">
            <v>161336.79569454989</v>
          </cell>
          <cell r="CI80">
            <v>857504.50006830844</v>
          </cell>
          <cell r="CJ80">
            <v>205750.30853421061</v>
          </cell>
          <cell r="CK80">
            <v>300031.79195447615</v>
          </cell>
          <cell r="CL80">
            <v>218916.6417253142</v>
          </cell>
          <cell r="CM80">
            <v>60845.945281757871</v>
          </cell>
          <cell r="CN80">
            <v>324950.55705412541</v>
          </cell>
          <cell r="CO80">
            <v>1864449.3208710058</v>
          </cell>
          <cell r="CP80">
            <v>0.59146570716910496</v>
          </cell>
          <cell r="CQ80">
            <v>0.1587990772116758</v>
          </cell>
          <cell r="CR80">
            <v>0.27304046663532405</v>
          </cell>
          <cell r="CS80">
            <v>0.17036991581041908</v>
          </cell>
          <cell r="CT80">
            <v>6.308030690001018E-2</v>
          </cell>
          <cell r="CU80">
            <v>0.31768181299437093</v>
          </cell>
          <cell r="CV80">
            <v>2532.7091484425123</v>
          </cell>
          <cell r="CW80">
            <v>581.11630348162896</v>
          </cell>
          <cell r="CX80">
            <v>1018.2283441433642</v>
          </cell>
          <cell r="CY80">
            <v>840.02908424611667</v>
          </cell>
          <cell r="CZ80">
            <v>43.083668282855932</v>
          </cell>
          <cell r="DA80">
            <v>2047.9481385330873</v>
          </cell>
          <cell r="DB80">
            <v>6974.1704107218638</v>
          </cell>
        </row>
      </sheetData>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FR Staff Roster"/>
      <sheetName val="Complete UFR List"/>
      <sheetName val="List of Programs"/>
    </sheetNames>
    <sheetDataSet>
      <sheetData sheetId="0"/>
      <sheetData sheetId="1"/>
      <sheetData sheetId="2">
        <row r="3">
          <cell r="B3" t="str">
            <v>Adira Academy</v>
          </cell>
        </row>
        <row r="4">
          <cell r="B4" t="str">
            <v>Alliance House</v>
          </cell>
        </row>
        <row r="5">
          <cell r="B5" t="str">
            <v>Amesbury Assessment</v>
          </cell>
        </row>
        <row r="6">
          <cell r="B6" t="str">
            <v>Brewster Treatment Program</v>
          </cell>
        </row>
        <row r="7">
          <cell r="B7" t="str">
            <v>Brockton Boys Assessment and Stabilizaton</v>
          </cell>
        </row>
        <row r="8">
          <cell r="B8" t="str">
            <v>Brockton Revocation</v>
          </cell>
        </row>
        <row r="9">
          <cell r="B9" t="str">
            <v>Douglas Academy</v>
          </cell>
        </row>
        <row r="10">
          <cell r="B10" t="str">
            <v>Eliot Pearl Hill Academy</v>
          </cell>
        </row>
        <row r="11">
          <cell r="B11" t="str">
            <v>Eliot Short-term Treatment</v>
          </cell>
        </row>
        <row r="12">
          <cell r="B12" t="str">
            <v>Harvard House</v>
          </cell>
        </row>
        <row r="13">
          <cell r="B13" t="str">
            <v>Bright Futures</v>
          </cell>
        </row>
        <row r="14">
          <cell r="B14" t="str">
            <v>New River Academy</v>
          </cell>
        </row>
        <row r="15">
          <cell r="B15" t="str">
            <v xml:space="preserve">Our House </v>
          </cell>
        </row>
        <row r="16">
          <cell r="B16" t="str">
            <v>South Hadley Girls</v>
          </cell>
        </row>
        <row r="17">
          <cell r="B17" t="str">
            <v>Spectrum REACH</v>
          </cell>
        </row>
        <row r="18">
          <cell r="B18" t="str">
            <v>Strive</v>
          </cell>
        </row>
        <row r="19">
          <cell r="B19" t="str">
            <v>Teamworks</v>
          </cell>
        </row>
        <row r="24">
          <cell r="A24" t="str">
            <v>Eliot Community Human Services</v>
          </cell>
        </row>
        <row r="25">
          <cell r="A25" t="str">
            <v>Northeast Family Institute</v>
          </cell>
        </row>
        <row r="26">
          <cell r="A26" t="str">
            <v>Old Colony YMCA</v>
          </cell>
        </row>
        <row r="27">
          <cell r="A27" t="str">
            <v>Spectrum Health Systems, Inc.</v>
          </cell>
        </row>
        <row r="28">
          <cell r="A28" t="str">
            <v>Key Program, Inc.</v>
          </cell>
        </row>
        <row r="29">
          <cell r="A29" t="str">
            <v>RFK Girls</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Provider Summary"/>
      <sheetName val="Provider Graph"/>
      <sheetName val="LOS Analysis"/>
      <sheetName val="LOS Data"/>
      <sheetName val="Area Sort"/>
      <sheetName val="Regional Sort"/>
      <sheetName val="Regional Graph"/>
      <sheetName val="Regional FTE Data"/>
      <sheetName val="FTE Data"/>
      <sheetName val="Regional Contracts"/>
      <sheetName val="Site Capacity"/>
      <sheetName val="UTIL GAP BY PROV"/>
      <sheetName val="UTIL GAP BY REG"/>
      <sheetName val="Lists"/>
    </sheetNames>
    <sheetDataSet>
      <sheetData sheetId="0"/>
      <sheetData sheetId="1"/>
      <sheetData sheetId="2" refreshError="1"/>
      <sheetData sheetId="3"/>
      <sheetData sheetId="4"/>
      <sheetData sheetId="5"/>
      <sheetData sheetId="6"/>
      <sheetData sheetId="7" refreshError="1"/>
      <sheetData sheetId="8"/>
      <sheetData sheetId="9">
        <row r="3">
          <cell r="A3" t="str">
            <v>Bay State CS / Plymouth / 475 State</v>
          </cell>
          <cell r="L3">
            <v>9.6774193548387094E-2</v>
          </cell>
          <cell r="M3">
            <v>5.7</v>
          </cell>
          <cell r="N3">
            <v>8.7096774193548381</v>
          </cell>
          <cell r="O3">
            <v>8</v>
          </cell>
          <cell r="P3">
            <v>5.0333333333333323</v>
          </cell>
          <cell r="Q3">
            <v>10.451612903225808</v>
          </cell>
          <cell r="R3">
            <v>11.366666666666667</v>
          </cell>
          <cell r="S3">
            <v>10.61290322580645</v>
          </cell>
          <cell r="T3">
            <v>10.903225806451612</v>
          </cell>
          <cell r="U3">
            <v>8.862068965517242</v>
          </cell>
          <cell r="V3">
            <v>10.870967741935482</v>
          </cell>
          <cell r="W3">
            <v>12.066666666666666</v>
          </cell>
          <cell r="X3">
            <v>10.258064516129032</v>
          </cell>
          <cell r="Y3">
            <v>11.333333333333332</v>
          </cell>
          <cell r="Z3">
            <v>10.451612903225806</v>
          </cell>
          <cell r="AA3">
            <v>10.516129032258064</v>
          </cell>
          <cell r="AB3">
            <v>10.933333333333334</v>
          </cell>
          <cell r="AC3">
            <v>10.903225806451614</v>
          </cell>
          <cell r="AD3">
            <v>10.033333333333331</v>
          </cell>
          <cell r="AE3">
            <v>11.290322580645162</v>
          </cell>
          <cell r="AF3">
            <v>10.870967741935484</v>
          </cell>
          <cell r="AG3">
            <v>8.4285714285714288</v>
          </cell>
          <cell r="AH3">
            <v>9.4838709677419342</v>
          </cell>
          <cell r="AI3">
            <v>10.766666666666666</v>
          </cell>
          <cell r="AJ3">
            <v>8.8387096774193559</v>
          </cell>
          <cell r="AK3">
            <v>9.7333333333333325</v>
          </cell>
          <cell r="AL3">
            <v>7.1290322580645142</v>
          </cell>
          <cell r="AM3">
            <v>9.4838709677419377</v>
          </cell>
          <cell r="AN3">
            <v>9.6999999999999993</v>
          </cell>
          <cell r="AO3">
            <v>10.096774193548388</v>
          </cell>
          <cell r="AP3">
            <v>8.8333333333333339</v>
          </cell>
          <cell r="AQ3">
            <v>8.9032258064516139</v>
          </cell>
          <cell r="AR3">
            <v>8.9032258064516121</v>
          </cell>
          <cell r="AS3">
            <v>9.3214285714285712</v>
          </cell>
          <cell r="AT3">
            <v>6.5483870967741931</v>
          </cell>
          <cell r="AU3">
            <v>7.333333333333333</v>
          </cell>
          <cell r="AV3">
            <v>11.451612903225808</v>
          </cell>
          <cell r="AW3">
            <v>11.5</v>
          </cell>
        </row>
        <row r="4">
          <cell r="A4" t="str">
            <v>Bay State CS / S.Weymouth/ 911 Main</v>
          </cell>
          <cell r="D4">
            <v>5.9666666666666668</v>
          </cell>
          <cell r="E4">
            <v>6.0645161290322571</v>
          </cell>
          <cell r="F4">
            <v>8.2666666666666675</v>
          </cell>
          <cell r="G4">
            <v>7.6774193548387091</v>
          </cell>
          <cell r="H4">
            <v>7.4516129032258052</v>
          </cell>
          <cell r="I4">
            <v>6.6785714285714288</v>
          </cell>
          <cell r="J4">
            <v>7.8064516129032242</v>
          </cell>
          <cell r="K4">
            <v>8.6333333333333329</v>
          </cell>
          <cell r="L4">
            <v>7.67741935483871</v>
          </cell>
          <cell r="M4">
            <v>8.3333333333333321</v>
          </cell>
          <cell r="N4">
            <v>7.9677419354838692</v>
          </cell>
          <cell r="O4">
            <v>8.258064516129032</v>
          </cell>
          <cell r="P4">
            <v>7.6</v>
          </cell>
          <cell r="Q4">
            <v>8.0967741935483861</v>
          </cell>
          <cell r="R4">
            <v>8.8000000000000007</v>
          </cell>
          <cell r="S4">
            <v>8.612903225806452</v>
          </cell>
          <cell r="T4">
            <v>8.4516129032258078</v>
          </cell>
          <cell r="U4">
            <v>7.3103448275862073</v>
          </cell>
          <cell r="V4">
            <v>7.0645161290322562</v>
          </cell>
          <cell r="W4">
            <v>7.6333333333333346</v>
          </cell>
          <cell r="X4">
            <v>7.4516129032258052</v>
          </cell>
          <cell r="Y4">
            <v>7.6333333333333329</v>
          </cell>
          <cell r="Z4">
            <v>8.6129032258064537</v>
          </cell>
          <cell r="AA4">
            <v>5.4838709677419359</v>
          </cell>
          <cell r="AB4">
            <v>5.6333333333333329</v>
          </cell>
          <cell r="AC4">
            <v>7.774193548387097</v>
          </cell>
          <cell r="AD4">
            <v>8.6999999999999993</v>
          </cell>
          <cell r="AE4">
            <v>7.935483870967742</v>
          </cell>
          <cell r="AF4">
            <v>7.8064516129032242</v>
          </cell>
          <cell r="AG4">
            <v>6.5714285714285703</v>
          </cell>
          <cell r="AH4">
            <v>8.0967741935483861</v>
          </cell>
          <cell r="AI4">
            <v>8.8666666666666654</v>
          </cell>
          <cell r="AJ4">
            <v>6.0645161290322571</v>
          </cell>
          <cell r="AK4">
            <v>8.0666666666666647</v>
          </cell>
          <cell r="AL4">
            <v>6.32258064516129</v>
          </cell>
          <cell r="AM4">
            <v>5.161290322580645</v>
          </cell>
          <cell r="AN4">
            <v>8.6</v>
          </cell>
          <cell r="AO4">
            <v>6.3548387096774182</v>
          </cell>
          <cell r="AP4">
            <v>7.8333333333333348</v>
          </cell>
          <cell r="AQ4">
            <v>6.870967741935484</v>
          </cell>
          <cell r="AR4">
            <v>5.2258064516129021</v>
          </cell>
          <cell r="AS4">
            <v>7.7142857142857153</v>
          </cell>
          <cell r="AT4">
            <v>7.5161290322580641</v>
          </cell>
          <cell r="AU4">
            <v>6.9333333333333336</v>
          </cell>
          <cell r="AV4">
            <v>5.2580645161290311</v>
          </cell>
          <cell r="AW4">
            <v>7.7666666666666666</v>
          </cell>
        </row>
        <row r="5">
          <cell r="A5" t="str">
            <v>Brandon/Natick/27Winter St</v>
          </cell>
          <cell r="D5">
            <v>3.3</v>
          </cell>
          <cell r="E5">
            <v>5.612903225806452</v>
          </cell>
          <cell r="F5">
            <v>4.0333333333333332</v>
          </cell>
          <cell r="G5">
            <v>5.580645161290323</v>
          </cell>
          <cell r="H5">
            <v>5.129032258064516</v>
          </cell>
          <cell r="I5">
            <v>5.2857142857142856</v>
          </cell>
          <cell r="J5">
            <v>5.161290322580645</v>
          </cell>
          <cell r="K5">
            <v>4.4333333333333336</v>
          </cell>
          <cell r="L5">
            <v>5.4838709677419351</v>
          </cell>
          <cell r="M5">
            <v>5.9333333333333336</v>
          </cell>
          <cell r="N5">
            <v>5.7741935483870961</v>
          </cell>
          <cell r="O5">
            <v>5.0967741935483879</v>
          </cell>
          <cell r="P5">
            <v>4.8</v>
          </cell>
          <cell r="Q5">
            <v>5.064516129032258</v>
          </cell>
          <cell r="R5">
            <v>5.8</v>
          </cell>
          <cell r="S5">
            <v>5.67741935483871</v>
          </cell>
          <cell r="T5">
            <v>5.870967741935484</v>
          </cell>
          <cell r="U5">
            <v>5.7586206896551726</v>
          </cell>
          <cell r="V5">
            <v>5.838709677419355</v>
          </cell>
          <cell r="W5">
            <v>5.6333333333333337</v>
          </cell>
          <cell r="X5">
            <v>4.7419354838709671</v>
          </cell>
          <cell r="Y5">
            <v>5.5333333333333332</v>
          </cell>
          <cell r="Z5">
            <v>5.9354838709677411</v>
          </cell>
          <cell r="AA5">
            <v>5.5161290322580649</v>
          </cell>
          <cell r="AB5">
            <v>5</v>
          </cell>
          <cell r="AC5">
            <v>4.6774193548387091</v>
          </cell>
          <cell r="AD5">
            <v>5.6666666666666661</v>
          </cell>
          <cell r="AE5">
            <v>5.354838709677419</v>
          </cell>
          <cell r="AF5">
            <v>5.2258064516129021</v>
          </cell>
          <cell r="AG5">
            <v>5.75</v>
          </cell>
          <cell r="AH5">
            <v>5.096774193548387</v>
          </cell>
          <cell r="AI5">
            <v>5.6666666666666661</v>
          </cell>
          <cell r="AJ5">
            <v>5.741935483870968</v>
          </cell>
          <cell r="AK5">
            <v>5.7333333333333334</v>
          </cell>
          <cell r="AL5">
            <v>4.7741935483870961</v>
          </cell>
          <cell r="AM5">
            <v>5.387096774193548</v>
          </cell>
          <cell r="AN5">
            <v>5.7666666666666666</v>
          </cell>
          <cell r="AO5">
            <v>6</v>
          </cell>
          <cell r="AP5">
            <v>5.5</v>
          </cell>
          <cell r="AQ5">
            <v>4.6451612903225801</v>
          </cell>
          <cell r="AR5">
            <v>5.6774193548387091</v>
          </cell>
          <cell r="AS5">
            <v>4.7857142857142847</v>
          </cell>
          <cell r="AT5">
            <v>5.870967741935484</v>
          </cell>
          <cell r="AU5">
            <v>5.9</v>
          </cell>
          <cell r="AV5">
            <v>5.1612903225806441</v>
          </cell>
          <cell r="AW5">
            <v>5.7333333333333334</v>
          </cell>
        </row>
        <row r="6">
          <cell r="A6" t="str">
            <v>Caritas St Mary's /Dorch /90Cushing</v>
          </cell>
          <cell r="B6">
            <v>10</v>
          </cell>
          <cell r="C6">
            <v>9.935483870967742</v>
          </cell>
          <cell r="D6">
            <v>9.9333333333333336</v>
          </cell>
          <cell r="E6">
            <v>9.9032258064516121</v>
          </cell>
          <cell r="F6">
            <v>9.8666666666666671</v>
          </cell>
          <cell r="G6">
            <v>7.193548387096774</v>
          </cell>
          <cell r="H6">
            <v>9.2903225806451584</v>
          </cell>
          <cell r="I6">
            <v>8.9642857142857117</v>
          </cell>
          <cell r="J6">
            <v>9.4838709677419342</v>
          </cell>
          <cell r="K6">
            <v>12.9</v>
          </cell>
          <cell r="L6">
            <v>6.1612903225806432</v>
          </cell>
          <cell r="M6">
            <v>9.1666666666666661</v>
          </cell>
          <cell r="N6">
            <v>9.4516129032258061</v>
          </cell>
          <cell r="O6">
            <v>7.9354838709677411</v>
          </cell>
          <cell r="P6">
            <v>10.866666666666665</v>
          </cell>
          <cell r="Q6">
            <v>9.2580645161290338</v>
          </cell>
          <cell r="R6">
            <v>7.8</v>
          </cell>
          <cell r="S6">
            <v>8.064516129032258</v>
          </cell>
          <cell r="T6">
            <v>8.3548387096774182</v>
          </cell>
          <cell r="U6">
            <v>8.8965517241379306</v>
          </cell>
          <cell r="V6">
            <v>8.7741935483870979</v>
          </cell>
          <cell r="W6">
            <v>9.3333333333333339</v>
          </cell>
          <cell r="X6">
            <v>10.03225806451613</v>
          </cell>
          <cell r="Y6">
            <v>9.8666666666666671</v>
          </cell>
          <cell r="Z6">
            <v>8.0322580645161281</v>
          </cell>
          <cell r="AA6">
            <v>7.5161290322580632</v>
          </cell>
          <cell r="AB6">
            <v>7.0333333333333341</v>
          </cell>
          <cell r="AC6">
            <v>9.2258064516129039</v>
          </cell>
          <cell r="AD6">
            <v>7.666666666666667</v>
          </cell>
          <cell r="AE6">
            <v>6.5806451612903221</v>
          </cell>
          <cell r="AF6">
            <v>11.354838709677418</v>
          </cell>
          <cell r="AG6">
            <v>7.6785714285714288</v>
          </cell>
          <cell r="AH6">
            <v>9.4838709677419359</v>
          </cell>
          <cell r="AI6">
            <v>11.366666666666667</v>
          </cell>
          <cell r="AJ6">
            <v>9.6451612903225801</v>
          </cell>
          <cell r="AK6">
            <v>6.2333333333333325</v>
          </cell>
          <cell r="AL6">
            <v>7.870967741935484</v>
          </cell>
          <cell r="AM6">
            <v>7.935483870967742</v>
          </cell>
          <cell r="AN6">
            <v>8.3666666666666654</v>
          </cell>
          <cell r="AO6">
            <v>10.35483870967742</v>
          </cell>
          <cell r="AP6">
            <v>7.7666666666666666</v>
          </cell>
          <cell r="AQ6">
            <v>6.935483870967742</v>
          </cell>
          <cell r="AR6">
            <v>8.7741935483870979</v>
          </cell>
          <cell r="AS6">
            <v>10.571428571428569</v>
          </cell>
          <cell r="AT6">
            <v>9.258064516129032</v>
          </cell>
          <cell r="AU6">
            <v>6.6</v>
          </cell>
          <cell r="AV6">
            <v>8.1290322580645142</v>
          </cell>
          <cell r="AW6">
            <v>7.4333333333333327</v>
          </cell>
        </row>
        <row r="7">
          <cell r="A7" t="str">
            <v>CFP / Dorchester / 31 Athelwold St</v>
          </cell>
          <cell r="AQ7">
            <v>3.32258064516129</v>
          </cell>
          <cell r="AR7">
            <v>6.4516129032258052</v>
          </cell>
          <cell r="AS7">
            <v>6.8571428571428577</v>
          </cell>
          <cell r="AT7">
            <v>6.7096774193548381</v>
          </cell>
          <cell r="AU7">
            <v>7.2</v>
          </cell>
          <cell r="AV7">
            <v>8.064516129032258</v>
          </cell>
          <cell r="AW7">
            <v>6.3</v>
          </cell>
        </row>
        <row r="8">
          <cell r="A8" t="str">
            <v>Communities For People</v>
          </cell>
          <cell r="AP8">
            <v>1.5</v>
          </cell>
          <cell r="AQ8">
            <v>3.967741935483871</v>
          </cell>
          <cell r="AR8">
            <v>1.032258064516129</v>
          </cell>
        </row>
        <row r="9">
          <cell r="A9" t="str">
            <v>Community Care/S.Attleboro/543Newpo</v>
          </cell>
          <cell r="E9">
            <v>4.064516129032258</v>
          </cell>
          <cell r="F9">
            <v>10.566666666666666</v>
          </cell>
          <cell r="G9">
            <v>10.354838709677418</v>
          </cell>
          <cell r="H9">
            <v>11.09677419354839</v>
          </cell>
          <cell r="I9">
            <v>10.857142857142858</v>
          </cell>
          <cell r="J9">
            <v>11.193548387096774</v>
          </cell>
          <cell r="K9">
            <v>10</v>
          </cell>
          <cell r="L9">
            <v>11.032258064516128</v>
          </cell>
          <cell r="M9">
            <v>11.3</v>
          </cell>
          <cell r="N9">
            <v>10.451612903225808</v>
          </cell>
          <cell r="O9">
            <v>11.64516129032258</v>
          </cell>
          <cell r="P9">
            <v>10.6</v>
          </cell>
          <cell r="Q9">
            <v>10.96774193548387</v>
          </cell>
          <cell r="R9">
            <v>10.8</v>
          </cell>
          <cell r="S9">
            <v>10.129032258064516</v>
          </cell>
          <cell r="T9">
            <v>9.0967741935483879</v>
          </cell>
          <cell r="U9">
            <v>11.448275862068966</v>
          </cell>
          <cell r="V9">
            <v>11.032258064516128</v>
          </cell>
          <cell r="W9">
            <v>11.666666666666668</v>
          </cell>
          <cell r="X9">
            <v>10.580645161290322</v>
          </cell>
          <cell r="Y9">
            <v>11.766666666666667</v>
          </cell>
          <cell r="Z9">
            <v>10.903225806451614</v>
          </cell>
          <cell r="AA9">
            <v>10.290322580645162</v>
          </cell>
          <cell r="AB9">
            <v>9.5</v>
          </cell>
          <cell r="AC9">
            <v>10.290322580645162</v>
          </cell>
          <cell r="AD9">
            <v>9.5333333333333332</v>
          </cell>
          <cell r="AE9">
            <v>8.4193548387096762</v>
          </cell>
          <cell r="AF9">
            <v>11.774193548387096</v>
          </cell>
          <cell r="AG9">
            <v>10.071428571428571</v>
          </cell>
          <cell r="AH9">
            <v>10.193548387096776</v>
          </cell>
          <cell r="AI9">
            <v>10.166666666666666</v>
          </cell>
          <cell r="AJ9">
            <v>9.1612903225806477</v>
          </cell>
          <cell r="AK9">
            <v>9.8000000000000007</v>
          </cell>
          <cell r="AL9">
            <v>9.32258064516129</v>
          </cell>
          <cell r="AM9">
            <v>10.193548387096776</v>
          </cell>
          <cell r="AN9">
            <v>8.4333333333333336</v>
          </cell>
          <cell r="AO9">
            <v>11</v>
          </cell>
          <cell r="AP9">
            <v>9.3666666666666654</v>
          </cell>
          <cell r="AQ9">
            <v>8.4838709677419342</v>
          </cell>
          <cell r="AR9">
            <v>9.806451612903226</v>
          </cell>
          <cell r="AS9">
            <v>8.5</v>
          </cell>
          <cell r="AT9">
            <v>9.2903225806451619</v>
          </cell>
          <cell r="AU9">
            <v>10.7</v>
          </cell>
          <cell r="AV9">
            <v>10.709677419354838</v>
          </cell>
          <cell r="AW9">
            <v>9.3000000000000007</v>
          </cell>
        </row>
        <row r="10">
          <cell r="A10" t="str">
            <v>EliotCommunityHS / Waltham/ 130Dale</v>
          </cell>
          <cell r="D10">
            <v>4.5</v>
          </cell>
          <cell r="E10">
            <v>3.4516129032258065</v>
          </cell>
          <cell r="F10">
            <v>2.1</v>
          </cell>
          <cell r="G10">
            <v>4.7096774193548381</v>
          </cell>
          <cell r="H10">
            <v>3.967741935483871</v>
          </cell>
          <cell r="I10">
            <v>4.7857142857142865</v>
          </cell>
          <cell r="J10">
            <v>5.709677419354839</v>
          </cell>
          <cell r="K10">
            <v>5.4</v>
          </cell>
          <cell r="L10">
            <v>4.838709677419355</v>
          </cell>
          <cell r="M10">
            <v>4.666666666666667</v>
          </cell>
          <cell r="N10">
            <v>3.7096774193548381</v>
          </cell>
          <cell r="O10">
            <v>4.2258064516129039</v>
          </cell>
          <cell r="P10">
            <v>3.8333333333333335</v>
          </cell>
          <cell r="Q10">
            <v>3.129032258064516</v>
          </cell>
          <cell r="R10">
            <v>4.1333333333333329</v>
          </cell>
          <cell r="S10">
            <v>3.096774193548387</v>
          </cell>
          <cell r="T10">
            <v>4.709677419354839</v>
          </cell>
          <cell r="U10">
            <v>4.3793103448275863</v>
          </cell>
          <cell r="V10">
            <v>4.935483870967742</v>
          </cell>
          <cell r="W10">
            <v>4.5</v>
          </cell>
          <cell r="X10">
            <v>4.8064516129032251</v>
          </cell>
          <cell r="Y10">
            <v>4.8666666666666671</v>
          </cell>
          <cell r="Z10">
            <v>4.870967741935484</v>
          </cell>
          <cell r="AA10">
            <v>3.225806451612903</v>
          </cell>
          <cell r="AB10">
            <v>4.5333333333333332</v>
          </cell>
          <cell r="AC10">
            <v>4.5161290322580649</v>
          </cell>
          <cell r="AD10">
            <v>4.9333333333333336</v>
          </cell>
          <cell r="AE10">
            <v>3.096774193548387</v>
          </cell>
          <cell r="AF10">
            <v>3.838709677419355</v>
          </cell>
          <cell r="AG10">
            <v>4.2142857142857144</v>
          </cell>
          <cell r="AH10">
            <v>4.258064516129032</v>
          </cell>
          <cell r="AI10">
            <v>3.9666666666666668</v>
          </cell>
          <cell r="AJ10">
            <v>3.6129032258064515</v>
          </cell>
          <cell r="AK10">
            <v>4.833333333333333</v>
          </cell>
          <cell r="AL10">
            <v>4.67741935483871</v>
          </cell>
          <cell r="AM10">
            <v>4.5483870967741939</v>
          </cell>
          <cell r="AN10">
            <v>3.3</v>
          </cell>
          <cell r="AO10">
            <v>4.32258064516129</v>
          </cell>
          <cell r="AP10">
            <v>4.8333333333333339</v>
          </cell>
          <cell r="AQ10">
            <v>4.2903225806451619</v>
          </cell>
          <cell r="AR10">
            <v>3.3870967741935485</v>
          </cell>
          <cell r="AS10">
            <v>3.5357142857142856</v>
          </cell>
          <cell r="AT10">
            <v>5</v>
          </cell>
          <cell r="AU10">
            <v>4.3666666666666671</v>
          </cell>
          <cell r="AV10">
            <v>5</v>
          </cell>
          <cell r="AW10">
            <v>4.2</v>
          </cell>
        </row>
        <row r="11">
          <cell r="A11" t="str">
            <v>EliotCommunityHS/Arling/734-736Mass</v>
          </cell>
          <cell r="E11">
            <v>3.741935483870968</v>
          </cell>
          <cell r="F11">
            <v>4</v>
          </cell>
          <cell r="G11">
            <v>4.774193548387097</v>
          </cell>
          <cell r="H11">
            <v>5.4838709677419351</v>
          </cell>
          <cell r="I11">
            <v>5.5357142857142856</v>
          </cell>
          <cell r="J11">
            <v>2.225806451612903</v>
          </cell>
          <cell r="K11">
            <v>4.7666666666666657</v>
          </cell>
          <cell r="L11">
            <v>5.935483870967742</v>
          </cell>
          <cell r="M11">
            <v>5.7666666666666675</v>
          </cell>
          <cell r="N11">
            <v>4.9677419354838701</v>
          </cell>
          <cell r="O11">
            <v>4.225806451612903</v>
          </cell>
          <cell r="P11">
            <v>3.9333333333333336</v>
          </cell>
          <cell r="Q11">
            <v>2.4516129032258065</v>
          </cell>
          <cell r="R11">
            <v>5.1333333333333329</v>
          </cell>
          <cell r="S11">
            <v>3.225806451612903</v>
          </cell>
          <cell r="T11">
            <v>4.3870967741935489</v>
          </cell>
          <cell r="U11">
            <v>5.1379310344827589</v>
          </cell>
          <cell r="V11">
            <v>5.0322580645161281</v>
          </cell>
          <cell r="W11">
            <v>5.833333333333333</v>
          </cell>
          <cell r="X11">
            <v>5</v>
          </cell>
          <cell r="Y11">
            <v>5.3</v>
          </cell>
          <cell r="Z11">
            <v>3.7741935483870965</v>
          </cell>
          <cell r="AA11">
            <v>2.0322580645161286</v>
          </cell>
          <cell r="AB11">
            <v>3.4666666666666668</v>
          </cell>
          <cell r="AC11">
            <v>4.3548387096774199</v>
          </cell>
          <cell r="AD11">
            <v>4.5</v>
          </cell>
          <cell r="AE11">
            <v>4.387096774193548</v>
          </cell>
          <cell r="AF11">
            <v>4.741935483870968</v>
          </cell>
          <cell r="AG11">
            <v>5.2857142857142856</v>
          </cell>
          <cell r="AH11">
            <v>5.032258064516129</v>
          </cell>
          <cell r="AI11">
            <v>5.9</v>
          </cell>
          <cell r="AJ11">
            <v>5.8709677419354831</v>
          </cell>
          <cell r="AK11">
            <v>5.5333333333333341</v>
          </cell>
          <cell r="AL11">
            <v>5.387096774193548</v>
          </cell>
          <cell r="AM11">
            <v>6.1935483870967731</v>
          </cell>
          <cell r="AN11">
            <v>4.8333333333333339</v>
          </cell>
          <cell r="AO11">
            <v>5.6774193548387091</v>
          </cell>
          <cell r="AP11">
            <v>5.9333333333333336</v>
          </cell>
          <cell r="AQ11">
            <v>4.8709677419354831</v>
          </cell>
          <cell r="AR11">
            <v>5.870967741935484</v>
          </cell>
          <cell r="AS11">
            <v>5.5357142857142856</v>
          </cell>
          <cell r="AT11">
            <v>5.5806451612903221</v>
          </cell>
          <cell r="AU11">
            <v>4.9666666666666659</v>
          </cell>
          <cell r="AV11">
            <v>5.709677419354839</v>
          </cell>
          <cell r="AW11">
            <v>5.6</v>
          </cell>
        </row>
        <row r="12">
          <cell r="A12" t="str">
            <v>EliotCommunityHS/Dedham/20Harvey</v>
          </cell>
          <cell r="D12">
            <v>4</v>
          </cell>
          <cell r="E12">
            <v>3.8709677419354835</v>
          </cell>
          <cell r="F12">
            <v>4.2666666666666666</v>
          </cell>
          <cell r="G12">
            <v>4.096774193548387</v>
          </cell>
          <cell r="H12">
            <v>2.7741935483870965</v>
          </cell>
          <cell r="I12">
            <v>4.3214285714285712</v>
          </cell>
          <cell r="J12">
            <v>3.4838709677419355</v>
          </cell>
          <cell r="K12">
            <v>3.7</v>
          </cell>
          <cell r="L12">
            <v>4.5483870967741939</v>
          </cell>
          <cell r="M12">
            <v>5.9333333333333336</v>
          </cell>
          <cell r="N12">
            <v>5.5161290322580649</v>
          </cell>
          <cell r="O12">
            <v>5.4516129032258061</v>
          </cell>
          <cell r="P12">
            <v>4.9000000000000004</v>
          </cell>
          <cell r="Q12">
            <v>4.193548387096774</v>
          </cell>
          <cell r="R12">
            <v>5.4</v>
          </cell>
          <cell r="S12">
            <v>6</v>
          </cell>
          <cell r="T12">
            <v>4.5806451612903221</v>
          </cell>
          <cell r="U12">
            <v>4.7586206896551726</v>
          </cell>
          <cell r="V12">
            <v>5.193548387096774</v>
          </cell>
          <cell r="W12">
            <v>5.2</v>
          </cell>
          <cell r="X12">
            <v>5.709677419354839</v>
          </cell>
          <cell r="Y12">
            <v>5.3</v>
          </cell>
          <cell r="Z12">
            <v>5.096774193548387</v>
          </cell>
          <cell r="AA12">
            <v>5.096774193548387</v>
          </cell>
          <cell r="AB12">
            <v>4.666666666666667</v>
          </cell>
          <cell r="AC12">
            <v>5.4516129032258061</v>
          </cell>
          <cell r="AD12">
            <v>6</v>
          </cell>
          <cell r="AE12">
            <v>5.2580645161290311</v>
          </cell>
          <cell r="AF12">
            <v>4.741935483870968</v>
          </cell>
          <cell r="AG12">
            <v>5.1785714285714279</v>
          </cell>
          <cell r="AH12">
            <v>5.5483870967741939</v>
          </cell>
          <cell r="AI12">
            <v>5.5333333333333332</v>
          </cell>
          <cell r="AJ12">
            <v>5.806451612903226</v>
          </cell>
          <cell r="AK12">
            <v>5.9333333333333336</v>
          </cell>
          <cell r="AL12">
            <v>5.258064516129032</v>
          </cell>
          <cell r="AM12">
            <v>4.967741935483871</v>
          </cell>
          <cell r="AN12">
            <v>2.7</v>
          </cell>
          <cell r="AO12">
            <v>3.5161290322580649</v>
          </cell>
          <cell r="AP12">
            <v>4.5</v>
          </cell>
          <cell r="AQ12">
            <v>4.032258064516129</v>
          </cell>
          <cell r="AR12">
            <v>2.903225806451613</v>
          </cell>
          <cell r="AS12">
            <v>2.8214285714285712</v>
          </cell>
          <cell r="AT12">
            <v>2.8387096774193545</v>
          </cell>
          <cell r="AU12">
            <v>4.5</v>
          </cell>
          <cell r="AV12">
            <v>5.4838709677419359</v>
          </cell>
          <cell r="AW12">
            <v>5.4666666666666668</v>
          </cell>
        </row>
        <row r="13">
          <cell r="A13" t="str">
            <v>EliotCommunityHS/JamPlain/281HydePk</v>
          </cell>
          <cell r="B13">
            <v>5</v>
          </cell>
          <cell r="C13">
            <v>7.258064516129032</v>
          </cell>
          <cell r="D13">
            <v>9.3666666666666654</v>
          </cell>
          <cell r="E13">
            <v>5.838709677419355</v>
          </cell>
          <cell r="F13">
            <v>9.5</v>
          </cell>
          <cell r="G13">
            <v>6.6451612903225792</v>
          </cell>
          <cell r="H13">
            <v>5.2580645161290311</v>
          </cell>
          <cell r="I13">
            <v>9.928571428571427</v>
          </cell>
          <cell r="J13">
            <v>10.935483870967742</v>
          </cell>
          <cell r="K13">
            <v>8.5666666666666664</v>
          </cell>
          <cell r="L13">
            <v>11.258064516129032</v>
          </cell>
          <cell r="M13">
            <v>11.066666666666666</v>
          </cell>
          <cell r="N13">
            <v>10.387096774193548</v>
          </cell>
          <cell r="O13">
            <v>10.290322580645162</v>
          </cell>
          <cell r="P13">
            <v>9.6999999999999993</v>
          </cell>
          <cell r="Q13">
            <v>11.548387096774194</v>
          </cell>
          <cell r="R13">
            <v>3.5333333333333337</v>
          </cell>
          <cell r="S13">
            <v>9.0322580645161299</v>
          </cell>
          <cell r="T13">
            <v>10.161290322580644</v>
          </cell>
          <cell r="U13">
            <v>11.620689655172416</v>
          </cell>
          <cell r="V13">
            <v>8.6451612903225836</v>
          </cell>
          <cell r="W13">
            <v>0.53333333333333333</v>
          </cell>
        </row>
        <row r="14">
          <cell r="A14" t="str">
            <v>EliotCommunityHS/Lynn/12OrchardSt</v>
          </cell>
          <cell r="C14">
            <v>3.129032258064516</v>
          </cell>
          <cell r="D14">
            <v>3.4333333333333331</v>
          </cell>
          <cell r="E14">
            <v>4.2258064516129039</v>
          </cell>
          <cell r="F14">
            <v>4.8</v>
          </cell>
          <cell r="G14">
            <v>4.709677419354839</v>
          </cell>
          <cell r="H14">
            <v>3.741935483870968</v>
          </cell>
          <cell r="I14">
            <v>5.7142857142857135</v>
          </cell>
          <cell r="J14">
            <v>5.6451612903225801</v>
          </cell>
          <cell r="K14">
            <v>4.5333333333333332</v>
          </cell>
          <cell r="L14">
            <v>4.4516129032258061</v>
          </cell>
          <cell r="M14">
            <v>4.666666666666667</v>
          </cell>
          <cell r="N14">
            <v>3.967741935483871</v>
          </cell>
          <cell r="O14">
            <v>4.3548387096774199</v>
          </cell>
          <cell r="P14">
            <v>2.9666666666666663</v>
          </cell>
          <cell r="Q14">
            <v>5.935483870967742</v>
          </cell>
          <cell r="R14">
            <v>4</v>
          </cell>
          <cell r="S14">
            <v>3.064516129032258</v>
          </cell>
          <cell r="T14">
            <v>3.935483870967742</v>
          </cell>
          <cell r="U14">
            <v>2.2758620689655173</v>
          </cell>
          <cell r="V14">
            <v>3.064516129032258</v>
          </cell>
          <cell r="W14">
            <v>3.0333333333333332</v>
          </cell>
          <cell r="X14">
            <v>2.6774193548387095</v>
          </cell>
          <cell r="Y14">
            <v>4.8666666666666671</v>
          </cell>
          <cell r="Z14">
            <v>3.935483870967742</v>
          </cell>
          <cell r="AA14">
            <v>3.5806451612903225</v>
          </cell>
          <cell r="AB14">
            <v>4.5333333333333332</v>
          </cell>
          <cell r="AC14">
            <v>5.32258064516129</v>
          </cell>
          <cell r="AD14">
            <v>3.0666666666666669</v>
          </cell>
          <cell r="AE14">
            <v>2</v>
          </cell>
          <cell r="AF14">
            <v>4.129032258064516</v>
          </cell>
          <cell r="AG14">
            <v>4.4285714285714288</v>
          </cell>
          <cell r="AH14">
            <v>5</v>
          </cell>
          <cell r="AI14">
            <v>4.4333333333333336</v>
          </cell>
          <cell r="AJ14">
            <v>5.5161290322580641</v>
          </cell>
          <cell r="AK14">
            <v>3.333333333333333</v>
          </cell>
          <cell r="AL14">
            <v>4.774193548387097</v>
          </cell>
          <cell r="AM14">
            <v>4.6774193548387091</v>
          </cell>
          <cell r="AN14">
            <v>5.3</v>
          </cell>
          <cell r="AO14">
            <v>4.6451612903225801</v>
          </cell>
          <cell r="AP14">
            <v>3.5</v>
          </cell>
          <cell r="AQ14">
            <v>2.6129032258064515</v>
          </cell>
          <cell r="AR14">
            <v>5.6129032258064511</v>
          </cell>
          <cell r="AS14">
            <v>2.7857142857142856</v>
          </cell>
          <cell r="AT14">
            <v>4.096774193548387</v>
          </cell>
          <cell r="AU14">
            <v>4.7666666666666666</v>
          </cell>
          <cell r="AV14">
            <v>5.5806451612903221</v>
          </cell>
          <cell r="AW14">
            <v>4.0666666666666673</v>
          </cell>
        </row>
        <row r="15">
          <cell r="A15" t="str">
            <v>EliotCommunityHS/Medford/159Allston</v>
          </cell>
          <cell r="B15">
            <v>5.6451612903225801</v>
          </cell>
          <cell r="C15">
            <v>6.8387096774193541</v>
          </cell>
          <cell r="D15">
            <v>3.9666666666666668</v>
          </cell>
          <cell r="E15">
            <v>5.129032258064516</v>
          </cell>
          <cell r="F15">
            <v>7.0333333333333341</v>
          </cell>
          <cell r="G15">
            <v>7.1290322580645151</v>
          </cell>
          <cell r="H15">
            <v>6.4516129032258052</v>
          </cell>
          <cell r="I15">
            <v>6.5357142857142865</v>
          </cell>
          <cell r="J15">
            <v>7.838709677419355</v>
          </cell>
          <cell r="K15">
            <v>7.3666666666666671</v>
          </cell>
          <cell r="L15">
            <v>6.8064516129032251</v>
          </cell>
          <cell r="M15">
            <v>7.2</v>
          </cell>
          <cell r="N15">
            <v>7.129032258064516</v>
          </cell>
          <cell r="O15">
            <v>6.5483870967741931</v>
          </cell>
          <cell r="P15">
            <v>4.5</v>
          </cell>
          <cell r="Q15">
            <v>5.9677419354838701</v>
          </cell>
          <cell r="R15">
            <v>5.166666666666667</v>
          </cell>
          <cell r="S15">
            <v>6.8387096774193541</v>
          </cell>
          <cell r="T15">
            <v>7.1612903225806459</v>
          </cell>
          <cell r="U15">
            <v>3</v>
          </cell>
          <cell r="V15">
            <v>6.064516129032258</v>
          </cell>
          <cell r="W15">
            <v>6.9666666666666668</v>
          </cell>
          <cell r="X15">
            <v>7.1290322580645169</v>
          </cell>
          <cell r="Y15">
            <v>6.2</v>
          </cell>
          <cell r="Z15">
            <v>5.8709677419354831</v>
          </cell>
          <cell r="AA15">
            <v>7.8709677419354849</v>
          </cell>
          <cell r="AB15">
            <v>7.0333333333333332</v>
          </cell>
          <cell r="AC15">
            <v>5.5806451612903221</v>
          </cell>
          <cell r="AD15">
            <v>4.0666666666666664</v>
          </cell>
          <cell r="AE15">
            <v>5.935483870967742</v>
          </cell>
          <cell r="AF15">
            <v>6.903225806451613</v>
          </cell>
          <cell r="AG15">
            <v>6.0714285714285712</v>
          </cell>
          <cell r="AH15">
            <v>7.3870967741935489</v>
          </cell>
          <cell r="AI15">
            <v>6.8</v>
          </cell>
          <cell r="AJ15">
            <v>7.806451612903226</v>
          </cell>
          <cell r="AK15">
            <v>6.3333333333333321</v>
          </cell>
          <cell r="AL15">
            <v>7.1290322580645151</v>
          </cell>
          <cell r="AM15">
            <v>6.6129032258064511</v>
          </cell>
          <cell r="AN15">
            <v>5</v>
          </cell>
          <cell r="AO15">
            <v>7.5483870967741931</v>
          </cell>
          <cell r="AP15">
            <v>6.8666666666666663</v>
          </cell>
          <cell r="AQ15">
            <v>6.8064516129032269</v>
          </cell>
          <cell r="AR15">
            <v>6.8064516129032242</v>
          </cell>
          <cell r="AS15">
            <v>7.2857142857142865</v>
          </cell>
          <cell r="AT15">
            <v>4.9677419354838701</v>
          </cell>
          <cell r="AU15">
            <v>6.2</v>
          </cell>
          <cell r="AV15">
            <v>6.032258064516129</v>
          </cell>
          <cell r="AW15">
            <v>7.166666666666667</v>
          </cell>
        </row>
        <row r="16">
          <cell r="A16" t="str">
            <v>EliotCommunityHS/NewBedford/163Coun</v>
          </cell>
          <cell r="E16">
            <v>0.61290322580645151</v>
          </cell>
          <cell r="F16">
            <v>6.4333333333333336</v>
          </cell>
          <cell r="G16">
            <v>6.9677419354838719</v>
          </cell>
          <cell r="H16">
            <v>5.5161290322580649</v>
          </cell>
          <cell r="I16">
            <v>5.9642857142857144</v>
          </cell>
          <cell r="J16">
            <v>7.1935483870967749</v>
          </cell>
          <cell r="K16">
            <v>7.4333333333333336</v>
          </cell>
          <cell r="L16">
            <v>4.935483870967742</v>
          </cell>
          <cell r="M16">
            <v>5.4333333333333336</v>
          </cell>
          <cell r="N16">
            <v>7.064516129032258</v>
          </cell>
          <cell r="O16">
            <v>7.645161290322581</v>
          </cell>
          <cell r="P16">
            <v>8.0333333333333332</v>
          </cell>
          <cell r="Q16">
            <v>7</v>
          </cell>
          <cell r="R16">
            <v>7.1</v>
          </cell>
          <cell r="S16">
            <v>6.935483870967742</v>
          </cell>
          <cell r="T16">
            <v>7.4838709677419351</v>
          </cell>
          <cell r="U16">
            <v>6.6896551724137927</v>
          </cell>
          <cell r="V16">
            <v>6.6129032258064511</v>
          </cell>
          <cell r="W16">
            <v>6.7333333333333325</v>
          </cell>
          <cell r="X16">
            <v>7.9354838709677429</v>
          </cell>
          <cell r="Y16">
            <v>7.7</v>
          </cell>
          <cell r="Z16">
            <v>6.7096774193548381</v>
          </cell>
          <cell r="AA16">
            <v>7.806451612903226</v>
          </cell>
          <cell r="AB16">
            <v>7.9</v>
          </cell>
          <cell r="AC16">
            <v>7.5161290322580649</v>
          </cell>
          <cell r="AD16">
            <v>5.7</v>
          </cell>
          <cell r="AE16">
            <v>4.838709677419355</v>
          </cell>
          <cell r="AF16">
            <v>6.5161290322580649</v>
          </cell>
          <cell r="AG16">
            <v>7.0714285714285703</v>
          </cell>
          <cell r="AH16">
            <v>7.161290322580645</v>
          </cell>
          <cell r="AI16">
            <v>6.833333333333333</v>
          </cell>
          <cell r="AJ16">
            <v>6</v>
          </cell>
          <cell r="AK16">
            <v>7.5333333333333332</v>
          </cell>
          <cell r="AL16">
            <v>7.580645161290323</v>
          </cell>
          <cell r="AM16">
            <v>5.9032258064516121</v>
          </cell>
          <cell r="AN16">
            <v>5.8666666666666671</v>
          </cell>
          <cell r="AO16">
            <v>5.32258064516129</v>
          </cell>
          <cell r="AP16">
            <v>5.8333333333333339</v>
          </cell>
          <cell r="AQ16">
            <v>5.903225806451613</v>
          </cell>
          <cell r="AR16">
            <v>6.5483870967741931</v>
          </cell>
          <cell r="AS16">
            <v>7</v>
          </cell>
          <cell r="AT16">
            <v>6.0322580645161281</v>
          </cell>
          <cell r="AU16">
            <v>5.4666666666666659</v>
          </cell>
          <cell r="AV16">
            <v>6.6451612903225801</v>
          </cell>
          <cell r="AW16">
            <v>7.333333333333333</v>
          </cell>
        </row>
        <row r="17">
          <cell r="A17" t="str">
            <v>EliotCommunityHS/Wakefield/18 Lafay</v>
          </cell>
          <cell r="F17">
            <v>0.93333333333333335</v>
          </cell>
          <cell r="G17">
            <v>4.129032258064516</v>
          </cell>
          <cell r="H17">
            <v>3.6129032258064511</v>
          </cell>
          <cell r="I17">
            <v>4.2142857142857144</v>
          </cell>
          <cell r="J17">
            <v>4.2580645161290329</v>
          </cell>
          <cell r="K17">
            <v>4.0666666666666664</v>
          </cell>
          <cell r="L17">
            <v>3.8387096774193545</v>
          </cell>
          <cell r="M17">
            <v>4.166666666666667</v>
          </cell>
          <cell r="N17">
            <v>4.741935483870968</v>
          </cell>
          <cell r="O17">
            <v>4</v>
          </cell>
          <cell r="P17">
            <v>3.9333333333333336</v>
          </cell>
          <cell r="Q17">
            <v>4.064516129032258</v>
          </cell>
          <cell r="R17">
            <v>4.7</v>
          </cell>
          <cell r="S17">
            <v>3.967741935483871</v>
          </cell>
          <cell r="T17">
            <v>4.225806451612903</v>
          </cell>
          <cell r="U17">
            <v>4.9655172413793105</v>
          </cell>
          <cell r="V17">
            <v>3.8709677419354835</v>
          </cell>
          <cell r="W17">
            <v>4.833333333333333</v>
          </cell>
          <cell r="X17">
            <v>3.3548387096774195</v>
          </cell>
          <cell r="Y17">
            <v>4.4333333333333336</v>
          </cell>
          <cell r="Z17">
            <v>5.8064516129032251</v>
          </cell>
          <cell r="AA17">
            <v>4.032258064516129</v>
          </cell>
          <cell r="AB17">
            <v>2.9333333333333336</v>
          </cell>
          <cell r="AC17">
            <v>4.741935483870968</v>
          </cell>
          <cell r="AD17">
            <v>4.3666666666666671</v>
          </cell>
          <cell r="AE17">
            <v>4.290322580645161</v>
          </cell>
          <cell r="AF17">
            <v>4.225806451612903</v>
          </cell>
          <cell r="AG17">
            <v>3.5</v>
          </cell>
          <cell r="AH17">
            <v>4.5483870967741939</v>
          </cell>
          <cell r="AI17">
            <v>3.7666666666666666</v>
          </cell>
          <cell r="AJ17">
            <v>4.4838709677419359</v>
          </cell>
          <cell r="AK17">
            <v>3.9333333333333336</v>
          </cell>
          <cell r="AL17">
            <v>4.032258064516129</v>
          </cell>
          <cell r="AM17">
            <v>2.9032258064516125</v>
          </cell>
          <cell r="AN17">
            <v>3.6333333333333333</v>
          </cell>
          <cell r="AO17">
            <v>4.709677419354839</v>
          </cell>
          <cell r="AP17">
            <v>4.1666666666666661</v>
          </cell>
          <cell r="AQ17">
            <v>4.258064516129032</v>
          </cell>
          <cell r="AR17">
            <v>3.7096774193548385</v>
          </cell>
          <cell r="AS17">
            <v>4.2857142857142856</v>
          </cell>
          <cell r="AT17">
            <v>4.290322580645161</v>
          </cell>
          <cell r="AU17">
            <v>4.3</v>
          </cell>
          <cell r="AV17">
            <v>4.5161290322580641</v>
          </cell>
          <cell r="AW17">
            <v>4.5</v>
          </cell>
        </row>
        <row r="18">
          <cell r="A18" t="str">
            <v>Gandara / Greenfield / 107 Conway</v>
          </cell>
          <cell r="F18">
            <v>2.2333333333333334</v>
          </cell>
          <cell r="G18">
            <v>1.129032258064516</v>
          </cell>
          <cell r="H18">
            <v>0.5161290322580645</v>
          </cell>
          <cell r="I18">
            <v>1.75</v>
          </cell>
          <cell r="J18">
            <v>5.387096774193548</v>
          </cell>
          <cell r="K18">
            <v>6.8</v>
          </cell>
          <cell r="L18">
            <v>5.8709677419354831</v>
          </cell>
          <cell r="M18">
            <v>4.8666666666666671</v>
          </cell>
          <cell r="N18">
            <v>7.9032258064516112</v>
          </cell>
          <cell r="O18">
            <v>8.7741935483870961</v>
          </cell>
          <cell r="P18">
            <v>9.1333333333333329</v>
          </cell>
          <cell r="Q18">
            <v>9.2903225806451601</v>
          </cell>
          <cell r="R18">
            <v>10.633333333333335</v>
          </cell>
          <cell r="S18">
            <v>10.096774193548388</v>
          </cell>
          <cell r="T18">
            <v>9.1612903225806441</v>
          </cell>
          <cell r="U18">
            <v>9.4482758620689662</v>
          </cell>
          <cell r="V18">
            <v>10.935483870967742</v>
          </cell>
          <cell r="W18">
            <v>9.7666666666666657</v>
          </cell>
          <cell r="X18">
            <v>10.516129032258064</v>
          </cell>
          <cell r="Y18">
            <v>10.4</v>
          </cell>
          <cell r="Z18">
            <v>10.70967741935484</v>
          </cell>
          <cell r="AA18">
            <v>11.35483870967742</v>
          </cell>
          <cell r="AB18">
            <v>10.166666666666664</v>
          </cell>
          <cell r="AC18">
            <v>10.677419354838708</v>
          </cell>
          <cell r="AD18">
            <v>10.733333333333336</v>
          </cell>
          <cell r="AE18">
            <v>10.806451612903224</v>
          </cell>
          <cell r="AF18">
            <v>10.64516129032258</v>
          </cell>
          <cell r="AG18">
            <v>9.2142857142857153</v>
          </cell>
          <cell r="AH18">
            <v>9.193548387096774</v>
          </cell>
          <cell r="AI18">
            <v>10.733333333333333</v>
          </cell>
          <cell r="AJ18">
            <v>11.483870967741936</v>
          </cell>
          <cell r="AK18">
            <v>9.0333333333333332</v>
          </cell>
          <cell r="AL18">
            <v>8.7741935483870961</v>
          </cell>
          <cell r="AM18">
            <v>9.7096774193548399</v>
          </cell>
          <cell r="AN18">
            <v>9.6333333333333329</v>
          </cell>
          <cell r="AO18">
            <v>10.580645161290322</v>
          </cell>
          <cell r="AP18">
            <v>10.766666666666667</v>
          </cell>
          <cell r="AQ18">
            <v>10</v>
          </cell>
          <cell r="AR18">
            <v>9.32258064516129</v>
          </cell>
          <cell r="AS18">
            <v>10.535714285714285</v>
          </cell>
          <cell r="AT18">
            <v>11.387096774193548</v>
          </cell>
          <cell r="AU18">
            <v>13.666666666666668</v>
          </cell>
          <cell r="AV18">
            <v>11.709677419354838</v>
          </cell>
          <cell r="AW18">
            <v>13.8</v>
          </cell>
        </row>
        <row r="19">
          <cell r="A19" t="str">
            <v>Gandara / Holyoke / 27-29 Canby St</v>
          </cell>
          <cell r="F19">
            <v>2.8333333333333335</v>
          </cell>
          <cell r="G19">
            <v>2.774193548387097</v>
          </cell>
          <cell r="H19">
            <v>2.161290322580645</v>
          </cell>
          <cell r="I19">
            <v>3.3571428571428572</v>
          </cell>
          <cell r="J19">
            <v>6.9354838709677411</v>
          </cell>
          <cell r="K19">
            <v>11.433333333333332</v>
          </cell>
          <cell r="L19">
            <v>9.4193548387096744</v>
          </cell>
          <cell r="M19">
            <v>11.533333333333335</v>
          </cell>
          <cell r="N19">
            <v>10.838709677419354</v>
          </cell>
          <cell r="O19">
            <v>10.612903225806454</v>
          </cell>
          <cell r="P19">
            <v>10.733333333333336</v>
          </cell>
          <cell r="Q19">
            <v>11.064516129032256</v>
          </cell>
          <cell r="R19">
            <v>11.5</v>
          </cell>
          <cell r="S19">
            <v>11.806451612903224</v>
          </cell>
          <cell r="T19">
            <v>11.806451612903226</v>
          </cell>
          <cell r="U19">
            <v>11.724137931034482</v>
          </cell>
          <cell r="V19">
            <v>11.774193548387094</v>
          </cell>
          <cell r="W19">
            <v>11.7</v>
          </cell>
          <cell r="X19">
            <v>11.70967741935484</v>
          </cell>
          <cell r="Y19">
            <v>10.933333333333332</v>
          </cell>
          <cell r="Z19">
            <v>11.548387096774192</v>
          </cell>
          <cell r="AA19">
            <v>11.451612903225806</v>
          </cell>
          <cell r="AB19">
            <v>11.366666666666665</v>
          </cell>
          <cell r="AC19">
            <v>11.935483870967742</v>
          </cell>
          <cell r="AD19">
            <v>12.3</v>
          </cell>
          <cell r="AE19">
            <v>11.451612903225806</v>
          </cell>
          <cell r="AF19">
            <v>10.838709677419354</v>
          </cell>
          <cell r="AG19">
            <v>10.821428571428571</v>
          </cell>
          <cell r="AH19">
            <v>10.870967741935484</v>
          </cell>
          <cell r="AI19">
            <v>9.1</v>
          </cell>
          <cell r="AJ19">
            <v>10.838709677419354</v>
          </cell>
          <cell r="AK19">
            <v>10.3</v>
          </cell>
          <cell r="AL19">
            <v>11.41935483870968</v>
          </cell>
          <cell r="AM19">
            <v>11.03225806451613</v>
          </cell>
          <cell r="AN19">
            <v>10.666666666666666</v>
          </cell>
          <cell r="AO19">
            <v>11</v>
          </cell>
          <cell r="AP19">
            <v>11.4</v>
          </cell>
          <cell r="AQ19">
            <v>9.4838709677419359</v>
          </cell>
          <cell r="AR19">
            <v>10.774193548387096</v>
          </cell>
          <cell r="AS19">
            <v>10.607142857142858</v>
          </cell>
          <cell r="AT19">
            <v>12</v>
          </cell>
          <cell r="AU19">
            <v>13.5</v>
          </cell>
          <cell r="AV19">
            <v>13.129032258064516</v>
          </cell>
          <cell r="AW19">
            <v>13.166666666666666</v>
          </cell>
        </row>
        <row r="20">
          <cell r="A20" t="str">
            <v>Gandara / Springfield / 25 Moorland</v>
          </cell>
          <cell r="G20">
            <v>2</v>
          </cell>
          <cell r="H20">
            <v>7.6129032258064511</v>
          </cell>
          <cell r="I20">
            <v>7.4285714285714288</v>
          </cell>
          <cell r="J20">
            <v>8.870967741935484</v>
          </cell>
          <cell r="K20">
            <v>8.5</v>
          </cell>
          <cell r="L20">
            <v>6.0645161290322589</v>
          </cell>
          <cell r="M20">
            <v>6.9333333333333327</v>
          </cell>
          <cell r="N20">
            <v>6.258064516129032</v>
          </cell>
          <cell r="O20">
            <v>7.1612903225806441</v>
          </cell>
          <cell r="P20">
            <v>9.4666666666666668</v>
          </cell>
          <cell r="Q20">
            <v>8.1612903225806459</v>
          </cell>
          <cell r="R20">
            <v>7.8333333333333348</v>
          </cell>
          <cell r="S20">
            <v>8.0645161290322598</v>
          </cell>
          <cell r="T20">
            <v>8</v>
          </cell>
          <cell r="U20">
            <v>7.9655172413793114</v>
          </cell>
          <cell r="V20">
            <v>7.6451612903225792</v>
          </cell>
          <cell r="W20">
            <v>8.1333333333333329</v>
          </cell>
          <cell r="X20">
            <v>8.7741935483870961</v>
          </cell>
          <cell r="Y20">
            <v>8.2666666666666657</v>
          </cell>
          <cell r="Z20">
            <v>7.419354838709677</v>
          </cell>
          <cell r="AA20">
            <v>8.0322580645161281</v>
          </cell>
          <cell r="AB20">
            <v>8.5</v>
          </cell>
          <cell r="AC20">
            <v>9.8387096774193559</v>
          </cell>
          <cell r="AD20">
            <v>9.3666666666666671</v>
          </cell>
          <cell r="AE20">
            <v>8.0322580645161281</v>
          </cell>
          <cell r="AF20">
            <v>6.354838709677419</v>
          </cell>
          <cell r="AG20">
            <v>7.5714285714285703</v>
          </cell>
          <cell r="AH20">
            <v>7.032258064516129</v>
          </cell>
          <cell r="AI20">
            <v>8.2666666666666675</v>
          </cell>
          <cell r="AJ20">
            <v>8.3548387096774199</v>
          </cell>
          <cell r="AK20">
            <v>9.9333333333333336</v>
          </cell>
          <cell r="AL20">
            <v>8.9032258064516121</v>
          </cell>
          <cell r="AM20">
            <v>8.6451612903225801</v>
          </cell>
          <cell r="AN20">
            <v>8.4</v>
          </cell>
          <cell r="AO20">
            <v>8.5483870967741939</v>
          </cell>
          <cell r="AP20">
            <v>7.5333333333333332</v>
          </cell>
          <cell r="AQ20">
            <v>7.354838709677419</v>
          </cell>
          <cell r="AR20">
            <v>7.0967741935483861</v>
          </cell>
          <cell r="AS20">
            <v>6.3928571428571423</v>
          </cell>
          <cell r="AT20">
            <v>7.4838709677419359</v>
          </cell>
          <cell r="AU20">
            <v>8.3333333333333321</v>
          </cell>
          <cell r="AV20">
            <v>7.6774193548387091</v>
          </cell>
          <cell r="AW20">
            <v>7.3666666666666663</v>
          </cell>
        </row>
        <row r="21">
          <cell r="A21" t="str">
            <v>Gandara / Springfield / 353 MapleSt</v>
          </cell>
          <cell r="F21">
            <v>5.2</v>
          </cell>
          <cell r="G21">
            <v>8.935483870967742</v>
          </cell>
          <cell r="H21">
            <v>10.903225806451612</v>
          </cell>
          <cell r="I21">
            <v>9.3571428571428577</v>
          </cell>
          <cell r="J21">
            <v>7.4516129032258061</v>
          </cell>
          <cell r="K21">
            <v>10.9</v>
          </cell>
          <cell r="L21">
            <v>10.677419354838712</v>
          </cell>
          <cell r="M21">
            <v>13.3</v>
          </cell>
          <cell r="N21">
            <v>13.612903225806452</v>
          </cell>
          <cell r="O21">
            <v>14.03225806451613</v>
          </cell>
          <cell r="P21">
            <v>14.633333333333335</v>
          </cell>
          <cell r="Q21">
            <v>14.838709677419354</v>
          </cell>
          <cell r="R21">
            <v>14.666666666666666</v>
          </cell>
          <cell r="S21">
            <v>10.903225806451612</v>
          </cell>
          <cell r="T21">
            <v>12.774193548387094</v>
          </cell>
          <cell r="U21">
            <v>14.310344827586206</v>
          </cell>
          <cell r="V21">
            <v>14.548387096774192</v>
          </cell>
          <cell r="W21">
            <v>14.9</v>
          </cell>
          <cell r="X21">
            <v>14.935483870967742</v>
          </cell>
          <cell r="Y21">
            <v>14.933333333333334</v>
          </cell>
          <cell r="Z21">
            <v>14.96774193548387</v>
          </cell>
          <cell r="AA21">
            <v>14.322580645161288</v>
          </cell>
          <cell r="AB21">
            <v>14.566666666666668</v>
          </cell>
          <cell r="AC21">
            <v>14.258064516129032</v>
          </cell>
          <cell r="AD21">
            <v>13.933333333333334</v>
          </cell>
          <cell r="AE21">
            <v>14.64516129032258</v>
          </cell>
          <cell r="AF21">
            <v>14.193548387096776</v>
          </cell>
          <cell r="AG21">
            <v>14.321428571428571</v>
          </cell>
          <cell r="AH21">
            <v>14.483870967741934</v>
          </cell>
          <cell r="AI21">
            <v>14.766666666666667</v>
          </cell>
          <cell r="AJ21">
            <v>14.483870967741934</v>
          </cell>
          <cell r="AK21">
            <v>14.866666666666669</v>
          </cell>
          <cell r="AL21">
            <v>14.967741935483872</v>
          </cell>
          <cell r="AM21">
            <v>14.870967741935484</v>
          </cell>
          <cell r="AN21">
            <v>14.333333333333332</v>
          </cell>
          <cell r="AO21">
            <v>14.58064516129032</v>
          </cell>
          <cell r="AP21">
            <v>13.833333333333336</v>
          </cell>
          <cell r="AQ21">
            <v>13.2258064516129</v>
          </cell>
          <cell r="AR21">
            <v>12.903225806451612</v>
          </cell>
          <cell r="AS21">
            <v>14.428571428571429</v>
          </cell>
          <cell r="AT21">
            <v>16.290322580645164</v>
          </cell>
          <cell r="AU21">
            <v>17.733333333333338</v>
          </cell>
          <cell r="AV21">
            <v>16.838709677419356</v>
          </cell>
          <cell r="AW21">
            <v>17.5</v>
          </cell>
        </row>
        <row r="22">
          <cell r="A22" t="str">
            <v>GermaineLawrence/Arlington/18Clarem</v>
          </cell>
          <cell r="D22">
            <v>7.6333333333333337</v>
          </cell>
          <cell r="E22">
            <v>8.4193548387096779</v>
          </cell>
          <cell r="F22">
            <v>7.8666666666666671</v>
          </cell>
          <cell r="G22">
            <v>7.2903225806451619</v>
          </cell>
          <cell r="H22">
            <v>8.5483870967741922</v>
          </cell>
          <cell r="I22">
            <v>8.1071428571428577</v>
          </cell>
          <cell r="J22">
            <v>8.935483870967742</v>
          </cell>
          <cell r="K22">
            <v>9.0333333333333332</v>
          </cell>
          <cell r="L22">
            <v>11.354838709677422</v>
          </cell>
          <cell r="M22">
            <v>11.9</v>
          </cell>
          <cell r="N22">
            <v>12.096774193548386</v>
          </cell>
          <cell r="O22">
            <v>11.709677419354838</v>
          </cell>
          <cell r="P22">
            <v>7.6</v>
          </cell>
          <cell r="Q22">
            <v>11.67741935483871</v>
          </cell>
          <cell r="R22">
            <v>10.9</v>
          </cell>
          <cell r="S22">
            <v>11</v>
          </cell>
          <cell r="T22">
            <v>10.935483870967742</v>
          </cell>
          <cell r="U22">
            <v>11.862068965517238</v>
          </cell>
          <cell r="V22">
            <v>11.483870967741938</v>
          </cell>
          <cell r="W22">
            <v>12.2</v>
          </cell>
          <cell r="X22">
            <v>10.935483870967742</v>
          </cell>
          <cell r="Y22">
            <v>10.366666666666667</v>
          </cell>
          <cell r="Z22">
            <v>11.74193548387097</v>
          </cell>
          <cell r="AA22">
            <v>12.32258064516129</v>
          </cell>
          <cell r="AB22">
            <v>10.266666666666666</v>
          </cell>
          <cell r="AC22">
            <v>9.7419354838709697</v>
          </cell>
          <cell r="AD22">
            <v>10.866666666666667</v>
          </cell>
          <cell r="AE22">
            <v>9.2258064516129039</v>
          </cell>
          <cell r="AF22">
            <v>10.61290322580645</v>
          </cell>
          <cell r="AG22">
            <v>9.6785714285714288</v>
          </cell>
          <cell r="AH22">
            <v>11.903225806451614</v>
          </cell>
          <cell r="AI22">
            <v>12.233333333333333</v>
          </cell>
          <cell r="AJ22">
            <v>12.483870967741934</v>
          </cell>
          <cell r="AK22">
            <v>11.633333333333333</v>
          </cell>
          <cell r="AL22">
            <v>12.032258064516128</v>
          </cell>
          <cell r="AM22">
            <v>10.419354838709676</v>
          </cell>
          <cell r="AN22">
            <v>10.466666666666669</v>
          </cell>
          <cell r="AO22">
            <v>11.548387096774196</v>
          </cell>
          <cell r="AP22">
            <v>10.6</v>
          </cell>
          <cell r="AQ22">
            <v>11.64516129032258</v>
          </cell>
          <cell r="AR22">
            <v>11.35483870967742</v>
          </cell>
          <cell r="AS22">
            <v>12</v>
          </cell>
          <cell r="AT22">
            <v>11.483870967741936</v>
          </cell>
          <cell r="AU22">
            <v>11.4</v>
          </cell>
          <cell r="AV22">
            <v>12.161290322580644</v>
          </cell>
          <cell r="AW22">
            <v>11.7</v>
          </cell>
        </row>
        <row r="23">
          <cell r="A23" t="str">
            <v>Harbor Schools/ Merrimac /100W.Main</v>
          </cell>
          <cell r="C23">
            <v>0.35483870967741937</v>
          </cell>
          <cell r="D23">
            <v>5.3</v>
          </cell>
          <cell r="E23">
            <v>7.064516129032258</v>
          </cell>
          <cell r="F23">
            <v>7.5</v>
          </cell>
          <cell r="G23">
            <v>6.6451612903225801</v>
          </cell>
          <cell r="H23">
            <v>8.6451612903225801</v>
          </cell>
          <cell r="I23">
            <v>6.5714285714285721</v>
          </cell>
          <cell r="J23">
            <v>9.3225806451612883</v>
          </cell>
          <cell r="K23">
            <v>10.666666666666668</v>
          </cell>
          <cell r="L23">
            <v>11.258064516129032</v>
          </cell>
          <cell r="M23">
            <v>9.5666666666666664</v>
          </cell>
          <cell r="N23">
            <v>10.903225806451614</v>
          </cell>
          <cell r="O23">
            <v>10.451612903225804</v>
          </cell>
          <cell r="P23">
            <v>10.5</v>
          </cell>
          <cell r="Q23">
            <v>9.387096774193548</v>
          </cell>
          <cell r="R23">
            <v>10.766666666666666</v>
          </cell>
          <cell r="S23">
            <v>9.7741935483870961</v>
          </cell>
          <cell r="T23">
            <v>10.258064516129034</v>
          </cell>
          <cell r="U23">
            <v>10.827586206896553</v>
          </cell>
          <cell r="V23">
            <v>11.064516129032258</v>
          </cell>
          <cell r="W23">
            <v>11.066666666666666</v>
          </cell>
          <cell r="X23">
            <v>11.516129032258064</v>
          </cell>
          <cell r="Y23">
            <v>11.533333333333333</v>
          </cell>
          <cell r="Z23">
            <v>11.129032258064516</v>
          </cell>
          <cell r="AA23">
            <v>10.709677419354838</v>
          </cell>
          <cell r="AB23">
            <v>11.466666666666667</v>
          </cell>
          <cell r="AC23">
            <v>11.741935483870968</v>
          </cell>
          <cell r="AD23">
            <v>11.5</v>
          </cell>
          <cell r="AE23">
            <v>11.645161290322582</v>
          </cell>
          <cell r="AF23">
            <v>11.096774193548388</v>
          </cell>
          <cell r="AG23">
            <v>11.75</v>
          </cell>
          <cell r="AH23">
            <v>11.258064516129034</v>
          </cell>
          <cell r="AI23">
            <v>11.666666666666666</v>
          </cell>
          <cell r="AJ23">
            <v>11.580645161290322</v>
          </cell>
          <cell r="AK23">
            <v>11.3</v>
          </cell>
          <cell r="AL23">
            <v>11.903225806451614</v>
          </cell>
          <cell r="AM23">
            <v>11.516129032258066</v>
          </cell>
          <cell r="AN23">
            <v>11.566666666666666</v>
          </cell>
          <cell r="AO23">
            <v>10.225806451612904</v>
          </cell>
          <cell r="AP23">
            <v>10.6</v>
          </cell>
          <cell r="AQ23">
            <v>9.870967741935484</v>
          </cell>
          <cell r="AR23">
            <v>8.064516129032258</v>
          </cell>
          <cell r="AS23">
            <v>10.928571428571429</v>
          </cell>
          <cell r="AT23">
            <v>10.774193548387098</v>
          </cell>
          <cell r="AU23">
            <v>10.566666666666666</v>
          </cell>
          <cell r="AV23">
            <v>11</v>
          </cell>
          <cell r="AW23">
            <v>10.199999999999999</v>
          </cell>
        </row>
        <row r="24">
          <cell r="A24" t="str">
            <v>Health and Education Services</v>
          </cell>
          <cell r="AR24">
            <v>6.4516129032258063E-2</v>
          </cell>
        </row>
        <row r="25">
          <cell r="A25" t="str">
            <v>HES / Beverly / 6 Echo Ave.</v>
          </cell>
          <cell r="B25">
            <v>3.4838709677419351</v>
          </cell>
          <cell r="C25">
            <v>8.4516129032258061</v>
          </cell>
          <cell r="D25">
            <v>8.4666666666666668</v>
          </cell>
          <cell r="E25">
            <v>8.6451612903225801</v>
          </cell>
          <cell r="F25">
            <v>10.6</v>
          </cell>
          <cell r="G25">
            <v>10.129032258064516</v>
          </cell>
          <cell r="H25">
            <v>11.32258064516129</v>
          </cell>
          <cell r="I25">
            <v>9.5714285714285712</v>
          </cell>
          <cell r="J25">
            <v>10.258064516129034</v>
          </cell>
          <cell r="K25">
            <v>9.6333333333333329</v>
          </cell>
          <cell r="L25">
            <v>10.93548387096774</v>
          </cell>
          <cell r="M25">
            <v>9.3333333333333321</v>
          </cell>
          <cell r="N25">
            <v>10.516129032258066</v>
          </cell>
          <cell r="O25">
            <v>10.516129032258064</v>
          </cell>
          <cell r="P25">
            <v>7.6333333333333337</v>
          </cell>
          <cell r="Q25">
            <v>9.3548387096774182</v>
          </cell>
          <cell r="R25">
            <v>7.5</v>
          </cell>
          <cell r="S25">
            <v>9.387096774193548</v>
          </cell>
          <cell r="T25">
            <v>8.258064516129032</v>
          </cell>
          <cell r="U25">
            <v>8.8965517241379288</v>
          </cell>
          <cell r="V25">
            <v>6.5161290322580641</v>
          </cell>
          <cell r="W25">
            <v>8.5</v>
          </cell>
          <cell r="X25">
            <v>9.935483870967742</v>
          </cell>
          <cell r="Y25">
            <v>8.1666666666666679</v>
          </cell>
          <cell r="Z25">
            <v>9.1935483870967758</v>
          </cell>
          <cell r="AA25">
            <v>10.548387096774192</v>
          </cell>
          <cell r="AB25">
            <v>11.533333333333331</v>
          </cell>
          <cell r="AC25">
            <v>8.5806451612903221</v>
          </cell>
          <cell r="AD25">
            <v>10.433333333333334</v>
          </cell>
          <cell r="AE25">
            <v>9.3870967741935498</v>
          </cell>
          <cell r="AF25">
            <v>8.8064516129032242</v>
          </cell>
          <cell r="AG25">
            <v>10.392857142857144</v>
          </cell>
          <cell r="AH25">
            <v>9.2903225806451601</v>
          </cell>
          <cell r="AI25">
            <v>10.3</v>
          </cell>
          <cell r="AJ25">
            <v>10.06451612903226</v>
          </cell>
          <cell r="AK25">
            <v>8.1666666666666661</v>
          </cell>
          <cell r="AL25">
            <v>9.7096774193548381</v>
          </cell>
          <cell r="AM25">
            <v>0.5161290322580645</v>
          </cell>
        </row>
        <row r="26">
          <cell r="A26" t="str">
            <v>HES / Haverhill / 8-10 Howard St</v>
          </cell>
          <cell r="I26">
            <v>1.4285714285714284</v>
          </cell>
          <cell r="J26">
            <v>6.5161290322580649</v>
          </cell>
          <cell r="K26">
            <v>7.5333333333333332</v>
          </cell>
          <cell r="L26">
            <v>5.6774193548387082</v>
          </cell>
          <cell r="M26">
            <v>7.4</v>
          </cell>
          <cell r="N26">
            <v>6.967741935483871</v>
          </cell>
          <cell r="O26">
            <v>6.6451612903225801</v>
          </cell>
          <cell r="P26">
            <v>3.9</v>
          </cell>
          <cell r="Q26">
            <v>3.5483870967741935</v>
          </cell>
          <cell r="R26">
            <v>3.9</v>
          </cell>
          <cell r="S26">
            <v>5.064516129032258</v>
          </cell>
          <cell r="T26">
            <v>6.870967741935484</v>
          </cell>
          <cell r="U26">
            <v>5.5862068965517242</v>
          </cell>
          <cell r="V26">
            <v>6</v>
          </cell>
          <cell r="W26">
            <v>5.9666666666666659</v>
          </cell>
          <cell r="X26">
            <v>5.161290322580645</v>
          </cell>
          <cell r="Y26">
            <v>5.3333333333333339</v>
          </cell>
          <cell r="Z26">
            <v>4.967741935483871</v>
          </cell>
          <cell r="AA26">
            <v>4.7096774193548381</v>
          </cell>
          <cell r="AB26">
            <v>5.0999999999999996</v>
          </cell>
          <cell r="AC26">
            <v>5.774193548387097</v>
          </cell>
          <cell r="AD26">
            <v>2.2999999999999998</v>
          </cell>
        </row>
        <row r="27">
          <cell r="A27" t="str">
            <v>HES / Salem / 39 1/2 Mason St</v>
          </cell>
          <cell r="AL27">
            <v>0.80645161290322576</v>
          </cell>
          <cell r="AM27">
            <v>9.741935483870968</v>
          </cell>
          <cell r="AN27">
            <v>7.1333333333333329</v>
          </cell>
          <cell r="AO27">
            <v>7.7096774193548372</v>
          </cell>
          <cell r="AP27">
            <v>9.4</v>
          </cell>
          <cell r="AQ27">
            <v>8.870967741935484</v>
          </cell>
          <cell r="AR27">
            <v>8.5806451612903203</v>
          </cell>
          <cell r="AS27">
            <v>8.9285714285714306</v>
          </cell>
          <cell r="AT27">
            <v>7.2258064516129021</v>
          </cell>
          <cell r="AU27">
            <v>9.9333333333333318</v>
          </cell>
          <cell r="AV27">
            <v>8.4516129032258043</v>
          </cell>
          <cell r="AW27">
            <v>9.6666666666666643</v>
          </cell>
        </row>
        <row r="28">
          <cell r="A28" t="str">
            <v>ItalianHome/E. Freetown/9PinewoodCt</v>
          </cell>
          <cell r="C28">
            <v>0.12903225806451613</v>
          </cell>
          <cell r="D28">
            <v>2.9333333333333336</v>
          </cell>
          <cell r="E28">
            <v>2.5161290322580645</v>
          </cell>
          <cell r="F28">
            <v>3.8333333333333335</v>
          </cell>
          <cell r="G28">
            <v>6</v>
          </cell>
          <cell r="H28">
            <v>8.129032258064516</v>
          </cell>
          <cell r="I28">
            <v>7.0714285714285712</v>
          </cell>
          <cell r="J28">
            <v>7.4516129032258069</v>
          </cell>
          <cell r="K28">
            <v>5.5333333333333332</v>
          </cell>
          <cell r="L28">
            <v>4.064516129032258</v>
          </cell>
          <cell r="M28">
            <v>4.7</v>
          </cell>
          <cell r="N28">
            <v>4.387096774193548</v>
          </cell>
          <cell r="O28">
            <v>7.5483870967741922</v>
          </cell>
          <cell r="P28">
            <v>7.2333333333333334</v>
          </cell>
          <cell r="Q28">
            <v>5.5161290322580649</v>
          </cell>
          <cell r="R28">
            <v>4.5333333333333332</v>
          </cell>
          <cell r="S28">
            <v>3.4193548387096775</v>
          </cell>
          <cell r="T28">
            <v>4.741935483870968</v>
          </cell>
          <cell r="U28">
            <v>9.4137931034482758</v>
          </cell>
          <cell r="V28">
            <v>7.5806451612903212</v>
          </cell>
          <cell r="W28">
            <v>7.333333333333333</v>
          </cell>
          <cell r="X28">
            <v>7.354838709677419</v>
          </cell>
          <cell r="Y28">
            <v>6.833333333333333</v>
          </cell>
          <cell r="Z28">
            <v>6.935483870967742</v>
          </cell>
          <cell r="AA28">
            <v>7.161290322580645</v>
          </cell>
          <cell r="AB28">
            <v>6.333333333333333</v>
          </cell>
          <cell r="AC28">
            <v>7.806451612903226</v>
          </cell>
          <cell r="AD28">
            <v>7.7333333333333325</v>
          </cell>
          <cell r="AE28">
            <v>6.7096774193548381</v>
          </cell>
          <cell r="AF28">
            <v>6.258064516129032</v>
          </cell>
          <cell r="AG28">
            <v>7.3214285714285721</v>
          </cell>
          <cell r="AH28">
            <v>5.741935483870968</v>
          </cell>
          <cell r="AI28">
            <v>7</v>
          </cell>
          <cell r="AJ28">
            <v>5.032258064516129</v>
          </cell>
          <cell r="AK28">
            <v>6.166666666666667</v>
          </cell>
          <cell r="AL28">
            <v>7.225806451612903</v>
          </cell>
          <cell r="AM28">
            <v>5.32258064516129</v>
          </cell>
          <cell r="AN28">
            <v>3.9</v>
          </cell>
          <cell r="AO28">
            <v>5.1290322580645169</v>
          </cell>
          <cell r="AP28">
            <v>6.7333333333333334</v>
          </cell>
          <cell r="AQ28">
            <v>5.67741935483871</v>
          </cell>
          <cell r="AR28">
            <v>5.774193548387097</v>
          </cell>
          <cell r="AS28">
            <v>8.3571428571428577</v>
          </cell>
          <cell r="AT28">
            <v>5.967741935483871</v>
          </cell>
          <cell r="AU28">
            <v>7.4333333333333336</v>
          </cell>
          <cell r="AV28">
            <v>7.064516129032258</v>
          </cell>
          <cell r="AW28">
            <v>8.1666666666666661</v>
          </cell>
        </row>
        <row r="29">
          <cell r="A29" t="str">
            <v>ItalianHome/JamPl/1125CentreSt</v>
          </cell>
          <cell r="B29">
            <v>3.2258064516129031E-2</v>
          </cell>
          <cell r="C29">
            <v>1.4516129032258065</v>
          </cell>
          <cell r="D29">
            <v>2</v>
          </cell>
          <cell r="E29">
            <v>1</v>
          </cell>
          <cell r="F29">
            <v>1.4333333333333331</v>
          </cell>
          <cell r="G29">
            <v>0.64516129032258063</v>
          </cell>
          <cell r="H29">
            <v>0.77419354838709675</v>
          </cell>
          <cell r="I29">
            <v>1.5</v>
          </cell>
          <cell r="J29">
            <v>1.6129032258064515</v>
          </cell>
          <cell r="K29">
            <v>1.7666666666666666</v>
          </cell>
          <cell r="L29">
            <v>0.45161290322580644</v>
          </cell>
          <cell r="M29">
            <v>0.93333333333333335</v>
          </cell>
          <cell r="N29">
            <v>1.903225806451613</v>
          </cell>
          <cell r="O29">
            <v>1.3870967741935485</v>
          </cell>
          <cell r="P29">
            <v>1.8666666666666667</v>
          </cell>
          <cell r="Q29">
            <v>1.2903225806451613</v>
          </cell>
          <cell r="R29">
            <v>1.1666666666666667</v>
          </cell>
          <cell r="S29">
            <v>1.9032258064516128</v>
          </cell>
          <cell r="T29">
            <v>1.1935483870967742</v>
          </cell>
          <cell r="U29">
            <v>1.6206896551724137</v>
          </cell>
          <cell r="V29">
            <v>1.064516129032258</v>
          </cell>
          <cell r="W29">
            <v>2</v>
          </cell>
          <cell r="X29">
            <v>1.903225806451613</v>
          </cell>
          <cell r="Y29">
            <v>1.8</v>
          </cell>
          <cell r="Z29">
            <v>1.2580645161290323</v>
          </cell>
          <cell r="AA29">
            <v>1.6451612903225805</v>
          </cell>
          <cell r="AB29">
            <v>0.6</v>
          </cell>
          <cell r="AC29">
            <v>1.1935483870967742</v>
          </cell>
          <cell r="AD29">
            <v>2</v>
          </cell>
          <cell r="AE29">
            <v>1.6451612903225805</v>
          </cell>
          <cell r="AF29">
            <v>2</v>
          </cell>
          <cell r="AG29">
            <v>2</v>
          </cell>
          <cell r="AH29">
            <v>1.3870967741935483</v>
          </cell>
          <cell r="AI29">
            <v>1.1000000000000001</v>
          </cell>
          <cell r="AJ29">
            <v>1.5806451612903225</v>
          </cell>
          <cell r="AK29">
            <v>1.6</v>
          </cell>
          <cell r="AL29">
            <v>1.2903225806451613</v>
          </cell>
          <cell r="AM29">
            <v>0.77419354838709675</v>
          </cell>
          <cell r="AN29">
            <v>2</v>
          </cell>
          <cell r="AO29">
            <v>1.2903225806451615</v>
          </cell>
          <cell r="AP29">
            <v>1.8666666666666667</v>
          </cell>
          <cell r="AQ29">
            <v>6.4516129032258063E-2</v>
          </cell>
        </row>
        <row r="30">
          <cell r="A30" t="str">
            <v>Key / Fall River / 62 County St</v>
          </cell>
          <cell r="B30">
            <v>5.4838709677419342</v>
          </cell>
          <cell r="C30">
            <v>6.0322580645161299</v>
          </cell>
          <cell r="D30">
            <v>5.7</v>
          </cell>
          <cell r="E30">
            <v>5.5483870967741939</v>
          </cell>
          <cell r="F30">
            <v>9.2333333333333343</v>
          </cell>
          <cell r="G30">
            <v>11.774193548387096</v>
          </cell>
          <cell r="H30">
            <v>10.451612903225806</v>
          </cell>
          <cell r="I30">
            <v>10.785714285714285</v>
          </cell>
          <cell r="J30">
            <v>10.322580645161294</v>
          </cell>
          <cell r="K30">
            <v>12.8</v>
          </cell>
          <cell r="L30">
            <v>12.419354838709678</v>
          </cell>
          <cell r="M30">
            <v>12.066666666666668</v>
          </cell>
          <cell r="N30">
            <v>12.806451612903226</v>
          </cell>
          <cell r="O30">
            <v>14.451612903225808</v>
          </cell>
          <cell r="P30">
            <v>14.533333333333335</v>
          </cell>
          <cell r="Q30">
            <v>14.387096774193548</v>
          </cell>
          <cell r="R30">
            <v>14.6</v>
          </cell>
          <cell r="S30">
            <v>14.741935483870966</v>
          </cell>
          <cell r="T30">
            <v>14.967741935483872</v>
          </cell>
          <cell r="U30">
            <v>14.827586206896553</v>
          </cell>
          <cell r="V30">
            <v>14.838709677419356</v>
          </cell>
          <cell r="W30">
            <v>14.8</v>
          </cell>
          <cell r="X30">
            <v>15</v>
          </cell>
          <cell r="Y30">
            <v>14.533333333333335</v>
          </cell>
          <cell r="Z30">
            <v>14.870967741935484</v>
          </cell>
          <cell r="AA30">
            <v>14.70967741935484</v>
          </cell>
          <cell r="AB30">
            <v>14.2</v>
          </cell>
          <cell r="AC30">
            <v>13</v>
          </cell>
          <cell r="AD30">
            <v>14.3</v>
          </cell>
          <cell r="AE30">
            <v>13.516129032258064</v>
          </cell>
          <cell r="AF30">
            <v>13.645161290322582</v>
          </cell>
          <cell r="AG30">
            <v>11.428571428571431</v>
          </cell>
          <cell r="AH30">
            <v>12.064516129032258</v>
          </cell>
          <cell r="AI30">
            <v>14.266666666666667</v>
          </cell>
          <cell r="AJ30">
            <v>13.06451612903226</v>
          </cell>
          <cell r="AK30">
            <v>14.4</v>
          </cell>
          <cell r="AL30">
            <v>14.645161290322584</v>
          </cell>
          <cell r="AM30">
            <v>13.064516129032258</v>
          </cell>
          <cell r="AN30">
            <v>12.3</v>
          </cell>
          <cell r="AO30">
            <v>14.258064516129034</v>
          </cell>
          <cell r="AP30">
            <v>14.233333333333333</v>
          </cell>
          <cell r="AQ30">
            <v>12.35483870967742</v>
          </cell>
          <cell r="AR30">
            <v>12.774193548387094</v>
          </cell>
          <cell r="AS30">
            <v>14.035714285714286</v>
          </cell>
          <cell r="AT30">
            <v>14.225806451612904</v>
          </cell>
          <cell r="AU30">
            <v>14.533333333333331</v>
          </cell>
          <cell r="AV30">
            <v>14.451612903225808</v>
          </cell>
          <cell r="AW30">
            <v>14.7</v>
          </cell>
        </row>
        <row r="31">
          <cell r="A31" t="str">
            <v>Key / Methuen / 175 Lowell St</v>
          </cell>
          <cell r="B31">
            <v>11.35483870967742</v>
          </cell>
          <cell r="C31">
            <v>11.064516129032258</v>
          </cell>
          <cell r="D31">
            <v>9.9333333333333336</v>
          </cell>
          <cell r="E31">
            <v>9.4838709677419359</v>
          </cell>
          <cell r="F31">
            <v>9.8666666666666671</v>
          </cell>
          <cell r="G31">
            <v>10.548387096774194</v>
          </cell>
          <cell r="H31">
            <v>10.58064516129032</v>
          </cell>
          <cell r="I31">
            <v>9.4285714285714288</v>
          </cell>
          <cell r="J31">
            <v>10</v>
          </cell>
          <cell r="K31">
            <v>11.5</v>
          </cell>
          <cell r="L31">
            <v>10.741935483870966</v>
          </cell>
          <cell r="M31">
            <v>9.9666666666666668</v>
          </cell>
          <cell r="N31">
            <v>10.61290322580645</v>
          </cell>
          <cell r="O31">
            <v>10.548387096774196</v>
          </cell>
          <cell r="P31">
            <v>9.1</v>
          </cell>
          <cell r="Q31">
            <v>9.5161290322580641</v>
          </cell>
          <cell r="R31">
            <v>10.7</v>
          </cell>
          <cell r="S31">
            <v>9.064516129032258</v>
          </cell>
          <cell r="T31">
            <v>5</v>
          </cell>
          <cell r="U31">
            <v>5.6206896551724128</v>
          </cell>
          <cell r="V31">
            <v>4.6774193548387091</v>
          </cell>
          <cell r="W31">
            <v>4.8333333333333339</v>
          </cell>
          <cell r="X31">
            <v>4.4193548387096779</v>
          </cell>
          <cell r="Y31">
            <v>5.166666666666667</v>
          </cell>
          <cell r="Z31">
            <v>3.870967741935484</v>
          </cell>
          <cell r="AA31">
            <v>3.8387096774193545</v>
          </cell>
          <cell r="AB31">
            <v>1.8333333333333333</v>
          </cell>
          <cell r="AC31">
            <v>4.7741935483870961</v>
          </cell>
          <cell r="AD31">
            <v>5.1333333333333329</v>
          </cell>
          <cell r="AE31">
            <v>5.354838709677419</v>
          </cell>
          <cell r="AF31">
            <v>3.3870967741935489</v>
          </cell>
          <cell r="AG31">
            <v>5.75</v>
          </cell>
          <cell r="AH31">
            <v>4.67741935483871</v>
          </cell>
          <cell r="AI31">
            <v>4.5</v>
          </cell>
          <cell r="AJ31">
            <v>5.6129032258064511</v>
          </cell>
          <cell r="AK31">
            <v>5.3</v>
          </cell>
          <cell r="AL31">
            <v>4.8064516129032251</v>
          </cell>
          <cell r="AM31">
            <v>5.838709677419355</v>
          </cell>
          <cell r="AN31">
            <v>4.4000000000000004</v>
          </cell>
          <cell r="AO31">
            <v>5.354838709677419</v>
          </cell>
          <cell r="AP31">
            <v>5.0999999999999996</v>
          </cell>
          <cell r="AQ31">
            <v>4.7096774193548381</v>
          </cell>
          <cell r="AR31">
            <v>4.903225806451613</v>
          </cell>
          <cell r="AS31">
            <v>3.964285714285714</v>
          </cell>
          <cell r="AT31">
            <v>4.838709677419355</v>
          </cell>
          <cell r="AU31">
            <v>5.8666666666666663</v>
          </cell>
          <cell r="AV31">
            <v>5.903225806451613</v>
          </cell>
          <cell r="AW31">
            <v>5.3</v>
          </cell>
        </row>
        <row r="32">
          <cell r="A32" t="str">
            <v>Key / Methuen / 19 Mystic St</v>
          </cell>
          <cell r="S32">
            <v>0.80645161290322576</v>
          </cell>
          <cell r="T32">
            <v>5.5161290322580649</v>
          </cell>
          <cell r="U32">
            <v>5.5862068965517242</v>
          </cell>
          <cell r="V32">
            <v>5.5483870967741939</v>
          </cell>
          <cell r="W32">
            <v>5.7666666666666666</v>
          </cell>
          <cell r="X32">
            <v>4.9677419354838701</v>
          </cell>
          <cell r="Y32">
            <v>6.3</v>
          </cell>
          <cell r="Z32">
            <v>4.258064516129032</v>
          </cell>
          <cell r="AA32">
            <v>5.612903225806452</v>
          </cell>
          <cell r="AB32">
            <v>5.8</v>
          </cell>
          <cell r="AC32">
            <v>6</v>
          </cell>
          <cell r="AD32">
            <v>4.5333333333333341</v>
          </cell>
          <cell r="AE32">
            <v>5.1290322580645169</v>
          </cell>
          <cell r="AF32">
            <v>5.129032258064516</v>
          </cell>
          <cell r="AG32">
            <v>5</v>
          </cell>
          <cell r="AH32">
            <v>4.4838709677419351</v>
          </cell>
          <cell r="AI32">
            <v>4.0666666666666664</v>
          </cell>
          <cell r="AJ32">
            <v>5.4838709677419351</v>
          </cell>
          <cell r="AK32">
            <v>4.5333333333333332</v>
          </cell>
          <cell r="AL32">
            <v>3.6451612903225805</v>
          </cell>
          <cell r="AM32">
            <v>5.6451612903225801</v>
          </cell>
          <cell r="AN32">
            <v>5.333333333333333</v>
          </cell>
          <cell r="AO32">
            <v>4</v>
          </cell>
          <cell r="AP32">
            <v>4.6333333333333329</v>
          </cell>
          <cell r="AQ32">
            <v>5.4838709677419351</v>
          </cell>
          <cell r="AR32">
            <v>4.1612903225806441</v>
          </cell>
          <cell r="AS32">
            <v>4.9285714285714279</v>
          </cell>
          <cell r="AT32">
            <v>4.4838709677419351</v>
          </cell>
          <cell r="AU32">
            <v>5.3666666666666671</v>
          </cell>
          <cell r="AV32">
            <v>5.6774193548387091</v>
          </cell>
          <cell r="AW32">
            <v>5.8666666666666663</v>
          </cell>
        </row>
        <row r="33">
          <cell r="A33" t="str">
            <v>Key / Pittsfield / 369 West St</v>
          </cell>
          <cell r="B33">
            <v>9.387096774193548</v>
          </cell>
          <cell r="C33">
            <v>10.838709677419354</v>
          </cell>
          <cell r="D33">
            <v>9.8666666666666671</v>
          </cell>
          <cell r="E33">
            <v>11</v>
          </cell>
          <cell r="F33">
            <v>10.3</v>
          </cell>
          <cell r="G33">
            <v>10.096774193548388</v>
          </cell>
          <cell r="H33">
            <v>11.387096774193544</v>
          </cell>
          <cell r="I33">
            <v>11.428571428571429</v>
          </cell>
          <cell r="J33">
            <v>11.451612903225806</v>
          </cell>
          <cell r="K33">
            <v>10.1</v>
          </cell>
          <cell r="L33">
            <v>11.096774193548388</v>
          </cell>
          <cell r="M33">
            <v>9.5333333333333314</v>
          </cell>
          <cell r="N33">
            <v>11.580645161290322</v>
          </cell>
          <cell r="O33">
            <v>11.354838709677416</v>
          </cell>
          <cell r="P33">
            <v>11.5</v>
          </cell>
          <cell r="Q33">
            <v>11.677419354838708</v>
          </cell>
          <cell r="R33">
            <v>11.266666666666667</v>
          </cell>
          <cell r="S33">
            <v>11.741935483870966</v>
          </cell>
          <cell r="T33">
            <v>11.838709677419354</v>
          </cell>
          <cell r="U33">
            <v>11.931034482758621</v>
          </cell>
          <cell r="V33">
            <v>12.032258064516128</v>
          </cell>
          <cell r="W33">
            <v>12.033333333333333</v>
          </cell>
          <cell r="X33">
            <v>12</v>
          </cell>
          <cell r="Y33">
            <v>11.966666666666667</v>
          </cell>
          <cell r="Z33">
            <v>11.67741935483871</v>
          </cell>
          <cell r="AA33">
            <v>11.322580645161288</v>
          </cell>
          <cell r="AB33">
            <v>11.466666666666667</v>
          </cell>
          <cell r="AC33">
            <v>11.35483870967742</v>
          </cell>
          <cell r="AD33">
            <v>10.766666666666666</v>
          </cell>
          <cell r="AE33">
            <v>11.032258064516128</v>
          </cell>
          <cell r="AF33">
            <v>11.354838709677418</v>
          </cell>
          <cell r="AG33">
            <v>11.5</v>
          </cell>
          <cell r="AH33">
            <v>11.70967741935484</v>
          </cell>
          <cell r="AI33">
            <v>11.766666666666666</v>
          </cell>
          <cell r="AJ33">
            <v>11.741935483870966</v>
          </cell>
          <cell r="AK33">
            <v>11.866666666666667</v>
          </cell>
          <cell r="AL33">
            <v>10.806451612903228</v>
          </cell>
          <cell r="AM33">
            <v>11.193548387096776</v>
          </cell>
          <cell r="AN33">
            <v>11.333333333333332</v>
          </cell>
          <cell r="AO33">
            <v>11.580645161290322</v>
          </cell>
          <cell r="AP33">
            <v>11.466666666666665</v>
          </cell>
          <cell r="AQ33">
            <v>11.67741935483871</v>
          </cell>
          <cell r="AR33">
            <v>11.161290322580644</v>
          </cell>
          <cell r="AS33">
            <v>11.607142857142856</v>
          </cell>
          <cell r="AT33">
            <v>12.838709677419358</v>
          </cell>
          <cell r="AU33">
            <v>13.266666666666666</v>
          </cell>
          <cell r="AV33">
            <v>12.516129032258066</v>
          </cell>
          <cell r="AW33">
            <v>12.8</v>
          </cell>
        </row>
        <row r="34">
          <cell r="A34" t="str">
            <v>Key / Worcester / 2 Norton St</v>
          </cell>
          <cell r="B34">
            <v>7.9354838709677429</v>
          </cell>
          <cell r="C34">
            <v>8.129032258064516</v>
          </cell>
          <cell r="D34">
            <v>7.0666666666666664</v>
          </cell>
          <cell r="E34">
            <v>7.7741935483870979</v>
          </cell>
          <cell r="F34">
            <v>7</v>
          </cell>
          <cell r="G34">
            <v>8.2903225806451619</v>
          </cell>
          <cell r="H34">
            <v>8.9032258064516121</v>
          </cell>
          <cell r="I34">
            <v>8.4642857142857153</v>
          </cell>
          <cell r="J34">
            <v>8.6774193548387117</v>
          </cell>
          <cell r="K34">
            <v>9.1333333333333329</v>
          </cell>
          <cell r="L34">
            <v>9.935483870967742</v>
          </cell>
          <cell r="M34">
            <v>9.3000000000000007</v>
          </cell>
          <cell r="N34">
            <v>6.4838709677419342</v>
          </cell>
          <cell r="O34">
            <v>8.3225806451612883</v>
          </cell>
          <cell r="P34">
            <v>9.5666666666666664</v>
          </cell>
          <cell r="Q34">
            <v>9.1935483870967758</v>
          </cell>
          <cell r="R34">
            <v>9.9333333333333336</v>
          </cell>
          <cell r="S34">
            <v>9.4838709677419377</v>
          </cell>
          <cell r="T34">
            <v>9.4838709677419359</v>
          </cell>
          <cell r="U34">
            <v>9.9655172413793096</v>
          </cell>
          <cell r="V34">
            <v>9.9032258064516139</v>
          </cell>
          <cell r="W34">
            <v>9.5</v>
          </cell>
          <cell r="X34">
            <v>9.806451612903226</v>
          </cell>
          <cell r="Y34">
            <v>9.6333333333333329</v>
          </cell>
          <cell r="Z34">
            <v>9.387096774193548</v>
          </cell>
          <cell r="AA34">
            <v>9.5483870967741939</v>
          </cell>
          <cell r="AB34">
            <v>9.4</v>
          </cell>
          <cell r="AC34">
            <v>7.870967741935484</v>
          </cell>
          <cell r="AD34">
            <v>6.6</v>
          </cell>
          <cell r="AE34">
            <v>8.0322580645161299</v>
          </cell>
          <cell r="AF34">
            <v>7.5483870967741939</v>
          </cell>
          <cell r="AG34">
            <v>7.6785714285714288</v>
          </cell>
          <cell r="AH34">
            <v>7.258064516129032</v>
          </cell>
          <cell r="AI34">
            <v>9.3333333333333321</v>
          </cell>
          <cell r="AJ34">
            <v>9.6129032258064502</v>
          </cell>
          <cell r="AK34">
            <v>9.1666666666666679</v>
          </cell>
          <cell r="AL34">
            <v>9.2258064516129039</v>
          </cell>
          <cell r="AM34">
            <v>7.8709677419354831</v>
          </cell>
          <cell r="AN34">
            <v>7.833333333333333</v>
          </cell>
          <cell r="AO34">
            <v>9.67741935483871</v>
          </cell>
          <cell r="AP34">
            <v>9.3333333333333339</v>
          </cell>
          <cell r="AQ34">
            <v>7.7741935483870961</v>
          </cell>
          <cell r="AR34">
            <v>8.3548387096774199</v>
          </cell>
          <cell r="AS34">
            <v>9.6428571428571423</v>
          </cell>
          <cell r="AT34">
            <v>7.67741935483871</v>
          </cell>
          <cell r="AU34">
            <v>9.3666666666666654</v>
          </cell>
          <cell r="AV34">
            <v>9.870967741935484</v>
          </cell>
          <cell r="AW34">
            <v>9.9333333333333353</v>
          </cell>
        </row>
        <row r="35">
          <cell r="A35" t="str">
            <v>LUK / Fitchburg / 101 South St</v>
          </cell>
          <cell r="B35">
            <v>5.5161290322580641</v>
          </cell>
          <cell r="C35">
            <v>6.161290322580645</v>
          </cell>
          <cell r="D35">
            <v>5.666666666666667</v>
          </cell>
          <cell r="E35">
            <v>5.7419354838709671</v>
          </cell>
          <cell r="F35">
            <v>6.5333333333333332</v>
          </cell>
          <cell r="G35">
            <v>6.0322580645161299</v>
          </cell>
          <cell r="H35">
            <v>5.4193548387096779</v>
          </cell>
          <cell r="I35">
            <v>5.1785714285714288</v>
          </cell>
          <cell r="J35">
            <v>5.2580645161290329</v>
          </cell>
          <cell r="K35">
            <v>5.5</v>
          </cell>
          <cell r="L35">
            <v>3.967741935483871</v>
          </cell>
          <cell r="M35">
            <v>5.4666666666666668</v>
          </cell>
          <cell r="N35">
            <v>6.5483870967741939</v>
          </cell>
          <cell r="O35">
            <v>7.290322580645161</v>
          </cell>
          <cell r="P35">
            <v>7.0666666666666664</v>
          </cell>
          <cell r="Q35">
            <v>6.4838709677419351</v>
          </cell>
          <cell r="R35">
            <v>6.0333333333333332</v>
          </cell>
          <cell r="S35">
            <v>6.967741935483871</v>
          </cell>
          <cell r="T35">
            <v>6.258064516129032</v>
          </cell>
          <cell r="U35">
            <v>7</v>
          </cell>
          <cell r="V35">
            <v>6.741935483870968</v>
          </cell>
          <cell r="W35">
            <v>6.7666666666666666</v>
          </cell>
          <cell r="X35">
            <v>6.032258064516129</v>
          </cell>
          <cell r="Y35">
            <v>6.1666666666666661</v>
          </cell>
          <cell r="Z35">
            <v>6.741935483870968</v>
          </cell>
          <cell r="AA35">
            <v>6.7741935483870961</v>
          </cell>
          <cell r="AB35">
            <v>6.7333333333333343</v>
          </cell>
          <cell r="AC35">
            <v>7.096774193548387</v>
          </cell>
          <cell r="AD35">
            <v>5.7333333333333334</v>
          </cell>
          <cell r="AE35">
            <v>6.225806451612903</v>
          </cell>
          <cell r="AF35">
            <v>6.387096774193548</v>
          </cell>
          <cell r="AG35">
            <v>7</v>
          </cell>
          <cell r="AH35">
            <v>5.838709677419355</v>
          </cell>
          <cell r="AI35">
            <v>5.166666666666667</v>
          </cell>
          <cell r="AJ35">
            <v>6.3870967741935472</v>
          </cell>
          <cell r="AK35">
            <v>4.7666666666666666</v>
          </cell>
          <cell r="AL35">
            <v>4.354838709677419</v>
          </cell>
          <cell r="AM35">
            <v>5.935483870967742</v>
          </cell>
          <cell r="AN35">
            <v>5.1333333333333337</v>
          </cell>
          <cell r="AO35">
            <v>5.161290322580645</v>
          </cell>
          <cell r="AP35">
            <v>5.833333333333333</v>
          </cell>
          <cell r="AQ35">
            <v>6.419354838709677</v>
          </cell>
          <cell r="AR35">
            <v>6.2903225806451619</v>
          </cell>
          <cell r="AS35">
            <v>3.25</v>
          </cell>
          <cell r="AT35">
            <v>4.193548387096774</v>
          </cell>
          <cell r="AU35">
            <v>5.3666666666666663</v>
          </cell>
          <cell r="AV35">
            <v>6.354838709677419</v>
          </cell>
          <cell r="AW35">
            <v>6.6666666666666679</v>
          </cell>
        </row>
        <row r="36">
          <cell r="A36" t="str">
            <v>LUK / Fitchburg / 102 Day Street</v>
          </cell>
          <cell r="B36">
            <v>2.032258064516129</v>
          </cell>
          <cell r="C36">
            <v>2.32258064516129</v>
          </cell>
          <cell r="D36">
            <v>3.1333333333333337</v>
          </cell>
          <cell r="E36">
            <v>2.6451612903225801</v>
          </cell>
          <cell r="F36">
            <v>4</v>
          </cell>
          <cell r="G36">
            <v>3.4838709677419355</v>
          </cell>
          <cell r="H36">
            <v>3.774193548387097</v>
          </cell>
          <cell r="I36">
            <v>3.25</v>
          </cell>
          <cell r="J36">
            <v>3.806451612903226</v>
          </cell>
          <cell r="K36">
            <v>3.6666666666666665</v>
          </cell>
          <cell r="L36">
            <v>4.4193548387096779</v>
          </cell>
          <cell r="M36">
            <v>3.666666666666667</v>
          </cell>
          <cell r="N36">
            <v>3.5483870967741935</v>
          </cell>
          <cell r="O36">
            <v>3.7096774193548385</v>
          </cell>
          <cell r="P36">
            <v>3.4666666666666668</v>
          </cell>
          <cell r="Q36">
            <v>4.064516129032258</v>
          </cell>
          <cell r="R36">
            <v>4.8</v>
          </cell>
          <cell r="S36">
            <v>4.6451612903225801</v>
          </cell>
          <cell r="T36">
            <v>4.9677419354838701</v>
          </cell>
          <cell r="U36">
            <v>4.4137931034482758</v>
          </cell>
          <cell r="V36">
            <v>1.2903225806451613</v>
          </cell>
          <cell r="W36">
            <v>2.1666666666666665</v>
          </cell>
          <cell r="X36">
            <v>4.193548387096774</v>
          </cell>
          <cell r="Y36">
            <v>5.6333333333333329</v>
          </cell>
          <cell r="Z36">
            <v>6.0967741935483861</v>
          </cell>
          <cell r="AA36">
            <v>6.709677419354839</v>
          </cell>
          <cell r="AB36">
            <v>6.2</v>
          </cell>
          <cell r="AC36">
            <v>8.2903225806451601</v>
          </cell>
          <cell r="AD36">
            <v>8.6</v>
          </cell>
          <cell r="AE36">
            <v>7.967741935483871</v>
          </cell>
          <cell r="AF36">
            <v>6.935483870967742</v>
          </cell>
          <cell r="AG36">
            <v>7.5714285714285721</v>
          </cell>
          <cell r="AH36">
            <v>8.129032258064516</v>
          </cell>
          <cell r="AI36">
            <v>7.6333333333333337</v>
          </cell>
          <cell r="AJ36">
            <v>6.580645161290323</v>
          </cell>
          <cell r="AK36">
            <v>6.4</v>
          </cell>
          <cell r="AL36">
            <v>6.4516129032258069</v>
          </cell>
          <cell r="AM36">
            <v>3.774193548387097</v>
          </cell>
          <cell r="AN36">
            <v>1</v>
          </cell>
          <cell r="AO36">
            <v>1</v>
          </cell>
          <cell r="AP36">
            <v>0.5</v>
          </cell>
        </row>
        <row r="37">
          <cell r="A37" t="str">
            <v>LUK / Fitchburg / 27 Myrtle Ave</v>
          </cell>
          <cell r="B37">
            <v>5.2880645161290323</v>
          </cell>
          <cell r="C37">
            <v>6.7741935483870961</v>
          </cell>
          <cell r="D37">
            <v>7.4333333333333336</v>
          </cell>
          <cell r="E37">
            <v>7.354838709677419</v>
          </cell>
          <cell r="F37">
            <v>8</v>
          </cell>
          <cell r="G37">
            <v>8.0967741935483861</v>
          </cell>
          <cell r="H37">
            <v>8.5483870967741939</v>
          </cell>
          <cell r="I37">
            <v>6.8214285714285712</v>
          </cell>
          <cell r="J37">
            <v>7.612903225806452</v>
          </cell>
          <cell r="K37">
            <v>8.9666666666666686</v>
          </cell>
          <cell r="L37">
            <v>8.9677419354838701</v>
          </cell>
          <cell r="M37">
            <v>8.6999999999999993</v>
          </cell>
          <cell r="N37">
            <v>9.2903225806451619</v>
          </cell>
          <cell r="O37">
            <v>9.0967741935483861</v>
          </cell>
          <cell r="P37">
            <v>9.4</v>
          </cell>
          <cell r="Q37">
            <v>8.741935483870968</v>
          </cell>
          <cell r="R37">
            <v>8.6999999999999993</v>
          </cell>
          <cell r="S37">
            <v>9.0322580645161299</v>
          </cell>
          <cell r="T37">
            <v>8.9032258064516121</v>
          </cell>
          <cell r="U37">
            <v>8.6896551724137936</v>
          </cell>
          <cell r="V37">
            <v>9.0322580645161299</v>
          </cell>
          <cell r="W37">
            <v>8.8666666666666654</v>
          </cell>
          <cell r="X37">
            <v>8.7096774193548381</v>
          </cell>
          <cell r="Y37">
            <v>7.4666666666666668</v>
          </cell>
          <cell r="Z37">
            <v>6.258064516129032</v>
          </cell>
          <cell r="AA37">
            <v>6.096774193548387</v>
          </cell>
          <cell r="AB37">
            <v>4.7333333333333334</v>
          </cell>
          <cell r="AC37">
            <v>4.225806451612903</v>
          </cell>
          <cell r="AD37">
            <v>4.0666666666666664</v>
          </cell>
          <cell r="AE37">
            <v>5.064516129032258</v>
          </cell>
          <cell r="AF37">
            <v>6.290322580645161</v>
          </cell>
          <cell r="AG37">
            <v>5.7142857142857144</v>
          </cell>
          <cell r="AH37">
            <v>5.225806451612903</v>
          </cell>
          <cell r="AI37">
            <v>5.7</v>
          </cell>
          <cell r="AJ37">
            <v>7.096774193548387</v>
          </cell>
          <cell r="AK37">
            <v>6.8666666666666663</v>
          </cell>
          <cell r="AL37">
            <v>5.4838709677419359</v>
          </cell>
          <cell r="AM37">
            <v>6.6129032258064511</v>
          </cell>
          <cell r="AN37">
            <v>6.4666666666666668</v>
          </cell>
          <cell r="AO37">
            <v>6.193548387096774</v>
          </cell>
          <cell r="AP37">
            <v>3.7666666666666662</v>
          </cell>
          <cell r="AQ37">
            <v>4.193548387096774</v>
          </cell>
          <cell r="AR37">
            <v>5.806451612903226</v>
          </cell>
          <cell r="AS37">
            <v>6.75</v>
          </cell>
          <cell r="AT37">
            <v>5.2903225806451601</v>
          </cell>
          <cell r="AU37">
            <v>3.833333333333333</v>
          </cell>
          <cell r="AV37">
            <v>3.6451612903225805</v>
          </cell>
          <cell r="AW37">
            <v>4.833333333333333</v>
          </cell>
        </row>
        <row r="38">
          <cell r="A38" t="str">
            <v>LUK / Fitchburg / 846 Westminster</v>
          </cell>
          <cell r="AM38">
            <v>0.5161290322580645</v>
          </cell>
          <cell r="AN38">
            <v>4.8666666666666671</v>
          </cell>
          <cell r="AO38">
            <v>5.774193548387097</v>
          </cell>
          <cell r="AP38">
            <v>5.5</v>
          </cell>
          <cell r="AQ38">
            <v>5.419354838709677</v>
          </cell>
          <cell r="AR38">
            <v>5.064516129032258</v>
          </cell>
          <cell r="AS38">
            <v>6.3214285714285721</v>
          </cell>
          <cell r="AT38">
            <v>7.741935483870968</v>
          </cell>
          <cell r="AU38">
            <v>8.3666666666666654</v>
          </cell>
          <cell r="AV38">
            <v>8.0322580645161281</v>
          </cell>
          <cell r="AW38">
            <v>6.9</v>
          </cell>
        </row>
        <row r="39">
          <cell r="A39" t="str">
            <v>NFI / Arlington /23 Maple St</v>
          </cell>
          <cell r="D39">
            <v>4.2666666666666666</v>
          </cell>
          <cell r="E39">
            <v>5.096774193548387</v>
          </cell>
          <cell r="F39">
            <v>5.6</v>
          </cell>
          <cell r="G39">
            <v>5.5483870967741931</v>
          </cell>
          <cell r="H39">
            <v>5.419354838709677</v>
          </cell>
          <cell r="I39">
            <v>5.1071428571428577</v>
          </cell>
          <cell r="J39">
            <v>5.32258064516129</v>
          </cell>
          <cell r="K39">
            <v>5.7</v>
          </cell>
          <cell r="L39">
            <v>5.7096774193548381</v>
          </cell>
          <cell r="M39">
            <v>5.5666666666666664</v>
          </cell>
          <cell r="N39">
            <v>5.387096774193548</v>
          </cell>
          <cell r="O39">
            <v>5.6774193548387091</v>
          </cell>
          <cell r="P39">
            <v>3.8</v>
          </cell>
          <cell r="Q39">
            <v>3.193548387096774</v>
          </cell>
          <cell r="R39">
            <v>5.2666666666666675</v>
          </cell>
          <cell r="S39">
            <v>4.8709677419354831</v>
          </cell>
          <cell r="T39">
            <v>5.5483870967741939</v>
          </cell>
          <cell r="U39">
            <v>5.8965517241379306</v>
          </cell>
          <cell r="V39">
            <v>5.32258064516129</v>
          </cell>
          <cell r="W39">
            <v>5.3</v>
          </cell>
          <cell r="X39">
            <v>5.6451612903225801</v>
          </cell>
          <cell r="Y39">
            <v>5.2333333333333343</v>
          </cell>
          <cell r="Z39">
            <v>5.354838709677419</v>
          </cell>
          <cell r="AA39">
            <v>3.5161290322580645</v>
          </cell>
          <cell r="AB39">
            <v>2.3333333333333339</v>
          </cell>
          <cell r="AC39">
            <v>5.387096774193548</v>
          </cell>
          <cell r="AD39">
            <v>5.5333333333333332</v>
          </cell>
          <cell r="AE39">
            <v>4.9032258064516121</v>
          </cell>
          <cell r="AF39">
            <v>4.903225806451613</v>
          </cell>
          <cell r="AG39">
            <v>4.1785714285714279</v>
          </cell>
          <cell r="AH39">
            <v>5.645161290322581</v>
          </cell>
          <cell r="AI39">
            <v>5.2666666666666666</v>
          </cell>
          <cell r="AJ39">
            <v>5.7419354838709671</v>
          </cell>
          <cell r="AK39">
            <v>5.3</v>
          </cell>
          <cell r="AL39">
            <v>5.935483870967742</v>
          </cell>
          <cell r="AM39">
            <v>4.8709677419354849</v>
          </cell>
          <cell r="AN39">
            <v>4.6333333333333337</v>
          </cell>
          <cell r="AO39">
            <v>4.9032258064516121</v>
          </cell>
          <cell r="AP39">
            <v>5.6</v>
          </cell>
          <cell r="AQ39">
            <v>5.193548387096774</v>
          </cell>
          <cell r="AR39">
            <v>5.3225806451612909</v>
          </cell>
          <cell r="AS39">
            <v>5.3928571428571432</v>
          </cell>
          <cell r="AT39">
            <v>5.4193548387096762</v>
          </cell>
          <cell r="AU39">
            <v>5.7333333333333325</v>
          </cell>
          <cell r="AV39">
            <v>5.419354838709677</v>
          </cell>
          <cell r="AW39">
            <v>5.3666666666666671</v>
          </cell>
        </row>
        <row r="40">
          <cell r="A40" t="str">
            <v>Old Colony Y/Brockton/917R Montello</v>
          </cell>
          <cell r="B40">
            <v>8.32258064516129</v>
          </cell>
          <cell r="C40">
            <v>9.193548387096774</v>
          </cell>
          <cell r="D40">
            <v>10.166666666666666</v>
          </cell>
          <cell r="E40">
            <v>10.419354838709678</v>
          </cell>
          <cell r="F40">
            <v>11.8</v>
          </cell>
          <cell r="G40">
            <v>11.032258064516128</v>
          </cell>
          <cell r="H40">
            <v>11.193548387096774</v>
          </cell>
          <cell r="I40">
            <v>11.142857142857141</v>
          </cell>
          <cell r="J40">
            <v>12.290322580645164</v>
          </cell>
          <cell r="K40">
            <v>12.433333333333334</v>
          </cell>
          <cell r="L40">
            <v>11.548387096774194</v>
          </cell>
          <cell r="M40">
            <v>15.133333333333335</v>
          </cell>
          <cell r="N40">
            <v>12.387096774193546</v>
          </cell>
          <cell r="O40">
            <v>10.677419354838708</v>
          </cell>
          <cell r="P40">
            <v>10.933333333333335</v>
          </cell>
          <cell r="Q40">
            <v>11.161290322580644</v>
          </cell>
          <cell r="R40">
            <v>11.6</v>
          </cell>
          <cell r="S40">
            <v>11.645161290322582</v>
          </cell>
          <cell r="T40">
            <v>11.129032258064514</v>
          </cell>
          <cell r="U40">
            <v>9.5517241379310338</v>
          </cell>
          <cell r="V40">
            <v>10.29032258064516</v>
          </cell>
          <cell r="W40">
            <v>11.566666666666668</v>
          </cell>
          <cell r="X40">
            <v>11.516129032258066</v>
          </cell>
          <cell r="Y40">
            <v>10.666666666666668</v>
          </cell>
          <cell r="Z40">
            <v>11.741935483870968</v>
          </cell>
          <cell r="AA40">
            <v>11.06451612903226</v>
          </cell>
          <cell r="AB40">
            <v>11.733333333333334</v>
          </cell>
          <cell r="AC40">
            <v>11.806451612903226</v>
          </cell>
          <cell r="AD40">
            <v>11.066666666666665</v>
          </cell>
          <cell r="AE40">
            <v>11.67741935483871</v>
          </cell>
          <cell r="AF40">
            <v>11.354838709677422</v>
          </cell>
          <cell r="AG40">
            <v>10.214285714285714</v>
          </cell>
          <cell r="AH40">
            <v>10.774193548387098</v>
          </cell>
          <cell r="AI40">
            <v>10.4</v>
          </cell>
          <cell r="AJ40">
            <v>10.935483870967742</v>
          </cell>
          <cell r="AK40">
            <v>11.233333333333333</v>
          </cell>
          <cell r="AL40">
            <v>10.64516129032258</v>
          </cell>
          <cell r="AM40">
            <v>9.2258064516129057</v>
          </cell>
          <cell r="AN40">
            <v>11.166666666666666</v>
          </cell>
          <cell r="AO40">
            <v>9.1612903225806441</v>
          </cell>
          <cell r="AP40">
            <v>7.3333333333333339</v>
          </cell>
          <cell r="AQ40">
            <v>8.3548387096774199</v>
          </cell>
          <cell r="AR40">
            <v>10.935483870967742</v>
          </cell>
          <cell r="AS40">
            <v>11.535714285714288</v>
          </cell>
          <cell r="AT40">
            <v>11.032258064516128</v>
          </cell>
          <cell r="AU40">
            <v>9.5</v>
          </cell>
          <cell r="AV40">
            <v>11.258064516129032</v>
          </cell>
          <cell r="AW40">
            <v>9.6999999999999993</v>
          </cell>
        </row>
        <row r="41">
          <cell r="A41" t="str">
            <v>Old Colony Y/Fall River/199 N. Main</v>
          </cell>
          <cell r="F41">
            <v>13.4</v>
          </cell>
          <cell r="G41">
            <v>11.419354838709678</v>
          </cell>
          <cell r="H41">
            <v>12.29032258064516</v>
          </cell>
          <cell r="I41">
            <v>13.785714285714286</v>
          </cell>
          <cell r="J41">
            <v>13.516129032258066</v>
          </cell>
          <cell r="K41">
            <v>13.9</v>
          </cell>
          <cell r="L41">
            <v>13.225806451612904</v>
          </cell>
          <cell r="M41">
            <v>14.033333333333333</v>
          </cell>
          <cell r="N41">
            <v>13.064516129032256</v>
          </cell>
          <cell r="O41">
            <v>12.161290322580644</v>
          </cell>
          <cell r="P41">
            <v>13.533333333333331</v>
          </cell>
          <cell r="Q41">
            <v>13.7741935483871</v>
          </cell>
          <cell r="R41">
            <v>12.833333333333334</v>
          </cell>
          <cell r="S41">
            <v>12.741935483870968</v>
          </cell>
          <cell r="T41">
            <v>13.129032258064514</v>
          </cell>
          <cell r="U41">
            <v>13.482758620689657</v>
          </cell>
          <cell r="V41">
            <v>13.483870967741936</v>
          </cell>
          <cell r="W41">
            <v>13.9</v>
          </cell>
          <cell r="X41">
            <v>11.548387096774194</v>
          </cell>
          <cell r="Y41">
            <v>5.9</v>
          </cell>
          <cell r="Z41">
            <v>8.5483870967741922</v>
          </cell>
          <cell r="AA41">
            <v>1.5806451612903225</v>
          </cell>
        </row>
        <row r="42">
          <cell r="A42" t="str">
            <v>Old Colony Y/NewBedford/106 bullard</v>
          </cell>
          <cell r="X42">
            <v>1.967741935483871</v>
          </cell>
          <cell r="Y42">
            <v>7.8</v>
          </cell>
          <cell r="Z42">
            <v>4.419354838709677</v>
          </cell>
          <cell r="AA42">
            <v>8.7741935483870979</v>
          </cell>
          <cell r="AB42">
            <v>12.6</v>
          </cell>
          <cell r="AC42">
            <v>12.193548387096776</v>
          </cell>
          <cell r="AD42">
            <v>12.6</v>
          </cell>
          <cell r="AE42">
            <v>10.74193548387097</v>
          </cell>
          <cell r="AF42">
            <v>12.612903225806452</v>
          </cell>
          <cell r="AG42">
            <v>12.642857142857144</v>
          </cell>
          <cell r="AH42">
            <v>12.580645161290324</v>
          </cell>
          <cell r="AI42">
            <v>13.366666666666667</v>
          </cell>
          <cell r="AJ42">
            <v>13.677419354838708</v>
          </cell>
          <cell r="AK42">
            <v>14.866666666666665</v>
          </cell>
          <cell r="AL42">
            <v>13.354838709677418</v>
          </cell>
          <cell r="AM42">
            <v>13.322580645161292</v>
          </cell>
          <cell r="AN42">
            <v>13.3</v>
          </cell>
          <cell r="AO42">
            <v>13.290322580645158</v>
          </cell>
          <cell r="AP42">
            <v>12.066666666666668</v>
          </cell>
          <cell r="AQ42">
            <v>11.161290322580646</v>
          </cell>
          <cell r="AR42">
            <v>12.741935483870968</v>
          </cell>
          <cell r="AS42">
            <v>12.892857142857144</v>
          </cell>
          <cell r="AT42">
            <v>13.06451612903226</v>
          </cell>
          <cell r="AU42">
            <v>13.533333333333331</v>
          </cell>
          <cell r="AV42">
            <v>13.451612903225808</v>
          </cell>
          <cell r="AW42">
            <v>11.5</v>
          </cell>
        </row>
        <row r="43">
          <cell r="A43" t="str">
            <v>RFK / Lancaster / 220 Old Common</v>
          </cell>
          <cell r="C43">
            <v>5.064516129032258</v>
          </cell>
          <cell r="D43">
            <v>10</v>
          </cell>
          <cell r="E43">
            <v>9.9677419354838719</v>
          </cell>
          <cell r="F43">
            <v>9.4</v>
          </cell>
          <cell r="G43">
            <v>9.258064516129032</v>
          </cell>
          <cell r="H43">
            <v>9.9032258064516157</v>
          </cell>
          <cell r="I43">
            <v>11.785714285714286</v>
          </cell>
          <cell r="J43">
            <v>10.193548387096774</v>
          </cell>
          <cell r="K43">
            <v>11.433333333333334</v>
          </cell>
          <cell r="L43">
            <v>13.516129032258064</v>
          </cell>
          <cell r="M43">
            <v>13.633333333333335</v>
          </cell>
          <cell r="N43">
            <v>13.870967741935484</v>
          </cell>
          <cell r="O43">
            <v>12.516129032258064</v>
          </cell>
          <cell r="P43">
            <v>11.6</v>
          </cell>
          <cell r="Q43">
            <v>12.064516129032258</v>
          </cell>
          <cell r="R43">
            <v>13.1</v>
          </cell>
          <cell r="S43">
            <v>14.806451612903226</v>
          </cell>
          <cell r="T43">
            <v>14.096774193548388</v>
          </cell>
          <cell r="U43">
            <v>14.413793103448274</v>
          </cell>
          <cell r="V43">
            <v>14.129032258064518</v>
          </cell>
          <cell r="W43">
            <v>14.466666666666667</v>
          </cell>
          <cell r="X43">
            <v>14.70967741935484</v>
          </cell>
          <cell r="Y43">
            <v>14.666666666666668</v>
          </cell>
          <cell r="Z43">
            <v>14.67741935483871</v>
          </cell>
          <cell r="AA43">
            <v>13.935483870967742</v>
          </cell>
          <cell r="AB43">
            <v>13.633333333333333</v>
          </cell>
          <cell r="AC43">
            <v>13.387096774193548</v>
          </cell>
          <cell r="AD43">
            <v>11.433333333333334</v>
          </cell>
          <cell r="AE43">
            <v>10.32258064516129</v>
          </cell>
          <cell r="AF43">
            <v>13.516129032258064</v>
          </cell>
          <cell r="AG43">
            <v>12.714285714285714</v>
          </cell>
          <cell r="AH43">
            <v>10.645161290322582</v>
          </cell>
          <cell r="AI43">
            <v>12.3</v>
          </cell>
          <cell r="AJ43">
            <v>13.064516129032256</v>
          </cell>
          <cell r="AK43">
            <v>14</v>
          </cell>
          <cell r="AL43">
            <v>13.580645161290322</v>
          </cell>
          <cell r="AM43">
            <v>12.483870967741936</v>
          </cell>
          <cell r="AN43">
            <v>10.433333333333335</v>
          </cell>
          <cell r="AO43">
            <v>12.419354838709678</v>
          </cell>
          <cell r="AP43">
            <v>11.3</v>
          </cell>
          <cell r="AQ43">
            <v>10.774193548387096</v>
          </cell>
          <cell r="AR43">
            <v>10.774193548387096</v>
          </cell>
          <cell r="AS43">
            <v>11.107142857142858</v>
          </cell>
          <cell r="AT43">
            <v>12.741935483870968</v>
          </cell>
          <cell r="AU43">
            <v>14.166666666666666</v>
          </cell>
          <cell r="AV43">
            <v>13.129032258064518</v>
          </cell>
          <cell r="AW43">
            <v>13.2</v>
          </cell>
        </row>
        <row r="44">
          <cell r="A44" t="str">
            <v>RFK / S.Yarmouth / 137 Run Pond</v>
          </cell>
          <cell r="B44">
            <v>9.612903225806452</v>
          </cell>
          <cell r="C44">
            <v>11.612903225806452</v>
          </cell>
          <cell r="D44">
            <v>10.466666666666667</v>
          </cell>
          <cell r="E44">
            <v>10.451612903225804</v>
          </cell>
          <cell r="F44">
            <v>11.533333333333335</v>
          </cell>
          <cell r="G44">
            <v>11.322580645161288</v>
          </cell>
          <cell r="H44">
            <v>9.1935483870967758</v>
          </cell>
          <cell r="I44">
            <v>10.392857142857142</v>
          </cell>
          <cell r="J44">
            <v>11.774193548387098</v>
          </cell>
          <cell r="K44">
            <v>11.566666666666666</v>
          </cell>
          <cell r="L44">
            <v>11.387096774193548</v>
          </cell>
          <cell r="M44">
            <v>11.833333333333332</v>
          </cell>
          <cell r="N44">
            <v>9.387096774193548</v>
          </cell>
          <cell r="O44">
            <v>9.5483870967741939</v>
          </cell>
          <cell r="P44">
            <v>10.266666666666666</v>
          </cell>
          <cell r="Q44">
            <v>10.29032258064516</v>
          </cell>
          <cell r="R44">
            <v>11.666666666666666</v>
          </cell>
          <cell r="S44">
            <v>10.967741935483874</v>
          </cell>
          <cell r="T44">
            <v>11.516129032258064</v>
          </cell>
          <cell r="U44">
            <v>11.310344827586206</v>
          </cell>
          <cell r="V44">
            <v>10.419354838709678</v>
          </cell>
          <cell r="W44">
            <v>9.8333333333333321</v>
          </cell>
          <cell r="X44">
            <v>11.806451612903226</v>
          </cell>
          <cell r="Y44">
            <v>11.833333333333332</v>
          </cell>
          <cell r="Z44">
            <v>11.774193548387096</v>
          </cell>
          <cell r="AA44">
            <v>11.032258064516128</v>
          </cell>
          <cell r="AB44">
            <v>11.7</v>
          </cell>
          <cell r="AC44">
            <v>11.580645161290322</v>
          </cell>
          <cell r="AD44">
            <v>11.666666666666666</v>
          </cell>
          <cell r="AE44">
            <v>11.67741935483871</v>
          </cell>
          <cell r="AF44">
            <v>11.258064516129034</v>
          </cell>
          <cell r="AG44">
            <v>11.25</v>
          </cell>
          <cell r="AH44">
            <v>11.806451612903228</v>
          </cell>
          <cell r="AI44">
            <v>11.366666666666669</v>
          </cell>
          <cell r="AJ44">
            <v>11.161290322580646</v>
          </cell>
          <cell r="AK44">
            <v>11.066666666666668</v>
          </cell>
          <cell r="AL44">
            <v>11</v>
          </cell>
          <cell r="AM44">
            <v>12</v>
          </cell>
          <cell r="AN44">
            <v>11.266666666666667</v>
          </cell>
          <cell r="AO44">
            <v>11.806451612903226</v>
          </cell>
          <cell r="AP44">
            <v>11.966666666666667</v>
          </cell>
          <cell r="AQ44">
            <v>11.161290322580644</v>
          </cell>
          <cell r="AR44">
            <v>11.161290322580644</v>
          </cell>
          <cell r="AS44">
            <v>11.357142857142858</v>
          </cell>
          <cell r="AT44">
            <v>11.838709677419354</v>
          </cell>
          <cell r="AU44">
            <v>11.733333333333333</v>
          </cell>
          <cell r="AV44">
            <v>11.096774193548386</v>
          </cell>
          <cell r="AW44">
            <v>10.366666666666667</v>
          </cell>
        </row>
        <row r="45">
          <cell r="A45" t="str">
            <v>SPIN / Lynn / 50 Newhall Street</v>
          </cell>
          <cell r="D45">
            <v>4.5</v>
          </cell>
          <cell r="E45">
            <v>10.064516129032256</v>
          </cell>
          <cell r="F45">
            <v>10.5</v>
          </cell>
          <cell r="G45">
            <v>8.2258064516129039</v>
          </cell>
          <cell r="H45">
            <v>5.354838709677419</v>
          </cell>
          <cell r="I45">
            <v>1.3214285714285712</v>
          </cell>
          <cell r="J45">
            <v>8</v>
          </cell>
          <cell r="K45">
            <v>10.433333333333332</v>
          </cell>
          <cell r="L45">
            <v>7.8709677419354822</v>
          </cell>
          <cell r="M45">
            <v>8.2333333333333343</v>
          </cell>
          <cell r="N45">
            <v>10.064516129032258</v>
          </cell>
          <cell r="O45">
            <v>8.129032258064516</v>
          </cell>
          <cell r="P45">
            <v>6.333333333333333</v>
          </cell>
          <cell r="Q45">
            <v>9.2258064516129021</v>
          </cell>
          <cell r="R45">
            <v>9</v>
          </cell>
          <cell r="S45">
            <v>8</v>
          </cell>
          <cell r="T45">
            <v>8.9677419354838737</v>
          </cell>
          <cell r="U45">
            <v>6.5862068965517251</v>
          </cell>
          <cell r="V45">
            <v>9.193548387096774</v>
          </cell>
          <cell r="W45">
            <v>9.5666666666666647</v>
          </cell>
          <cell r="X45">
            <v>9.0322580645161263</v>
          </cell>
          <cell r="Y45">
            <v>10.5</v>
          </cell>
          <cell r="Z45">
            <v>11.225806451612904</v>
          </cell>
          <cell r="AA45">
            <v>9.1935483870967758</v>
          </cell>
          <cell r="AB45">
            <v>8.0333333333333332</v>
          </cell>
          <cell r="AC45">
            <v>8.9677419354838701</v>
          </cell>
          <cell r="AD45">
            <v>9.8000000000000007</v>
          </cell>
          <cell r="AE45">
            <v>9.67741935483871</v>
          </cell>
          <cell r="AF45">
            <v>9.4516129032258043</v>
          </cell>
          <cell r="AG45">
            <v>7.4285714285714297</v>
          </cell>
          <cell r="AH45">
            <v>9.612903225806452</v>
          </cell>
          <cell r="AI45">
            <v>9.6</v>
          </cell>
          <cell r="AJ45">
            <v>8.5806451612903221</v>
          </cell>
          <cell r="AK45">
            <v>11.433333333333334</v>
          </cell>
          <cell r="AL45">
            <v>8.5161290322580641</v>
          </cell>
          <cell r="AM45">
            <v>8.5806451612903238</v>
          </cell>
          <cell r="AN45">
            <v>5.9666666666666668</v>
          </cell>
          <cell r="AO45">
            <v>7.5161290322580632</v>
          </cell>
          <cell r="AP45">
            <v>11.06666666666667</v>
          </cell>
          <cell r="AQ45">
            <v>9.7096774193548381</v>
          </cell>
          <cell r="AR45">
            <v>8.5483870967741939</v>
          </cell>
          <cell r="AS45">
            <v>9.2857142857142865</v>
          </cell>
          <cell r="AT45">
            <v>8.3548387096774182</v>
          </cell>
          <cell r="AU45">
            <v>10.5</v>
          </cell>
          <cell r="AV45">
            <v>9.2258064516129039</v>
          </cell>
          <cell r="AW45">
            <v>10.1</v>
          </cell>
        </row>
        <row r="46">
          <cell r="A46" t="str">
            <v>St Vincent's/FallRiver/2425Highland</v>
          </cell>
          <cell r="D46">
            <v>1.4333333333333331</v>
          </cell>
          <cell r="E46">
            <v>4.5483870967741939</v>
          </cell>
          <cell r="F46">
            <v>8.9333333333333336</v>
          </cell>
          <cell r="G46">
            <v>7.7741935483870961</v>
          </cell>
          <cell r="H46">
            <v>6.225806451612903</v>
          </cell>
          <cell r="I46">
            <v>6.4285714285714288</v>
          </cell>
          <cell r="J46">
            <v>6.935483870967742</v>
          </cell>
          <cell r="K46">
            <v>7.8</v>
          </cell>
          <cell r="L46">
            <v>7.193548387096774</v>
          </cell>
          <cell r="M46">
            <v>6.8333333333333339</v>
          </cell>
          <cell r="N46">
            <v>7.258064516129032</v>
          </cell>
          <cell r="O46">
            <v>7.935483870967742</v>
          </cell>
          <cell r="P46">
            <v>7.8</v>
          </cell>
          <cell r="Q46">
            <v>9</v>
          </cell>
          <cell r="R46">
            <v>8.9333333333333336</v>
          </cell>
          <cell r="S46">
            <v>7.064516129032258</v>
          </cell>
          <cell r="T46">
            <v>6.7419354838709671</v>
          </cell>
          <cell r="U46">
            <v>8.206896551724137</v>
          </cell>
          <cell r="V46">
            <v>8.935483870967742</v>
          </cell>
          <cell r="W46">
            <v>8.6333333333333329</v>
          </cell>
          <cell r="X46">
            <v>6.7741935483870961</v>
          </cell>
          <cell r="Y46">
            <v>6.9333333333333336</v>
          </cell>
          <cell r="Z46">
            <v>8.4838709677419359</v>
          </cell>
          <cell r="AA46">
            <v>8.2903225806451619</v>
          </cell>
          <cell r="AB46">
            <v>6.666666666666667</v>
          </cell>
          <cell r="AC46">
            <v>6.5161290322580641</v>
          </cell>
          <cell r="AD46">
            <v>8.1333333333333329</v>
          </cell>
          <cell r="AE46">
            <v>9.0645161290322598</v>
          </cell>
          <cell r="AF46">
            <v>7.4838709677419351</v>
          </cell>
          <cell r="AG46">
            <v>8.1071428571428577</v>
          </cell>
          <cell r="AH46">
            <v>8.935483870967742</v>
          </cell>
          <cell r="AI46">
            <v>8.9666666666666668</v>
          </cell>
          <cell r="AJ46">
            <v>8.5806451612903203</v>
          </cell>
          <cell r="AK46">
            <v>8.9</v>
          </cell>
          <cell r="AL46">
            <v>8.612903225806452</v>
          </cell>
          <cell r="AM46">
            <v>7.67741935483871</v>
          </cell>
          <cell r="AN46">
            <v>5.2</v>
          </cell>
          <cell r="AO46">
            <v>3.645161290322581</v>
          </cell>
          <cell r="AP46">
            <v>7.333333333333333</v>
          </cell>
          <cell r="AQ46">
            <v>8.3548387096774182</v>
          </cell>
          <cell r="AR46">
            <v>8.8709677419354822</v>
          </cell>
          <cell r="AS46">
            <v>6.5</v>
          </cell>
          <cell r="AT46">
            <v>7.1935483870967731</v>
          </cell>
          <cell r="AU46">
            <v>7.1333333333333337</v>
          </cell>
          <cell r="AV46">
            <v>8.935483870967742</v>
          </cell>
          <cell r="AW46">
            <v>8.9333333333333336</v>
          </cell>
        </row>
        <row r="47">
          <cell r="A47" t="str">
            <v>TeamCoord / Bradford / 4 S. Kimball</v>
          </cell>
          <cell r="D47">
            <v>1.9333333333333331</v>
          </cell>
          <cell r="E47">
            <v>5.6129032258064511</v>
          </cell>
          <cell r="F47">
            <v>8.9</v>
          </cell>
          <cell r="G47">
            <v>8.387096774193548</v>
          </cell>
          <cell r="H47">
            <v>8.4516129032258078</v>
          </cell>
          <cell r="I47">
            <v>8.8928571428571441</v>
          </cell>
          <cell r="J47">
            <v>9.4193548387096762</v>
          </cell>
          <cell r="K47">
            <v>9.1666666666666661</v>
          </cell>
          <cell r="L47">
            <v>9.4838709677419342</v>
          </cell>
          <cell r="M47">
            <v>8.9666666666666668</v>
          </cell>
          <cell r="N47">
            <v>5.8064516129032251</v>
          </cell>
          <cell r="O47">
            <v>5.064516129032258</v>
          </cell>
          <cell r="P47">
            <v>4.1333333333333329</v>
          </cell>
          <cell r="Q47">
            <v>5.419354838709677</v>
          </cell>
          <cell r="R47">
            <v>5.5</v>
          </cell>
          <cell r="S47">
            <v>4.7096774193548381</v>
          </cell>
          <cell r="T47">
            <v>5.354838709677419</v>
          </cell>
          <cell r="U47">
            <v>5.4482758620689653</v>
          </cell>
          <cell r="V47">
            <v>3.67741935483871</v>
          </cell>
          <cell r="W47">
            <v>3.9333333333333327</v>
          </cell>
          <cell r="X47">
            <v>4.064516129032258</v>
          </cell>
          <cell r="Y47">
            <v>3.4</v>
          </cell>
          <cell r="Z47">
            <v>5.32258064516129</v>
          </cell>
          <cell r="AA47">
            <v>4.258064516129032</v>
          </cell>
          <cell r="AB47">
            <v>3.1</v>
          </cell>
          <cell r="AC47">
            <v>5.096774193548387</v>
          </cell>
          <cell r="AD47">
            <v>5.0333333333333332</v>
          </cell>
          <cell r="AE47">
            <v>4.064516129032258</v>
          </cell>
          <cell r="AF47">
            <v>5.5161290322580641</v>
          </cell>
          <cell r="AG47">
            <v>4.6071428571428577</v>
          </cell>
          <cell r="AH47">
            <v>2.193548387096774</v>
          </cell>
          <cell r="AI47">
            <v>3.7</v>
          </cell>
          <cell r="AJ47">
            <v>5.7419354838709671</v>
          </cell>
          <cell r="AK47">
            <v>5.3</v>
          </cell>
          <cell r="AL47">
            <v>3.8064516129032255</v>
          </cell>
          <cell r="AM47">
            <v>3.193548387096774</v>
          </cell>
          <cell r="AN47">
            <v>3.7666666666666666</v>
          </cell>
          <cell r="AO47">
            <v>4.32258064516129</v>
          </cell>
          <cell r="AP47">
            <v>2.6666666666666674</v>
          </cell>
          <cell r="AQ47">
            <v>3.354838709677419</v>
          </cell>
          <cell r="AR47">
            <v>4</v>
          </cell>
          <cell r="AS47">
            <v>4</v>
          </cell>
          <cell r="AT47">
            <v>4.4838709677419359</v>
          </cell>
          <cell r="AU47">
            <v>5.2333333333333325</v>
          </cell>
          <cell r="AV47">
            <v>5.741935483870968</v>
          </cell>
          <cell r="AW47">
            <v>4.5666666666666664</v>
          </cell>
        </row>
        <row r="48">
          <cell r="A48" t="str">
            <v>TeamCoord / Haverhill / 20NewcombSt</v>
          </cell>
          <cell r="D48">
            <v>3.3333333333333335</v>
          </cell>
          <cell r="E48">
            <v>4.258064516129032</v>
          </cell>
          <cell r="F48">
            <v>1.3</v>
          </cell>
          <cell r="K48">
            <v>6.6666666666666666E-2</v>
          </cell>
          <cell r="L48">
            <v>1.161290322580645</v>
          </cell>
          <cell r="M48">
            <v>1.9666666666666668</v>
          </cell>
          <cell r="N48">
            <v>5.4838709677419359</v>
          </cell>
          <cell r="O48">
            <v>1.2580645161290323</v>
          </cell>
          <cell r="P48">
            <v>3.333333333333333</v>
          </cell>
          <cell r="Q48">
            <v>3.903225806451613</v>
          </cell>
          <cell r="R48">
            <v>5.2</v>
          </cell>
          <cell r="S48">
            <v>5.064516129032258</v>
          </cell>
          <cell r="T48">
            <v>5.064516129032258</v>
          </cell>
          <cell r="U48">
            <v>5.931034482758621</v>
          </cell>
          <cell r="V48">
            <v>4.6774193548387091</v>
          </cell>
          <cell r="W48">
            <v>5.5</v>
          </cell>
          <cell r="X48">
            <v>5.3870967741935489</v>
          </cell>
          <cell r="Y48">
            <v>4.7</v>
          </cell>
          <cell r="Z48">
            <v>3.838709677419355</v>
          </cell>
          <cell r="AA48">
            <v>3.8064516129032251</v>
          </cell>
          <cell r="AB48">
            <v>5.9</v>
          </cell>
          <cell r="AC48">
            <v>5.838709677419355</v>
          </cell>
          <cell r="AD48">
            <v>4.2333333333333334</v>
          </cell>
          <cell r="AE48">
            <v>5.290322580645161</v>
          </cell>
          <cell r="AF48">
            <v>5.4838709677419351</v>
          </cell>
          <cell r="AG48">
            <v>2.3928571428571428</v>
          </cell>
          <cell r="AH48">
            <v>2.645161290322581</v>
          </cell>
          <cell r="AI48">
            <v>3.9666666666666663</v>
          </cell>
          <cell r="AJ48">
            <v>3.4838709677419355</v>
          </cell>
          <cell r="AK48">
            <v>1.3666666666666667</v>
          </cell>
          <cell r="AL48">
            <v>2.7419354838709671</v>
          </cell>
          <cell r="AM48">
            <v>4.8709677419354831</v>
          </cell>
          <cell r="AN48">
            <v>3.6333333333333333</v>
          </cell>
          <cell r="AO48">
            <v>5.129032258064516</v>
          </cell>
          <cell r="AP48">
            <v>4.5333333333333332</v>
          </cell>
          <cell r="AQ48">
            <v>4.032258064516129</v>
          </cell>
          <cell r="AR48">
            <v>5.32258064516129</v>
          </cell>
          <cell r="AS48">
            <v>5.2142857142857144</v>
          </cell>
          <cell r="AT48">
            <v>3.967741935483871</v>
          </cell>
          <cell r="AU48">
            <v>2.2999999999999998</v>
          </cell>
          <cell r="AV48">
            <v>5.032258064516129</v>
          </cell>
          <cell r="AW48">
            <v>3.4</v>
          </cell>
        </row>
        <row r="49">
          <cell r="A49" t="str">
            <v>TeamCoord/Wilmington/82HighSt</v>
          </cell>
          <cell r="D49">
            <v>1.8333333333333335</v>
          </cell>
          <cell r="E49">
            <v>4.741935483870968</v>
          </cell>
          <cell r="F49">
            <v>2.9333333333333336</v>
          </cell>
          <cell r="G49">
            <v>4.064516129032258</v>
          </cell>
          <cell r="H49">
            <v>3.5483870967741931</v>
          </cell>
          <cell r="I49">
            <v>3.6428571428571428</v>
          </cell>
          <cell r="J49">
            <v>3.4516129032258069</v>
          </cell>
          <cell r="K49">
            <v>4.8666666666666663</v>
          </cell>
          <cell r="L49">
            <v>4.6129032258064511</v>
          </cell>
          <cell r="M49">
            <v>5.0333333333333332</v>
          </cell>
          <cell r="N49">
            <v>4.838709677419355</v>
          </cell>
          <cell r="O49">
            <v>4.806451612903226</v>
          </cell>
          <cell r="P49">
            <v>3.7</v>
          </cell>
          <cell r="Q49">
            <v>3.806451612903226</v>
          </cell>
          <cell r="R49">
            <v>3.1333333333333333</v>
          </cell>
          <cell r="S49">
            <v>4.096774193548387</v>
          </cell>
          <cell r="T49">
            <v>4.935483870967742</v>
          </cell>
          <cell r="U49">
            <v>4.7931034482758621</v>
          </cell>
          <cell r="V49">
            <v>4.4838709677419351</v>
          </cell>
          <cell r="W49">
            <v>3.3333333333333335</v>
          </cell>
          <cell r="X49">
            <v>3.32258064516129</v>
          </cell>
          <cell r="Y49">
            <v>4.666666666666667</v>
          </cell>
          <cell r="Z49">
            <v>4.4516129032258061</v>
          </cell>
          <cell r="AA49">
            <v>4.4193548387096779</v>
          </cell>
          <cell r="AB49">
            <v>2.833333333333333</v>
          </cell>
          <cell r="AC49">
            <v>4.096774193548387</v>
          </cell>
          <cell r="AD49">
            <v>4.8666666666666663</v>
          </cell>
          <cell r="AE49">
            <v>4.354838709677419</v>
          </cell>
          <cell r="AF49">
            <v>2.967741935483871</v>
          </cell>
          <cell r="AG49">
            <v>4.5714285714285712</v>
          </cell>
          <cell r="AH49">
            <v>3.967741935483871</v>
          </cell>
          <cell r="AI49">
            <v>3.9666666666666672</v>
          </cell>
          <cell r="AJ49">
            <v>4.612903225806452</v>
          </cell>
          <cell r="AK49">
            <v>4.7333333333333334</v>
          </cell>
          <cell r="AL49">
            <v>4.3870967741935472</v>
          </cell>
          <cell r="AM49">
            <v>4.290322580645161</v>
          </cell>
          <cell r="AN49">
            <v>4.8333333333333339</v>
          </cell>
          <cell r="AO49">
            <v>4.870967741935484</v>
          </cell>
          <cell r="AP49">
            <v>4.5666666666666664</v>
          </cell>
          <cell r="AQ49">
            <v>4.838709677419355</v>
          </cell>
          <cell r="AR49">
            <v>4.4838709677419351</v>
          </cell>
          <cell r="AS49">
            <v>4.9642857142857144</v>
          </cell>
          <cell r="AT49">
            <v>4.709677419354839</v>
          </cell>
          <cell r="AU49">
            <v>4.833333333333333</v>
          </cell>
          <cell r="AV49">
            <v>4.8064516129032251</v>
          </cell>
          <cell r="AW49">
            <v>4.3</v>
          </cell>
        </row>
        <row r="50">
          <cell r="A50" t="str">
            <v>TheHome for LW/Walpole/399Lincoln</v>
          </cell>
          <cell r="C50">
            <v>1.6774193548387095</v>
          </cell>
          <cell r="D50">
            <v>2.7333333333333329</v>
          </cell>
          <cell r="E50">
            <v>5.129032258064516</v>
          </cell>
          <cell r="F50">
            <v>4.0999999999999996</v>
          </cell>
          <cell r="G50">
            <v>3.6774193548387095</v>
          </cell>
          <cell r="H50">
            <v>3.9354838709677415</v>
          </cell>
          <cell r="I50">
            <v>4.7857142857142856</v>
          </cell>
          <cell r="J50">
            <v>2.612903225806452</v>
          </cell>
          <cell r="K50">
            <v>5.6333333333333329</v>
          </cell>
          <cell r="L50">
            <v>5.580645161290323</v>
          </cell>
          <cell r="M50">
            <v>6.0333333333333332</v>
          </cell>
          <cell r="N50">
            <v>2.8064516129032255</v>
          </cell>
          <cell r="O50">
            <v>5.193548387096774</v>
          </cell>
          <cell r="P50">
            <v>5.3</v>
          </cell>
          <cell r="Q50">
            <v>5.064516129032258</v>
          </cell>
          <cell r="R50">
            <v>6.9666666666666668</v>
          </cell>
          <cell r="S50">
            <v>5.5161290322580649</v>
          </cell>
          <cell r="T50">
            <v>6</v>
          </cell>
          <cell r="U50">
            <v>7.5172413793103452</v>
          </cell>
          <cell r="V50">
            <v>6.6451612903225801</v>
          </cell>
          <cell r="W50">
            <v>7.2666666666666675</v>
          </cell>
          <cell r="X50">
            <v>6.7096774193548381</v>
          </cell>
          <cell r="Y50">
            <v>7.1333333333333329</v>
          </cell>
          <cell r="Z50">
            <v>6.32258064516129</v>
          </cell>
          <cell r="AA50">
            <v>7.32258064516129</v>
          </cell>
          <cell r="AB50">
            <v>6.8666666666666654</v>
          </cell>
          <cell r="AC50">
            <v>6.387096774193548</v>
          </cell>
          <cell r="AD50">
            <v>7</v>
          </cell>
          <cell r="AE50">
            <v>6.2903225806451601</v>
          </cell>
          <cell r="AF50">
            <v>6.258064516129032</v>
          </cell>
          <cell r="AG50">
            <v>7.4285714285714288</v>
          </cell>
          <cell r="AH50">
            <v>7.806451612903226</v>
          </cell>
          <cell r="AI50">
            <v>7.2</v>
          </cell>
          <cell r="AJ50">
            <v>7.580645161290323</v>
          </cell>
          <cell r="AK50">
            <v>6.9</v>
          </cell>
          <cell r="AL50">
            <v>6.5806451612903221</v>
          </cell>
          <cell r="AM50">
            <v>6.1612903225806459</v>
          </cell>
          <cell r="AN50">
            <v>4.3333333333333321</v>
          </cell>
          <cell r="AO50">
            <v>6.5483870967741939</v>
          </cell>
          <cell r="AP50">
            <v>6.4666666666666668</v>
          </cell>
          <cell r="AQ50">
            <v>6.064516129032258</v>
          </cell>
          <cell r="AR50">
            <v>6.1290322580645151</v>
          </cell>
          <cell r="AS50">
            <v>6.7857142857142847</v>
          </cell>
          <cell r="AT50">
            <v>7.032258064516129</v>
          </cell>
          <cell r="AU50">
            <v>6.9</v>
          </cell>
          <cell r="AV50">
            <v>5.354838709677419</v>
          </cell>
          <cell r="AW50">
            <v>6.2333333333333334</v>
          </cell>
        </row>
        <row r="51">
          <cell r="A51" t="str">
            <v>Wayside/Framingham/1FredrickAbbotWy</v>
          </cell>
          <cell r="AI51">
            <v>1.5</v>
          </cell>
          <cell r="AJ51">
            <v>20.064516129032256</v>
          </cell>
          <cell r="AK51">
            <v>18.066666666666666</v>
          </cell>
          <cell r="AL51">
            <v>20.451612903225808</v>
          </cell>
          <cell r="AM51">
            <v>20.161290322580641</v>
          </cell>
          <cell r="AN51">
            <v>19.633333333333329</v>
          </cell>
          <cell r="AO51">
            <v>18.806451612903231</v>
          </cell>
          <cell r="AP51">
            <v>19.533333333333328</v>
          </cell>
          <cell r="AQ51">
            <v>19.419354838709683</v>
          </cell>
          <cell r="AR51">
            <v>17.419354838709676</v>
          </cell>
          <cell r="AS51">
            <v>19.178571428571431</v>
          </cell>
          <cell r="AT51">
            <v>20</v>
          </cell>
          <cell r="AU51">
            <v>19.866666666666667</v>
          </cell>
          <cell r="AV51">
            <v>19.870967741935484</v>
          </cell>
          <cell r="AW51">
            <v>20.5</v>
          </cell>
        </row>
        <row r="52">
          <cell r="A52" t="str">
            <v>Wayside/Framingham/85Edgell Rd</v>
          </cell>
          <cell r="E52">
            <v>2.258064516129032</v>
          </cell>
          <cell r="F52">
            <v>3.3333333333333335</v>
          </cell>
          <cell r="G52">
            <v>3.6774193548387095</v>
          </cell>
          <cell r="H52">
            <v>3.7741935483870965</v>
          </cell>
          <cell r="I52">
            <v>2.25</v>
          </cell>
          <cell r="J52">
            <v>3.774193548387097</v>
          </cell>
          <cell r="K52">
            <v>3.8333333333333335</v>
          </cell>
          <cell r="L52">
            <v>3.5161290322580645</v>
          </cell>
          <cell r="M52">
            <v>3.5333333333333337</v>
          </cell>
          <cell r="N52">
            <v>3.838709677419355</v>
          </cell>
          <cell r="O52">
            <v>4.0322580645161299</v>
          </cell>
          <cell r="P52">
            <v>3.9666666666666668</v>
          </cell>
          <cell r="Q52">
            <v>3.935483870967742</v>
          </cell>
          <cell r="R52">
            <v>3.7</v>
          </cell>
          <cell r="S52">
            <v>3.838709677419355</v>
          </cell>
          <cell r="T52">
            <v>3.967741935483871</v>
          </cell>
          <cell r="U52">
            <v>3.9655172413793105</v>
          </cell>
          <cell r="V52">
            <v>4</v>
          </cell>
          <cell r="W52">
            <v>4</v>
          </cell>
          <cell r="X52">
            <v>3.5161290322580645</v>
          </cell>
          <cell r="Y52">
            <v>4.6666666666666661</v>
          </cell>
          <cell r="Z52">
            <v>4.290322580645161</v>
          </cell>
          <cell r="AA52">
            <v>3.8387096774193541</v>
          </cell>
          <cell r="AB52">
            <v>4</v>
          </cell>
          <cell r="AC52">
            <v>2.7096774193548385</v>
          </cell>
          <cell r="AD52">
            <v>3.5666666666666664</v>
          </cell>
          <cell r="AE52">
            <v>3.4516129032258065</v>
          </cell>
          <cell r="AF52">
            <v>2.967741935483871</v>
          </cell>
          <cell r="AG52">
            <v>3.8928571428571428</v>
          </cell>
          <cell r="AH52">
            <v>3.935483870967742</v>
          </cell>
          <cell r="AI52">
            <v>3.6</v>
          </cell>
        </row>
        <row r="53">
          <cell r="A53" t="str">
            <v>Wayside/Framingham/98DennisonAve</v>
          </cell>
          <cell r="E53">
            <v>8.612903225806452</v>
          </cell>
          <cell r="F53">
            <v>6.9333333333333336</v>
          </cell>
          <cell r="G53">
            <v>5.612903225806452</v>
          </cell>
          <cell r="H53">
            <v>5.645161290322581</v>
          </cell>
          <cell r="I53">
            <v>8</v>
          </cell>
          <cell r="J53">
            <v>8.6129032258064537</v>
          </cell>
          <cell r="K53">
            <v>7.4333333333333345</v>
          </cell>
          <cell r="L53">
            <v>8.0967741935483879</v>
          </cell>
          <cell r="M53">
            <v>8.3333333333333339</v>
          </cell>
          <cell r="N53">
            <v>7.419354838709677</v>
          </cell>
          <cell r="O53">
            <v>7.935483870967742</v>
          </cell>
          <cell r="P53">
            <v>5.8666666666666663</v>
          </cell>
          <cell r="Q53">
            <v>7.161290322580645</v>
          </cell>
          <cell r="R53">
            <v>7.6666666666666661</v>
          </cell>
          <cell r="S53">
            <v>7.838709677419355</v>
          </cell>
          <cell r="T53">
            <v>8.3225806451612918</v>
          </cell>
          <cell r="U53">
            <v>8.3793103448275854</v>
          </cell>
          <cell r="V53">
            <v>7.354838709677419</v>
          </cell>
          <cell r="W53">
            <v>8.2333333333333343</v>
          </cell>
          <cell r="X53">
            <v>6.9677419354838701</v>
          </cell>
          <cell r="Y53">
            <v>8</v>
          </cell>
          <cell r="Z53">
            <v>8.193548387096774</v>
          </cell>
          <cell r="AA53">
            <v>7.193548387096774</v>
          </cell>
          <cell r="AB53">
            <v>7.6</v>
          </cell>
          <cell r="AC53">
            <v>7.0322580645161281</v>
          </cell>
          <cell r="AD53">
            <v>8.4</v>
          </cell>
          <cell r="AE53">
            <v>7.129032258064516</v>
          </cell>
          <cell r="AF53">
            <v>6.6129032258064511</v>
          </cell>
          <cell r="AG53">
            <v>8.25</v>
          </cell>
          <cell r="AH53">
            <v>8.1612903225806441</v>
          </cell>
          <cell r="AI53">
            <v>7.7</v>
          </cell>
        </row>
        <row r="54">
          <cell r="A54" t="str">
            <v>Wayside/Waltham/558WaverleyOaksRd</v>
          </cell>
          <cell r="E54">
            <v>5.354838709677419</v>
          </cell>
          <cell r="F54">
            <v>5.4333333333333336</v>
          </cell>
          <cell r="G54">
            <v>6.0967741935483861</v>
          </cell>
          <cell r="H54">
            <v>7.6774193548387082</v>
          </cell>
          <cell r="I54">
            <v>6.9285714285714288</v>
          </cell>
          <cell r="J54">
            <v>8.3548387096774182</v>
          </cell>
          <cell r="K54">
            <v>8.2333333333333325</v>
          </cell>
          <cell r="L54">
            <v>7.3870967741935489</v>
          </cell>
          <cell r="M54">
            <v>7.833333333333333</v>
          </cell>
          <cell r="N54">
            <v>7.161290322580645</v>
          </cell>
          <cell r="O54">
            <v>6.6451612903225801</v>
          </cell>
          <cell r="P54">
            <v>6.0333333333333332</v>
          </cell>
          <cell r="Q54">
            <v>7.8064516129032251</v>
          </cell>
          <cell r="R54">
            <v>6.5</v>
          </cell>
          <cell r="S54">
            <v>6.6774193548387109</v>
          </cell>
          <cell r="T54">
            <v>7.4838709677419359</v>
          </cell>
          <cell r="U54">
            <v>7.5862068965517251</v>
          </cell>
          <cell r="V54">
            <v>6.4838709677419351</v>
          </cell>
          <cell r="W54">
            <v>7.5333333333333332</v>
          </cell>
          <cell r="X54">
            <v>7.4838709677419359</v>
          </cell>
          <cell r="Y54">
            <v>6.7666666666666657</v>
          </cell>
          <cell r="Z54">
            <v>7.612903225806452</v>
          </cell>
          <cell r="AA54">
            <v>8.1290322580645178</v>
          </cell>
          <cell r="AB54">
            <v>8.8333333333333321</v>
          </cell>
          <cell r="AC54">
            <v>7.4516129032258069</v>
          </cell>
          <cell r="AD54">
            <v>5.5666666666666664</v>
          </cell>
          <cell r="AE54">
            <v>7</v>
          </cell>
          <cell r="AF54">
            <v>7.5483870967741922</v>
          </cell>
          <cell r="AG54">
            <v>7.1785714285714279</v>
          </cell>
          <cell r="AH54">
            <v>8.0322580645161281</v>
          </cell>
          <cell r="AI54">
            <v>5.6333333333333346</v>
          </cell>
        </row>
        <row r="55">
          <cell r="A55" t="str">
            <v>YOU / Boylston / 1 Elmwood Place</v>
          </cell>
          <cell r="B55">
            <v>7.9354838709677411</v>
          </cell>
          <cell r="C55">
            <v>8.4838709677419359</v>
          </cell>
          <cell r="D55">
            <v>8.8666666666666654</v>
          </cell>
          <cell r="E55">
            <v>8.4193548387096779</v>
          </cell>
          <cell r="F55">
            <v>7.5333333333333332</v>
          </cell>
          <cell r="G55">
            <v>7</v>
          </cell>
          <cell r="H55">
            <v>7.806451612903226</v>
          </cell>
          <cell r="I55">
            <v>7.75</v>
          </cell>
          <cell r="J55">
            <v>7</v>
          </cell>
          <cell r="K55">
            <v>8.3000000000000007</v>
          </cell>
          <cell r="L55">
            <v>8.3548387096774182</v>
          </cell>
          <cell r="M55">
            <v>8.8333333333333339</v>
          </cell>
          <cell r="N55">
            <v>8.935483870967742</v>
          </cell>
          <cell r="O55">
            <v>8.7096774193548381</v>
          </cell>
          <cell r="P55">
            <v>8.033333333333335</v>
          </cell>
          <cell r="Q55">
            <v>9</v>
          </cell>
          <cell r="R55">
            <v>8.1</v>
          </cell>
          <cell r="S55">
            <v>8.9677419354838719</v>
          </cell>
          <cell r="T55">
            <v>7.838709677419355</v>
          </cell>
          <cell r="U55">
            <v>9</v>
          </cell>
          <cell r="V55">
            <v>8.806451612903226</v>
          </cell>
          <cell r="W55">
            <v>8.9333333333333336</v>
          </cell>
          <cell r="X55">
            <v>9</v>
          </cell>
          <cell r="Y55">
            <v>7.9333333333333336</v>
          </cell>
          <cell r="Z55">
            <v>7.9032258064516121</v>
          </cell>
          <cell r="AA55">
            <v>6.8709677419354831</v>
          </cell>
          <cell r="AB55">
            <v>7.9333333333333336</v>
          </cell>
          <cell r="AC55">
            <v>7.4838709677419351</v>
          </cell>
          <cell r="AD55">
            <v>7.3666666666666663</v>
          </cell>
          <cell r="AE55">
            <v>7.6451612903225801</v>
          </cell>
          <cell r="AF55">
            <v>7.612903225806452</v>
          </cell>
          <cell r="AG55">
            <v>7.9285714285714288</v>
          </cell>
          <cell r="AH55">
            <v>7.67741935483871</v>
          </cell>
          <cell r="AI55">
            <v>8.1</v>
          </cell>
          <cell r="AJ55">
            <v>8.387096774193548</v>
          </cell>
          <cell r="AK55">
            <v>8.466666666666665</v>
          </cell>
          <cell r="AL55">
            <v>7.8387096774193541</v>
          </cell>
          <cell r="AM55">
            <v>8.1290322580645178</v>
          </cell>
          <cell r="AN55">
            <v>7.8666666666666671</v>
          </cell>
          <cell r="AO55">
            <v>8.4516129032258078</v>
          </cell>
          <cell r="AP55">
            <v>7.3666666666666654</v>
          </cell>
          <cell r="AQ55">
            <v>6.9677419354838701</v>
          </cell>
          <cell r="AR55">
            <v>6.967741935483871</v>
          </cell>
          <cell r="AS55">
            <v>8.5357142857142847</v>
          </cell>
          <cell r="AT55">
            <v>8.0967741935483861</v>
          </cell>
          <cell r="AU55">
            <v>7.2333333333333334</v>
          </cell>
          <cell r="AV55">
            <v>8.4516129032258078</v>
          </cell>
          <cell r="AW55">
            <v>7.3333333333333321</v>
          </cell>
        </row>
        <row r="56">
          <cell r="A56" t="str">
            <v>YOU / Worcester / 37 Boylston</v>
          </cell>
          <cell r="B56">
            <v>4.645161290322581</v>
          </cell>
          <cell r="C56">
            <v>5.5161290322580649</v>
          </cell>
          <cell r="D56">
            <v>5.9</v>
          </cell>
          <cell r="E56">
            <v>5.935483870967742</v>
          </cell>
          <cell r="F56">
            <v>5.7</v>
          </cell>
          <cell r="G56">
            <v>5.419354838709677</v>
          </cell>
          <cell r="H56">
            <v>6.387096774193548</v>
          </cell>
          <cell r="I56">
            <v>6.3214285714285712</v>
          </cell>
          <cell r="J56">
            <v>7.806451612903226</v>
          </cell>
          <cell r="K56">
            <v>6.5333333333333341</v>
          </cell>
          <cell r="L56">
            <v>6</v>
          </cell>
          <cell r="M56">
            <v>5.5333333333333332</v>
          </cell>
          <cell r="N56">
            <v>5.5483870967741939</v>
          </cell>
          <cell r="O56">
            <v>5.741935483870968</v>
          </cell>
          <cell r="P56">
            <v>5.7666666666666666</v>
          </cell>
          <cell r="Q56">
            <v>6</v>
          </cell>
          <cell r="R56">
            <v>6</v>
          </cell>
          <cell r="S56">
            <v>5.645161290322581</v>
          </cell>
          <cell r="T56">
            <v>5.5161290322580641</v>
          </cell>
          <cell r="U56">
            <v>5.6551724137931032</v>
          </cell>
          <cell r="V56">
            <v>5.419354838709677</v>
          </cell>
          <cell r="W56">
            <v>5.9666666666666668</v>
          </cell>
          <cell r="X56">
            <v>5.967741935483871</v>
          </cell>
          <cell r="Y56">
            <v>5.8333333333333339</v>
          </cell>
          <cell r="Z56">
            <v>5.5806451612903221</v>
          </cell>
          <cell r="AA56">
            <v>6.774193548387097</v>
          </cell>
          <cell r="AB56">
            <v>6.9666666666666668</v>
          </cell>
          <cell r="AC56">
            <v>5.387096774193548</v>
          </cell>
          <cell r="AD56">
            <v>5.5</v>
          </cell>
          <cell r="AE56">
            <v>5.32258064516129</v>
          </cell>
          <cell r="AF56">
            <v>7</v>
          </cell>
          <cell r="AG56">
            <v>6.7857142857142856</v>
          </cell>
          <cell r="AH56">
            <v>6.4516129032258069</v>
          </cell>
          <cell r="AI56">
            <v>5.166666666666667</v>
          </cell>
          <cell r="AJ56">
            <v>5.064516129032258</v>
          </cell>
          <cell r="AK56">
            <v>5.8</v>
          </cell>
          <cell r="AL56">
            <v>5.67741935483871</v>
          </cell>
          <cell r="AM56">
            <v>5.838709677419355</v>
          </cell>
          <cell r="AN56">
            <v>4.9333333333333336</v>
          </cell>
          <cell r="AO56">
            <v>5.67741935483871</v>
          </cell>
          <cell r="AP56">
            <v>5.7</v>
          </cell>
          <cell r="AQ56">
            <v>5.032258064516129</v>
          </cell>
          <cell r="AR56">
            <v>4.967741935483871</v>
          </cell>
          <cell r="AS56">
            <v>4.8571428571428577</v>
          </cell>
          <cell r="AT56">
            <v>4.935483870967742</v>
          </cell>
          <cell r="AU56">
            <v>4.0999999999999996</v>
          </cell>
          <cell r="AV56">
            <v>4.870967741935484</v>
          </cell>
          <cell r="AW56">
            <v>4.0333333333333332</v>
          </cell>
        </row>
        <row r="263">
          <cell r="C263" t="str">
            <v>Bay State CS / Plymouth / 475 State 1</v>
          </cell>
          <cell r="D263" t="str">
            <v>Brockton Area Office</v>
          </cell>
          <cell r="AA263">
            <v>6.4516129032258063E-2</v>
          </cell>
          <cell r="AB263">
            <v>1</v>
          </cell>
          <cell r="AC263">
            <v>6.4516129032258063E-2</v>
          </cell>
          <cell r="AG263">
            <v>0.46666666666666667</v>
          </cell>
          <cell r="AH263">
            <v>3.2258064516129031E-2</v>
          </cell>
          <cell r="AJ263">
            <v>0.6428571428571429</v>
          </cell>
          <cell r="AK263">
            <v>1.3870967741935485</v>
          </cell>
          <cell r="AL263">
            <v>0.43333333333333335</v>
          </cell>
          <cell r="AM263">
            <v>1.032258064516129</v>
          </cell>
          <cell r="AN263">
            <v>1.1000000000000001</v>
          </cell>
          <cell r="AO263">
            <v>1</v>
          </cell>
          <cell r="AP263">
            <v>0.41935483870967744</v>
          </cell>
          <cell r="AS263">
            <v>0.36666666666666664</v>
          </cell>
          <cell r="AU263">
            <v>0.77419354838709675</v>
          </cell>
          <cell r="AV263">
            <v>1</v>
          </cell>
          <cell r="AW263">
            <v>1</v>
          </cell>
          <cell r="AX263">
            <v>0.73333333333333328</v>
          </cell>
          <cell r="AY263">
            <v>1</v>
          </cell>
          <cell r="AZ263">
            <v>1</v>
          </cell>
        </row>
        <row r="264">
          <cell r="C264" t="str">
            <v>Bay State CS / Plymouth / 475 State 2</v>
          </cell>
          <cell r="D264" t="str">
            <v>Cape Cod Area Office</v>
          </cell>
          <cell r="AT264">
            <v>9.6774193548387094E-2</v>
          </cell>
          <cell r="AW264">
            <v>1.3870967741935485</v>
          </cell>
          <cell r="AX264">
            <v>1.0333333333333334</v>
          </cell>
          <cell r="AY264">
            <v>1</v>
          </cell>
          <cell r="AZ264">
            <v>0.13333333333333333</v>
          </cell>
        </row>
        <row r="265">
          <cell r="C265" t="str">
            <v>Bay State CS / Plymouth / 475 State 3</v>
          </cell>
          <cell r="D265" t="str">
            <v>Coastal Area Office</v>
          </cell>
          <cell r="Q265">
            <v>0.12903225806451613</v>
          </cell>
          <cell r="W265">
            <v>0.67741935483870963</v>
          </cell>
          <cell r="X265">
            <v>0.41379310344827591</v>
          </cell>
          <cell r="AD265">
            <v>6.4516129032258063E-2</v>
          </cell>
        </row>
        <row r="266">
          <cell r="C266" t="str">
            <v>Bay State CS / Plymouth / 475 State 4</v>
          </cell>
          <cell r="D266" t="str">
            <v>Fall River Area Office</v>
          </cell>
          <cell r="S266">
            <v>0.2</v>
          </cell>
          <cell r="T266">
            <v>0.35483870967741937</v>
          </cell>
          <cell r="AA266">
            <v>9.6774193548387094E-2</v>
          </cell>
          <cell r="AB266">
            <v>3.3333333333333333E-2</v>
          </cell>
          <cell r="AD266">
            <v>0.32258064516129031</v>
          </cell>
          <cell r="AX266">
            <v>0.43333333333333335</v>
          </cell>
          <cell r="AZ266">
            <v>0.2</v>
          </cell>
        </row>
        <row r="267">
          <cell r="C267" t="str">
            <v>Bay State CS / Plymouth / 475 State 5</v>
          </cell>
          <cell r="D267" t="str">
            <v>New Bedford Area Office</v>
          </cell>
          <cell r="AK267">
            <v>6.4516129032258063E-2</v>
          </cell>
          <cell r="AL267">
            <v>0.43333333333333329</v>
          </cell>
          <cell r="AN267">
            <v>0.16666666666666666</v>
          </cell>
          <cell r="AO267">
            <v>9.6774193548387094E-2</v>
          </cell>
          <cell r="AR267">
            <v>0.16129032258064516</v>
          </cell>
          <cell r="AT267">
            <v>0.967741935483871</v>
          </cell>
          <cell r="AU267">
            <v>1.2903225806451613</v>
          </cell>
          <cell r="AV267">
            <v>1.7857142857142856</v>
          </cell>
          <cell r="AX267">
            <v>6.6666666666666666E-2</v>
          </cell>
          <cell r="AY267">
            <v>0.74193548387096775</v>
          </cell>
          <cell r="AZ267">
            <v>1.0666666666666667</v>
          </cell>
        </row>
        <row r="268">
          <cell r="C268" t="str">
            <v>Bay State CS / Plymouth / 475 State 6</v>
          </cell>
          <cell r="D268" t="str">
            <v>Plymouth Area Office</v>
          </cell>
          <cell r="O268">
            <v>9.6774193548387094E-2</v>
          </cell>
          <cell r="P268">
            <v>5.7</v>
          </cell>
          <cell r="Q268">
            <v>8.5806451612903221</v>
          </cell>
          <cell r="R268">
            <v>8</v>
          </cell>
          <cell r="S268">
            <v>4.8333333333333321</v>
          </cell>
          <cell r="T268">
            <v>9.9354838709677402</v>
          </cell>
          <cell r="U268">
            <v>11.366666666666667</v>
          </cell>
          <cell r="V268">
            <v>10.61290322580645</v>
          </cell>
          <cell r="W268">
            <v>10.225806451612904</v>
          </cell>
          <cell r="X268">
            <v>8.4482758620689662</v>
          </cell>
          <cell r="Y268">
            <v>10.870967741935482</v>
          </cell>
          <cell r="Z268">
            <v>12.066666666666666</v>
          </cell>
          <cell r="AA268">
            <v>10</v>
          </cell>
          <cell r="AB268">
            <v>10.3</v>
          </cell>
          <cell r="AC268">
            <v>10.387096774193548</v>
          </cell>
          <cell r="AD268">
            <v>10.129032258064516</v>
          </cell>
          <cell r="AE268">
            <v>10.933333333333334</v>
          </cell>
          <cell r="AF268">
            <v>9.9677419354838701</v>
          </cell>
          <cell r="AG268">
            <v>9.0666666666666664</v>
          </cell>
          <cell r="AH268">
            <v>11.258064516129032</v>
          </cell>
          <cell r="AI268">
            <v>10.870967741935484</v>
          </cell>
          <cell r="AJ268">
            <v>7.7857142857142865</v>
          </cell>
          <cell r="AK268">
            <v>8.0322580645161281</v>
          </cell>
          <cell r="AL268">
            <v>9.9</v>
          </cell>
          <cell r="AM268">
            <v>7.806451612903226</v>
          </cell>
          <cell r="AN268">
            <v>8.2333333333333325</v>
          </cell>
          <cell r="AO268">
            <v>5.870967741935484</v>
          </cell>
          <cell r="AP268">
            <v>9.0645161290322598</v>
          </cell>
          <cell r="AQ268">
            <v>9.6999999999999993</v>
          </cell>
          <cell r="AR268">
            <v>9.935483870967742</v>
          </cell>
          <cell r="AS268">
            <v>8.4666666666666668</v>
          </cell>
          <cell r="AT268">
            <v>7.8387096774193541</v>
          </cell>
          <cell r="AU268">
            <v>6.8387096774193541</v>
          </cell>
          <cell r="AV268">
            <v>6.5357142857142856</v>
          </cell>
          <cell r="AW268">
            <v>4.161290322580645</v>
          </cell>
          <cell r="AX268">
            <v>4.8666666666666663</v>
          </cell>
          <cell r="AY268">
            <v>8.7096774193548381</v>
          </cell>
          <cell r="AZ268">
            <v>9.1</v>
          </cell>
        </row>
        <row r="269">
          <cell r="C269" t="str">
            <v>Bay State CS / Plymouth / 475 State 7</v>
          </cell>
          <cell r="D269" t="str">
            <v>Solutions for Living (PAS SE)</v>
          </cell>
          <cell r="AF269">
            <v>0.93548387096774188</v>
          </cell>
          <cell r="AG269">
            <v>0.5</v>
          </cell>
          <cell r="AN269">
            <v>0.23333333333333334</v>
          </cell>
          <cell r="AO269">
            <v>0.16129032258064516</v>
          </cell>
          <cell r="AX269">
            <v>0.2</v>
          </cell>
        </row>
        <row r="270">
          <cell r="C270" t="str">
            <v>Bay State CS / Plymouth / 475 State 8</v>
          </cell>
          <cell r="D270" t="str">
            <v>Taunton/Attleboro Area Office</v>
          </cell>
          <cell r="T270">
            <v>0.16129032258064516</v>
          </cell>
          <cell r="AA270">
            <v>9.6774193548387094E-2</v>
          </cell>
        </row>
        <row r="271">
          <cell r="C271" t="str">
            <v>Bay State CS / S.Weymouth/ 911 Main 1</v>
          </cell>
          <cell r="D271" t="str">
            <v>Arlington Area Office</v>
          </cell>
          <cell r="G271">
            <v>6.6666666666666666E-2</v>
          </cell>
          <cell r="H271">
            <v>9.6774193548387094E-2</v>
          </cell>
          <cell r="T271">
            <v>6.4516129032258063E-2</v>
          </cell>
          <cell r="U271">
            <v>0.96666666666666667</v>
          </cell>
          <cell r="V271">
            <v>0.32258064516129031</v>
          </cell>
          <cell r="X271">
            <v>3.4482758620689655E-2</v>
          </cell>
          <cell r="Y271">
            <v>6.4516129032258063E-2</v>
          </cell>
          <cell r="AB271">
            <v>3.3333333333333333E-2</v>
          </cell>
          <cell r="AP271">
            <v>0.12903225806451613</v>
          </cell>
        </row>
        <row r="272">
          <cell r="C272" t="str">
            <v>Bay State CS / S.Weymouth/ 911 Main 2</v>
          </cell>
          <cell r="D272" t="str">
            <v>Brockton Area Office</v>
          </cell>
          <cell r="AM272">
            <v>6.4516129032258063E-2</v>
          </cell>
          <cell r="AO272">
            <v>0.80645161290322576</v>
          </cell>
          <cell r="AP272">
            <v>0.70967741935483875</v>
          </cell>
          <cell r="AQ272">
            <v>0.9</v>
          </cell>
          <cell r="AU272">
            <v>3.2258064516129031E-2</v>
          </cell>
          <cell r="AV272">
            <v>0.42857142857142855</v>
          </cell>
          <cell r="AX272">
            <v>0.53333333333333333</v>
          </cell>
          <cell r="AY272">
            <v>0.41935483870967744</v>
          </cell>
        </row>
        <row r="273">
          <cell r="C273" t="str">
            <v>Bay State CS / S.Weymouth/ 911 Main 3</v>
          </cell>
          <cell r="D273" t="str">
            <v>Cambridge Area Office</v>
          </cell>
          <cell r="H273">
            <v>0.19354838709677419</v>
          </cell>
          <cell r="AY273">
            <v>0.67741935483870963</v>
          </cell>
          <cell r="AZ273">
            <v>0.3</v>
          </cell>
        </row>
        <row r="274">
          <cell r="C274" t="str">
            <v>Bay State CS / S.Weymouth/ 911 Main 4</v>
          </cell>
          <cell r="D274" t="str">
            <v>Cape Cod Area Office</v>
          </cell>
          <cell r="U274">
            <v>3.3333333333333333E-2</v>
          </cell>
        </row>
        <row r="275">
          <cell r="C275" t="str">
            <v>Bay State CS / S.Weymouth/ 911 Main 5</v>
          </cell>
          <cell r="D275" t="str">
            <v>Coastal Area Office</v>
          </cell>
          <cell r="G275">
            <v>5.7333333333333334</v>
          </cell>
          <cell r="H275">
            <v>5.7419354838709671</v>
          </cell>
          <cell r="I275">
            <v>8.2666666666666675</v>
          </cell>
          <cell r="J275">
            <v>7.6774193548387091</v>
          </cell>
          <cell r="K275">
            <v>7</v>
          </cell>
          <cell r="L275">
            <v>5.5</v>
          </cell>
          <cell r="M275">
            <v>7.4516129032258061</v>
          </cell>
          <cell r="N275">
            <v>8.6333333333333329</v>
          </cell>
          <cell r="O275">
            <v>7.67741935483871</v>
          </cell>
          <cell r="P275">
            <v>8.3333333333333321</v>
          </cell>
          <cell r="Q275">
            <v>7.9677419354838692</v>
          </cell>
          <cell r="R275">
            <v>8.258064516129032</v>
          </cell>
          <cell r="S275">
            <v>7.6</v>
          </cell>
          <cell r="T275">
            <v>7.9677419354838701</v>
          </cell>
          <cell r="U275">
            <v>7.8</v>
          </cell>
          <cell r="V275">
            <v>8.2903225806451601</v>
          </cell>
          <cell r="W275">
            <v>7.7741935483870961</v>
          </cell>
          <cell r="X275">
            <v>7.2758620689655169</v>
          </cell>
          <cell r="Y275">
            <v>7</v>
          </cell>
          <cell r="Z275">
            <v>7.6333333333333346</v>
          </cell>
          <cell r="AA275">
            <v>7.4516129032258052</v>
          </cell>
          <cell r="AB275">
            <v>7.6</v>
          </cell>
          <cell r="AC275">
            <v>7.612903225806452</v>
          </cell>
          <cell r="AD275">
            <v>5.064516129032258</v>
          </cell>
          <cell r="AE275">
            <v>5.6333333333333329</v>
          </cell>
          <cell r="AF275">
            <v>7.064516129032258</v>
          </cell>
          <cell r="AG275">
            <v>8.6999999999999993</v>
          </cell>
          <cell r="AH275">
            <v>7.935483870967742</v>
          </cell>
          <cell r="AI275">
            <v>7.6774193548387082</v>
          </cell>
          <cell r="AJ275">
            <v>6.5714285714285703</v>
          </cell>
          <cell r="AK275">
            <v>8</v>
          </cell>
          <cell r="AL275">
            <v>8.7333333333333325</v>
          </cell>
          <cell r="AM275">
            <v>5.225806451612903</v>
          </cell>
          <cell r="AN275">
            <v>8</v>
          </cell>
          <cell r="AO275">
            <v>5.4193548387096779</v>
          </cell>
          <cell r="AP275">
            <v>4.0645161290322571</v>
          </cell>
          <cell r="AQ275">
            <v>7.7</v>
          </cell>
          <cell r="AR275">
            <v>6.3548387096774182</v>
          </cell>
          <cell r="AS275">
            <v>6.3666666666666671</v>
          </cell>
          <cell r="AT275">
            <v>6.5483870967741939</v>
          </cell>
          <cell r="AU275">
            <v>5.1935483870967731</v>
          </cell>
          <cell r="AV275">
            <v>7.2857142857142865</v>
          </cell>
          <cell r="AW275">
            <v>7.5161290322580641</v>
          </cell>
          <cell r="AX275">
            <v>6.4</v>
          </cell>
          <cell r="AY275">
            <v>4.161290322580645</v>
          </cell>
          <cell r="AZ275">
            <v>7.4666666666666668</v>
          </cell>
        </row>
        <row r="276">
          <cell r="C276" t="str">
            <v>Bay State CS / S.Weymouth/ 911 Main 6</v>
          </cell>
          <cell r="D276" t="str">
            <v>Communities For People (Adop)</v>
          </cell>
          <cell r="AC276">
            <v>1</v>
          </cell>
          <cell r="AD276">
            <v>0.41935483870967744</v>
          </cell>
        </row>
        <row r="277">
          <cell r="C277" t="str">
            <v>Bay State CS / S.Weymouth/ 911 Main 7</v>
          </cell>
          <cell r="D277" t="str">
            <v>Dimock St. Area Office</v>
          </cell>
          <cell r="L277">
            <v>0.17857142857142855</v>
          </cell>
          <cell r="T277">
            <v>6.4516129032258063E-2</v>
          </cell>
        </row>
        <row r="278">
          <cell r="C278" t="str">
            <v>Bay State CS / S.Weymouth/ 911 Main 8</v>
          </cell>
          <cell r="D278" t="str">
            <v>Framingham Area Office</v>
          </cell>
          <cell r="G278">
            <v>0.16666666666666666</v>
          </cell>
          <cell r="AK278">
            <v>3.2258064516129031E-2</v>
          </cell>
          <cell r="AM278">
            <v>0.38709677419354838</v>
          </cell>
          <cell r="AN278">
            <v>6.6666666666666666E-2</v>
          </cell>
          <cell r="AP278">
            <v>0.25806451612903225</v>
          </cell>
          <cell r="AS278">
            <v>1.4666666666666668</v>
          </cell>
          <cell r="AT278">
            <v>0.32258064516129031</v>
          </cell>
        </row>
        <row r="279">
          <cell r="C279" t="str">
            <v>Bay State CS / S.Weymouth/ 911 Main 9</v>
          </cell>
          <cell r="D279" t="str">
            <v>Harbor Area Office</v>
          </cell>
          <cell r="AI279">
            <v>0.12903225806451613</v>
          </cell>
          <cell r="AO279">
            <v>9.6774193548387094E-2</v>
          </cell>
        </row>
        <row r="280">
          <cell r="C280" t="str">
            <v>Bay State CS / S.Weymouth/ 911 Main 10</v>
          </cell>
          <cell r="D280" t="str">
            <v>Hyde Park Area Office</v>
          </cell>
          <cell r="AL280">
            <v>0.13333333333333333</v>
          </cell>
        </row>
        <row r="281">
          <cell r="C281" t="str">
            <v>Bay State CS / S.Weymouth/ 911 Main 11</v>
          </cell>
          <cell r="D281" t="str">
            <v>Lynn Area Office</v>
          </cell>
          <cell r="AF281">
            <v>0.70967741935483875</v>
          </cell>
        </row>
        <row r="282">
          <cell r="C282" t="str">
            <v>Bay State CS / S.Weymouth/ 911 Main 12</v>
          </cell>
          <cell r="D282" t="str">
            <v>Malden Area Office</v>
          </cell>
          <cell r="H282">
            <v>3.2258064516129031E-2</v>
          </cell>
          <cell r="AK282">
            <v>6.4516129032258063E-2</v>
          </cell>
          <cell r="AM282">
            <v>9.6774193548387094E-2</v>
          </cell>
        </row>
        <row r="283">
          <cell r="C283" t="str">
            <v>Bay State CS / S.Weymouth/ 911 Main 13</v>
          </cell>
          <cell r="D283" t="str">
            <v>Plymouth Area Office</v>
          </cell>
          <cell r="K283">
            <v>0.45161290322580644</v>
          </cell>
          <cell r="L283">
            <v>1</v>
          </cell>
          <cell r="M283">
            <v>0.35483870967741937</v>
          </cell>
          <cell r="W283">
            <v>0.67741935483870963</v>
          </cell>
        </row>
        <row r="284">
          <cell r="C284" t="str">
            <v>Bay State CS / S.Weymouth/ 911 Main 14</v>
          </cell>
          <cell r="D284" t="str">
            <v>Worcester East Area Office</v>
          </cell>
          <cell r="AM284">
            <v>0.29032258064516131</v>
          </cell>
        </row>
        <row r="285">
          <cell r="C285" t="str">
            <v>Brandon/Natick/27Winter St 1</v>
          </cell>
          <cell r="D285" t="str">
            <v>Arlington Area Office</v>
          </cell>
          <cell r="G285">
            <v>0.43333333333333335</v>
          </cell>
          <cell r="H285">
            <v>0.64516129032258063</v>
          </cell>
          <cell r="I285">
            <v>0.6</v>
          </cell>
          <cell r="J285">
            <v>1</v>
          </cell>
          <cell r="K285">
            <v>1</v>
          </cell>
          <cell r="L285">
            <v>1.3214285714285714</v>
          </cell>
          <cell r="M285">
            <v>0.54838709677419351</v>
          </cell>
          <cell r="N285">
            <v>0.13333333333333333</v>
          </cell>
          <cell r="O285">
            <v>1</v>
          </cell>
          <cell r="P285">
            <v>1</v>
          </cell>
          <cell r="Q285">
            <v>1</v>
          </cell>
          <cell r="R285">
            <v>0.967741935483871</v>
          </cell>
          <cell r="S285">
            <v>1</v>
          </cell>
          <cell r="T285">
            <v>0.93548387096774188</v>
          </cell>
          <cell r="U285">
            <v>0.96666666666666667</v>
          </cell>
          <cell r="V285">
            <v>0.90322580645161288</v>
          </cell>
          <cell r="W285">
            <v>1</v>
          </cell>
          <cell r="X285">
            <v>1</v>
          </cell>
          <cell r="Y285">
            <v>0.22580645161290322</v>
          </cell>
          <cell r="Z285">
            <v>1.3</v>
          </cell>
          <cell r="AA285">
            <v>1.2258064516129032</v>
          </cell>
          <cell r="AB285">
            <v>0.93333333333333335</v>
          </cell>
          <cell r="AC285">
            <v>1</v>
          </cell>
          <cell r="AD285">
            <v>1</v>
          </cell>
          <cell r="AE285">
            <v>1</v>
          </cell>
          <cell r="AF285">
            <v>1.3225806451612903</v>
          </cell>
          <cell r="AG285">
            <v>1.9666666666666668</v>
          </cell>
          <cell r="AH285">
            <v>1.5806451612903225</v>
          </cell>
          <cell r="AI285">
            <v>0.87096774193548387</v>
          </cell>
          <cell r="AJ285">
            <v>1</v>
          </cell>
          <cell r="AK285">
            <v>0.83870967741935487</v>
          </cell>
          <cell r="AL285">
            <v>0.43333333333333335</v>
          </cell>
          <cell r="AM285">
            <v>0.77419354838709675</v>
          </cell>
          <cell r="AN285">
            <v>1.1000000000000001</v>
          </cell>
          <cell r="AO285">
            <v>1</v>
          </cell>
          <cell r="AP285">
            <v>1</v>
          </cell>
          <cell r="AQ285">
            <v>1</v>
          </cell>
          <cell r="AR285">
            <v>1</v>
          </cell>
          <cell r="AS285">
            <v>1.2</v>
          </cell>
          <cell r="AT285">
            <v>1.096774193548387</v>
          </cell>
          <cell r="AU285">
            <v>0.87096774193548387</v>
          </cell>
          <cell r="AV285">
            <v>0.7142857142857143</v>
          </cell>
          <cell r="AW285">
            <v>2.064516129032258</v>
          </cell>
          <cell r="AX285">
            <v>2</v>
          </cell>
          <cell r="AY285">
            <v>0.54838709677419351</v>
          </cell>
          <cell r="AZ285">
            <v>1</v>
          </cell>
        </row>
        <row r="286">
          <cell r="C286" t="str">
            <v>Brandon/Natick/27Winter St 2</v>
          </cell>
          <cell r="D286" t="str">
            <v>Cambridge Area Office</v>
          </cell>
          <cell r="G286">
            <v>0.6333333333333333</v>
          </cell>
          <cell r="H286">
            <v>1.096774193548387</v>
          </cell>
          <cell r="I286">
            <v>0.7</v>
          </cell>
          <cell r="J286">
            <v>1</v>
          </cell>
          <cell r="K286">
            <v>0.77419354838709675</v>
          </cell>
          <cell r="L286">
            <v>1</v>
          </cell>
          <cell r="M286">
            <v>0.96774193548387089</v>
          </cell>
          <cell r="N286">
            <v>1.1000000000000001</v>
          </cell>
          <cell r="O286">
            <v>0.80645161290322576</v>
          </cell>
          <cell r="P286">
            <v>1</v>
          </cell>
          <cell r="Q286">
            <v>1</v>
          </cell>
          <cell r="R286">
            <v>0.5161290322580645</v>
          </cell>
          <cell r="S286">
            <v>0.13333333333333333</v>
          </cell>
          <cell r="T286">
            <v>0.87096774193548387</v>
          </cell>
          <cell r="U286">
            <v>1</v>
          </cell>
          <cell r="V286">
            <v>1</v>
          </cell>
          <cell r="W286">
            <v>1</v>
          </cell>
          <cell r="X286">
            <v>0.7931034482758621</v>
          </cell>
          <cell r="Y286">
            <v>1</v>
          </cell>
          <cell r="Z286">
            <v>0.73333333333333328</v>
          </cell>
          <cell r="AB286">
            <v>0.6333333333333333</v>
          </cell>
          <cell r="AC286">
            <v>1</v>
          </cell>
          <cell r="AD286">
            <v>0.61290322580645162</v>
          </cell>
          <cell r="AF286">
            <v>0.74193548387096775</v>
          </cell>
          <cell r="AG286">
            <v>0.8666666666666667</v>
          </cell>
          <cell r="AH286">
            <v>1</v>
          </cell>
          <cell r="AI286">
            <v>0.80645161290322576</v>
          </cell>
          <cell r="AJ286">
            <v>0.89285714285714279</v>
          </cell>
          <cell r="AK286">
            <v>0.4838709677419355</v>
          </cell>
          <cell r="AL286">
            <v>0.93333333333333335</v>
          </cell>
          <cell r="AM286">
            <v>1</v>
          </cell>
          <cell r="AN286">
            <v>0.43333333333333335</v>
          </cell>
          <cell r="AO286">
            <v>0.90322580645161288</v>
          </cell>
          <cell r="AP286">
            <v>0.61290322580645162</v>
          </cell>
          <cell r="AQ286">
            <v>0.8</v>
          </cell>
          <cell r="AR286">
            <v>1</v>
          </cell>
          <cell r="AS286">
            <v>1</v>
          </cell>
          <cell r="AT286">
            <v>1</v>
          </cell>
          <cell r="AU286">
            <v>1</v>
          </cell>
          <cell r="AV286">
            <v>0.8214285714285714</v>
          </cell>
          <cell r="AW286">
            <v>0.74193548387096775</v>
          </cell>
          <cell r="AX286">
            <v>1</v>
          </cell>
          <cell r="AY286">
            <v>0.967741935483871</v>
          </cell>
          <cell r="AZ286">
            <v>1</v>
          </cell>
        </row>
        <row r="287">
          <cell r="C287" t="str">
            <v>Brandon/Natick/27Winter St 3</v>
          </cell>
          <cell r="D287" t="str">
            <v>Coastal Area Office</v>
          </cell>
          <cell r="AA287">
            <v>0.58064516129032262</v>
          </cell>
          <cell r="AB287">
            <v>1</v>
          </cell>
          <cell r="AC287">
            <v>0.967741935483871</v>
          </cell>
          <cell r="AL287">
            <v>0.46666666666666667</v>
          </cell>
          <cell r="AM287">
            <v>1</v>
          </cell>
          <cell r="AN287">
            <v>1</v>
          </cell>
          <cell r="AO287">
            <v>0.19354838709677419</v>
          </cell>
        </row>
        <row r="288">
          <cell r="C288" t="str">
            <v>Brandon/Natick/27Winter St 4</v>
          </cell>
          <cell r="D288" t="str">
            <v>Dimock St. Area Office</v>
          </cell>
          <cell r="K288">
            <v>0.77419354838709675</v>
          </cell>
          <cell r="L288">
            <v>0.75</v>
          </cell>
          <cell r="M288">
            <v>0.77419354838709675</v>
          </cell>
          <cell r="N288">
            <v>0.3</v>
          </cell>
          <cell r="V288">
            <v>0.4838709677419355</v>
          </cell>
          <cell r="W288">
            <v>1</v>
          </cell>
          <cell r="X288">
            <v>0.24137931034482757</v>
          </cell>
          <cell r="Y288">
            <v>1.129032258064516</v>
          </cell>
          <cell r="Z288">
            <v>1.2666666666666666</v>
          </cell>
          <cell r="AA288">
            <v>0.25806451612903225</v>
          </cell>
          <cell r="AH288">
            <v>0.41935483870967738</v>
          </cell>
          <cell r="AI288">
            <v>1</v>
          </cell>
          <cell r="AJ288">
            <v>3.5714285714285712E-2</v>
          </cell>
          <cell r="AK288">
            <v>0.29032258064516125</v>
          </cell>
          <cell r="AL288">
            <v>1</v>
          </cell>
          <cell r="AM288">
            <v>0.96774193548387089</v>
          </cell>
          <cell r="AN288">
            <v>0.66666666666666663</v>
          </cell>
          <cell r="AO288">
            <v>9.6774193548387094E-2</v>
          </cell>
          <cell r="AP288">
            <v>0.64516129032258063</v>
          </cell>
          <cell r="AS288">
            <v>0.6333333333333333</v>
          </cell>
          <cell r="AT288">
            <v>0.77419354838709675</v>
          </cell>
          <cell r="AV288">
            <v>0.21428571428571427</v>
          </cell>
          <cell r="AW288">
            <v>0.54838709677419351</v>
          </cell>
          <cell r="AZ288">
            <v>0.26666666666666666</v>
          </cell>
        </row>
        <row r="289">
          <cell r="C289" t="str">
            <v>Brandon/Natick/27Winter St 5</v>
          </cell>
          <cell r="D289" t="str">
            <v>Framingham Area Office</v>
          </cell>
          <cell r="G289">
            <v>0.83333333333333337</v>
          </cell>
          <cell r="H289">
            <v>1.032258064516129</v>
          </cell>
          <cell r="I289">
            <v>0.96666666666666667</v>
          </cell>
          <cell r="J289">
            <v>1.5806451612903225</v>
          </cell>
          <cell r="K289">
            <v>0.64516129032258074</v>
          </cell>
          <cell r="L289">
            <v>0.9642857142857143</v>
          </cell>
          <cell r="M289">
            <v>0.87096774193548399</v>
          </cell>
          <cell r="N289">
            <v>1.4333333333333333</v>
          </cell>
          <cell r="O289">
            <v>2</v>
          </cell>
          <cell r="P289">
            <v>2</v>
          </cell>
          <cell r="Q289">
            <v>1.2258064516129032</v>
          </cell>
          <cell r="R289">
            <v>0.70967741935483875</v>
          </cell>
          <cell r="S289">
            <v>1</v>
          </cell>
          <cell r="T289">
            <v>0.93548387096774188</v>
          </cell>
          <cell r="U289">
            <v>1.5666666666666667</v>
          </cell>
          <cell r="V289">
            <v>1.7741935483870965</v>
          </cell>
          <cell r="W289">
            <v>1.7741935483870968</v>
          </cell>
          <cell r="X289">
            <v>2</v>
          </cell>
          <cell r="Y289">
            <v>2.6129032258064515</v>
          </cell>
          <cell r="Z289">
            <v>1.5333333333333334</v>
          </cell>
          <cell r="AA289">
            <v>1.032258064516129</v>
          </cell>
          <cell r="AB289">
            <v>1</v>
          </cell>
          <cell r="AC289">
            <v>1.032258064516129</v>
          </cell>
          <cell r="AD289">
            <v>2.129032258064516</v>
          </cell>
          <cell r="AE289">
            <v>2</v>
          </cell>
          <cell r="AF289">
            <v>1.1935483870967742</v>
          </cell>
          <cell r="AG289">
            <v>1</v>
          </cell>
          <cell r="AH289">
            <v>1</v>
          </cell>
          <cell r="AI289">
            <v>1.5483870967741935</v>
          </cell>
          <cell r="AJ289">
            <v>1.8928571428571428</v>
          </cell>
          <cell r="AK289">
            <v>0.80645161290322587</v>
          </cell>
          <cell r="AL289">
            <v>1.2333333333333334</v>
          </cell>
          <cell r="AM289">
            <v>1</v>
          </cell>
          <cell r="AN289">
            <v>1</v>
          </cell>
          <cell r="AO289">
            <v>0.67741935483870974</v>
          </cell>
          <cell r="AP289">
            <v>1.935483870967742</v>
          </cell>
          <cell r="AQ289">
            <v>1.0666666666666667</v>
          </cell>
          <cell r="AR289">
            <v>1.5483870967741935</v>
          </cell>
          <cell r="AS289">
            <v>0.83333333333333326</v>
          </cell>
          <cell r="AT289">
            <v>0.58064516129032262</v>
          </cell>
          <cell r="AU289">
            <v>1</v>
          </cell>
          <cell r="AV289">
            <v>0.82142857142857129</v>
          </cell>
          <cell r="AW289">
            <v>1</v>
          </cell>
          <cell r="AX289">
            <v>1</v>
          </cell>
          <cell r="AY289">
            <v>1.709677419354839</v>
          </cell>
          <cell r="AZ289">
            <v>1.9</v>
          </cell>
        </row>
        <row r="290">
          <cell r="C290" t="str">
            <v>Brandon/Natick/27Winter St 6</v>
          </cell>
          <cell r="D290" t="str">
            <v>Harbor Area Office</v>
          </cell>
          <cell r="H290">
            <v>3.2258064516129031E-2</v>
          </cell>
          <cell r="I290">
            <v>1</v>
          </cell>
          <cell r="J290">
            <v>1.3548387096774193</v>
          </cell>
          <cell r="K290">
            <v>0.54838709677419351</v>
          </cell>
          <cell r="L290">
            <v>0.25</v>
          </cell>
          <cell r="M290">
            <v>1</v>
          </cell>
          <cell r="N290">
            <v>0.16666666666666666</v>
          </cell>
          <cell r="O290">
            <v>0.67741935483870974</v>
          </cell>
          <cell r="P290">
            <v>1.1000000000000001</v>
          </cell>
          <cell r="Q290">
            <v>0.80645161290322576</v>
          </cell>
          <cell r="R290">
            <v>0.35483870967741937</v>
          </cell>
          <cell r="S290">
            <v>1</v>
          </cell>
          <cell r="T290">
            <v>0.29032258064516125</v>
          </cell>
          <cell r="U290">
            <v>0.66666666666666663</v>
          </cell>
          <cell r="W290">
            <v>0.74193548387096775</v>
          </cell>
          <cell r="X290">
            <v>1.6206896551724137</v>
          </cell>
          <cell r="Y290">
            <v>0.87096774193548387</v>
          </cell>
          <cell r="AE290">
            <v>0.23333333333333334</v>
          </cell>
          <cell r="AF290">
            <v>1</v>
          </cell>
          <cell r="AG290">
            <v>0.2</v>
          </cell>
          <cell r="AH290">
            <v>6.4516129032258063E-2</v>
          </cell>
          <cell r="AI290">
            <v>1</v>
          </cell>
          <cell r="AJ290">
            <v>0.17857142857142855</v>
          </cell>
          <cell r="AK290">
            <v>0.41935483870967744</v>
          </cell>
          <cell r="AL290">
            <v>1</v>
          </cell>
          <cell r="AM290">
            <v>0.22580645161290322</v>
          </cell>
          <cell r="AN290">
            <v>0.53333333333333333</v>
          </cell>
          <cell r="AO290">
            <v>0.90322580645161288</v>
          </cell>
          <cell r="AP290">
            <v>0.35483870967741937</v>
          </cell>
          <cell r="AQ290">
            <v>1</v>
          </cell>
          <cell r="AR290">
            <v>1</v>
          </cell>
          <cell r="AS290">
            <v>3.3333333333333333E-2</v>
          </cell>
          <cell r="AX290">
            <v>0.66666666666666663</v>
          </cell>
        </row>
        <row r="291">
          <cell r="C291" t="str">
            <v>Brandon/Natick/27Winter St 7</v>
          </cell>
          <cell r="D291" t="str">
            <v>Hyde Park Area Office</v>
          </cell>
          <cell r="G291">
            <v>0.46666666666666667</v>
          </cell>
          <cell r="H291">
            <v>0.967741935483871</v>
          </cell>
          <cell r="K291">
            <v>0.45161290322580644</v>
          </cell>
          <cell r="L291">
            <v>1</v>
          </cell>
          <cell r="M291">
            <v>0.35483870967741937</v>
          </cell>
          <cell r="N291">
            <v>0.7</v>
          </cell>
          <cell r="O291">
            <v>0.77419354838709675</v>
          </cell>
          <cell r="Q291">
            <v>0.22580645161290322</v>
          </cell>
          <cell r="R291">
            <v>1</v>
          </cell>
          <cell r="S291">
            <v>0.23333333333333334</v>
          </cell>
          <cell r="T291">
            <v>0.967741935483871</v>
          </cell>
          <cell r="U291">
            <v>1</v>
          </cell>
          <cell r="V291">
            <v>0.5161290322580645</v>
          </cell>
          <cell r="AA291">
            <v>0.64516129032258063</v>
          </cell>
          <cell r="AB291">
            <v>0.83333333333333337</v>
          </cell>
          <cell r="AC291">
            <v>0.74193548387096775</v>
          </cell>
          <cell r="AD291">
            <v>1.3225806451612903</v>
          </cell>
          <cell r="AE291">
            <v>0.76666666666666672</v>
          </cell>
          <cell r="AG291">
            <v>1.6333333333333333</v>
          </cell>
          <cell r="AH291">
            <v>1.2258064516129032</v>
          </cell>
          <cell r="AJ291">
            <v>0.8214285714285714</v>
          </cell>
          <cell r="AK291">
            <v>0.74193548387096775</v>
          </cell>
          <cell r="AN291">
            <v>6.6666666666666666E-2</v>
          </cell>
          <cell r="AO291">
            <v>1</v>
          </cell>
          <cell r="AP291">
            <v>0.38709677419354838</v>
          </cell>
          <cell r="AT291">
            <v>0.16129032258064516</v>
          </cell>
          <cell r="AU291">
            <v>2</v>
          </cell>
          <cell r="AV291">
            <v>0.75</v>
          </cell>
          <cell r="AW291">
            <v>0.45161290322580644</v>
          </cell>
          <cell r="AX291">
            <v>1.0666666666666667</v>
          </cell>
          <cell r="AY291">
            <v>1.064516129032258</v>
          </cell>
          <cell r="AZ291">
            <v>0.6</v>
          </cell>
        </row>
        <row r="292">
          <cell r="C292" t="str">
            <v>Brandon/Natick/27Winter St 8</v>
          </cell>
          <cell r="D292" t="str">
            <v>Malden Area Office</v>
          </cell>
          <cell r="G292">
            <v>0.3</v>
          </cell>
          <cell r="H292">
            <v>0.83870967741935487</v>
          </cell>
          <cell r="M292">
            <v>0.64516129032258063</v>
          </cell>
          <cell r="N292">
            <v>0.6</v>
          </cell>
          <cell r="Q292">
            <v>0.5161290322580645</v>
          </cell>
          <cell r="R292">
            <v>0.90322580645161299</v>
          </cell>
          <cell r="S292">
            <v>1</v>
          </cell>
          <cell r="T292">
            <v>6.4516129032258063E-2</v>
          </cell>
          <cell r="W292">
            <v>0.16129032258064516</v>
          </cell>
          <cell r="X292">
            <v>0.10344827586206896</v>
          </cell>
          <cell r="AK292">
            <v>0.93548387096774188</v>
          </cell>
          <cell r="AL292">
            <v>0.6</v>
          </cell>
          <cell r="AM292">
            <v>0.19354838709677419</v>
          </cell>
          <cell r="AQ292">
            <v>0.96666666666666667</v>
          </cell>
          <cell r="AR292">
            <v>0.45161290322580644</v>
          </cell>
          <cell r="AS292">
            <v>0.83333333333333337</v>
          </cell>
          <cell r="AT292">
            <v>1</v>
          </cell>
          <cell r="AU292">
            <v>0.80645161290322576</v>
          </cell>
          <cell r="AV292">
            <v>1.0714285714285714</v>
          </cell>
          <cell r="AW292">
            <v>6.4516129032258063E-2</v>
          </cell>
        </row>
        <row r="293">
          <cell r="C293" t="str">
            <v>Brandon/Natick/27Winter St 9</v>
          </cell>
          <cell r="D293" t="str">
            <v>Park St. Area Office</v>
          </cell>
          <cell r="G293">
            <v>0.6333333333333333</v>
          </cell>
          <cell r="H293">
            <v>1</v>
          </cell>
          <cell r="I293">
            <v>0.76666666666666672</v>
          </cell>
          <cell r="J293">
            <v>0.64516129032258063</v>
          </cell>
          <cell r="K293">
            <v>0.93548387096774188</v>
          </cell>
          <cell r="O293">
            <v>0.22580645161290322</v>
          </cell>
          <cell r="P293">
            <v>0.83333333333333326</v>
          </cell>
          <cell r="Q293">
            <v>1</v>
          </cell>
          <cell r="R293">
            <v>0.64516129032258063</v>
          </cell>
          <cell r="S293">
            <v>0.43333333333333335</v>
          </cell>
          <cell r="T293">
            <v>1</v>
          </cell>
          <cell r="U293">
            <v>0.6</v>
          </cell>
          <cell r="V293">
            <v>1</v>
          </cell>
          <cell r="W293">
            <v>0.19354838709677419</v>
          </cell>
          <cell r="Z293">
            <v>0.8</v>
          </cell>
          <cell r="AA293">
            <v>1</v>
          </cell>
          <cell r="AB293">
            <v>1.1333333333333333</v>
          </cell>
          <cell r="AC293">
            <v>1.1935483870967742</v>
          </cell>
          <cell r="AD293">
            <v>0.45161290322580644</v>
          </cell>
          <cell r="AE293">
            <v>1</v>
          </cell>
          <cell r="AF293">
            <v>0.41935483870967744</v>
          </cell>
          <cell r="AH293">
            <v>6.4516129032258063E-2</v>
          </cell>
          <cell r="AJ293">
            <v>0.9285714285714286</v>
          </cell>
          <cell r="AK293">
            <v>0.58064516129032262</v>
          </cell>
          <cell r="AM293">
            <v>0.58064516129032262</v>
          </cell>
          <cell r="AN293">
            <v>0.93333333333333335</v>
          </cell>
          <cell r="AP293">
            <v>0.45161290322580644</v>
          </cell>
          <cell r="AQ293">
            <v>0.93333333333333335</v>
          </cell>
          <cell r="AR293">
            <v>1</v>
          </cell>
          <cell r="AS293">
            <v>0.96666666666666656</v>
          </cell>
          <cell r="AT293">
            <v>3.2258064516129031E-2</v>
          </cell>
          <cell r="AV293">
            <v>0.39285714285714285</v>
          </cell>
          <cell r="AW293">
            <v>1</v>
          </cell>
          <cell r="AX293">
            <v>0.16666666666666666</v>
          </cell>
          <cell r="AY293">
            <v>0.87096774193548387</v>
          </cell>
          <cell r="AZ293">
            <v>0.66666666666666663</v>
          </cell>
        </row>
        <row r="294">
          <cell r="C294" t="str">
            <v>Brandon/Natick/27Winter St 10</v>
          </cell>
          <cell r="D294" t="str">
            <v>Solutions for Living (PAS Bos)</v>
          </cell>
          <cell r="AZ294">
            <v>0.3</v>
          </cell>
        </row>
        <row r="295">
          <cell r="C295" t="str">
            <v>Caritas St Mary's /Dorch /90Cushing 1</v>
          </cell>
          <cell r="D295" t="str">
            <v>Cape Cod Area Office</v>
          </cell>
          <cell r="P295">
            <v>0.66666666666666663</v>
          </cell>
        </row>
        <row r="296">
          <cell r="C296" t="str">
            <v>Caritas St Mary's /Dorch /90Cushing 2</v>
          </cell>
          <cell r="D296" t="str">
            <v>Coastal Area Office</v>
          </cell>
          <cell r="E296">
            <v>6.4516129032258063E-2</v>
          </cell>
          <cell r="W296">
            <v>6.4516129032258063E-2</v>
          </cell>
          <cell r="X296">
            <v>0.27586206896551724</v>
          </cell>
          <cell r="AQ296">
            <v>3.3333333333333333E-2</v>
          </cell>
        </row>
        <row r="297">
          <cell r="C297" t="str">
            <v>Caritas St Mary's /Dorch /90Cushing 3</v>
          </cell>
          <cell r="D297" t="str">
            <v>Dimock St. Area Office</v>
          </cell>
          <cell r="E297">
            <v>5.741935483870968</v>
          </cell>
          <cell r="F297">
            <v>4.032258064516129</v>
          </cell>
          <cell r="G297">
            <v>4.3333333333333339</v>
          </cell>
          <cell r="H297">
            <v>2.935483870967742</v>
          </cell>
          <cell r="I297">
            <v>5.0666666666666664</v>
          </cell>
          <cell r="J297">
            <v>2.4516129032258065</v>
          </cell>
          <cell r="K297">
            <v>1.3548387096774193</v>
          </cell>
          <cell r="L297">
            <v>2</v>
          </cell>
          <cell r="M297">
            <v>0.70967741935483875</v>
          </cell>
          <cell r="N297">
            <v>0.96666666666666667</v>
          </cell>
          <cell r="O297">
            <v>1</v>
          </cell>
          <cell r="P297">
            <v>0.36666666666666664</v>
          </cell>
          <cell r="Q297">
            <v>1.064516129032258</v>
          </cell>
          <cell r="R297">
            <v>1.8387096774193548</v>
          </cell>
          <cell r="S297">
            <v>0.8666666666666667</v>
          </cell>
          <cell r="T297">
            <v>0.67741935483870974</v>
          </cell>
          <cell r="U297">
            <v>2</v>
          </cell>
          <cell r="V297">
            <v>1.3548387096774195</v>
          </cell>
          <cell r="X297">
            <v>0.86206896551724133</v>
          </cell>
          <cell r="Y297">
            <v>0.80645161290322576</v>
          </cell>
          <cell r="Z297">
            <v>0.23333333333333334</v>
          </cell>
          <cell r="AA297">
            <v>1.6451612903225805</v>
          </cell>
          <cell r="AB297">
            <v>1.6333333333333333</v>
          </cell>
          <cell r="AC297">
            <v>0.74193548387096775</v>
          </cell>
          <cell r="AD297">
            <v>1</v>
          </cell>
          <cell r="AE297">
            <v>0.8666666666666667</v>
          </cell>
          <cell r="AF297">
            <v>1.4838709677419355</v>
          </cell>
          <cell r="AG297">
            <v>1.8</v>
          </cell>
          <cell r="AH297">
            <v>2</v>
          </cell>
          <cell r="AI297">
            <v>4.3548387096774199</v>
          </cell>
          <cell r="AJ297">
            <v>1.9642857142857144</v>
          </cell>
          <cell r="AK297">
            <v>2.129032258064516</v>
          </cell>
          <cell r="AL297">
            <v>2.1666666666666665</v>
          </cell>
          <cell r="AM297">
            <v>1.6129032258064515</v>
          </cell>
          <cell r="AN297">
            <v>2.4666666666666668</v>
          </cell>
          <cell r="AO297">
            <v>2.4193548387096775</v>
          </cell>
          <cell r="AP297">
            <v>3.193548387096774</v>
          </cell>
          <cell r="AQ297">
            <v>2.7333333333333334</v>
          </cell>
          <cell r="AR297">
            <v>0.77419354838709675</v>
          </cell>
          <cell r="AS297">
            <v>0.73333333333333328</v>
          </cell>
          <cell r="AT297">
            <v>0.54838709677419351</v>
          </cell>
          <cell r="AU297">
            <v>3.0322580645161294</v>
          </cell>
          <cell r="AV297">
            <v>2.3214285714285716</v>
          </cell>
          <cell r="AW297">
            <v>0.77419354838709675</v>
          </cell>
          <cell r="AX297">
            <v>1.8</v>
          </cell>
          <cell r="AY297">
            <v>1.6129032258064513</v>
          </cell>
          <cell r="AZ297">
            <v>1.7666666666666668</v>
          </cell>
        </row>
        <row r="298">
          <cell r="C298" t="str">
            <v>Caritas St Mary's /Dorch /90Cushing 4</v>
          </cell>
          <cell r="D298" t="str">
            <v>Harbor Area Office</v>
          </cell>
          <cell r="E298">
            <v>1.193548387096774</v>
          </cell>
          <cell r="F298">
            <v>3.4193548387096775</v>
          </cell>
          <cell r="G298">
            <v>4.0999999999999996</v>
          </cell>
          <cell r="H298">
            <v>5.0645161290322589</v>
          </cell>
          <cell r="I298">
            <v>2.2000000000000002</v>
          </cell>
          <cell r="J298">
            <v>2.741935483870968</v>
          </cell>
          <cell r="K298">
            <v>3.8064516129032251</v>
          </cell>
          <cell r="L298">
            <v>5</v>
          </cell>
          <cell r="M298">
            <v>5.9354838709677402</v>
          </cell>
          <cell r="N298">
            <v>7.8</v>
          </cell>
          <cell r="O298">
            <v>3.5806451612903216</v>
          </cell>
          <cell r="P298">
            <v>5</v>
          </cell>
          <cell r="Q298">
            <v>2.903225806451613</v>
          </cell>
          <cell r="R298">
            <v>4.709677419354839</v>
          </cell>
          <cell r="S298">
            <v>6.2</v>
          </cell>
          <cell r="T298">
            <v>3.9032258064516125</v>
          </cell>
          <cell r="U298">
            <v>2.6333333333333333</v>
          </cell>
          <cell r="V298">
            <v>3.064516129032258</v>
          </cell>
          <cell r="W298">
            <v>4.290322580645161</v>
          </cell>
          <cell r="X298">
            <v>3.2068965517241379</v>
          </cell>
          <cell r="Y298">
            <v>4.806451612903226</v>
          </cell>
          <cell r="Z298">
            <v>3.5666666666666673</v>
          </cell>
          <cell r="AA298">
            <v>4.032258064516129</v>
          </cell>
          <cell r="AB298">
            <v>5.4</v>
          </cell>
          <cell r="AC298">
            <v>1.1935483870967742</v>
          </cell>
          <cell r="AD298">
            <v>0.32258064516129031</v>
          </cell>
          <cell r="AE298">
            <v>6.6666666666666666E-2</v>
          </cell>
          <cell r="AF298">
            <v>2.645161290322581</v>
          </cell>
          <cell r="AG298">
            <v>2.0666666666666664</v>
          </cell>
          <cell r="AH298">
            <v>9.6774193548387094E-2</v>
          </cell>
          <cell r="AI298">
            <v>1.935483870967742</v>
          </cell>
          <cell r="AJ298">
            <v>3.75</v>
          </cell>
          <cell r="AK298">
            <v>3.419354838709677</v>
          </cell>
          <cell r="AL298">
            <v>3.333333333333333</v>
          </cell>
          <cell r="AM298">
            <v>4.064516129032258</v>
          </cell>
          <cell r="AN298">
            <v>3.2666666666666671</v>
          </cell>
          <cell r="AO298">
            <v>4.612903225806452</v>
          </cell>
          <cell r="AP298">
            <v>2.161290322580645</v>
          </cell>
          <cell r="AQ298">
            <v>2</v>
          </cell>
          <cell r="AR298">
            <v>5.774193548387097</v>
          </cell>
          <cell r="AS298">
            <v>4.5999999999999996</v>
          </cell>
          <cell r="AT298">
            <v>1.3548387096774193</v>
          </cell>
          <cell r="AU298">
            <v>0.77419354838709675</v>
          </cell>
          <cell r="AV298">
            <v>1.3571428571428572</v>
          </cell>
          <cell r="AW298">
            <v>2.4838709677419355</v>
          </cell>
          <cell r="AX298">
            <v>1.9</v>
          </cell>
          <cell r="AY298">
            <v>3.0322580645161294</v>
          </cell>
          <cell r="AZ298">
            <v>4.2666666666666666</v>
          </cell>
        </row>
        <row r="299">
          <cell r="C299" t="str">
            <v>Caritas St Mary's /Dorch /90Cushing 5</v>
          </cell>
          <cell r="D299" t="str">
            <v>Hyde Park Area Office</v>
          </cell>
          <cell r="H299">
            <v>0.16129032258064516</v>
          </cell>
          <cell r="I299">
            <v>1</v>
          </cell>
          <cell r="J299">
            <v>0.67741935483870963</v>
          </cell>
          <cell r="K299">
            <v>0.45161290322580644</v>
          </cell>
          <cell r="L299">
            <v>0.4642857142857143</v>
          </cell>
          <cell r="M299">
            <v>9.6774193548387094E-2</v>
          </cell>
          <cell r="O299">
            <v>0.29032258064516131</v>
          </cell>
          <cell r="P299">
            <v>1</v>
          </cell>
          <cell r="Q299">
            <v>1</v>
          </cell>
          <cell r="R299">
            <v>0.45161290322580649</v>
          </cell>
          <cell r="S299">
            <v>2.7</v>
          </cell>
          <cell r="T299">
            <v>2.5806451612903225</v>
          </cell>
          <cell r="U299">
            <v>0.4</v>
          </cell>
          <cell r="V299">
            <v>0.80645161290322576</v>
          </cell>
          <cell r="W299">
            <v>2</v>
          </cell>
          <cell r="X299">
            <v>1.4827586206896552</v>
          </cell>
          <cell r="Y299">
            <v>1.5483870967741935</v>
          </cell>
          <cell r="Z299">
            <v>3.8666666666666671</v>
          </cell>
          <cell r="AA299">
            <v>1.5806451612903225</v>
          </cell>
          <cell r="AB299">
            <v>0.33333333333333331</v>
          </cell>
          <cell r="AC299">
            <v>0.61290322580645162</v>
          </cell>
          <cell r="AD299">
            <v>1.6451612903225805</v>
          </cell>
          <cell r="AE299">
            <v>1.6333333333333333</v>
          </cell>
          <cell r="AF299">
            <v>1.096774193548387</v>
          </cell>
          <cell r="AG299">
            <v>0.93333333333333335</v>
          </cell>
          <cell r="AH299">
            <v>1.3870967741935485</v>
          </cell>
          <cell r="AI299">
            <v>0.83870967741935487</v>
          </cell>
          <cell r="AJ299">
            <v>1</v>
          </cell>
          <cell r="AK299">
            <v>2.225806451612903</v>
          </cell>
          <cell r="AL299">
            <v>2.0333333333333332</v>
          </cell>
          <cell r="AM299">
            <v>1.032258064516129</v>
          </cell>
          <cell r="AO299">
            <v>0.12903225806451613</v>
          </cell>
          <cell r="AP299">
            <v>0.80645161290322576</v>
          </cell>
          <cell r="AQ299">
            <v>0.13333333333333333</v>
          </cell>
          <cell r="AR299">
            <v>1</v>
          </cell>
          <cell r="AS299">
            <v>0.66666666666666663</v>
          </cell>
          <cell r="AT299">
            <v>0.93548387096774188</v>
          </cell>
          <cell r="AU299">
            <v>1.032258064516129</v>
          </cell>
          <cell r="AV299">
            <v>1.3214285714285714</v>
          </cell>
          <cell r="AW299">
            <v>0.83870967741935476</v>
          </cell>
          <cell r="AX299">
            <v>2.2666666666666666</v>
          </cell>
          <cell r="AY299">
            <v>1.5806451612903227</v>
          </cell>
          <cell r="AZ299">
            <v>3.3333333333333333E-2</v>
          </cell>
        </row>
        <row r="300">
          <cell r="C300" t="str">
            <v>Caritas St Mary's /Dorch /90Cushing 6</v>
          </cell>
          <cell r="D300" t="str">
            <v>Lawrence Area Office</v>
          </cell>
          <cell r="I300">
            <v>0.3</v>
          </cell>
        </row>
        <row r="301">
          <cell r="C301" t="str">
            <v>Caritas St Mary's /Dorch /90Cushing 7</v>
          </cell>
          <cell r="D301" t="str">
            <v>Park St. Area Office</v>
          </cell>
          <cell r="E301">
            <v>3</v>
          </cell>
          <cell r="F301">
            <v>2.4838709677419355</v>
          </cell>
          <cell r="G301">
            <v>1.5</v>
          </cell>
          <cell r="H301">
            <v>1.7419354838709677</v>
          </cell>
          <cell r="I301">
            <v>1.3</v>
          </cell>
          <cell r="J301">
            <v>1.3225806451612903</v>
          </cell>
          <cell r="K301">
            <v>3.67741935483871</v>
          </cell>
          <cell r="L301">
            <v>1.5</v>
          </cell>
          <cell r="M301">
            <v>2.7419354838709675</v>
          </cell>
          <cell r="N301">
            <v>4.1333333333333329</v>
          </cell>
          <cell r="O301">
            <v>1.290322580645161</v>
          </cell>
          <cell r="P301">
            <v>2.1333333333333333</v>
          </cell>
          <cell r="Q301">
            <v>4.4838709677419359</v>
          </cell>
          <cell r="R301">
            <v>0.93548387096774188</v>
          </cell>
          <cell r="S301">
            <v>1.1000000000000001</v>
          </cell>
          <cell r="T301">
            <v>2.096774193548387</v>
          </cell>
          <cell r="U301">
            <v>2.7666666666666666</v>
          </cell>
          <cell r="V301">
            <v>2.8387096774193545</v>
          </cell>
          <cell r="W301">
            <v>2</v>
          </cell>
          <cell r="X301">
            <v>3.068965517241379</v>
          </cell>
          <cell r="Y301">
            <v>1.4838709677419355</v>
          </cell>
          <cell r="Z301">
            <v>0.66666666666666663</v>
          </cell>
          <cell r="AA301">
            <v>2.032258064516129</v>
          </cell>
          <cell r="AB301">
            <v>2.5</v>
          </cell>
          <cell r="AC301">
            <v>5.4838709677419359</v>
          </cell>
          <cell r="AD301">
            <v>4.5483870967741931</v>
          </cell>
          <cell r="AE301">
            <v>4.4666666666666668</v>
          </cell>
          <cell r="AF301">
            <v>4</v>
          </cell>
          <cell r="AG301">
            <v>2.8666666666666663</v>
          </cell>
          <cell r="AH301">
            <v>3.096774193548387</v>
          </cell>
          <cell r="AI301">
            <v>4.225806451612903</v>
          </cell>
          <cell r="AJ301">
            <v>0.9642857142857143</v>
          </cell>
          <cell r="AK301">
            <v>1.7096774193548387</v>
          </cell>
          <cell r="AL301">
            <v>3.8333333333333335</v>
          </cell>
          <cell r="AM301">
            <v>2.935483870967742</v>
          </cell>
          <cell r="AN301">
            <v>0.5</v>
          </cell>
          <cell r="AO301">
            <v>0.70967741935483875</v>
          </cell>
          <cell r="AP301">
            <v>1.774193548387097</v>
          </cell>
          <cell r="AQ301">
            <v>3.4666666666666668</v>
          </cell>
          <cell r="AR301">
            <v>2.806451612903226</v>
          </cell>
          <cell r="AS301">
            <v>1.7666666666666668</v>
          </cell>
          <cell r="AT301">
            <v>4.096774193548387</v>
          </cell>
          <cell r="AU301">
            <v>3.935483870967742</v>
          </cell>
          <cell r="AV301">
            <v>5.5714285714285712</v>
          </cell>
          <cell r="AW301">
            <v>5.161290322580645</v>
          </cell>
          <cell r="AX301">
            <v>0.6333333333333333</v>
          </cell>
          <cell r="AY301">
            <v>1.903225806451613</v>
          </cell>
          <cell r="AZ301">
            <v>1.3666666666666667</v>
          </cell>
        </row>
        <row r="302">
          <cell r="C302" t="str">
            <v>Caritas St Mary's /Dorch /90Cushing 8</v>
          </cell>
          <cell r="D302" t="str">
            <v>Solutions for Living (PAS Metro)</v>
          </cell>
          <cell r="Y302">
            <v>0.12903225806451613</v>
          </cell>
          <cell r="Z302">
            <v>1</v>
          </cell>
          <cell r="AA302">
            <v>0.74193548387096775</v>
          </cell>
        </row>
        <row r="303">
          <cell r="C303" t="str">
            <v>CFP / Dorchester / 31 Athelwold St 1</v>
          </cell>
          <cell r="D303" t="str">
            <v>Dimock St. Area Office</v>
          </cell>
          <cell r="AT303">
            <v>1.064516129032258</v>
          </cell>
          <cell r="AU303">
            <v>2.774193548387097</v>
          </cell>
          <cell r="AV303">
            <v>3.9285714285714284</v>
          </cell>
          <cell r="AW303">
            <v>2.903225806451613</v>
          </cell>
          <cell r="AX303">
            <v>1.1666666666666665</v>
          </cell>
          <cell r="AY303">
            <v>1.6451612903225807</v>
          </cell>
          <cell r="AZ303">
            <v>2.1</v>
          </cell>
        </row>
        <row r="304">
          <cell r="C304" t="str">
            <v>CFP / Dorchester / 31 Athelwold St 2</v>
          </cell>
          <cell r="D304" t="str">
            <v>Harbor Area Office</v>
          </cell>
          <cell r="AT304">
            <v>1.2580645161290323</v>
          </cell>
          <cell r="AU304">
            <v>2.6451612903225805</v>
          </cell>
          <cell r="AV304">
            <v>1.4642857142857144</v>
          </cell>
          <cell r="AW304">
            <v>0.80645161290322576</v>
          </cell>
          <cell r="AX304">
            <v>3.0666666666666664</v>
          </cell>
          <cell r="AY304">
            <v>3.2258064516129035</v>
          </cell>
          <cell r="AZ304">
            <v>2.166666666666667</v>
          </cell>
        </row>
        <row r="305">
          <cell r="C305" t="str">
            <v>CFP / Dorchester / 31 Athelwold St 3</v>
          </cell>
          <cell r="D305" t="str">
            <v>Hyde Park Area Office</v>
          </cell>
          <cell r="AW305">
            <v>0.54838709677419351</v>
          </cell>
          <cell r="AX305">
            <v>1.0666666666666667</v>
          </cell>
          <cell r="AY305">
            <v>1.6451612903225805</v>
          </cell>
          <cell r="AZ305">
            <v>1.9333333333333336</v>
          </cell>
        </row>
        <row r="306">
          <cell r="C306" t="str">
            <v>CFP / Dorchester / 31 Athelwold St 4</v>
          </cell>
          <cell r="D306" t="str">
            <v>Park St. Area Office</v>
          </cell>
          <cell r="AT306">
            <v>1</v>
          </cell>
          <cell r="AU306">
            <v>1.032258064516129</v>
          </cell>
          <cell r="AV306">
            <v>1.4642857142857144</v>
          </cell>
          <cell r="AW306">
            <v>2.4516129032258061</v>
          </cell>
          <cell r="AX306">
            <v>1.9</v>
          </cell>
          <cell r="AY306">
            <v>1.5483870967741935</v>
          </cell>
          <cell r="AZ306">
            <v>0.1</v>
          </cell>
        </row>
        <row r="307">
          <cell r="C307" t="str">
            <v>Communities For People 1</v>
          </cell>
          <cell r="D307" t="str">
            <v>Harbor Area Office</v>
          </cell>
          <cell r="AS307">
            <v>0.8666666666666667</v>
          </cell>
          <cell r="AT307">
            <v>1.967741935483871</v>
          </cell>
          <cell r="AU307">
            <v>0.45161290322580644</v>
          </cell>
        </row>
        <row r="308">
          <cell r="C308" t="str">
            <v>Communities For People 2</v>
          </cell>
          <cell r="D308" t="str">
            <v>Hyde Park Area Office</v>
          </cell>
          <cell r="AS308">
            <v>0.53333333333333333</v>
          </cell>
          <cell r="AT308">
            <v>2</v>
          </cell>
          <cell r="AU308">
            <v>0.16129032258064516</v>
          </cell>
        </row>
        <row r="309">
          <cell r="C309" t="str">
            <v>Communities For People 3</v>
          </cell>
          <cell r="D309" t="str">
            <v>Park St. Area Office</v>
          </cell>
          <cell r="AS309">
            <v>0.1</v>
          </cell>
          <cell r="AU309">
            <v>0.41935483870967744</v>
          </cell>
        </row>
        <row r="310">
          <cell r="C310" t="str">
            <v>Community Care/S.Attleboro/543Newpo 1</v>
          </cell>
          <cell r="D310" t="str">
            <v>Arlington Area Office</v>
          </cell>
          <cell r="Y310">
            <v>6.4516129032258063E-2</v>
          </cell>
        </row>
        <row r="311">
          <cell r="C311" t="str">
            <v>Community Care/S.Attleboro/543Newpo 2</v>
          </cell>
          <cell r="D311" t="str">
            <v>Brockton Area Office</v>
          </cell>
          <cell r="I311">
            <v>0.23333333333333334</v>
          </cell>
          <cell r="J311">
            <v>1</v>
          </cell>
          <cell r="K311">
            <v>0.96774193548387089</v>
          </cell>
          <cell r="O311">
            <v>0.16129032258064516</v>
          </cell>
          <cell r="S311">
            <v>0.1</v>
          </cell>
          <cell r="T311">
            <v>0.58064516129032262</v>
          </cell>
          <cell r="V311">
            <v>0.25806451612903225</v>
          </cell>
          <cell r="W311">
            <v>1.161290322580645</v>
          </cell>
          <cell r="X311">
            <v>1.3448275862068966</v>
          </cell>
          <cell r="Y311">
            <v>0.61290322580645162</v>
          </cell>
          <cell r="Z311">
            <v>0.56666666666666665</v>
          </cell>
          <cell r="AC311">
            <v>0.5161290322580645</v>
          </cell>
          <cell r="AD311">
            <v>0.67741935483870963</v>
          </cell>
          <cell r="AE311">
            <v>0.26666666666666666</v>
          </cell>
          <cell r="AF311">
            <v>0.5161290322580645</v>
          </cell>
          <cell r="AG311">
            <v>0.33333333333333337</v>
          </cell>
          <cell r="AH311">
            <v>0.45161290322580644</v>
          </cell>
          <cell r="AI311">
            <v>0.4838709677419355</v>
          </cell>
          <cell r="AJ311">
            <v>0.8928571428571429</v>
          </cell>
          <cell r="AM311">
            <v>3.2258064516129031E-2</v>
          </cell>
          <cell r="AO311">
            <v>0.67741935483870963</v>
          </cell>
          <cell r="AP311">
            <v>1.096774193548387</v>
          </cell>
          <cell r="AQ311">
            <v>1.3666666666666667</v>
          </cell>
          <cell r="AR311">
            <v>2.032258064516129</v>
          </cell>
          <cell r="AS311">
            <v>1.2333333333333334</v>
          </cell>
          <cell r="AT311">
            <v>0.35483870967741937</v>
          </cell>
          <cell r="AU311">
            <v>1</v>
          </cell>
          <cell r="AV311">
            <v>0.75</v>
          </cell>
        </row>
        <row r="312">
          <cell r="C312" t="str">
            <v>Community Care/S.Attleboro/543Newpo 3</v>
          </cell>
          <cell r="D312" t="str">
            <v>Cape Cod Area Office</v>
          </cell>
          <cell r="AD312">
            <v>0.16129032258064516</v>
          </cell>
          <cell r="AE312">
            <v>6.6666666666666666E-2</v>
          </cell>
          <cell r="AG312">
            <v>3.3333333333333333E-2</v>
          </cell>
          <cell r="AL312">
            <v>0.5</v>
          </cell>
          <cell r="AY312">
            <v>3.2258064516129031E-2</v>
          </cell>
        </row>
        <row r="313">
          <cell r="C313" t="str">
            <v>Community Care/S.Attleboro/543Newpo 4</v>
          </cell>
          <cell r="D313" t="str">
            <v>Coastal Area Office</v>
          </cell>
          <cell r="AM313">
            <v>9.6774193548387094E-2</v>
          </cell>
        </row>
        <row r="314">
          <cell r="C314" t="str">
            <v>Community Care/S.Attleboro/543Newpo 5</v>
          </cell>
          <cell r="D314" t="str">
            <v>Dimock St. Area Office</v>
          </cell>
          <cell r="AD314">
            <v>3.2258064516129031E-2</v>
          </cell>
          <cell r="AJ314">
            <v>3.5714285714285712E-2</v>
          </cell>
        </row>
        <row r="315">
          <cell r="C315" t="str">
            <v>Community Care/S.Attleboro/543Newpo 6</v>
          </cell>
          <cell r="D315" t="str">
            <v>Fall River Area Office</v>
          </cell>
          <cell r="H315">
            <v>0.22580645161290322</v>
          </cell>
          <cell r="I315">
            <v>1</v>
          </cell>
          <cell r="J315">
            <v>0.38709677419354838</v>
          </cell>
          <cell r="T315">
            <v>9.6774193548387094E-2</v>
          </cell>
          <cell r="U315">
            <v>3.3333333333333333E-2</v>
          </cell>
          <cell r="V315">
            <v>6.4516129032258063E-2</v>
          </cell>
          <cell r="W315">
            <v>1</v>
          </cell>
          <cell r="X315">
            <v>0.5862068965517242</v>
          </cell>
          <cell r="Y315">
            <v>0.22580645161290322</v>
          </cell>
          <cell r="AA315">
            <v>0.41935483870967744</v>
          </cell>
          <cell r="AB315">
            <v>0.33333333333333331</v>
          </cell>
          <cell r="AC315">
            <v>0.41935483870967744</v>
          </cell>
          <cell r="AD315">
            <v>1</v>
          </cell>
          <cell r="AE315">
            <v>0.6</v>
          </cell>
          <cell r="AO315">
            <v>6.4516129032258063E-2</v>
          </cell>
          <cell r="AS315">
            <v>3.3333333333333333E-2</v>
          </cell>
          <cell r="AW315">
            <v>0.41935483870967744</v>
          </cell>
          <cell r="AX315">
            <v>0.46666666666666667</v>
          </cell>
          <cell r="AZ315">
            <v>3.3333333333333333E-2</v>
          </cell>
        </row>
        <row r="316">
          <cell r="C316" t="str">
            <v>Community Care/S.Attleboro/543Newpo 7</v>
          </cell>
          <cell r="D316" t="str">
            <v>Framingham Area Office</v>
          </cell>
          <cell r="AI316">
            <v>0.12903225806451613</v>
          </cell>
        </row>
        <row r="317">
          <cell r="C317" t="str">
            <v>Community Care/S.Attleboro/543Newpo 8</v>
          </cell>
          <cell r="D317" t="str">
            <v>New Bedford Area Office</v>
          </cell>
          <cell r="P317">
            <v>0.1</v>
          </cell>
          <cell r="Q317">
            <v>0.61290322580645162</v>
          </cell>
          <cell r="R317">
            <v>0.25806451612903225</v>
          </cell>
          <cell r="W317">
            <v>0.12903225806451613</v>
          </cell>
          <cell r="X317">
            <v>0.10344827586206896</v>
          </cell>
          <cell r="Z317">
            <v>0.1</v>
          </cell>
          <cell r="AA317">
            <v>0.19354838709677419</v>
          </cell>
          <cell r="AB317">
            <v>0.1</v>
          </cell>
          <cell r="AC317">
            <v>0.22580645161290322</v>
          </cell>
          <cell r="AD317">
            <v>0.32258064516129031</v>
          </cell>
          <cell r="AE317">
            <v>0.13333333333333333</v>
          </cell>
          <cell r="AO317">
            <v>0.12903225806451613</v>
          </cell>
          <cell r="AP317">
            <v>0.38709677419354838</v>
          </cell>
          <cell r="AQ317">
            <v>0.1</v>
          </cell>
          <cell r="AV317">
            <v>0.3571428571428571</v>
          </cell>
          <cell r="AW317">
            <v>1.5483870967741935</v>
          </cell>
          <cell r="AX317">
            <v>0.73333333333333339</v>
          </cell>
          <cell r="AY317">
            <v>1</v>
          </cell>
          <cell r="AZ317">
            <v>1.6</v>
          </cell>
        </row>
        <row r="318">
          <cell r="C318" t="str">
            <v>Community Care/S.Attleboro/543Newpo 9</v>
          </cell>
          <cell r="D318" t="str">
            <v>New Bedford Child and Family (Adop)</v>
          </cell>
          <cell r="AC318">
            <v>0.90322580645161288</v>
          </cell>
          <cell r="AI318">
            <v>0.38709677419354838</v>
          </cell>
          <cell r="AJ318">
            <v>1</v>
          </cell>
          <cell r="AK318">
            <v>0.80645161290322576</v>
          </cell>
          <cell r="AL318">
            <v>0.3</v>
          </cell>
        </row>
        <row r="319">
          <cell r="C319" t="str">
            <v>Community Care/S.Attleboro/543Newpo 10</v>
          </cell>
          <cell r="D319" t="str">
            <v>Plymouth Area Office</v>
          </cell>
          <cell r="H319">
            <v>0.12903225806451613</v>
          </cell>
          <cell r="I319">
            <v>1</v>
          </cell>
          <cell r="J319">
            <v>0.64516129032258063</v>
          </cell>
          <cell r="K319">
            <v>1</v>
          </cell>
          <cell r="L319">
            <v>1</v>
          </cell>
          <cell r="M319">
            <v>0.90322580645161288</v>
          </cell>
          <cell r="N319">
            <v>1</v>
          </cell>
          <cell r="O319">
            <v>1.4838709677419355</v>
          </cell>
          <cell r="P319">
            <v>0.33333333333333331</v>
          </cell>
          <cell r="AA319">
            <v>3.2258064516129031E-2</v>
          </cell>
          <cell r="AB319">
            <v>6.6666666666666666E-2</v>
          </cell>
          <cell r="AD319">
            <v>0.22580645161290322</v>
          </cell>
          <cell r="AE319">
            <v>1</v>
          </cell>
          <cell r="AF319">
            <v>0.29032258064516125</v>
          </cell>
          <cell r="AG319">
            <v>0.2</v>
          </cell>
          <cell r="AK319">
            <v>3.2258064516129031E-2</v>
          </cell>
          <cell r="AN319">
            <v>0.4</v>
          </cell>
          <cell r="AQ319">
            <v>0.26666666666666666</v>
          </cell>
          <cell r="AU319">
            <v>0.12903225806451613</v>
          </cell>
          <cell r="AV319">
            <v>0.21428571428571427</v>
          </cell>
        </row>
        <row r="320">
          <cell r="C320" t="str">
            <v>Community Care/S.Attleboro/543Newpo 11</v>
          </cell>
          <cell r="D320" t="str">
            <v>Solutions for Living (PAS SE)</v>
          </cell>
          <cell r="AI320">
            <v>0.64516129032258063</v>
          </cell>
          <cell r="AJ320">
            <v>0.8571428571428571</v>
          </cell>
          <cell r="AL320">
            <v>0.26666666666666666</v>
          </cell>
          <cell r="AM320">
            <v>1</v>
          </cell>
          <cell r="AN320">
            <v>0.33333333333333331</v>
          </cell>
        </row>
        <row r="321">
          <cell r="C321" t="str">
            <v>Community Care/S.Attleboro/543Newpo 12</v>
          </cell>
          <cell r="D321" t="str">
            <v>Taunton/Attleboro Area Office</v>
          </cell>
          <cell r="H321">
            <v>3.709677419354839</v>
          </cell>
          <cell r="I321">
            <v>8.3333333333333339</v>
          </cell>
          <cell r="J321">
            <v>8.3225806451612918</v>
          </cell>
          <cell r="K321">
            <v>9.129032258064516</v>
          </cell>
          <cell r="L321">
            <v>9.8571428571428577</v>
          </cell>
          <cell r="M321">
            <v>10.29032258064516</v>
          </cell>
          <cell r="N321">
            <v>9</v>
          </cell>
          <cell r="O321">
            <v>9.387096774193548</v>
          </cell>
          <cell r="P321">
            <v>10.866666666666665</v>
          </cell>
          <cell r="Q321">
            <v>9.8387096774193541</v>
          </cell>
          <cell r="R321">
            <v>11.387096774193548</v>
          </cell>
          <cell r="S321">
            <v>10.5</v>
          </cell>
          <cell r="T321">
            <v>10.29032258064516</v>
          </cell>
          <cell r="U321">
            <v>10.766666666666667</v>
          </cell>
          <cell r="V321">
            <v>9.806451612903226</v>
          </cell>
          <cell r="W321">
            <v>6.806451612903226</v>
          </cell>
          <cell r="X321">
            <v>9.4137931034482758</v>
          </cell>
          <cell r="Y321">
            <v>10.129032258064516</v>
          </cell>
          <cell r="Z321">
            <v>11</v>
          </cell>
          <cell r="AA321">
            <v>9.9354838709677402</v>
          </cell>
          <cell r="AB321">
            <v>11.266666666666667</v>
          </cell>
          <cell r="AC321">
            <v>8.8387096774193541</v>
          </cell>
          <cell r="AD321">
            <v>7.8709677419354831</v>
          </cell>
          <cell r="AE321">
            <v>7.4333333333333327</v>
          </cell>
          <cell r="AF321">
            <v>9.4838709677419359</v>
          </cell>
          <cell r="AG321">
            <v>8.966666666666665</v>
          </cell>
          <cell r="AH321">
            <v>7.967741935483871</v>
          </cell>
          <cell r="AI321">
            <v>10.129032258064516</v>
          </cell>
          <cell r="AJ321">
            <v>7.2857142857142856</v>
          </cell>
          <cell r="AK321">
            <v>9.3548387096774199</v>
          </cell>
          <cell r="AL321">
            <v>9.1</v>
          </cell>
          <cell r="AM321">
            <v>8.0322580645161281</v>
          </cell>
          <cell r="AN321">
            <v>9.0666666666666664</v>
          </cell>
          <cell r="AO321">
            <v>8.4516129032258043</v>
          </cell>
          <cell r="AP321">
            <v>8.7096774193548399</v>
          </cell>
          <cell r="AQ321">
            <v>6.7</v>
          </cell>
          <cell r="AR321">
            <v>8.9677419354838719</v>
          </cell>
          <cell r="AS321">
            <v>8.1</v>
          </cell>
          <cell r="AT321">
            <v>8.129032258064516</v>
          </cell>
          <cell r="AU321">
            <v>8.67741935483871</v>
          </cell>
          <cell r="AV321">
            <v>7.1785714285714288</v>
          </cell>
          <cell r="AW321">
            <v>7.3225806451612909</v>
          </cell>
          <cell r="AX321">
            <v>9.5</v>
          </cell>
          <cell r="AY321">
            <v>9.67741935483871</v>
          </cell>
          <cell r="AZ321">
            <v>7.666666666666667</v>
          </cell>
        </row>
        <row r="322">
          <cell r="C322" t="str">
            <v>EliotCommunityHS / Waltham/ 130Dale 1</v>
          </cell>
          <cell r="D322" t="str">
            <v>Arlington Area Office</v>
          </cell>
          <cell r="I322">
            <v>0.33333333333333337</v>
          </cell>
          <cell r="J322">
            <v>2.709677419354839</v>
          </cell>
          <cell r="K322">
            <v>1.4838709677419355</v>
          </cell>
          <cell r="L322">
            <v>0.9642857142857143</v>
          </cell>
          <cell r="M322">
            <v>1.5806451612903225</v>
          </cell>
          <cell r="N322">
            <v>1.1000000000000001</v>
          </cell>
          <cell r="O322">
            <v>1.096774193548387</v>
          </cell>
          <cell r="P322">
            <v>1.8666666666666667</v>
          </cell>
          <cell r="Q322">
            <v>0.83870967741935487</v>
          </cell>
          <cell r="R322">
            <v>1.6129032258064515</v>
          </cell>
          <cell r="S322">
            <v>2.7333333333333334</v>
          </cell>
          <cell r="T322">
            <v>1.8709677419354838</v>
          </cell>
          <cell r="U322">
            <v>1</v>
          </cell>
          <cell r="V322">
            <v>0.19354838709677419</v>
          </cell>
          <cell r="W322">
            <v>0.16129032258064516</v>
          </cell>
          <cell r="X322">
            <v>1.103448275862069</v>
          </cell>
          <cell r="Y322">
            <v>3</v>
          </cell>
          <cell r="Z322">
            <v>2.4666666666666668</v>
          </cell>
          <cell r="AA322">
            <v>2.193548387096774</v>
          </cell>
          <cell r="AB322">
            <v>3.6</v>
          </cell>
          <cell r="AC322">
            <v>2.3548387096774195</v>
          </cell>
          <cell r="AD322">
            <v>0.16129032258064516</v>
          </cell>
          <cell r="AE322">
            <v>1</v>
          </cell>
          <cell r="AF322">
            <v>1.3548387096774195</v>
          </cell>
          <cell r="AG322">
            <v>0.4</v>
          </cell>
          <cell r="AJ322">
            <v>7.1428571428571425E-2</v>
          </cell>
          <cell r="AM322">
            <v>0.32258064516129031</v>
          </cell>
          <cell r="AN322">
            <v>1.1333333333333333</v>
          </cell>
          <cell r="AO322">
            <v>3</v>
          </cell>
          <cell r="AP322">
            <v>2.741935483870968</v>
          </cell>
          <cell r="AQ322">
            <v>1.2666666666666666</v>
          </cell>
          <cell r="AR322">
            <v>2.129032258064516</v>
          </cell>
          <cell r="AS322">
            <v>2</v>
          </cell>
          <cell r="AT322">
            <v>2</v>
          </cell>
          <cell r="AU322">
            <v>1.7419354838709677</v>
          </cell>
          <cell r="AV322">
            <v>0.5714285714285714</v>
          </cell>
          <cell r="AX322">
            <v>0.76666666666666672</v>
          </cell>
          <cell r="AY322">
            <v>1</v>
          </cell>
          <cell r="AZ322">
            <v>0.3</v>
          </cell>
        </row>
        <row r="323">
          <cell r="C323" t="str">
            <v>EliotCommunityHS / Waltham/ 130Dale 2</v>
          </cell>
          <cell r="D323" t="str">
            <v>Brockton Area Office</v>
          </cell>
          <cell r="N323">
            <v>1.8</v>
          </cell>
          <cell r="O323">
            <v>2</v>
          </cell>
          <cell r="X323">
            <v>0.48275862068965519</v>
          </cell>
        </row>
        <row r="324">
          <cell r="C324" t="str">
            <v>EliotCommunityHS / Waltham/ 130Dale 3</v>
          </cell>
          <cell r="D324" t="str">
            <v>Cambridge Area Office</v>
          </cell>
          <cell r="G324">
            <v>1.5</v>
          </cell>
          <cell r="H324">
            <v>2.2580645161290325</v>
          </cell>
          <cell r="I324">
            <v>1.4</v>
          </cell>
          <cell r="J324">
            <v>0.38709677419354838</v>
          </cell>
          <cell r="K324">
            <v>0.4838709677419355</v>
          </cell>
          <cell r="L324">
            <v>1.9642857142857144</v>
          </cell>
          <cell r="M324">
            <v>2.967741935483871</v>
          </cell>
          <cell r="N324">
            <v>0.66666666666666663</v>
          </cell>
          <cell r="W324">
            <v>1.935483870967742</v>
          </cell>
          <cell r="X324">
            <v>0.96551724137931039</v>
          </cell>
          <cell r="AG324">
            <v>0.93333333333333335</v>
          </cell>
          <cell r="AH324">
            <v>0.61290322580645162</v>
          </cell>
          <cell r="AJ324">
            <v>0.8214285714285714</v>
          </cell>
          <cell r="AK324">
            <v>2.67741935483871</v>
          </cell>
          <cell r="AL324">
            <v>1.9666666666666666</v>
          </cell>
          <cell r="AM324">
            <v>1.4838709677419355</v>
          </cell>
          <cell r="AN324">
            <v>1.7666666666666666</v>
          </cell>
          <cell r="AO324">
            <v>0.4838709677419355</v>
          </cell>
          <cell r="AS324">
            <v>0.7</v>
          </cell>
          <cell r="AT324">
            <v>0.54838709677419351</v>
          </cell>
          <cell r="AX324">
            <v>0.43333333333333335</v>
          </cell>
        </row>
        <row r="325">
          <cell r="C325" t="str">
            <v>EliotCommunityHS / Waltham/ 130Dale 4</v>
          </cell>
          <cell r="D325" t="str">
            <v>Coastal Area Office</v>
          </cell>
          <cell r="H325">
            <v>3.2258064516129031E-2</v>
          </cell>
          <cell r="I325">
            <v>0.36666666666666664</v>
          </cell>
          <cell r="J325">
            <v>1</v>
          </cell>
          <cell r="K325">
            <v>1</v>
          </cell>
          <cell r="L325">
            <v>0.9285714285714286</v>
          </cell>
          <cell r="M325">
            <v>0.16129032258064516</v>
          </cell>
          <cell r="N325">
            <v>0.83333333333333337</v>
          </cell>
          <cell r="O325">
            <v>1</v>
          </cell>
          <cell r="P325">
            <v>2.8</v>
          </cell>
          <cell r="Q325">
            <v>1.870967741935484</v>
          </cell>
          <cell r="R325">
            <v>0.77419354838709675</v>
          </cell>
          <cell r="V325">
            <v>3.2258064516129031E-2</v>
          </cell>
          <cell r="W325">
            <v>1.5161290322580645</v>
          </cell>
          <cell r="X325">
            <v>1.4137931034482758</v>
          </cell>
          <cell r="Y325">
            <v>1</v>
          </cell>
          <cell r="Z325">
            <v>1.0666666666666667</v>
          </cell>
          <cell r="AA325">
            <v>1.6451612903225805</v>
          </cell>
          <cell r="AB325">
            <v>0.66666666666666663</v>
          </cell>
          <cell r="AC325">
            <v>3.2258064516129031E-2</v>
          </cell>
          <cell r="AD325">
            <v>1</v>
          </cell>
          <cell r="AE325">
            <v>1</v>
          </cell>
          <cell r="AG325">
            <v>1.6333333333333333</v>
          </cell>
          <cell r="AH325">
            <v>0.80645161290322576</v>
          </cell>
          <cell r="AI325">
            <v>0.90322580645161299</v>
          </cell>
          <cell r="AJ325">
            <v>1</v>
          </cell>
          <cell r="AK325">
            <v>0.90322580645161288</v>
          </cell>
          <cell r="AL325">
            <v>0.76666666666666672</v>
          </cell>
          <cell r="AM325">
            <v>0.87096774193548387</v>
          </cell>
          <cell r="AN325">
            <v>1</v>
          </cell>
          <cell r="AO325">
            <v>1.161290322580645</v>
          </cell>
          <cell r="AP325">
            <v>0.83870967741935487</v>
          </cell>
          <cell r="AQ325">
            <v>1.1000000000000001</v>
          </cell>
          <cell r="AR325">
            <v>2.193548387096774</v>
          </cell>
          <cell r="AS325">
            <v>2.0333333333333332</v>
          </cell>
          <cell r="AT325">
            <v>0.74193548387096775</v>
          </cell>
          <cell r="AV325">
            <v>0.75</v>
          </cell>
          <cell r="AW325">
            <v>1</v>
          </cell>
          <cell r="AX325">
            <v>0.3666666666666667</v>
          </cell>
          <cell r="AY325">
            <v>1</v>
          </cell>
          <cell r="AZ325">
            <v>1.4333333333333333</v>
          </cell>
        </row>
        <row r="326">
          <cell r="C326" t="str">
            <v>EliotCommunityHS / Waltham/ 130Dale 5</v>
          </cell>
          <cell r="D326" t="str">
            <v>Framingham Area Office</v>
          </cell>
          <cell r="L326">
            <v>0.4642857142857143</v>
          </cell>
          <cell r="Q326">
            <v>1</v>
          </cell>
          <cell r="R326">
            <v>1</v>
          </cell>
          <cell r="S326">
            <v>0.1</v>
          </cell>
          <cell r="T326">
            <v>0.29032258064516131</v>
          </cell>
          <cell r="U326">
            <v>0.6</v>
          </cell>
          <cell r="V326">
            <v>0.80645161290322576</v>
          </cell>
          <cell r="W326">
            <v>1</v>
          </cell>
          <cell r="X326">
            <v>0.2413793103448276</v>
          </cell>
          <cell r="Z326">
            <v>0.5</v>
          </cell>
          <cell r="AA326">
            <v>0.967741935483871</v>
          </cell>
          <cell r="AB326">
            <v>0.23333333333333334</v>
          </cell>
          <cell r="AC326">
            <v>1.4838709677419355</v>
          </cell>
          <cell r="AD326">
            <v>0.67741935483870963</v>
          </cell>
          <cell r="AE326">
            <v>0.43333333333333335</v>
          </cell>
          <cell r="AF326">
            <v>2</v>
          </cell>
          <cell r="AG326">
            <v>1.9666666666666666</v>
          </cell>
          <cell r="AH326">
            <v>1.5806451612903225</v>
          </cell>
          <cell r="AI326">
            <v>0.77419354838709675</v>
          </cell>
          <cell r="AL326">
            <v>0.46666666666666667</v>
          </cell>
          <cell r="AM326">
            <v>0.25806451612903225</v>
          </cell>
          <cell r="AO326">
            <v>3.2258064516129031E-2</v>
          </cell>
          <cell r="AP326">
            <v>0.967741935483871</v>
          </cell>
          <cell r="AS326">
            <v>6.6666666666666666E-2</v>
          </cell>
          <cell r="AV326">
            <v>0.6071428571428571</v>
          </cell>
          <cell r="AW326">
            <v>1</v>
          </cell>
          <cell r="AX326">
            <v>0.1</v>
          </cell>
          <cell r="AY326">
            <v>1</v>
          </cell>
          <cell r="AZ326">
            <v>0.56666666666666665</v>
          </cell>
        </row>
        <row r="327">
          <cell r="C327" t="str">
            <v>EliotCommunityHS / Waltham/ 130Dale 6</v>
          </cell>
          <cell r="D327" t="str">
            <v>Lawrence Area Office</v>
          </cell>
          <cell r="AZ327">
            <v>3.3333333333333333E-2</v>
          </cell>
        </row>
        <row r="328">
          <cell r="C328" t="str">
            <v>EliotCommunityHS / Waltham/ 130Dale 7</v>
          </cell>
          <cell r="D328" t="str">
            <v>Malden Area Office</v>
          </cell>
          <cell r="G328">
            <v>3</v>
          </cell>
          <cell r="H328">
            <v>1.161290322580645</v>
          </cell>
          <cell r="J328">
            <v>0.61290322580645162</v>
          </cell>
          <cell r="K328">
            <v>1</v>
          </cell>
          <cell r="L328">
            <v>0.4642857142857143</v>
          </cell>
          <cell r="M328">
            <v>1</v>
          </cell>
          <cell r="N328">
            <v>1</v>
          </cell>
          <cell r="O328">
            <v>0.74193548387096775</v>
          </cell>
          <cell r="R328">
            <v>0.83870967741935487</v>
          </cell>
          <cell r="S328">
            <v>1</v>
          </cell>
          <cell r="T328">
            <v>0.41935483870967744</v>
          </cell>
          <cell r="U328">
            <v>1.5333333333333332</v>
          </cell>
          <cell r="V328">
            <v>1.064516129032258</v>
          </cell>
          <cell r="X328">
            <v>0.17241379310344829</v>
          </cell>
          <cell r="Y328">
            <v>0.93548387096774188</v>
          </cell>
          <cell r="Z328">
            <v>0.46666666666666667</v>
          </cell>
          <cell r="AB328">
            <v>0.36666666666666664</v>
          </cell>
          <cell r="AC328">
            <v>1</v>
          </cell>
          <cell r="AD328">
            <v>0.83870967741935476</v>
          </cell>
          <cell r="AE328">
            <v>2</v>
          </cell>
          <cell r="AF328">
            <v>1.161290322580645</v>
          </cell>
          <cell r="AH328">
            <v>9.6774193548387094E-2</v>
          </cell>
          <cell r="AI328">
            <v>2.161290322580645</v>
          </cell>
          <cell r="AJ328">
            <v>2.3214285714285712</v>
          </cell>
          <cell r="AK328">
            <v>0.67741935483870963</v>
          </cell>
          <cell r="AL328">
            <v>0.76666666666666672</v>
          </cell>
          <cell r="AQ328">
            <v>0.93333333333333335</v>
          </cell>
          <cell r="AS328">
            <v>3.3333333333333333E-2</v>
          </cell>
          <cell r="AT328">
            <v>1</v>
          </cell>
          <cell r="AU328">
            <v>1.6451612903225805</v>
          </cell>
          <cell r="AV328">
            <v>1.6071428571428572</v>
          </cell>
          <cell r="AW328">
            <v>3</v>
          </cell>
          <cell r="AX328">
            <v>2.7</v>
          </cell>
          <cell r="AY328">
            <v>2</v>
          </cell>
          <cell r="AZ328">
            <v>1.8666666666666667</v>
          </cell>
        </row>
        <row r="329">
          <cell r="C329" t="str">
            <v>EliotCommunityHS / Waltham/ 130Dale 8</v>
          </cell>
          <cell r="D329" t="str">
            <v>South Central Area Office</v>
          </cell>
          <cell r="T329">
            <v>0.54838709677419351</v>
          </cell>
          <cell r="U329">
            <v>1</v>
          </cell>
          <cell r="V329">
            <v>1</v>
          </cell>
          <cell r="W329">
            <v>9.6774193548387094E-2</v>
          </cell>
          <cell r="AD329">
            <v>0.54838709677419351</v>
          </cell>
          <cell r="AE329">
            <v>0.1</v>
          </cell>
          <cell r="AM329">
            <v>0.67741935483870963</v>
          </cell>
          <cell r="AN329">
            <v>0.93333333333333335</v>
          </cell>
        </row>
        <row r="330">
          <cell r="C330" t="str">
            <v>EliotCommunityHS/Arling/734-736Mass 1</v>
          </cell>
          <cell r="D330" t="str">
            <v>Arlington Area Office</v>
          </cell>
          <cell r="H330">
            <v>0.16129032258064516</v>
          </cell>
          <cell r="I330">
            <v>0.93333333333333335</v>
          </cell>
          <cell r="J330">
            <v>1.4193548387096775</v>
          </cell>
          <cell r="K330">
            <v>1.4838709677419355</v>
          </cell>
          <cell r="L330">
            <v>1.892857142857143</v>
          </cell>
          <cell r="M330">
            <v>0.87096774193548387</v>
          </cell>
          <cell r="N330">
            <v>1.6666666666666665</v>
          </cell>
          <cell r="O330">
            <v>1.935483870967742</v>
          </cell>
          <cell r="P330">
            <v>1.6666666666666665</v>
          </cell>
          <cell r="Q330">
            <v>1.7741935483870968</v>
          </cell>
          <cell r="R330">
            <v>1.5806451612903225</v>
          </cell>
          <cell r="S330">
            <v>2.5333333333333332</v>
          </cell>
          <cell r="T330">
            <v>1.161290322580645</v>
          </cell>
          <cell r="U330">
            <v>2.2333333333333334</v>
          </cell>
          <cell r="V330">
            <v>1.5806451612903225</v>
          </cell>
          <cell r="W330">
            <v>1.5161290322580645</v>
          </cell>
          <cell r="X330">
            <v>0.86206896551724133</v>
          </cell>
          <cell r="Y330">
            <v>2.3870967741935485</v>
          </cell>
          <cell r="Z330">
            <v>3</v>
          </cell>
          <cell r="AA330">
            <v>2.806451612903226</v>
          </cell>
          <cell r="AB330">
            <v>3.0666666666666669</v>
          </cell>
          <cell r="AC330">
            <v>2</v>
          </cell>
          <cell r="AD330">
            <v>1.9677419354838708</v>
          </cell>
          <cell r="AE330">
            <v>2.4</v>
          </cell>
          <cell r="AF330">
            <v>2.3548387096774195</v>
          </cell>
          <cell r="AG330">
            <v>0.73333333333333339</v>
          </cell>
          <cell r="AH330">
            <v>1.1935483870967742</v>
          </cell>
          <cell r="AI330">
            <v>0.87096774193548387</v>
          </cell>
          <cell r="AJ330">
            <v>0.5714285714285714</v>
          </cell>
          <cell r="AK330">
            <v>0.16129032258064516</v>
          </cell>
          <cell r="AL330">
            <v>1.8</v>
          </cell>
          <cell r="AM330">
            <v>1.9354838709677418</v>
          </cell>
          <cell r="AN330">
            <v>1.3666666666666667</v>
          </cell>
          <cell r="AO330">
            <v>1.1612903225806452</v>
          </cell>
          <cell r="AP330">
            <v>2.3870967741935485</v>
          </cell>
          <cell r="AQ330">
            <v>0.56666666666666665</v>
          </cell>
          <cell r="AR330">
            <v>1.096774193548387</v>
          </cell>
          <cell r="AS330">
            <v>2.9333333333333336</v>
          </cell>
          <cell r="AT330">
            <v>2.4838709677419355</v>
          </cell>
          <cell r="AU330">
            <v>1.3870967741935485</v>
          </cell>
          <cell r="AV330">
            <v>0.9285714285714286</v>
          </cell>
          <cell r="AW330">
            <v>1.4516129032258065</v>
          </cell>
          <cell r="AX330">
            <v>1.1333333333333333</v>
          </cell>
          <cell r="AY330">
            <v>1.4838709677419355</v>
          </cell>
          <cell r="AZ330">
            <v>1.7666666666666666</v>
          </cell>
        </row>
        <row r="331">
          <cell r="C331" t="str">
            <v>EliotCommunityHS/Arling/734-736Mass 2</v>
          </cell>
          <cell r="D331" t="str">
            <v>Cambridge Area Office</v>
          </cell>
          <cell r="H331">
            <v>1.935483870967742</v>
          </cell>
          <cell r="I331">
            <v>0.96666666666666667</v>
          </cell>
          <cell r="M331">
            <v>0.25806451612903225</v>
          </cell>
          <cell r="N331">
            <v>1.7</v>
          </cell>
          <cell r="O331">
            <v>1</v>
          </cell>
          <cell r="P331">
            <v>1.3333333333333333</v>
          </cell>
          <cell r="Q331">
            <v>1.4516129032258065</v>
          </cell>
          <cell r="R331">
            <v>1.2580645161290323</v>
          </cell>
          <cell r="X331">
            <v>0.65517241379310343</v>
          </cell>
          <cell r="Y331">
            <v>1</v>
          </cell>
          <cell r="Z331">
            <v>0.96666666666666656</v>
          </cell>
          <cell r="AA331">
            <v>0.93548387096774188</v>
          </cell>
          <cell r="AC331">
            <v>6.4516129032258063E-2</v>
          </cell>
          <cell r="AD331">
            <v>6.4516129032258063E-2</v>
          </cell>
          <cell r="AI331">
            <v>0.83870967741935487</v>
          </cell>
          <cell r="AJ331">
            <v>1</v>
          </cell>
          <cell r="AK331">
            <v>1</v>
          </cell>
          <cell r="AL331">
            <v>1</v>
          </cell>
          <cell r="AM331">
            <v>0.19354838709677419</v>
          </cell>
          <cell r="AN331">
            <v>3.3333333333333333E-2</v>
          </cell>
          <cell r="AO331">
            <v>1.5806451612903225</v>
          </cell>
          <cell r="AP331">
            <v>1.7741935483870968</v>
          </cell>
          <cell r="AQ331">
            <v>0.23333333333333334</v>
          </cell>
          <cell r="AX331">
            <v>0.3</v>
          </cell>
          <cell r="AY331">
            <v>1</v>
          </cell>
          <cell r="AZ331">
            <v>1</v>
          </cell>
        </row>
        <row r="332">
          <cell r="C332" t="str">
            <v>EliotCommunityHS/Arling/734-736Mass 3</v>
          </cell>
          <cell r="D332" t="str">
            <v>Coastal Area Office</v>
          </cell>
          <cell r="J332">
            <v>0.83870967741935487</v>
          </cell>
          <cell r="K332">
            <v>1.6451612903225805</v>
          </cell>
          <cell r="L332">
            <v>1.1785714285714284</v>
          </cell>
          <cell r="M332">
            <v>0.16129032258064516</v>
          </cell>
          <cell r="T332">
            <v>0.32258064516129037</v>
          </cell>
          <cell r="U332">
            <v>2.1666666666666665</v>
          </cell>
          <cell r="V332">
            <v>1.6451612903225805</v>
          </cell>
          <cell r="W332">
            <v>9.6774193548387094E-2</v>
          </cell>
          <cell r="X332">
            <v>1</v>
          </cell>
          <cell r="Y332">
            <v>0.5161290322580645</v>
          </cell>
          <cell r="AC332">
            <v>0.41935483870967744</v>
          </cell>
          <cell r="AE332">
            <v>0.66666666666666674</v>
          </cell>
          <cell r="AG332">
            <v>0.56666666666666665</v>
          </cell>
          <cell r="AH332">
            <v>0.45161290322580644</v>
          </cell>
          <cell r="AK332">
            <v>0.45161290322580644</v>
          </cell>
          <cell r="AL332">
            <v>6.6666666666666666E-2</v>
          </cell>
          <cell r="AM332">
            <v>0.83870967741935487</v>
          </cell>
          <cell r="AN332">
            <v>0.23333333333333334</v>
          </cell>
          <cell r="AX332">
            <v>0.3</v>
          </cell>
          <cell r="AY332">
            <v>0.74193548387096775</v>
          </cell>
        </row>
        <row r="333">
          <cell r="C333" t="str">
            <v>EliotCommunityHS/Arling/734-736Mass 4</v>
          </cell>
          <cell r="D333" t="str">
            <v>Framingham Area Office</v>
          </cell>
          <cell r="I333">
            <v>0.13333333333333333</v>
          </cell>
          <cell r="J333">
            <v>1.4516129032258065</v>
          </cell>
          <cell r="K333">
            <v>0.32258064516129031</v>
          </cell>
          <cell r="M333">
            <v>0.29032258064516131</v>
          </cell>
          <cell r="N333">
            <v>1</v>
          </cell>
          <cell r="O333">
            <v>1</v>
          </cell>
          <cell r="P333">
            <v>1</v>
          </cell>
          <cell r="Q333">
            <v>0.70967741935483875</v>
          </cell>
          <cell r="W333">
            <v>0.93548387096774199</v>
          </cell>
          <cell r="X333">
            <v>0.13793103448275862</v>
          </cell>
          <cell r="Z333">
            <v>1.8666666666666667</v>
          </cell>
          <cell r="AA333">
            <v>1.129032258064516</v>
          </cell>
          <cell r="AE333">
            <v>0.4</v>
          </cell>
          <cell r="AF333">
            <v>1.064516129032258</v>
          </cell>
          <cell r="AG333">
            <v>1.8666666666666669</v>
          </cell>
          <cell r="AH333">
            <v>1.967741935483871</v>
          </cell>
          <cell r="AI333">
            <v>2.5161290322580645</v>
          </cell>
          <cell r="AJ333">
            <v>3</v>
          </cell>
          <cell r="AK333">
            <v>1.161290322580645</v>
          </cell>
          <cell r="AL333">
            <v>1.0333333333333334</v>
          </cell>
          <cell r="AM333">
            <v>1.8064516129032258</v>
          </cell>
          <cell r="AN333">
            <v>2.2000000000000002</v>
          </cell>
          <cell r="AO333">
            <v>1.096774193548387</v>
          </cell>
          <cell r="AP333">
            <v>6.4516129032258063E-2</v>
          </cell>
          <cell r="AQ333">
            <v>1.1333333333333333</v>
          </cell>
          <cell r="AR333">
            <v>1.5806451612903225</v>
          </cell>
          <cell r="AS333">
            <v>6.6666666666666666E-2</v>
          </cell>
          <cell r="AT333">
            <v>6.4516129032258063E-2</v>
          </cell>
          <cell r="AU333">
            <v>2.4838709677419355</v>
          </cell>
          <cell r="AV333">
            <v>2.6071428571428572</v>
          </cell>
          <cell r="AW333">
            <v>2</v>
          </cell>
          <cell r="AX333">
            <v>2</v>
          </cell>
          <cell r="AY333">
            <v>1.4838709677419355</v>
          </cell>
          <cell r="AZ333">
            <v>2.7666666666666666</v>
          </cell>
        </row>
        <row r="334">
          <cell r="C334" t="str">
            <v>EliotCommunityHS/Arling/734-736Mass 5</v>
          </cell>
          <cell r="D334" t="str">
            <v>Hyde Park Area Office</v>
          </cell>
          <cell r="Q334">
            <v>3.2258064516129031E-2</v>
          </cell>
        </row>
        <row r="335">
          <cell r="C335" t="str">
            <v>EliotCommunityHS/Arling/734-736Mass 6</v>
          </cell>
          <cell r="D335" t="str">
            <v>Malden Area Office</v>
          </cell>
          <cell r="H335">
            <v>1.6451612903225805</v>
          </cell>
          <cell r="I335">
            <v>1.9666666666666668</v>
          </cell>
          <cell r="J335">
            <v>1.064516129032258</v>
          </cell>
          <cell r="K335">
            <v>2.032258064516129</v>
          </cell>
          <cell r="L335">
            <v>2.4642857142857144</v>
          </cell>
          <cell r="M335">
            <v>0.64516129032258063</v>
          </cell>
          <cell r="N335">
            <v>0.4</v>
          </cell>
          <cell r="O335">
            <v>2</v>
          </cell>
          <cell r="P335">
            <v>1.7666666666666666</v>
          </cell>
          <cell r="Q335">
            <v>1</v>
          </cell>
          <cell r="R335">
            <v>1.3870967741935483</v>
          </cell>
          <cell r="S335">
            <v>1.4</v>
          </cell>
          <cell r="T335">
            <v>0.967741935483871</v>
          </cell>
          <cell r="U335">
            <v>0.73333333333333328</v>
          </cell>
          <cell r="W335">
            <v>1.8387096774193548</v>
          </cell>
          <cell r="X335">
            <v>2.4827586206896552</v>
          </cell>
          <cell r="Y335">
            <v>1.129032258064516</v>
          </cell>
          <cell r="AA335">
            <v>0.12903225806451613</v>
          </cell>
          <cell r="AB335">
            <v>2.2333333333333334</v>
          </cell>
          <cell r="AC335">
            <v>1.2903225806451613</v>
          </cell>
          <cell r="AF335">
            <v>0.93548387096774199</v>
          </cell>
          <cell r="AG335">
            <v>1.3333333333333335</v>
          </cell>
          <cell r="AH335">
            <v>0.77419354838709675</v>
          </cell>
          <cell r="AI335">
            <v>0.5161290322580645</v>
          </cell>
          <cell r="AJ335">
            <v>0.7142857142857143</v>
          </cell>
          <cell r="AK335">
            <v>1.6774193548387095</v>
          </cell>
          <cell r="AL335">
            <v>2</v>
          </cell>
          <cell r="AM335">
            <v>1.096774193548387</v>
          </cell>
          <cell r="AN335">
            <v>1.7</v>
          </cell>
          <cell r="AO335">
            <v>1.5483870967741935</v>
          </cell>
          <cell r="AP335">
            <v>1.9677419354838712</v>
          </cell>
          <cell r="AQ335">
            <v>2.9</v>
          </cell>
          <cell r="AR335">
            <v>3</v>
          </cell>
          <cell r="AS335">
            <v>2.9333333333333331</v>
          </cell>
          <cell r="AT335">
            <v>2.32258064516129</v>
          </cell>
          <cell r="AU335">
            <v>2</v>
          </cell>
          <cell r="AV335">
            <v>2</v>
          </cell>
          <cell r="AW335">
            <v>2.129032258064516</v>
          </cell>
          <cell r="AX335">
            <v>1.2333333333333334</v>
          </cell>
          <cell r="AY335">
            <v>1</v>
          </cell>
          <cell r="AZ335">
            <v>6.6666666666666666E-2</v>
          </cell>
        </row>
        <row r="336">
          <cell r="C336" t="str">
            <v>EliotCommunityHS/Arling/734-736Mass 7</v>
          </cell>
          <cell r="D336" t="str">
            <v>South Central Area Office</v>
          </cell>
          <cell r="AK336">
            <v>0.25806451612903225</v>
          </cell>
        </row>
        <row r="337">
          <cell r="C337" t="str">
            <v>EliotCommunityHS/Arling/734-736Mass 8</v>
          </cell>
          <cell r="D337" t="str">
            <v>Worcester East Area Office</v>
          </cell>
          <cell r="AK337">
            <v>0.32258064516129031</v>
          </cell>
        </row>
        <row r="338">
          <cell r="C338" t="str">
            <v>EliotCommunityHS/Dedham/20Harvey 1</v>
          </cell>
          <cell r="D338" t="str">
            <v>Arlington Area Office</v>
          </cell>
          <cell r="H338">
            <v>0.70967741935483875</v>
          </cell>
          <cell r="I338">
            <v>0.83333333333333337</v>
          </cell>
          <cell r="L338">
            <v>2.7142857142857144</v>
          </cell>
          <cell r="M338">
            <v>1.32258064516129</v>
          </cell>
          <cell r="N338">
            <v>0.96666666666666656</v>
          </cell>
          <cell r="O338">
            <v>1.064516129032258</v>
          </cell>
          <cell r="P338">
            <v>1.9333333333333333</v>
          </cell>
          <cell r="Q338">
            <v>0.5161290322580645</v>
          </cell>
          <cell r="S338">
            <v>0.16666666666666666</v>
          </cell>
          <cell r="T338">
            <v>1.2258064516129032</v>
          </cell>
          <cell r="U338">
            <v>2</v>
          </cell>
          <cell r="V338">
            <v>2</v>
          </cell>
          <cell r="W338">
            <v>2</v>
          </cell>
          <cell r="X338">
            <v>1.1379310344827587</v>
          </cell>
          <cell r="Y338">
            <v>1</v>
          </cell>
          <cell r="Z338">
            <v>1</v>
          </cell>
          <cell r="AA338">
            <v>1</v>
          </cell>
          <cell r="AB338">
            <v>1.7333333333333334</v>
          </cell>
          <cell r="AC338">
            <v>0.77419354838709675</v>
          </cell>
          <cell r="AD338">
            <v>0.93548387096774188</v>
          </cell>
          <cell r="AE338">
            <v>0.3</v>
          </cell>
          <cell r="AF338">
            <v>1</v>
          </cell>
          <cell r="AG338">
            <v>1</v>
          </cell>
          <cell r="AH338">
            <v>1</v>
          </cell>
          <cell r="AI338">
            <v>1.064516129032258</v>
          </cell>
          <cell r="AJ338">
            <v>2.0714285714285712</v>
          </cell>
          <cell r="AK338">
            <v>2</v>
          </cell>
          <cell r="AL338">
            <v>1.0666666666666667</v>
          </cell>
          <cell r="AN338">
            <v>1</v>
          </cell>
          <cell r="AO338">
            <v>1</v>
          </cell>
          <cell r="AP338">
            <v>0.41935483870967744</v>
          </cell>
          <cell r="AR338">
            <v>9.6774193548387094E-2</v>
          </cell>
          <cell r="AS338">
            <v>0.96666666666666667</v>
          </cell>
          <cell r="AV338">
            <v>0.42857142857142855</v>
          </cell>
          <cell r="AW338">
            <v>0.19354838709677419</v>
          </cell>
          <cell r="AX338">
            <v>1</v>
          </cell>
          <cell r="AY338">
            <v>1</v>
          </cell>
          <cell r="AZ338">
            <v>1</v>
          </cell>
        </row>
        <row r="339">
          <cell r="C339" t="str">
            <v>EliotCommunityHS/Dedham/20Harvey 2</v>
          </cell>
          <cell r="D339" t="str">
            <v>Cambridge Area Office</v>
          </cell>
          <cell r="H339">
            <v>0.83870967741935487</v>
          </cell>
          <cell r="I339">
            <v>1</v>
          </cell>
          <cell r="J339">
            <v>0.83870967741935487</v>
          </cell>
          <cell r="K339">
            <v>0.64516129032258063</v>
          </cell>
          <cell r="L339">
            <v>1.3214285714285714</v>
          </cell>
          <cell r="M339">
            <v>0.25806451612903225</v>
          </cell>
          <cell r="N339">
            <v>3.3333333333333333E-2</v>
          </cell>
          <cell r="O339">
            <v>1</v>
          </cell>
          <cell r="P339">
            <v>0.56666666666666665</v>
          </cell>
          <cell r="W339">
            <v>0.35483870967741937</v>
          </cell>
          <cell r="X339">
            <v>1</v>
          </cell>
          <cell r="Y339">
            <v>1.129032258064516</v>
          </cell>
          <cell r="Z339">
            <v>1</v>
          </cell>
          <cell r="AA339">
            <v>0.70967741935483875</v>
          </cell>
          <cell r="AB339">
            <v>0.73333333333333328</v>
          </cell>
          <cell r="AC339">
            <v>1</v>
          </cell>
          <cell r="AD339">
            <v>1.4193548387096775</v>
          </cell>
          <cell r="AE339">
            <v>1</v>
          </cell>
          <cell r="AF339">
            <v>1</v>
          </cell>
          <cell r="AG339">
            <v>1</v>
          </cell>
          <cell r="AH339">
            <v>0.87096774193548387</v>
          </cell>
          <cell r="AI339">
            <v>1.4838709677419355</v>
          </cell>
          <cell r="AJ339">
            <v>1</v>
          </cell>
          <cell r="AK339">
            <v>1</v>
          </cell>
          <cell r="AL339">
            <v>1</v>
          </cell>
          <cell r="AM339">
            <v>1.096774193548387</v>
          </cell>
          <cell r="AN339">
            <v>1.0666666666666667</v>
          </cell>
          <cell r="AO339">
            <v>1.2580645161290323</v>
          </cell>
          <cell r="AP339">
            <v>2.774193548387097</v>
          </cell>
          <cell r="AQ339">
            <v>2.333333333333333</v>
          </cell>
          <cell r="AR339">
            <v>2.4193548387096775</v>
          </cell>
          <cell r="AS339">
            <v>1</v>
          </cell>
          <cell r="AT339">
            <v>0.70967741935483875</v>
          </cell>
          <cell r="AW339">
            <v>0.64516129032258063</v>
          </cell>
          <cell r="AX339">
            <v>1</v>
          </cell>
          <cell r="AY339">
            <v>0.54838709677419351</v>
          </cell>
        </row>
        <row r="340">
          <cell r="C340" t="str">
            <v>EliotCommunityHS/Dedham/20Harvey 3</v>
          </cell>
          <cell r="D340" t="str">
            <v>Coastal Area Office</v>
          </cell>
          <cell r="G340">
            <v>2</v>
          </cell>
          <cell r="H340">
            <v>1.2258064516129032</v>
          </cell>
          <cell r="I340">
            <v>2.4333333333333331</v>
          </cell>
          <cell r="J340">
            <v>3.2580645161290325</v>
          </cell>
          <cell r="K340">
            <v>2.129032258064516</v>
          </cell>
          <cell r="M340">
            <v>0.90322580645161288</v>
          </cell>
          <cell r="N340">
            <v>1.8333333333333335</v>
          </cell>
          <cell r="O340">
            <v>0.70967741935483875</v>
          </cell>
          <cell r="P340">
            <v>0.43333333333333335</v>
          </cell>
          <cell r="Q340">
            <v>3</v>
          </cell>
          <cell r="R340">
            <v>3.290322580645161</v>
          </cell>
          <cell r="S340">
            <v>3.8666666666666663</v>
          </cell>
          <cell r="T340">
            <v>2.967741935483871</v>
          </cell>
          <cell r="U340">
            <v>3.4</v>
          </cell>
          <cell r="V340">
            <v>4</v>
          </cell>
          <cell r="W340">
            <v>1.2580645161290323</v>
          </cell>
          <cell r="X340">
            <v>1</v>
          </cell>
          <cell r="Y340">
            <v>1</v>
          </cell>
          <cell r="Z340">
            <v>1.5</v>
          </cell>
          <cell r="AA340">
            <v>3</v>
          </cell>
          <cell r="AB340">
            <v>1.5666666666666667</v>
          </cell>
          <cell r="AC340">
            <v>2.32258064516129</v>
          </cell>
          <cell r="AD340">
            <v>2.387096774193548</v>
          </cell>
          <cell r="AE340">
            <v>3.3666666666666667</v>
          </cell>
          <cell r="AF340">
            <v>3.096774193548387</v>
          </cell>
          <cell r="AG340">
            <v>2</v>
          </cell>
          <cell r="AH340">
            <v>1.5161290322580645</v>
          </cell>
          <cell r="AI340">
            <v>0.19354838709677419</v>
          </cell>
          <cell r="AJ340">
            <v>0.35714285714285715</v>
          </cell>
          <cell r="AK340">
            <v>1.2580645161290323</v>
          </cell>
          <cell r="AL340">
            <v>1.2333333333333334</v>
          </cell>
          <cell r="AM340">
            <v>1.032258064516129</v>
          </cell>
          <cell r="AN340">
            <v>0.9</v>
          </cell>
          <cell r="AO340">
            <v>0.70967741935483863</v>
          </cell>
          <cell r="AS340">
            <v>0.76666666666666672</v>
          </cell>
          <cell r="AT340">
            <v>0.5161290322580645</v>
          </cell>
          <cell r="AU340">
            <v>0.90322580645161288</v>
          </cell>
          <cell r="AV340">
            <v>0.6071428571428571</v>
          </cell>
          <cell r="AW340">
            <v>1</v>
          </cell>
          <cell r="AX340">
            <v>0.5</v>
          </cell>
          <cell r="AZ340">
            <v>0.46666666666666667</v>
          </cell>
        </row>
        <row r="341">
          <cell r="C341" t="str">
            <v>EliotCommunityHS/Dedham/20Harvey 4</v>
          </cell>
          <cell r="D341" t="str">
            <v>Dimock St. Area Office</v>
          </cell>
          <cell r="AA341">
            <v>1</v>
          </cell>
          <cell r="AB341">
            <v>0.5</v>
          </cell>
        </row>
        <row r="342">
          <cell r="C342" t="str">
            <v>EliotCommunityHS/Dedham/20Harvey 5</v>
          </cell>
          <cell r="D342" t="str">
            <v>Framingham Area Office</v>
          </cell>
          <cell r="R342">
            <v>0.83870967741935487</v>
          </cell>
          <cell r="S342">
            <v>0.8666666666666667</v>
          </cell>
          <cell r="W342">
            <v>0.96774193548387089</v>
          </cell>
          <cell r="X342">
            <v>1.6206896551724137</v>
          </cell>
          <cell r="Y342">
            <v>1.870967741935484</v>
          </cell>
          <cell r="Z342">
            <v>1.1333333333333333</v>
          </cell>
          <cell r="AH342">
            <v>0.77419354838709675</v>
          </cell>
          <cell r="AI342">
            <v>1</v>
          </cell>
          <cell r="AJ342">
            <v>0.8214285714285714</v>
          </cell>
          <cell r="AK342">
            <v>0.29032258064516131</v>
          </cell>
          <cell r="AL342">
            <v>1.3</v>
          </cell>
          <cell r="AM342">
            <v>1.6774193548387095</v>
          </cell>
          <cell r="AN342">
            <v>1</v>
          </cell>
          <cell r="AO342">
            <v>1.7741935483870968</v>
          </cell>
          <cell r="AP342">
            <v>1.3225806451612903</v>
          </cell>
          <cell r="AQ342">
            <v>0.36666666666666664</v>
          </cell>
          <cell r="AR342">
            <v>1</v>
          </cell>
          <cell r="AS342">
            <v>1.5333333333333334</v>
          </cell>
          <cell r="AT342">
            <v>2.806451612903226</v>
          </cell>
          <cell r="AU342">
            <v>2</v>
          </cell>
          <cell r="AV342">
            <v>1.7857142857142856</v>
          </cell>
          <cell r="AW342">
            <v>1</v>
          </cell>
          <cell r="AX342">
            <v>2</v>
          </cell>
          <cell r="AY342">
            <v>3.935483870967742</v>
          </cell>
          <cell r="AZ342">
            <v>4</v>
          </cell>
        </row>
        <row r="343">
          <cell r="C343" t="str">
            <v>EliotCommunityHS/Dedham/20Harvey 6</v>
          </cell>
          <cell r="D343" t="str">
            <v>Greenfield Area Office</v>
          </cell>
          <cell r="AP343">
            <v>0.45161290322580644</v>
          </cell>
        </row>
        <row r="344">
          <cell r="C344" t="str">
            <v>EliotCommunityHS/Dedham/20Harvey 7</v>
          </cell>
          <cell r="D344" t="str">
            <v>Malden Area Office</v>
          </cell>
          <cell r="G344">
            <v>2</v>
          </cell>
          <cell r="H344">
            <v>1.096774193548387</v>
          </cell>
          <cell r="L344">
            <v>0.2857142857142857</v>
          </cell>
          <cell r="M344">
            <v>1</v>
          </cell>
          <cell r="N344">
            <v>0.8666666666666667</v>
          </cell>
          <cell r="O344">
            <v>1.7741935483870968</v>
          </cell>
          <cell r="P344">
            <v>3</v>
          </cell>
          <cell r="Q344">
            <v>2</v>
          </cell>
          <cell r="R344">
            <v>1.3225806451612905</v>
          </cell>
          <cell r="Y344">
            <v>0.19354838709677419</v>
          </cell>
          <cell r="Z344">
            <v>0.56666666666666665</v>
          </cell>
          <cell r="AB344">
            <v>0.76666666666666672</v>
          </cell>
          <cell r="AC344">
            <v>1</v>
          </cell>
          <cell r="AD344">
            <v>0.35483870967741937</v>
          </cell>
          <cell r="AF344">
            <v>0.29032258064516131</v>
          </cell>
          <cell r="AG344">
            <v>1</v>
          </cell>
          <cell r="AH344">
            <v>9.6774193548387094E-2</v>
          </cell>
          <cell r="AJ344">
            <v>0.35714285714285715</v>
          </cell>
          <cell r="AK344">
            <v>1</v>
          </cell>
          <cell r="AL344">
            <v>0.93333333333333335</v>
          </cell>
          <cell r="AM344">
            <v>2</v>
          </cell>
          <cell r="AN344">
            <v>1.9666666666666668</v>
          </cell>
          <cell r="AO344">
            <v>0.5161290322580645</v>
          </cell>
          <cell r="AS344">
            <v>0.23333333333333334</v>
          </cell>
        </row>
        <row r="345">
          <cell r="C345" t="str">
            <v>EliotCommunityHS/Dedham/20Harvey 8</v>
          </cell>
          <cell r="D345" t="str">
            <v>North Central Area Office</v>
          </cell>
          <cell r="AF345">
            <v>6.4516129032258063E-2</v>
          </cell>
          <cell r="AG345">
            <v>1</v>
          </cell>
          <cell r="AH345">
            <v>1</v>
          </cell>
          <cell r="AI345">
            <v>1</v>
          </cell>
          <cell r="AJ345">
            <v>0.5714285714285714</v>
          </cell>
        </row>
        <row r="346">
          <cell r="C346" t="str">
            <v>EliotCommunityHS/JamPlain/281HydePk 1</v>
          </cell>
          <cell r="D346" t="str">
            <v>Dimock St. Area Office</v>
          </cell>
          <cell r="E346">
            <v>2.161290322580645</v>
          </cell>
          <cell r="F346">
            <v>1.161290322580645</v>
          </cell>
          <cell r="G346">
            <v>3.5666666666666664</v>
          </cell>
          <cell r="H346">
            <v>1.7096774193548385</v>
          </cell>
          <cell r="I346">
            <v>2.0333333333333332</v>
          </cell>
          <cell r="J346">
            <v>0.58064516129032251</v>
          </cell>
          <cell r="L346">
            <v>2.6785714285714288</v>
          </cell>
          <cell r="M346">
            <v>3.612903225806452</v>
          </cell>
          <cell r="N346">
            <v>1.8666666666666667</v>
          </cell>
          <cell r="O346">
            <v>2.7419354838709675</v>
          </cell>
          <cell r="P346">
            <v>3.3333333333333335</v>
          </cell>
          <cell r="Q346">
            <v>3.161290322580645</v>
          </cell>
          <cell r="R346">
            <v>3.7096774193548385</v>
          </cell>
          <cell r="S346">
            <v>3.0666666666666664</v>
          </cell>
          <cell r="T346">
            <v>3.838709677419355</v>
          </cell>
          <cell r="U346">
            <v>0.7</v>
          </cell>
          <cell r="V346">
            <v>1.3225806451612903</v>
          </cell>
          <cell r="W346">
            <v>1.161290322580645</v>
          </cell>
          <cell r="X346">
            <v>2.7586206896551722</v>
          </cell>
          <cell r="Y346">
            <v>1.3870967741935483</v>
          </cell>
          <cell r="Z346">
            <v>6.6666666666666666E-2</v>
          </cell>
        </row>
        <row r="347">
          <cell r="C347" t="str">
            <v>EliotCommunityHS/JamPlain/281HydePk 2</v>
          </cell>
          <cell r="D347" t="str">
            <v>Harbor Area Office</v>
          </cell>
          <cell r="E347">
            <v>0.4838709677419355</v>
          </cell>
          <cell r="F347">
            <v>1</v>
          </cell>
          <cell r="G347">
            <v>0.8666666666666667</v>
          </cell>
          <cell r="I347">
            <v>2.2666666666666666</v>
          </cell>
          <cell r="J347">
            <v>0.70967741935483875</v>
          </cell>
          <cell r="K347">
            <v>6.4516129032258063E-2</v>
          </cell>
          <cell r="L347">
            <v>1.6071428571428572</v>
          </cell>
          <cell r="M347">
            <v>2.290322580645161</v>
          </cell>
          <cell r="N347">
            <v>2.5333333333333332</v>
          </cell>
          <cell r="O347">
            <v>2.129032258064516</v>
          </cell>
          <cell r="P347">
            <v>3</v>
          </cell>
          <cell r="Q347">
            <v>2.6129032258064515</v>
          </cell>
          <cell r="R347">
            <v>2.7741935483870965</v>
          </cell>
          <cell r="S347">
            <v>2.2999999999999998</v>
          </cell>
          <cell r="T347">
            <v>2.193548387096774</v>
          </cell>
          <cell r="U347">
            <v>0.2</v>
          </cell>
          <cell r="V347">
            <v>1.967741935483871</v>
          </cell>
          <cell r="W347">
            <v>4.161290322580645</v>
          </cell>
          <cell r="X347">
            <v>6.6551724137931032</v>
          </cell>
          <cell r="Y347">
            <v>3.258064516129032</v>
          </cell>
          <cell r="Z347">
            <v>6.6666666666666666E-2</v>
          </cell>
        </row>
        <row r="348">
          <cell r="C348" t="str">
            <v>EliotCommunityHS/JamPlain/281HydePk 3</v>
          </cell>
          <cell r="D348" t="str">
            <v>Hyde Park Area Office</v>
          </cell>
          <cell r="E348">
            <v>1</v>
          </cell>
          <cell r="F348">
            <v>2.096774193548387</v>
          </cell>
          <cell r="G348">
            <v>1.9666666666666668</v>
          </cell>
          <cell r="H348">
            <v>1.161290322580645</v>
          </cell>
          <cell r="I348">
            <v>1</v>
          </cell>
          <cell r="J348">
            <v>2.5806451612903225</v>
          </cell>
          <cell r="K348">
            <v>2.161290322580645</v>
          </cell>
          <cell r="L348">
            <v>1.2857142857142856</v>
          </cell>
          <cell r="M348">
            <v>1.5806451612903225</v>
          </cell>
          <cell r="N348">
            <v>0.56666666666666665</v>
          </cell>
          <cell r="O348">
            <v>1.838709677419355</v>
          </cell>
          <cell r="P348">
            <v>2.4333333333333331</v>
          </cell>
          <cell r="Q348">
            <v>2.6129032258064515</v>
          </cell>
          <cell r="R348">
            <v>0.61290322580645162</v>
          </cell>
          <cell r="S348">
            <v>0.53333333333333333</v>
          </cell>
          <cell r="T348">
            <v>1.903225806451613</v>
          </cell>
          <cell r="U348">
            <v>1.5666666666666667</v>
          </cell>
          <cell r="V348">
            <v>3.032258064516129</v>
          </cell>
          <cell r="W348">
            <v>2.709677419354839</v>
          </cell>
          <cell r="X348">
            <v>0.68965517241379315</v>
          </cell>
          <cell r="Y348">
            <v>1.967741935483871</v>
          </cell>
          <cell r="Z348">
            <v>0.2</v>
          </cell>
        </row>
        <row r="349">
          <cell r="C349" t="str">
            <v>EliotCommunityHS/JamPlain/281HydePk 4</v>
          </cell>
          <cell r="D349" t="str">
            <v>Park St. Area Office</v>
          </cell>
          <cell r="E349">
            <v>1.3548387096774193</v>
          </cell>
          <cell r="F349">
            <v>3</v>
          </cell>
          <cell r="G349">
            <v>2.9666666666666663</v>
          </cell>
          <cell r="H349">
            <v>2.967741935483871</v>
          </cell>
          <cell r="I349">
            <v>4.2</v>
          </cell>
          <cell r="J349">
            <v>2.774193548387097</v>
          </cell>
          <cell r="K349">
            <v>3.032258064516129</v>
          </cell>
          <cell r="L349">
            <v>4.3571428571428568</v>
          </cell>
          <cell r="M349">
            <v>3.4516129032258065</v>
          </cell>
          <cell r="N349">
            <v>3.6</v>
          </cell>
          <cell r="O349">
            <v>4.5483870967741931</v>
          </cell>
          <cell r="P349">
            <v>2.2999999999999998</v>
          </cell>
          <cell r="Q349">
            <v>2</v>
          </cell>
          <cell r="R349">
            <v>3.193548387096774</v>
          </cell>
          <cell r="S349">
            <v>3.8</v>
          </cell>
          <cell r="T349">
            <v>3.6129032258064515</v>
          </cell>
          <cell r="U349">
            <v>1.0666666666666667</v>
          </cell>
          <cell r="V349">
            <v>2.709677419354839</v>
          </cell>
          <cell r="W349">
            <v>2.129032258064516</v>
          </cell>
          <cell r="X349">
            <v>1.5172413793103448</v>
          </cell>
          <cell r="Y349">
            <v>2.032258064516129</v>
          </cell>
          <cell r="Z349">
            <v>0.2</v>
          </cell>
        </row>
        <row r="350">
          <cell r="C350" t="str">
            <v>EliotCommunityHS/Lynn/12OrchardSt 1</v>
          </cell>
          <cell r="D350" t="str">
            <v>Arlington Area Office</v>
          </cell>
          <cell r="L350">
            <v>7.1428571428571425E-2</v>
          </cell>
          <cell r="M350">
            <v>3.2258064516129031E-2</v>
          </cell>
        </row>
        <row r="351">
          <cell r="C351" t="str">
            <v>EliotCommunityHS/Lynn/12OrchardSt 2</v>
          </cell>
          <cell r="D351" t="str">
            <v>Cape Ann Area Office</v>
          </cell>
          <cell r="G351">
            <v>0.26666666666666666</v>
          </cell>
          <cell r="H351">
            <v>1.7096774193548385</v>
          </cell>
          <cell r="I351">
            <v>1.9333333333333331</v>
          </cell>
          <cell r="J351">
            <v>2.4193548387096775</v>
          </cell>
          <cell r="K351">
            <v>1.4516129032258065</v>
          </cell>
          <cell r="L351">
            <v>3.0357142857142856</v>
          </cell>
          <cell r="M351">
            <v>2.32258064516129</v>
          </cell>
          <cell r="N351">
            <v>2.8666666666666667</v>
          </cell>
          <cell r="O351">
            <v>2.387096774193548</v>
          </cell>
          <cell r="P351">
            <v>2</v>
          </cell>
          <cell r="Q351">
            <v>1.870967741935484</v>
          </cell>
          <cell r="R351">
            <v>1.967741935483871</v>
          </cell>
          <cell r="S351">
            <v>1.1666666666666667</v>
          </cell>
          <cell r="T351">
            <v>3</v>
          </cell>
          <cell r="U351">
            <v>1.7333333333333334</v>
          </cell>
          <cell r="V351">
            <v>0.64516129032258063</v>
          </cell>
          <cell r="W351">
            <v>0.80645161290322576</v>
          </cell>
          <cell r="X351">
            <v>0.34482758620689657</v>
          </cell>
          <cell r="AB351">
            <v>0.96666666666666667</v>
          </cell>
          <cell r="AC351">
            <v>1.096774193548387</v>
          </cell>
          <cell r="AD351">
            <v>0.54838709677419351</v>
          </cell>
          <cell r="AE351">
            <v>1.5333333333333332</v>
          </cell>
          <cell r="AF351">
            <v>3.4838709677419351</v>
          </cell>
          <cell r="AG351">
            <v>0.8666666666666667</v>
          </cell>
          <cell r="AH351">
            <v>3.2258064516129031E-2</v>
          </cell>
          <cell r="AI351">
            <v>1.935483870967742</v>
          </cell>
          <cell r="AJ351">
            <v>1.4285714285714284</v>
          </cell>
          <cell r="AK351">
            <v>2.3225806451612905</v>
          </cell>
          <cell r="AL351">
            <v>1.5666666666666667</v>
          </cell>
          <cell r="AM351">
            <v>2.709677419354839</v>
          </cell>
          <cell r="AN351">
            <v>0.4</v>
          </cell>
          <cell r="AO351">
            <v>2.161290322580645</v>
          </cell>
          <cell r="AP351">
            <v>2.67741935483871</v>
          </cell>
          <cell r="AQ351">
            <v>2.2000000000000002</v>
          </cell>
          <cell r="AR351">
            <v>2.5483870967741935</v>
          </cell>
          <cell r="AS351">
            <v>0.7</v>
          </cell>
          <cell r="AT351">
            <v>0.19354838709677419</v>
          </cell>
          <cell r="AU351">
            <v>3</v>
          </cell>
          <cell r="AV351">
            <v>0.89285714285714279</v>
          </cell>
          <cell r="AW351">
            <v>0.64516129032258063</v>
          </cell>
          <cell r="AX351">
            <v>2.5333333333333332</v>
          </cell>
          <cell r="AY351">
            <v>3.4193548387096775</v>
          </cell>
          <cell r="AZ351">
            <v>2.7666666666666666</v>
          </cell>
        </row>
        <row r="352">
          <cell r="C352" t="str">
            <v>EliotCommunityHS/Lynn/12OrchardSt 3</v>
          </cell>
          <cell r="D352" t="str">
            <v>Haverhill Area Office</v>
          </cell>
          <cell r="J352">
            <v>9.6774193548387094E-2</v>
          </cell>
          <cell r="K352">
            <v>0.25806451612903225</v>
          </cell>
          <cell r="L352">
            <v>1</v>
          </cell>
          <cell r="M352">
            <v>0.35483870967741937</v>
          </cell>
          <cell r="P352">
            <v>0.13333333333333333</v>
          </cell>
          <cell r="Q352">
            <v>3.2258064516129031E-2</v>
          </cell>
          <cell r="R352">
            <v>0.74193548387096775</v>
          </cell>
          <cell r="W352">
            <v>0.25806451612903225</v>
          </cell>
        </row>
        <row r="353">
          <cell r="C353" t="str">
            <v>EliotCommunityHS/Lynn/12OrchardSt 4</v>
          </cell>
          <cell r="D353" t="str">
            <v>Lawrence Area Office</v>
          </cell>
          <cell r="V353">
            <v>1.7419354838709677</v>
          </cell>
          <cell r="W353">
            <v>1.4838709677419355</v>
          </cell>
          <cell r="AJ353">
            <v>0.39285714285714285</v>
          </cell>
          <cell r="AK353">
            <v>0.32258064516129031</v>
          </cell>
          <cell r="AW353">
            <v>0.70967741935483863</v>
          </cell>
          <cell r="AX353">
            <v>0.26666666666666666</v>
          </cell>
        </row>
        <row r="354">
          <cell r="C354" t="str">
            <v>EliotCommunityHS/Lynn/12OrchardSt 5</v>
          </cell>
          <cell r="D354" t="str">
            <v>Lowell Area Office</v>
          </cell>
          <cell r="AT354">
            <v>0.967741935483871</v>
          </cell>
          <cell r="AW354">
            <v>0.90322580645161288</v>
          </cell>
          <cell r="AX354">
            <v>0.5</v>
          </cell>
        </row>
        <row r="355">
          <cell r="C355" t="str">
            <v>EliotCommunityHS/Lynn/12OrchardSt 6</v>
          </cell>
          <cell r="D355" t="str">
            <v>Lynn Area Office</v>
          </cell>
          <cell r="F355">
            <v>3.129032258064516</v>
          </cell>
          <cell r="G355">
            <v>3.1666666666666665</v>
          </cell>
          <cell r="H355">
            <v>2.5161290322580645</v>
          </cell>
          <cell r="I355">
            <v>2.8666666666666667</v>
          </cell>
          <cell r="J355">
            <v>2.193548387096774</v>
          </cell>
          <cell r="K355">
            <v>2.032258064516129</v>
          </cell>
          <cell r="L355">
            <v>1.6071428571428572</v>
          </cell>
          <cell r="M355">
            <v>2.935483870967742</v>
          </cell>
          <cell r="N355">
            <v>1.6666666666666665</v>
          </cell>
          <cell r="O355">
            <v>2.064516129032258</v>
          </cell>
          <cell r="P355">
            <v>2.5333333333333332</v>
          </cell>
          <cell r="Q355">
            <v>2.064516129032258</v>
          </cell>
          <cell r="R355">
            <v>1.6451612903225807</v>
          </cell>
          <cell r="S355">
            <v>1.8</v>
          </cell>
          <cell r="T355">
            <v>2.935483870967742</v>
          </cell>
          <cell r="U355">
            <v>2.2666666666666666</v>
          </cell>
          <cell r="V355">
            <v>0.67741935483870974</v>
          </cell>
          <cell r="W355">
            <v>1.3870967741935485</v>
          </cell>
          <cell r="X355">
            <v>1.9310344827586208</v>
          </cell>
          <cell r="Y355">
            <v>3</v>
          </cell>
          <cell r="Z355">
            <v>2.5333333333333332</v>
          </cell>
          <cell r="AA355">
            <v>2.6774193548387095</v>
          </cell>
          <cell r="AB355">
            <v>3.9</v>
          </cell>
          <cell r="AC355">
            <v>2.838709677419355</v>
          </cell>
          <cell r="AD355">
            <v>3.032258064516129</v>
          </cell>
          <cell r="AE355">
            <v>3</v>
          </cell>
          <cell r="AF355">
            <v>1.3870967741935485</v>
          </cell>
          <cell r="AG355">
            <v>2.2000000000000002</v>
          </cell>
          <cell r="AH355">
            <v>1.967741935483871</v>
          </cell>
          <cell r="AI355">
            <v>2.193548387096774</v>
          </cell>
          <cell r="AJ355">
            <v>2.6071428571428572</v>
          </cell>
          <cell r="AK355">
            <v>2.354838709677419</v>
          </cell>
          <cell r="AL355">
            <v>2.8666666666666667</v>
          </cell>
          <cell r="AM355">
            <v>2.806451612903226</v>
          </cell>
          <cell r="AN355">
            <v>2.9333333333333336</v>
          </cell>
          <cell r="AO355">
            <v>2.612903225806452</v>
          </cell>
          <cell r="AP355">
            <v>2</v>
          </cell>
          <cell r="AQ355">
            <v>3.1</v>
          </cell>
          <cell r="AR355">
            <v>2.096774193548387</v>
          </cell>
          <cell r="AS355">
            <v>2.8</v>
          </cell>
          <cell r="AT355">
            <v>1.4516129032258065</v>
          </cell>
          <cell r="AU355">
            <v>2.6129032258064515</v>
          </cell>
          <cell r="AV355">
            <v>1.8928571428571428</v>
          </cell>
          <cell r="AW355">
            <v>1.838709677419355</v>
          </cell>
          <cell r="AX355">
            <v>1.4666666666666668</v>
          </cell>
          <cell r="AY355">
            <v>2.161290322580645</v>
          </cell>
          <cell r="AZ355">
            <v>1.2333333333333332</v>
          </cell>
        </row>
        <row r="356">
          <cell r="C356" t="str">
            <v>EliotCommunityHS/Lynn/12OrchardSt 7</v>
          </cell>
          <cell r="D356" t="str">
            <v>Malden Area Office</v>
          </cell>
          <cell r="Y356">
            <v>6.4516129032258063E-2</v>
          </cell>
          <cell r="Z356">
            <v>0.5</v>
          </cell>
          <cell r="AF356">
            <v>0.45161290322580644</v>
          </cell>
          <cell r="AZ356">
            <v>6.6666666666666666E-2</v>
          </cell>
        </row>
        <row r="357">
          <cell r="C357" t="str">
            <v>EliotCommunityHS/Medford/159Allston 1</v>
          </cell>
          <cell r="D357" t="str">
            <v>Arlington Area Office</v>
          </cell>
          <cell r="R357">
            <v>6.4516129032258063E-2</v>
          </cell>
          <cell r="AO357">
            <v>0.29032258064516131</v>
          </cell>
          <cell r="AW357">
            <v>0.45161290322580644</v>
          </cell>
          <cell r="AX357">
            <v>3.3333333333333333E-2</v>
          </cell>
        </row>
        <row r="358">
          <cell r="C358" t="str">
            <v>EliotCommunityHS/Medford/159Allston 2</v>
          </cell>
          <cell r="D358" t="str">
            <v>Coastal Area Office</v>
          </cell>
          <cell r="AG358">
            <v>0.3</v>
          </cell>
          <cell r="AH358">
            <v>1.5161290322580645</v>
          </cell>
          <cell r="AI358">
            <v>0.80645161290322576</v>
          </cell>
        </row>
        <row r="359">
          <cell r="C359" t="str">
            <v>EliotCommunityHS/Medford/159Allston 3</v>
          </cell>
          <cell r="D359" t="str">
            <v>Dimock St. Area Office</v>
          </cell>
          <cell r="E359">
            <v>2.3548387096774195</v>
          </cell>
          <cell r="F359">
            <v>2.32258064516129</v>
          </cell>
          <cell r="G359">
            <v>1.1666666666666667</v>
          </cell>
          <cell r="H359">
            <v>0.80645161290322576</v>
          </cell>
          <cell r="I359">
            <v>3.5666666666666669</v>
          </cell>
          <cell r="J359">
            <v>4.6451612903225801</v>
          </cell>
          <cell r="K359">
            <v>3.129032258064516</v>
          </cell>
          <cell r="L359">
            <v>1.3928571428571428</v>
          </cell>
          <cell r="M359">
            <v>0.64516129032258063</v>
          </cell>
          <cell r="N359">
            <v>0.76666666666666661</v>
          </cell>
          <cell r="O359">
            <v>1.4838709677419355</v>
          </cell>
          <cell r="P359">
            <v>1.5</v>
          </cell>
          <cell r="Q359">
            <v>0.45161290322580644</v>
          </cell>
          <cell r="R359">
            <v>0.16129032258064516</v>
          </cell>
          <cell r="T359">
            <v>0.83870967741935476</v>
          </cell>
          <cell r="U359">
            <v>0.6333333333333333</v>
          </cell>
          <cell r="V359">
            <v>1.032258064516129</v>
          </cell>
          <cell r="W359">
            <v>2.4516129032258061</v>
          </cell>
          <cell r="X359">
            <v>0.2413793103448276</v>
          </cell>
          <cell r="Y359">
            <v>2</v>
          </cell>
          <cell r="Z359">
            <v>2.9666666666666663</v>
          </cell>
          <cell r="AA359">
            <v>0.45161290322580644</v>
          </cell>
          <cell r="AC359">
            <v>0.54838709677419351</v>
          </cell>
          <cell r="AD359">
            <v>2.6451612903225805</v>
          </cell>
          <cell r="AE359">
            <v>2.0333333333333332</v>
          </cell>
          <cell r="AF359">
            <v>1.1612903225806452</v>
          </cell>
          <cell r="AG359">
            <v>0.23333333333333334</v>
          </cell>
          <cell r="AH359">
            <v>1</v>
          </cell>
          <cell r="AI359">
            <v>0.22580645161290322</v>
          </cell>
          <cell r="AK359">
            <v>0.29032258064516131</v>
          </cell>
          <cell r="AL359">
            <v>0.93333333333333324</v>
          </cell>
          <cell r="AM359">
            <v>1.4516129032258065</v>
          </cell>
          <cell r="AO359">
            <v>0.35483870967741937</v>
          </cell>
          <cell r="AR359">
            <v>0.22580645161290322</v>
          </cell>
          <cell r="AS359">
            <v>1.6666666666666665</v>
          </cell>
          <cell r="AT359">
            <v>0.32258064516129031</v>
          </cell>
          <cell r="AU359">
            <v>0.87096774193548387</v>
          </cell>
          <cell r="AV359">
            <v>1.75</v>
          </cell>
          <cell r="AW359">
            <v>1.2903225806451613</v>
          </cell>
          <cell r="AX359">
            <v>0.33333333333333331</v>
          </cell>
          <cell r="AY359">
            <v>1.3548387096774193</v>
          </cell>
          <cell r="AZ359">
            <v>3.8666666666666667</v>
          </cell>
        </row>
        <row r="360">
          <cell r="C360" t="str">
            <v>EliotCommunityHS/Medford/159Allston 4</v>
          </cell>
          <cell r="D360" t="str">
            <v>Framingham Area Office</v>
          </cell>
          <cell r="AS360">
            <v>0.36666666666666664</v>
          </cell>
          <cell r="AT360">
            <v>0.58064516129032251</v>
          </cell>
          <cell r="AW360">
            <v>0.29032258064516131</v>
          </cell>
          <cell r="AX360">
            <v>0.16666666666666666</v>
          </cell>
        </row>
        <row r="361">
          <cell r="C361" t="str">
            <v>EliotCommunityHS/Medford/159Allston 5</v>
          </cell>
          <cell r="D361" t="str">
            <v>Harbor Area Office</v>
          </cell>
          <cell r="F361">
            <v>1.4193548387096775</v>
          </cell>
          <cell r="G361">
            <v>0.8666666666666667</v>
          </cell>
          <cell r="H361">
            <v>1.6451612903225805</v>
          </cell>
          <cell r="I361">
            <v>0.46666666666666667</v>
          </cell>
          <cell r="J361">
            <v>0.32258064516129031</v>
          </cell>
          <cell r="K361">
            <v>2.4516129032258065</v>
          </cell>
          <cell r="L361">
            <v>2.3928571428571428</v>
          </cell>
          <cell r="M361">
            <v>2</v>
          </cell>
          <cell r="N361">
            <v>2.4</v>
          </cell>
          <cell r="O361">
            <v>1.3548387096774195</v>
          </cell>
          <cell r="P361">
            <v>2.7</v>
          </cell>
          <cell r="Q361">
            <v>2.967741935483871</v>
          </cell>
          <cell r="R361">
            <v>2.903225806451613</v>
          </cell>
          <cell r="S361">
            <v>2.5666666666666664</v>
          </cell>
          <cell r="T361">
            <v>1.3870967741935485</v>
          </cell>
          <cell r="V361">
            <v>0.58064516129032262</v>
          </cell>
          <cell r="W361">
            <v>2.064516129032258</v>
          </cell>
          <cell r="X361">
            <v>1.0689655172413794</v>
          </cell>
          <cell r="Y361">
            <v>1.4516129032258065</v>
          </cell>
          <cell r="Z361">
            <v>0.33333333333333337</v>
          </cell>
          <cell r="AA361">
            <v>0.87096774193548387</v>
          </cell>
          <cell r="AB361">
            <v>0.16666666666666666</v>
          </cell>
          <cell r="AC361">
            <v>0.93548387096774188</v>
          </cell>
          <cell r="AD361">
            <v>0.90322580645161288</v>
          </cell>
          <cell r="AE361">
            <v>0.3</v>
          </cell>
          <cell r="AF361">
            <v>0.67741935483870974</v>
          </cell>
          <cell r="AG361">
            <v>1.6</v>
          </cell>
          <cell r="AH361">
            <v>6.4516129032258063E-2</v>
          </cell>
          <cell r="AJ361">
            <v>0.5714285714285714</v>
          </cell>
          <cell r="AK361">
            <v>2</v>
          </cell>
          <cell r="AL361">
            <v>1.2</v>
          </cell>
          <cell r="AM361">
            <v>3.935483870967742</v>
          </cell>
          <cell r="AN361">
            <v>1.8666666666666669</v>
          </cell>
          <cell r="AO361">
            <v>2.064516129032258</v>
          </cell>
          <cell r="AP361">
            <v>1.7741935483870968</v>
          </cell>
          <cell r="AQ361">
            <v>0.6</v>
          </cell>
          <cell r="AR361">
            <v>2.032258064516129</v>
          </cell>
          <cell r="AS361">
            <v>1.1000000000000001</v>
          </cell>
          <cell r="AT361">
            <v>3</v>
          </cell>
          <cell r="AU361">
            <v>3.4838709677419355</v>
          </cell>
          <cell r="AV361">
            <v>3.6428571428571432</v>
          </cell>
          <cell r="AW361">
            <v>1.290322580645161</v>
          </cell>
          <cell r="AX361">
            <v>3.5</v>
          </cell>
          <cell r="AY361">
            <v>3.290322580645161</v>
          </cell>
          <cell r="AZ361">
            <v>2.5333333333333337</v>
          </cell>
        </row>
        <row r="362">
          <cell r="C362" t="str">
            <v>EliotCommunityHS/Medford/159Allston 6</v>
          </cell>
          <cell r="D362" t="str">
            <v>Hyde Park Area Office</v>
          </cell>
          <cell r="F362">
            <v>0.93548387096774188</v>
          </cell>
          <cell r="G362">
            <v>0.93333333333333335</v>
          </cell>
          <cell r="H362">
            <v>1.4838709677419355</v>
          </cell>
          <cell r="I362">
            <v>2</v>
          </cell>
          <cell r="J362">
            <v>1.161290322580645</v>
          </cell>
          <cell r="K362">
            <v>0.77419354838709675</v>
          </cell>
          <cell r="L362">
            <v>0.7142857142857143</v>
          </cell>
          <cell r="M362">
            <v>1.967741935483871</v>
          </cell>
          <cell r="N362">
            <v>2.6333333333333333</v>
          </cell>
          <cell r="O362">
            <v>2.6451612903225805</v>
          </cell>
          <cell r="P362">
            <v>3</v>
          </cell>
          <cell r="Q362">
            <v>2.32258064516129</v>
          </cell>
          <cell r="R362">
            <v>1.193548387096774</v>
          </cell>
          <cell r="S362">
            <v>1.1666666666666665</v>
          </cell>
          <cell r="T362">
            <v>0.5161290322580645</v>
          </cell>
          <cell r="U362">
            <v>2.3666666666666667</v>
          </cell>
          <cell r="V362">
            <v>2.4516129032258065</v>
          </cell>
          <cell r="W362">
            <v>1.935483870967742</v>
          </cell>
          <cell r="X362">
            <v>0.72413793103448276</v>
          </cell>
          <cell r="Z362">
            <v>1.1666666666666665</v>
          </cell>
          <cell r="AA362">
            <v>2.8064516129032255</v>
          </cell>
          <cell r="AB362">
            <v>3.8666666666666667</v>
          </cell>
          <cell r="AC362">
            <v>1.6451612903225805</v>
          </cell>
          <cell r="AD362">
            <v>2.4193548387096775</v>
          </cell>
          <cell r="AE362">
            <v>3.2333333333333334</v>
          </cell>
          <cell r="AF362">
            <v>1.032258064516129</v>
          </cell>
          <cell r="AG362">
            <v>1</v>
          </cell>
          <cell r="AH362">
            <v>1.290322580645161</v>
          </cell>
          <cell r="AI362">
            <v>2.419354838709677</v>
          </cell>
          <cell r="AJ362">
            <v>2.3571428571428568</v>
          </cell>
          <cell r="AK362">
            <v>2.806451612903226</v>
          </cell>
          <cell r="AL362">
            <v>2.1333333333333333</v>
          </cell>
          <cell r="AM362">
            <v>1.3548387096774193</v>
          </cell>
          <cell r="AN362">
            <v>2.2999999999999998</v>
          </cell>
          <cell r="AO362">
            <v>2.32258064516129</v>
          </cell>
          <cell r="AP362">
            <v>1.8064516129032258</v>
          </cell>
          <cell r="AQ362">
            <v>1.6</v>
          </cell>
          <cell r="AR362">
            <v>2.225806451612903</v>
          </cell>
          <cell r="AS362">
            <v>1.5</v>
          </cell>
          <cell r="AT362">
            <v>1.4838709677419355</v>
          </cell>
          <cell r="AU362">
            <v>1.064516129032258</v>
          </cell>
          <cell r="AW362">
            <v>0.74193548387096775</v>
          </cell>
          <cell r="AX362">
            <v>0.8666666666666667</v>
          </cell>
          <cell r="AY362">
            <v>0.19354838709677419</v>
          </cell>
        </row>
        <row r="363">
          <cell r="C363" t="str">
            <v>EliotCommunityHS/Medford/159Allston 7</v>
          </cell>
          <cell r="D363" t="str">
            <v>Lynn Area Office</v>
          </cell>
          <cell r="X363">
            <v>0.10344827586206896</v>
          </cell>
          <cell r="AE363">
            <v>0.2</v>
          </cell>
          <cell r="AP363">
            <v>0.45161290322580644</v>
          </cell>
        </row>
        <row r="364">
          <cell r="C364" t="str">
            <v>EliotCommunityHS/Medford/159Allston 8</v>
          </cell>
          <cell r="D364" t="str">
            <v>Park St. Area Office</v>
          </cell>
          <cell r="E364">
            <v>3.290322580645161</v>
          </cell>
          <cell r="F364">
            <v>2.161290322580645</v>
          </cell>
          <cell r="G364">
            <v>1</v>
          </cell>
          <cell r="H364">
            <v>1.1935483870967742</v>
          </cell>
          <cell r="I364">
            <v>1</v>
          </cell>
          <cell r="J364">
            <v>1</v>
          </cell>
          <cell r="K364">
            <v>9.6774193548387094E-2</v>
          </cell>
          <cell r="L364">
            <v>2.0357142857142856</v>
          </cell>
          <cell r="M364">
            <v>3.225806451612903</v>
          </cell>
          <cell r="N364">
            <v>1.5666666666666667</v>
          </cell>
          <cell r="O364">
            <v>1.3225806451612903</v>
          </cell>
          <cell r="Q364">
            <v>1.3870967741935485</v>
          </cell>
          <cell r="R364">
            <v>2.225806451612903</v>
          </cell>
          <cell r="S364">
            <v>0.76666666666666661</v>
          </cell>
          <cell r="T364">
            <v>3.2258064516129035</v>
          </cell>
          <cell r="U364">
            <v>2.1666666666666665</v>
          </cell>
          <cell r="V364">
            <v>2.774193548387097</v>
          </cell>
          <cell r="W364">
            <v>0.70967741935483875</v>
          </cell>
          <cell r="X364">
            <v>0.86206896551724144</v>
          </cell>
          <cell r="Y364">
            <v>2.6129032258064515</v>
          </cell>
          <cell r="Z364">
            <v>2.5</v>
          </cell>
          <cell r="AA364">
            <v>3</v>
          </cell>
          <cell r="AB364">
            <v>2.1666666666666665</v>
          </cell>
          <cell r="AC364">
            <v>2.741935483870968</v>
          </cell>
          <cell r="AD364">
            <v>1.903225806451613</v>
          </cell>
          <cell r="AE364">
            <v>1.2666666666666668</v>
          </cell>
          <cell r="AF364">
            <v>2.7096774193548385</v>
          </cell>
          <cell r="AG364">
            <v>0.93333333333333335</v>
          </cell>
          <cell r="AH364">
            <v>2.064516129032258</v>
          </cell>
          <cell r="AI364">
            <v>3.4516129032258061</v>
          </cell>
          <cell r="AJ364">
            <v>3.1428571428571428</v>
          </cell>
          <cell r="AK364">
            <v>2.2903225806451615</v>
          </cell>
          <cell r="AL364">
            <v>2.5333333333333332</v>
          </cell>
          <cell r="AM364">
            <v>1.064516129032258</v>
          </cell>
          <cell r="AN364">
            <v>2.166666666666667</v>
          </cell>
          <cell r="AO364">
            <v>2.096774193548387</v>
          </cell>
          <cell r="AP364">
            <v>2.5806451612903225</v>
          </cell>
          <cell r="AQ364">
            <v>2.8</v>
          </cell>
          <cell r="AR364">
            <v>3.064516129032258</v>
          </cell>
          <cell r="AS364">
            <v>2.2333333333333338</v>
          </cell>
          <cell r="AT364">
            <v>1.4193548387096775</v>
          </cell>
          <cell r="AU364">
            <v>1.3870967741935485</v>
          </cell>
          <cell r="AV364">
            <v>1.8928571428571428</v>
          </cell>
          <cell r="AW364">
            <v>0.90322580645161288</v>
          </cell>
          <cell r="AX364">
            <v>1.3</v>
          </cell>
          <cell r="AY364">
            <v>1.1935483870967742</v>
          </cell>
          <cell r="AZ364">
            <v>0.76666666666666661</v>
          </cell>
        </row>
        <row r="365">
          <cell r="C365" t="str">
            <v>EliotCommunityHS/NewBedford/163Coun 1</v>
          </cell>
          <cell r="D365" t="str">
            <v>Brockton Area Office</v>
          </cell>
          <cell r="L365">
            <v>0.6428571428571429</v>
          </cell>
          <cell r="AA365">
            <v>3.2258064516129031E-2</v>
          </cell>
          <cell r="AB365">
            <v>1</v>
          </cell>
          <cell r="AC365">
            <v>1</v>
          </cell>
          <cell r="AD365">
            <v>1</v>
          </cell>
          <cell r="AE365">
            <v>1</v>
          </cell>
          <cell r="AF365">
            <v>0.83870967741935487</v>
          </cell>
          <cell r="AM365">
            <v>0.22580645161290322</v>
          </cell>
          <cell r="AX365">
            <v>1.3</v>
          </cell>
          <cell r="AY365">
            <v>1</v>
          </cell>
          <cell r="AZ365">
            <v>6.6666666666666666E-2</v>
          </cell>
        </row>
        <row r="366">
          <cell r="C366" t="str">
            <v>EliotCommunityHS/NewBedford/163Coun 2</v>
          </cell>
          <cell r="D366" t="str">
            <v>Coastal Area Office</v>
          </cell>
          <cell r="AB366">
            <v>0.1</v>
          </cell>
        </row>
        <row r="367">
          <cell r="C367" t="str">
            <v>EliotCommunityHS/NewBedford/163Coun 3</v>
          </cell>
          <cell r="D367" t="str">
            <v>Fall River Area Office</v>
          </cell>
          <cell r="T367">
            <v>3.2258064516129031E-2</v>
          </cell>
          <cell r="U367">
            <v>3.3333333333333333E-2</v>
          </cell>
          <cell r="AL367">
            <v>1</v>
          </cell>
          <cell r="AM367">
            <v>0.45161290322580644</v>
          </cell>
          <cell r="AN367">
            <v>0.56666666666666665</v>
          </cell>
          <cell r="AO367">
            <v>3.2258064516129031E-2</v>
          </cell>
          <cell r="AR367">
            <v>0.29032258064516131</v>
          </cell>
          <cell r="AS367">
            <v>1</v>
          </cell>
          <cell r="AT367">
            <v>0.4838709677419355</v>
          </cell>
          <cell r="AZ367">
            <v>0.2</v>
          </cell>
        </row>
        <row r="368">
          <cell r="C368" t="str">
            <v>EliotCommunityHS/NewBedford/163Coun 4</v>
          </cell>
          <cell r="D368" t="str">
            <v>Framingham Area Office</v>
          </cell>
          <cell r="AO368">
            <v>1.4838709677419355</v>
          </cell>
          <cell r="AP368">
            <v>0.77419354838709675</v>
          </cell>
        </row>
        <row r="369">
          <cell r="C369" t="str">
            <v>EliotCommunityHS/NewBedford/163Coun 5</v>
          </cell>
          <cell r="D369" t="str">
            <v>New Bedford Area Office</v>
          </cell>
          <cell r="H369">
            <v>0.61290322580645151</v>
          </cell>
          <cell r="I369">
            <v>6.4333333333333336</v>
          </cell>
          <cell r="J369">
            <v>6.9677419354838719</v>
          </cell>
          <cell r="K369">
            <v>5.5161290322580649</v>
          </cell>
          <cell r="L369">
            <v>5.3214285714285712</v>
          </cell>
          <cell r="M369">
            <v>7.1935483870967749</v>
          </cell>
          <cell r="N369">
            <v>7.4333333333333336</v>
          </cell>
          <cell r="O369">
            <v>4.935483870967742</v>
          </cell>
          <cell r="P369">
            <v>5.4333333333333336</v>
          </cell>
          <cell r="Q369">
            <v>7.0322580645161281</v>
          </cell>
          <cell r="R369">
            <v>7.645161290322581</v>
          </cell>
          <cell r="S369">
            <v>8.0333333333333332</v>
          </cell>
          <cell r="T369">
            <v>6.9677419354838701</v>
          </cell>
          <cell r="U369">
            <v>7.0666666666666673</v>
          </cell>
          <cell r="V369">
            <v>6.4838709677419359</v>
          </cell>
          <cell r="W369">
            <v>7.4838709677419351</v>
          </cell>
          <cell r="X369">
            <v>6.6896551724137927</v>
          </cell>
          <cell r="Y369">
            <v>6.4838709677419351</v>
          </cell>
          <cell r="Z369">
            <v>6.7333333333333325</v>
          </cell>
          <cell r="AA369">
            <v>7.9032258064516139</v>
          </cell>
          <cell r="AB369">
            <v>6.6</v>
          </cell>
          <cell r="AC369">
            <v>5.709677419354839</v>
          </cell>
          <cell r="AD369">
            <v>6.806451612903226</v>
          </cell>
          <cell r="AE369">
            <v>6.9</v>
          </cell>
          <cell r="AF369">
            <v>6.67741935483871</v>
          </cell>
          <cell r="AG369">
            <v>5.7</v>
          </cell>
          <cell r="AH369">
            <v>4.838709677419355</v>
          </cell>
          <cell r="AI369">
            <v>6.5161290322580649</v>
          </cell>
          <cell r="AJ369">
            <v>7.0714285714285703</v>
          </cell>
          <cell r="AK369">
            <v>7.161290322580645</v>
          </cell>
          <cell r="AL369">
            <v>5.833333333333333</v>
          </cell>
          <cell r="AM369">
            <v>5.3225806451612891</v>
          </cell>
          <cell r="AN369">
            <v>6.9666666666666668</v>
          </cell>
          <cell r="AO369">
            <v>6.064516129032258</v>
          </cell>
          <cell r="AP369">
            <v>5.129032258064516</v>
          </cell>
          <cell r="AQ369">
            <v>5.8666666666666671</v>
          </cell>
          <cell r="AR369">
            <v>5.032258064516129</v>
          </cell>
          <cell r="AS369">
            <v>4.833333333333333</v>
          </cell>
          <cell r="AT369">
            <v>5.4193548387096779</v>
          </cell>
          <cell r="AU369">
            <v>6.5483870967741931</v>
          </cell>
          <cell r="AV369">
            <v>6.7857142857142856</v>
          </cell>
          <cell r="AW369">
            <v>6</v>
          </cell>
          <cell r="AX369">
            <v>4.166666666666667</v>
          </cell>
          <cell r="AY369">
            <v>5.4838709677419359</v>
          </cell>
          <cell r="AZ369">
            <v>6.3</v>
          </cell>
        </row>
        <row r="370">
          <cell r="C370" t="str">
            <v>EliotCommunityHS/NewBedford/163Coun 6</v>
          </cell>
          <cell r="D370" t="str">
            <v>Plymouth Area Office</v>
          </cell>
          <cell r="V370">
            <v>0.45161290322580644</v>
          </cell>
          <cell r="AV370">
            <v>0.21428571428571427</v>
          </cell>
          <cell r="AW370">
            <v>3.2258064516129031E-2</v>
          </cell>
        </row>
        <row r="371">
          <cell r="C371" t="str">
            <v>EliotCommunityHS/NewBedford/163Coun 7</v>
          </cell>
          <cell r="D371" t="str">
            <v>Robert Van Wart Area Office</v>
          </cell>
          <cell r="AZ371">
            <v>0.73333333333333328</v>
          </cell>
        </row>
        <row r="372">
          <cell r="C372" t="str">
            <v>EliotCommunityHS/NewBedford/163Coun 8</v>
          </cell>
          <cell r="D372" t="str">
            <v>Springfield Area Office</v>
          </cell>
          <cell r="Y372">
            <v>0.12903225806451613</v>
          </cell>
        </row>
        <row r="373">
          <cell r="C373" t="str">
            <v>EliotCommunityHS/NewBedford/163Coun 9</v>
          </cell>
          <cell r="D373" t="str">
            <v>Taunton/Attleboro Area Office</v>
          </cell>
          <cell r="Q373">
            <v>3.2258064516129031E-2</v>
          </cell>
          <cell r="AY373">
            <v>0.16129032258064516</v>
          </cell>
          <cell r="AZ373">
            <v>3.3333333333333333E-2</v>
          </cell>
        </row>
        <row r="374">
          <cell r="C374" t="str">
            <v>EliotCommunityHS/Wakefield/18 Lafay 1</v>
          </cell>
          <cell r="D374" t="str">
            <v>Arlington Area Office</v>
          </cell>
          <cell r="N374">
            <v>0.4</v>
          </cell>
          <cell r="R374">
            <v>0.16129032258064516</v>
          </cell>
          <cell r="S374">
            <v>0.36666666666666664</v>
          </cell>
          <cell r="AA374">
            <v>0.45161290322580644</v>
          </cell>
        </row>
        <row r="375">
          <cell r="C375" t="str">
            <v>EliotCommunityHS/Wakefield/18 Lafay 2</v>
          </cell>
          <cell r="D375" t="str">
            <v>Cambridge Area Office</v>
          </cell>
          <cell r="I375">
            <v>0.23333333333333334</v>
          </cell>
          <cell r="J375">
            <v>2</v>
          </cell>
          <cell r="K375">
            <v>2</v>
          </cell>
          <cell r="L375">
            <v>2.4642857142857144</v>
          </cell>
          <cell r="M375">
            <v>1.4516129032258065</v>
          </cell>
          <cell r="N375">
            <v>0.73333333333333328</v>
          </cell>
          <cell r="O375">
            <v>2.096774193548387</v>
          </cell>
          <cell r="P375">
            <v>2</v>
          </cell>
          <cell r="Q375">
            <v>2</v>
          </cell>
          <cell r="R375">
            <v>1.935483870967742</v>
          </cell>
          <cell r="S375">
            <v>0.8666666666666667</v>
          </cell>
          <cell r="T375">
            <v>1.2258064516129032</v>
          </cell>
          <cell r="U375">
            <v>2.2000000000000002</v>
          </cell>
          <cell r="V375">
            <v>1.3870967741935485</v>
          </cell>
          <cell r="W375">
            <v>1.4838709677419355</v>
          </cell>
          <cell r="X375">
            <v>1.9655172413793105</v>
          </cell>
          <cell r="Y375">
            <v>1.3870967741935485</v>
          </cell>
          <cell r="Z375">
            <v>2</v>
          </cell>
          <cell r="AA375">
            <v>0.67741935483870963</v>
          </cell>
          <cell r="AB375">
            <v>1.9</v>
          </cell>
          <cell r="AC375">
            <v>1.935483870967742</v>
          </cell>
          <cell r="AD375">
            <v>1.6129032258064515</v>
          </cell>
          <cell r="AE375">
            <v>1</v>
          </cell>
          <cell r="AF375">
            <v>1.8064516129032258</v>
          </cell>
          <cell r="AG375">
            <v>2</v>
          </cell>
          <cell r="AH375">
            <v>1.9354838709677418</v>
          </cell>
          <cell r="AI375">
            <v>1.7419354838709677</v>
          </cell>
          <cell r="AJ375">
            <v>1.0714285714285714</v>
          </cell>
          <cell r="AK375">
            <v>1.8064516129032258</v>
          </cell>
          <cell r="AL375">
            <v>1.8666666666666667</v>
          </cell>
          <cell r="AM375">
            <v>2</v>
          </cell>
          <cell r="AN375">
            <v>0.96666666666666656</v>
          </cell>
          <cell r="AO375">
            <v>1.032258064516129</v>
          </cell>
          <cell r="AP375">
            <v>0.29032258064516131</v>
          </cell>
          <cell r="AQ375">
            <v>0.23333333333333334</v>
          </cell>
          <cell r="AR375">
            <v>1.870967741935484</v>
          </cell>
          <cell r="AS375">
            <v>1.3333333333333335</v>
          </cell>
          <cell r="AT375">
            <v>2</v>
          </cell>
          <cell r="AU375">
            <v>1.4193548387096775</v>
          </cell>
          <cell r="AV375">
            <v>1.25</v>
          </cell>
          <cell r="AW375">
            <v>1.7096774193548387</v>
          </cell>
          <cell r="AX375">
            <v>1.6333333333333333</v>
          </cell>
          <cell r="AY375">
            <v>1.5806451612903225</v>
          </cell>
          <cell r="AZ375">
            <v>1.6333333333333333</v>
          </cell>
        </row>
        <row r="376">
          <cell r="C376" t="str">
            <v>EliotCommunityHS/Wakefield/18 Lafay 3</v>
          </cell>
          <cell r="D376" t="str">
            <v>Cape Ann Area Office</v>
          </cell>
          <cell r="AJ376">
            <v>3.5714285714285712E-2</v>
          </cell>
        </row>
        <row r="377">
          <cell r="C377" t="str">
            <v>EliotCommunityHS/Wakefield/18 Lafay 4</v>
          </cell>
          <cell r="D377" t="str">
            <v>Coastal Area Office</v>
          </cell>
          <cell r="K377">
            <v>0.19354838709677419</v>
          </cell>
          <cell r="Z377">
            <v>0.2</v>
          </cell>
          <cell r="AL377">
            <v>0.16666666666666666</v>
          </cell>
        </row>
        <row r="378">
          <cell r="C378" t="str">
            <v>EliotCommunityHS/Wakefield/18 Lafay 5</v>
          </cell>
          <cell r="D378" t="str">
            <v>Framingham Area Office</v>
          </cell>
          <cell r="O378">
            <v>0.16129032258064516</v>
          </cell>
          <cell r="AA378">
            <v>6.4516129032258063E-2</v>
          </cell>
          <cell r="AB378">
            <v>0.13333333333333333</v>
          </cell>
          <cell r="AC378">
            <v>0.90322580645161288</v>
          </cell>
          <cell r="AQ378">
            <v>0.7</v>
          </cell>
          <cell r="AR378">
            <v>6.4516129032258063E-2</v>
          </cell>
          <cell r="AS378">
            <v>0.43333333333333335</v>
          </cell>
          <cell r="AV378">
            <v>0.10714285714285714</v>
          </cell>
          <cell r="AW378">
            <v>0.32258064516129031</v>
          </cell>
          <cell r="AX378">
            <v>0.16666666666666666</v>
          </cell>
          <cell r="AY378">
            <v>0.12903225806451613</v>
          </cell>
          <cell r="AZ378">
            <v>3.3333333333333333E-2</v>
          </cell>
        </row>
        <row r="379">
          <cell r="C379" t="str">
            <v>EliotCommunityHS/Wakefield/18 Lafay 6</v>
          </cell>
          <cell r="D379" t="str">
            <v>Lynn Area Office</v>
          </cell>
          <cell r="AC379">
            <v>3.2258064516129031E-2</v>
          </cell>
          <cell r="AD379">
            <v>0.74193548387096775</v>
          </cell>
          <cell r="AE379">
            <v>0.1</v>
          </cell>
          <cell r="AQ379">
            <v>0.26666666666666666</v>
          </cell>
        </row>
        <row r="380">
          <cell r="C380" t="str">
            <v>EliotCommunityHS/Wakefield/18 Lafay 7</v>
          </cell>
          <cell r="D380" t="str">
            <v>Malden Area Office</v>
          </cell>
          <cell r="I380">
            <v>0.7</v>
          </cell>
          <cell r="J380">
            <v>2.129032258064516</v>
          </cell>
          <cell r="K380">
            <v>1.4193548387096775</v>
          </cell>
          <cell r="L380">
            <v>1.75</v>
          </cell>
          <cell r="M380">
            <v>2.806451612903226</v>
          </cell>
          <cell r="N380">
            <v>2.9333333333333331</v>
          </cell>
          <cell r="O380">
            <v>1.5806451612903225</v>
          </cell>
          <cell r="P380">
            <v>2.166666666666667</v>
          </cell>
          <cell r="Q380">
            <v>2.7419354838709675</v>
          </cell>
          <cell r="R380">
            <v>1.9032258064516128</v>
          </cell>
          <cell r="S380">
            <v>2.7</v>
          </cell>
          <cell r="T380">
            <v>2.8387096774193545</v>
          </cell>
          <cell r="U380">
            <v>2.5</v>
          </cell>
          <cell r="V380">
            <v>2.5806451612903225</v>
          </cell>
          <cell r="W380">
            <v>2.7419354838709675</v>
          </cell>
          <cell r="X380">
            <v>3</v>
          </cell>
          <cell r="Y380">
            <v>2.4838709677419355</v>
          </cell>
          <cell r="Z380">
            <v>2.6333333333333337</v>
          </cell>
          <cell r="AA380">
            <v>2.1612903225806455</v>
          </cell>
          <cell r="AB380">
            <v>2.4</v>
          </cell>
          <cell r="AC380">
            <v>2.935483870967742</v>
          </cell>
          <cell r="AD380">
            <v>1.6774193548387095</v>
          </cell>
          <cell r="AE380">
            <v>1.8333333333333335</v>
          </cell>
          <cell r="AF380">
            <v>2.935483870967742</v>
          </cell>
          <cell r="AG380">
            <v>2.3666666666666671</v>
          </cell>
          <cell r="AH380">
            <v>2.354838709677419</v>
          </cell>
          <cell r="AI380">
            <v>2.4838709677419355</v>
          </cell>
          <cell r="AJ380">
            <v>2.3928571428571428</v>
          </cell>
          <cell r="AK380">
            <v>2.7419354838709675</v>
          </cell>
          <cell r="AL380">
            <v>1.7333333333333334</v>
          </cell>
          <cell r="AM380">
            <v>2.4838709677419355</v>
          </cell>
          <cell r="AN380">
            <v>2.9666666666666668</v>
          </cell>
          <cell r="AO380">
            <v>3</v>
          </cell>
          <cell r="AP380">
            <v>2.6129032258064511</v>
          </cell>
          <cell r="AQ380">
            <v>2.4333333333333331</v>
          </cell>
          <cell r="AR380">
            <v>2.774193548387097</v>
          </cell>
          <cell r="AS380">
            <v>2.4</v>
          </cell>
          <cell r="AT380">
            <v>2.258064516129032</v>
          </cell>
          <cell r="AU380">
            <v>2.290322580645161</v>
          </cell>
          <cell r="AV380">
            <v>2.9285714285714288</v>
          </cell>
          <cell r="AW380">
            <v>2.258064516129032</v>
          </cell>
          <cell r="AX380">
            <v>2.5</v>
          </cell>
          <cell r="AY380">
            <v>2.806451612903226</v>
          </cell>
          <cell r="AZ380">
            <v>2.8333333333333335</v>
          </cell>
        </row>
        <row r="381">
          <cell r="C381" t="str">
            <v>Gandara / Greenfield / 107 Conway 1</v>
          </cell>
          <cell r="D381" t="str">
            <v>Ctr Human Dev (PAS West)</v>
          </cell>
          <cell r="O381">
            <v>3.2258064516129031E-2</v>
          </cell>
          <cell r="P381">
            <v>0.46666666666666667</v>
          </cell>
          <cell r="AW381">
            <v>0.967741935483871</v>
          </cell>
        </row>
        <row r="382">
          <cell r="C382" t="str">
            <v>Gandara / Greenfield / 107 Conway 2</v>
          </cell>
          <cell r="D382" t="str">
            <v>Greenfield Area Office</v>
          </cell>
          <cell r="I382">
            <v>2.2333333333333334</v>
          </cell>
          <cell r="J382">
            <v>1.129032258064516</v>
          </cell>
          <cell r="K382">
            <v>0.5161290322580645</v>
          </cell>
          <cell r="L382">
            <v>1.75</v>
          </cell>
          <cell r="M382">
            <v>5.387096774193548</v>
          </cell>
          <cell r="N382">
            <v>6.6</v>
          </cell>
          <cell r="O382">
            <v>5.5806451612903221</v>
          </cell>
          <cell r="P382">
            <v>4.4000000000000004</v>
          </cell>
          <cell r="Q382">
            <v>7.8709677419354822</v>
          </cell>
          <cell r="R382">
            <v>7.4838709677419359</v>
          </cell>
          <cell r="S382">
            <v>7.366666666666668</v>
          </cell>
          <cell r="T382">
            <v>8.064516129032258</v>
          </cell>
          <cell r="U382">
            <v>10.633333333333335</v>
          </cell>
          <cell r="V382">
            <v>9.1612903225806441</v>
          </cell>
          <cell r="W382">
            <v>7.8387096774193541</v>
          </cell>
          <cell r="X382">
            <v>8.3793103448275872</v>
          </cell>
          <cell r="Y382">
            <v>9.6451612903225801</v>
          </cell>
          <cell r="Z382">
            <v>8</v>
          </cell>
          <cell r="AA382">
            <v>8.935483870967742</v>
          </cell>
          <cell r="AB382">
            <v>9.4</v>
          </cell>
          <cell r="AC382">
            <v>10.290322580645162</v>
          </cell>
          <cell r="AD382">
            <v>11.322580645161292</v>
          </cell>
          <cell r="AE382">
            <v>10.033333333333333</v>
          </cell>
          <cell r="AF382">
            <v>10.677419354838708</v>
          </cell>
          <cell r="AG382">
            <v>10.733333333333336</v>
          </cell>
          <cell r="AH382">
            <v>10.741935483870968</v>
          </cell>
          <cell r="AI382">
            <v>10.64516129032258</v>
          </cell>
          <cell r="AJ382">
            <v>8.6071428571428577</v>
          </cell>
          <cell r="AK382">
            <v>9.193548387096774</v>
          </cell>
          <cell r="AL382">
            <v>10.733333333333333</v>
          </cell>
          <cell r="AM382">
            <v>11.483870967741936</v>
          </cell>
          <cell r="AN382">
            <v>8.4</v>
          </cell>
          <cell r="AO382">
            <v>8.387096774193548</v>
          </cell>
          <cell r="AP382">
            <v>9</v>
          </cell>
          <cell r="AQ382">
            <v>8.6333333333333329</v>
          </cell>
          <cell r="AR382">
            <v>10.193548387096774</v>
          </cell>
          <cell r="AS382">
            <v>10.766666666666667</v>
          </cell>
          <cell r="AT382">
            <v>10</v>
          </cell>
          <cell r="AU382">
            <v>9.32258064516129</v>
          </cell>
          <cell r="AV382">
            <v>10.535714285714285</v>
          </cell>
          <cell r="AW382">
            <v>10.419354838709678</v>
          </cell>
          <cell r="AX382">
            <v>12.866666666666667</v>
          </cell>
          <cell r="AY382">
            <v>10.35483870967742</v>
          </cell>
          <cell r="AZ382">
            <v>11.7</v>
          </cell>
        </row>
        <row r="383">
          <cell r="C383" t="str">
            <v>Gandara / Greenfield / 107 Conway 3</v>
          </cell>
          <cell r="D383" t="str">
            <v>Holyoke Area Office</v>
          </cell>
          <cell r="R383">
            <v>0.32258064516129031</v>
          </cell>
          <cell r="S383">
            <v>0.3666666666666667</v>
          </cell>
          <cell r="T383">
            <v>0.80645161290322587</v>
          </cell>
          <cell r="V383">
            <v>0.41935483870967744</v>
          </cell>
          <cell r="Y383">
            <v>0.80645161290322587</v>
          </cell>
          <cell r="Z383">
            <v>0.46666666666666667</v>
          </cell>
          <cell r="AE383">
            <v>0.13333333333333333</v>
          </cell>
          <cell r="AJ383">
            <v>0.42857142857142855</v>
          </cell>
          <cell r="AP383">
            <v>3.2258064516129031E-2</v>
          </cell>
          <cell r="AX383">
            <v>0.8</v>
          </cell>
          <cell r="AY383">
            <v>0.58064516129032251</v>
          </cell>
          <cell r="AZ383">
            <v>0.46666666666666667</v>
          </cell>
        </row>
        <row r="384">
          <cell r="C384" t="str">
            <v>Gandara / Greenfield / 107 Conway 4</v>
          </cell>
          <cell r="D384" t="str">
            <v>Lowell Area Office</v>
          </cell>
          <cell r="Y384">
            <v>9.6774193548387094E-2</v>
          </cell>
        </row>
        <row r="385">
          <cell r="C385" t="str">
            <v>Gandara / Greenfield / 107 Conway 5</v>
          </cell>
          <cell r="D385" t="str">
            <v>Pittsfield Area Office</v>
          </cell>
          <cell r="AJ385">
            <v>0.17857142857142858</v>
          </cell>
          <cell r="AP385">
            <v>0.4838709677419355</v>
          </cell>
          <cell r="AQ385">
            <v>1</v>
          </cell>
          <cell r="AR385">
            <v>0.38709677419354838</v>
          </cell>
          <cell r="AY385">
            <v>0.19354838709677419</v>
          </cell>
          <cell r="AZ385">
            <v>0.8</v>
          </cell>
        </row>
        <row r="386">
          <cell r="C386" t="str">
            <v>Gandara / Greenfield / 107 Conway 6</v>
          </cell>
          <cell r="D386" t="str">
            <v>Robert Van Wart Area Office</v>
          </cell>
          <cell r="Q386">
            <v>3.2258064516129031E-2</v>
          </cell>
          <cell r="R386">
            <v>0.967741935483871</v>
          </cell>
          <cell r="S386">
            <v>1</v>
          </cell>
          <cell r="T386">
            <v>0.12903225806451613</v>
          </cell>
          <cell r="X386">
            <v>6.8965517241379309E-2</v>
          </cell>
          <cell r="Z386">
            <v>1.1333333333333333</v>
          </cell>
          <cell r="AA386">
            <v>1.5806451612903225</v>
          </cell>
          <cell r="AB386">
            <v>1</v>
          </cell>
          <cell r="AC386">
            <v>0.41935483870967744</v>
          </cell>
          <cell r="AH386">
            <v>6.4516129032258063E-2</v>
          </cell>
          <cell r="AN386">
            <v>0.6333333333333333</v>
          </cell>
          <cell r="AO386">
            <v>0.38709677419354838</v>
          </cell>
          <cell r="AP386">
            <v>0.19354838709677419</v>
          </cell>
        </row>
        <row r="387">
          <cell r="C387" t="str">
            <v>Gandara / Greenfield / 107 Conway 7</v>
          </cell>
          <cell r="D387" t="str">
            <v>South Central Area Office</v>
          </cell>
          <cell r="AY387">
            <v>0.16129032258064516</v>
          </cell>
        </row>
        <row r="388">
          <cell r="C388" t="str">
            <v>Gandara / Greenfield / 107 Conway 8</v>
          </cell>
          <cell r="D388" t="str">
            <v>Springfield Area Office</v>
          </cell>
          <cell r="N388">
            <v>0.2</v>
          </cell>
          <cell r="O388">
            <v>0.25806451612903225</v>
          </cell>
          <cell r="S388">
            <v>0.4</v>
          </cell>
          <cell r="T388">
            <v>0.29032258064516131</v>
          </cell>
          <cell r="V388">
            <v>0.35483870967741937</v>
          </cell>
          <cell r="W388">
            <v>0.32258064516129031</v>
          </cell>
          <cell r="Y388">
            <v>0.19354838709677419</v>
          </cell>
          <cell r="Z388">
            <v>0.16666666666666666</v>
          </cell>
          <cell r="AD388">
            <v>3.2258064516129031E-2</v>
          </cell>
          <cell r="AY388">
            <v>0.41935483870967738</v>
          </cell>
          <cell r="AZ388">
            <v>0.83333333333333326</v>
          </cell>
        </row>
        <row r="389">
          <cell r="C389" t="str">
            <v>Gandara / Greenfield / 107 Conway 9</v>
          </cell>
          <cell r="D389" t="str">
            <v>Worcester East Area Office</v>
          </cell>
          <cell r="V389">
            <v>0.16129032258064516</v>
          </cell>
          <cell r="W389">
            <v>1</v>
          </cell>
          <cell r="X389">
            <v>1</v>
          </cell>
          <cell r="Y389">
            <v>0.19354838709677419</v>
          </cell>
        </row>
        <row r="390">
          <cell r="C390" t="str">
            <v>Gandara / Holyoke / 27-29 Canby St 1</v>
          </cell>
          <cell r="D390" t="str">
            <v>Greenfield Area Office</v>
          </cell>
          <cell r="N390">
            <v>0.1</v>
          </cell>
          <cell r="AD390">
            <v>0.12903225806451613</v>
          </cell>
          <cell r="AE390">
            <v>0.33333333333333331</v>
          </cell>
          <cell r="AH390">
            <v>0.22580645161290322</v>
          </cell>
        </row>
        <row r="391">
          <cell r="C391" t="str">
            <v>Gandara / Holyoke / 27-29 Canby St 2</v>
          </cell>
          <cell r="D391" t="str">
            <v>Holyoke Area Office</v>
          </cell>
          <cell r="I391">
            <v>2.8333333333333335</v>
          </cell>
          <cell r="J391">
            <v>2.774193548387097</v>
          </cell>
          <cell r="K391">
            <v>2.161290322580645</v>
          </cell>
          <cell r="L391">
            <v>3.3571428571428572</v>
          </cell>
          <cell r="M391">
            <v>5.967741935483871</v>
          </cell>
          <cell r="N391">
            <v>8.533333333333335</v>
          </cell>
          <cell r="O391">
            <v>5.774193548387097</v>
          </cell>
          <cell r="P391">
            <v>8.3333333333333339</v>
          </cell>
          <cell r="Q391">
            <v>8.2258064516129039</v>
          </cell>
          <cell r="R391">
            <v>7.580645161290323</v>
          </cell>
          <cell r="S391">
            <v>6.9</v>
          </cell>
          <cell r="T391">
            <v>8.064516129032258</v>
          </cell>
          <cell r="U391">
            <v>7.9333333333333345</v>
          </cell>
          <cell r="V391">
            <v>7.7741935483870961</v>
          </cell>
          <cell r="W391">
            <v>8.870967741935484</v>
          </cell>
          <cell r="X391">
            <v>9.0344827586206886</v>
          </cell>
          <cell r="Y391">
            <v>8.9677419354838701</v>
          </cell>
          <cell r="Z391">
            <v>8.6999999999999993</v>
          </cell>
          <cell r="AA391">
            <v>8.67741935483871</v>
          </cell>
          <cell r="AB391">
            <v>7.9666666666666668</v>
          </cell>
          <cell r="AC391">
            <v>8.3548387096774182</v>
          </cell>
          <cell r="AD391">
            <v>7.903225806451613</v>
          </cell>
          <cell r="AE391">
            <v>8.0666666666666664</v>
          </cell>
          <cell r="AF391">
            <v>8.6129032258064502</v>
          </cell>
          <cell r="AG391">
            <v>9.1999999999999993</v>
          </cell>
          <cell r="AH391">
            <v>8.258064516129032</v>
          </cell>
          <cell r="AI391">
            <v>7.2580645161290311</v>
          </cell>
          <cell r="AJ391">
            <v>6.5357142857142856</v>
          </cell>
          <cell r="AK391">
            <v>6.7096774193548381</v>
          </cell>
          <cell r="AL391">
            <v>5.7333333333333334</v>
          </cell>
          <cell r="AM391">
            <v>7.870967741935484</v>
          </cell>
          <cell r="AN391">
            <v>7.3</v>
          </cell>
          <cell r="AO391">
            <v>8.387096774193548</v>
          </cell>
          <cell r="AP391">
            <v>8.258064516129032</v>
          </cell>
          <cell r="AQ391">
            <v>7.1333333333333329</v>
          </cell>
          <cell r="AR391">
            <v>6.9677419354838701</v>
          </cell>
          <cell r="AS391">
            <v>6.7333333333333334</v>
          </cell>
          <cell r="AT391">
            <v>6.1935483870967731</v>
          </cell>
          <cell r="AU391">
            <v>8.4838709677419342</v>
          </cell>
          <cell r="AV391">
            <v>8.3928571428571423</v>
          </cell>
          <cell r="AW391">
            <v>8.193548387096774</v>
          </cell>
          <cell r="AX391">
            <v>8.8333333333333339</v>
          </cell>
          <cell r="AY391">
            <v>8.612903225806452</v>
          </cell>
          <cell r="AZ391">
            <v>9.1666666666666661</v>
          </cell>
        </row>
        <row r="392">
          <cell r="C392" t="str">
            <v>Gandara / Holyoke / 27-29 Canby St 3</v>
          </cell>
          <cell r="D392" t="str">
            <v>Pittsfield Area Office</v>
          </cell>
          <cell r="AD392">
            <v>0.41935483870967744</v>
          </cell>
          <cell r="AL392">
            <v>0.1</v>
          </cell>
        </row>
        <row r="393">
          <cell r="C393" t="str">
            <v>Gandara / Holyoke / 27-29 Canby St 4</v>
          </cell>
          <cell r="D393" t="str">
            <v>Robert Van Wart Area Office</v>
          </cell>
          <cell r="M393">
            <v>0.967741935483871</v>
          </cell>
          <cell r="N393">
            <v>2.4</v>
          </cell>
          <cell r="O393">
            <v>3.1290322580645165</v>
          </cell>
          <cell r="P393">
            <v>3.2</v>
          </cell>
          <cell r="Q393">
            <v>2.5483870967741935</v>
          </cell>
          <cell r="R393">
            <v>3.032258064516129</v>
          </cell>
          <cell r="S393">
            <v>3.8333333333333335</v>
          </cell>
          <cell r="T393">
            <v>3</v>
          </cell>
          <cell r="U393">
            <v>3.5333333333333332</v>
          </cell>
          <cell r="V393">
            <v>4</v>
          </cell>
          <cell r="W393">
            <v>2.935483870967742</v>
          </cell>
          <cell r="X393">
            <v>2.6896551724137931</v>
          </cell>
          <cell r="Y393">
            <v>2.806451612903226</v>
          </cell>
          <cell r="Z393">
            <v>3</v>
          </cell>
          <cell r="AA393">
            <v>3</v>
          </cell>
          <cell r="AB393">
            <v>2.9666666666666668</v>
          </cell>
          <cell r="AC393">
            <v>3.161290322580645</v>
          </cell>
          <cell r="AD393">
            <v>3</v>
          </cell>
          <cell r="AE393">
            <v>2.9666666666666668</v>
          </cell>
          <cell r="AF393">
            <v>3.096774193548387</v>
          </cell>
          <cell r="AG393">
            <v>3</v>
          </cell>
          <cell r="AH393">
            <v>2.9677419354838706</v>
          </cell>
          <cell r="AI393">
            <v>3.5161290322580645</v>
          </cell>
          <cell r="AJ393">
            <v>4.2857142857142856</v>
          </cell>
          <cell r="AK393">
            <v>4.096774193548387</v>
          </cell>
          <cell r="AL393">
            <v>3.2666666666666666</v>
          </cell>
          <cell r="AM393">
            <v>2.9677419354838706</v>
          </cell>
          <cell r="AN393">
            <v>3</v>
          </cell>
          <cell r="AO393">
            <v>3.032258064516129</v>
          </cell>
          <cell r="AP393">
            <v>2.7096774193548385</v>
          </cell>
          <cell r="AQ393">
            <v>3.5333333333333332</v>
          </cell>
          <cell r="AR393">
            <v>4.032258064516129</v>
          </cell>
          <cell r="AS393">
            <v>3.7666666666666666</v>
          </cell>
          <cell r="AT393">
            <v>2.6451612903225805</v>
          </cell>
          <cell r="AU393">
            <v>2.2903225806451615</v>
          </cell>
          <cell r="AV393">
            <v>2.2142857142857144</v>
          </cell>
          <cell r="AW393">
            <v>3.4838709677419355</v>
          </cell>
          <cell r="AX393">
            <v>4.2</v>
          </cell>
          <cell r="AY393">
            <v>4</v>
          </cell>
          <cell r="AZ393">
            <v>3.9666666666666668</v>
          </cell>
        </row>
        <row r="394">
          <cell r="C394" t="str">
            <v>Gandara / Holyoke / 27-29 Canby St 5</v>
          </cell>
          <cell r="D394" t="str">
            <v>Springfield Area Office</v>
          </cell>
          <cell r="N394">
            <v>0.4</v>
          </cell>
          <cell r="O394">
            <v>0.5161290322580645</v>
          </cell>
          <cell r="Q394">
            <v>6.4516129032258063E-2</v>
          </cell>
          <cell r="U394">
            <v>3.3333333333333333E-2</v>
          </cell>
          <cell r="V394">
            <v>3.2258064516129031E-2</v>
          </cell>
          <cell r="AA394">
            <v>3.2258064516129031E-2</v>
          </cell>
          <cell r="AC394">
            <v>3.2258064516129031E-2</v>
          </cell>
          <cell r="AF394">
            <v>0.22580645161290322</v>
          </cell>
          <cell r="AG394">
            <v>0.1</v>
          </cell>
          <cell r="AI394">
            <v>6.4516129032258063E-2</v>
          </cell>
          <cell r="AK394">
            <v>6.4516129032258063E-2</v>
          </cell>
          <cell r="AS394">
            <v>0.9</v>
          </cell>
          <cell r="AT394">
            <v>0.64516129032258063</v>
          </cell>
          <cell r="AW394">
            <v>0.32258064516129037</v>
          </cell>
          <cell r="AX394">
            <v>0.46666666666666667</v>
          </cell>
          <cell r="AY394">
            <v>0.5161290322580645</v>
          </cell>
          <cell r="AZ394">
            <v>3.3333333333333333E-2</v>
          </cell>
        </row>
        <row r="395">
          <cell r="C395" t="str">
            <v>Gandara / Holyoke / 27-29 Canby St 6</v>
          </cell>
          <cell r="D395" t="str">
            <v>(blank)</v>
          </cell>
          <cell r="AP395">
            <v>6.4516129032258063E-2</v>
          </cell>
        </row>
        <row r="396">
          <cell r="C396" t="str">
            <v>Gandara / Springfield / 25 Moorland 1</v>
          </cell>
          <cell r="D396" t="str">
            <v>Greenfield Area Office</v>
          </cell>
          <cell r="J396">
            <v>0.67741935483870963</v>
          </cell>
          <cell r="K396">
            <v>1</v>
          </cell>
          <cell r="L396">
            <v>0.5357142857142857</v>
          </cell>
          <cell r="O396">
            <v>0.70967741935483875</v>
          </cell>
          <cell r="P396">
            <v>0.4</v>
          </cell>
          <cell r="S396">
            <v>0.56666666666666665</v>
          </cell>
          <cell r="T396">
            <v>1.7096774193548387</v>
          </cell>
          <cell r="U396">
            <v>1</v>
          </cell>
          <cell r="V396">
            <v>0.54838709677419351</v>
          </cell>
          <cell r="X396">
            <v>0.51724137931034486</v>
          </cell>
          <cell r="Y396">
            <v>0.54838709677419351</v>
          </cell>
          <cell r="AC396">
            <v>0.12903225806451613</v>
          </cell>
          <cell r="AH396">
            <v>0.22580645161290322</v>
          </cell>
          <cell r="AL396">
            <v>0.13333333333333333</v>
          </cell>
          <cell r="AM396">
            <v>0.80645161290322576</v>
          </cell>
        </row>
        <row r="397">
          <cell r="C397" t="str">
            <v>Gandara / Springfield / 25 Moorland 2</v>
          </cell>
          <cell r="D397" t="str">
            <v>Holyoke Area Office</v>
          </cell>
          <cell r="K397">
            <v>1.6129032258064517</v>
          </cell>
          <cell r="L397">
            <v>2</v>
          </cell>
          <cell r="M397">
            <v>2.290322580645161</v>
          </cell>
          <cell r="N397">
            <v>2.0666666666666669</v>
          </cell>
          <cell r="P397">
            <v>1.4666666666666668</v>
          </cell>
          <cell r="Q397">
            <v>1.7419354838709677</v>
          </cell>
          <cell r="R397">
            <v>1.064516129032258</v>
          </cell>
          <cell r="S397">
            <v>2.9333333333333336</v>
          </cell>
          <cell r="T397">
            <v>0.93548387096774188</v>
          </cell>
          <cell r="U397">
            <v>1.1333333333333333</v>
          </cell>
          <cell r="V397">
            <v>2</v>
          </cell>
          <cell r="W397">
            <v>1.3870967741935483</v>
          </cell>
          <cell r="X397">
            <v>1.5862068965517242</v>
          </cell>
          <cell r="Y397">
            <v>2.5483870967741935</v>
          </cell>
          <cell r="Z397">
            <v>2.7</v>
          </cell>
          <cell r="AA397">
            <v>2.806451612903226</v>
          </cell>
          <cell r="AB397">
            <v>2.2333333333333334</v>
          </cell>
          <cell r="AC397">
            <v>1.5483870967741935</v>
          </cell>
          <cell r="AD397">
            <v>1.870967741935484</v>
          </cell>
          <cell r="AE397">
            <v>2.5</v>
          </cell>
          <cell r="AF397">
            <v>2.967741935483871</v>
          </cell>
          <cell r="AG397">
            <v>1.8</v>
          </cell>
          <cell r="AH397">
            <v>2.6451612903225805</v>
          </cell>
          <cell r="AI397">
            <v>1.3548387096774195</v>
          </cell>
          <cell r="AJ397">
            <v>1.4642857142857144</v>
          </cell>
          <cell r="AK397">
            <v>1.2580645161290323</v>
          </cell>
          <cell r="AL397">
            <v>2.0333333333333332</v>
          </cell>
          <cell r="AM397">
            <v>1.7419354838709677</v>
          </cell>
          <cell r="AN397">
            <v>2.333333333333333</v>
          </cell>
          <cell r="AO397">
            <v>2.903225806451613</v>
          </cell>
          <cell r="AP397">
            <v>2.064516129032258</v>
          </cell>
          <cell r="AQ397">
            <v>1.8666666666666667</v>
          </cell>
          <cell r="AR397">
            <v>2</v>
          </cell>
          <cell r="AS397">
            <v>2.1</v>
          </cell>
          <cell r="AT397">
            <v>1.3548387096774195</v>
          </cell>
          <cell r="AU397">
            <v>0.83870967741935487</v>
          </cell>
          <cell r="AV397">
            <v>1.0357142857142858</v>
          </cell>
          <cell r="AW397">
            <v>2.225806451612903</v>
          </cell>
          <cell r="AX397">
            <v>2.7666666666666666</v>
          </cell>
          <cell r="AY397">
            <v>1.903225806451613</v>
          </cell>
          <cell r="AZ397">
            <v>2.1333333333333333</v>
          </cell>
        </row>
        <row r="398">
          <cell r="C398" t="str">
            <v>Gandara / Springfield / 25 Moorland 3</v>
          </cell>
          <cell r="D398" t="str">
            <v>Pittsfield Area Office</v>
          </cell>
          <cell r="J398">
            <v>0.19354838709677419</v>
          </cell>
          <cell r="K398">
            <v>1</v>
          </cell>
          <cell r="L398">
            <v>1</v>
          </cell>
          <cell r="M398">
            <v>0.58064516129032262</v>
          </cell>
          <cell r="Z398">
            <v>0.46666666666666667</v>
          </cell>
          <cell r="AA398">
            <v>1.129032258064516</v>
          </cell>
          <cell r="AB398">
            <v>1.3666666666666667</v>
          </cell>
          <cell r="AC398">
            <v>0.22580645161290322</v>
          </cell>
          <cell r="AI398">
            <v>0.19354838709677419</v>
          </cell>
          <cell r="AJ398">
            <v>0.39285714285714285</v>
          </cell>
        </row>
        <row r="399">
          <cell r="C399" t="str">
            <v>Gandara / Springfield / 25 Moorland 4</v>
          </cell>
          <cell r="D399" t="str">
            <v>Robert Van Wart Area Office</v>
          </cell>
          <cell r="J399">
            <v>0.25806451612903225</v>
          </cell>
          <cell r="K399">
            <v>2</v>
          </cell>
          <cell r="L399">
            <v>1.2857142857142856</v>
          </cell>
          <cell r="M399">
            <v>3.096774193548387</v>
          </cell>
          <cell r="N399">
            <v>4</v>
          </cell>
          <cell r="O399">
            <v>3.387096774193548</v>
          </cell>
          <cell r="P399">
            <v>1.8</v>
          </cell>
          <cell r="Q399">
            <v>2.9032258064516125</v>
          </cell>
          <cell r="R399">
            <v>3.096774193548387</v>
          </cell>
          <cell r="S399">
            <v>3.4333333333333336</v>
          </cell>
          <cell r="T399">
            <v>2.4838709677419355</v>
          </cell>
          <cell r="U399">
            <v>2.7333333333333334</v>
          </cell>
          <cell r="V399">
            <v>2.8387096774193545</v>
          </cell>
          <cell r="W399">
            <v>3.806451612903226</v>
          </cell>
          <cell r="X399">
            <v>3.1724137931034484</v>
          </cell>
          <cell r="Y399">
            <v>1.9032258064516128</v>
          </cell>
          <cell r="Z399">
            <v>2</v>
          </cell>
          <cell r="AA399">
            <v>2</v>
          </cell>
          <cell r="AB399">
            <v>1.6666666666666667</v>
          </cell>
          <cell r="AC399">
            <v>2.7096774193548385</v>
          </cell>
          <cell r="AD399">
            <v>3.354838709677419</v>
          </cell>
          <cell r="AE399">
            <v>3.4</v>
          </cell>
          <cell r="AF399">
            <v>3</v>
          </cell>
          <cell r="AG399">
            <v>3.4333333333333336</v>
          </cell>
          <cell r="AH399">
            <v>2.354838709677419</v>
          </cell>
          <cell r="AI399">
            <v>2</v>
          </cell>
          <cell r="AJ399">
            <v>3.3214285714285712</v>
          </cell>
          <cell r="AK399">
            <v>3.129032258064516</v>
          </cell>
          <cell r="AL399">
            <v>3.5666666666666664</v>
          </cell>
          <cell r="AM399">
            <v>3.1612903225806446</v>
          </cell>
          <cell r="AN399">
            <v>3.4666666666666668</v>
          </cell>
          <cell r="AO399">
            <v>3</v>
          </cell>
          <cell r="AP399">
            <v>3.8064516129032255</v>
          </cell>
          <cell r="AQ399">
            <v>3.5666666666666664</v>
          </cell>
          <cell r="AR399">
            <v>2.935483870967742</v>
          </cell>
          <cell r="AS399">
            <v>2.6</v>
          </cell>
          <cell r="AT399">
            <v>3.419354838709677</v>
          </cell>
          <cell r="AU399">
            <v>3.258064516129032</v>
          </cell>
          <cell r="AV399">
            <v>2.5</v>
          </cell>
          <cell r="AW399">
            <v>2.741935483870968</v>
          </cell>
          <cell r="AX399">
            <v>2.8</v>
          </cell>
          <cell r="AY399">
            <v>3.0967741935483875</v>
          </cell>
          <cell r="AZ399">
            <v>2.5666666666666664</v>
          </cell>
        </row>
        <row r="400">
          <cell r="C400" t="str">
            <v>Gandara / Springfield / 25 Moorland 5</v>
          </cell>
          <cell r="D400" t="str">
            <v>Springfield Area Office</v>
          </cell>
          <cell r="J400">
            <v>0.87096774193548387</v>
          </cell>
          <cell r="K400">
            <v>2</v>
          </cell>
          <cell r="L400">
            <v>2.6071428571428572</v>
          </cell>
          <cell r="M400">
            <v>2.903225806451613</v>
          </cell>
          <cell r="N400">
            <v>2.4333333333333336</v>
          </cell>
          <cell r="O400">
            <v>1.967741935483871</v>
          </cell>
          <cell r="P400">
            <v>2.2666666666666666</v>
          </cell>
          <cell r="Q400">
            <v>1.6129032258064515</v>
          </cell>
          <cell r="R400">
            <v>3</v>
          </cell>
          <cell r="S400">
            <v>2.5333333333333332</v>
          </cell>
          <cell r="T400">
            <v>3.032258064516129</v>
          </cell>
          <cell r="U400">
            <v>2.9666666666666668</v>
          </cell>
          <cell r="V400">
            <v>2.6774193548387095</v>
          </cell>
          <cell r="W400">
            <v>2.8064516129032255</v>
          </cell>
          <cell r="X400">
            <v>2.6896551724137931</v>
          </cell>
          <cell r="Y400">
            <v>2.6451612903225805</v>
          </cell>
          <cell r="Z400">
            <v>2.9666666666666659</v>
          </cell>
          <cell r="AA400">
            <v>2.838709677419355</v>
          </cell>
          <cell r="AB400">
            <v>3</v>
          </cell>
          <cell r="AC400">
            <v>2.8064516129032255</v>
          </cell>
          <cell r="AD400">
            <v>2.806451612903226</v>
          </cell>
          <cell r="AE400">
            <v>2.6</v>
          </cell>
          <cell r="AF400">
            <v>3.870967741935484</v>
          </cell>
          <cell r="AG400">
            <v>4.1333333333333329</v>
          </cell>
          <cell r="AH400">
            <v>2.806451612903226</v>
          </cell>
          <cell r="AI400">
            <v>2.8064516129032255</v>
          </cell>
          <cell r="AJ400">
            <v>2.3928571428571428</v>
          </cell>
          <cell r="AK400">
            <v>2.645161290322581</v>
          </cell>
          <cell r="AL400">
            <v>2.5333333333333337</v>
          </cell>
          <cell r="AM400">
            <v>2.6451612903225801</v>
          </cell>
          <cell r="AN400">
            <v>4.1333333333333337</v>
          </cell>
          <cell r="AO400">
            <v>3</v>
          </cell>
          <cell r="AP400">
            <v>2.774193548387097</v>
          </cell>
          <cell r="AQ400">
            <v>2.9666666666666668</v>
          </cell>
          <cell r="AR400">
            <v>3.6129032258064515</v>
          </cell>
          <cell r="AS400">
            <v>2.8333333333333335</v>
          </cell>
          <cell r="AT400">
            <v>2.5806451612903225</v>
          </cell>
          <cell r="AU400">
            <v>3</v>
          </cell>
          <cell r="AV400">
            <v>2.8571428571428572</v>
          </cell>
          <cell r="AW400">
            <v>2.5161290322580645</v>
          </cell>
          <cell r="AX400">
            <v>2.7666666666666666</v>
          </cell>
          <cell r="AY400">
            <v>2.6774193548387095</v>
          </cell>
          <cell r="AZ400">
            <v>2.666666666666667</v>
          </cell>
        </row>
        <row r="401">
          <cell r="C401" t="str">
            <v>Gandara / Springfield / 25 Moorland 6</v>
          </cell>
          <cell r="D401" t="str">
            <v>Worcester West Area Office</v>
          </cell>
          <cell r="P401">
            <v>1</v>
          </cell>
        </row>
        <row r="402">
          <cell r="C402" t="str">
            <v>Gandara / Springfield / 353 MapleSt 1</v>
          </cell>
          <cell r="D402" t="str">
            <v>Ctr Human Dev (PAS West)</v>
          </cell>
          <cell r="AY402">
            <v>0.16129032258064516</v>
          </cell>
          <cell r="AZ402">
            <v>1</v>
          </cell>
        </row>
        <row r="403">
          <cell r="C403" t="str">
            <v>Gandara / Springfield / 353 MapleSt 2</v>
          </cell>
          <cell r="D403" t="str">
            <v>Greenfield Area Office</v>
          </cell>
          <cell r="J403">
            <v>1.8387096774193548</v>
          </cell>
          <cell r="K403">
            <v>2.2903225806451615</v>
          </cell>
          <cell r="L403">
            <v>1.9642857142857144</v>
          </cell>
          <cell r="M403">
            <v>0.4838709677419355</v>
          </cell>
          <cell r="N403">
            <v>0.8666666666666667</v>
          </cell>
          <cell r="O403">
            <v>6.4516129032258063E-2</v>
          </cell>
          <cell r="Q403">
            <v>3.2258064516129031E-2</v>
          </cell>
          <cell r="R403">
            <v>0.80645161290322576</v>
          </cell>
          <cell r="S403">
            <v>0.4</v>
          </cell>
          <cell r="AL403">
            <v>3.3333333333333333E-2</v>
          </cell>
          <cell r="AT403">
            <v>9.6774193548387094E-2</v>
          </cell>
        </row>
        <row r="404">
          <cell r="C404" t="str">
            <v>Gandara / Springfield / 353 MapleSt 3</v>
          </cell>
          <cell r="D404" t="str">
            <v>Holyoke Area Office</v>
          </cell>
          <cell r="S404">
            <v>0.8666666666666667</v>
          </cell>
          <cell r="T404">
            <v>0.45161290322580644</v>
          </cell>
          <cell r="U404">
            <v>0.33333333333333331</v>
          </cell>
          <cell r="V404">
            <v>0.19354838709677419</v>
          </cell>
          <cell r="AA404">
            <v>0.29032258064516131</v>
          </cell>
          <cell r="AB404">
            <v>0.26666666666666666</v>
          </cell>
          <cell r="AF404">
            <v>3.2258064516129031E-2</v>
          </cell>
          <cell r="AI404">
            <v>0.5161290322580645</v>
          </cell>
          <cell r="AJ404">
            <v>0.75</v>
          </cell>
          <cell r="AK404">
            <v>1</v>
          </cell>
          <cell r="AL404">
            <v>0.53333333333333333</v>
          </cell>
          <cell r="AR404">
            <v>1</v>
          </cell>
          <cell r="AS404">
            <v>1.5666666666666669</v>
          </cell>
          <cell r="AT404">
            <v>0.64516129032258063</v>
          </cell>
          <cell r="AX404">
            <v>0.5</v>
          </cell>
          <cell r="AY404">
            <v>0.22580645161290322</v>
          </cell>
          <cell r="AZ404">
            <v>0.2</v>
          </cell>
        </row>
        <row r="405">
          <cell r="C405" t="str">
            <v>Gandara / Springfield / 353 MapleSt 4</v>
          </cell>
          <cell r="D405" t="str">
            <v>Robert Van Wart Area Office</v>
          </cell>
          <cell r="I405">
            <v>3.1666666666666665</v>
          </cell>
          <cell r="J405">
            <v>3.8387096774193545</v>
          </cell>
          <cell r="K405">
            <v>3.67741935483871</v>
          </cell>
          <cell r="L405">
            <v>3.2857142857142856</v>
          </cell>
          <cell r="M405">
            <v>2.290322580645161</v>
          </cell>
          <cell r="N405">
            <v>3.5</v>
          </cell>
          <cell r="O405">
            <v>3.903225806451613</v>
          </cell>
          <cell r="P405">
            <v>5.533333333333335</v>
          </cell>
          <cell r="Q405">
            <v>6.580645161290323</v>
          </cell>
          <cell r="R405">
            <v>4.67741935483871</v>
          </cell>
          <cell r="S405">
            <v>4.4666666666666668</v>
          </cell>
          <cell r="T405">
            <v>5.419354838709677</v>
          </cell>
          <cell r="U405">
            <v>5.4666666666666659</v>
          </cell>
          <cell r="V405">
            <v>4.4516129032258061</v>
          </cell>
          <cell r="W405">
            <v>5.4516129032258061</v>
          </cell>
          <cell r="X405">
            <v>5.8965517241379306</v>
          </cell>
          <cell r="Y405">
            <v>5.7096774193548381</v>
          </cell>
          <cell r="Z405">
            <v>6.1</v>
          </cell>
          <cell r="AA405">
            <v>5.9354838709677411</v>
          </cell>
          <cell r="AB405">
            <v>5.8666666666666663</v>
          </cell>
          <cell r="AC405">
            <v>6</v>
          </cell>
          <cell r="AD405">
            <v>5.5161290322580632</v>
          </cell>
          <cell r="AE405">
            <v>5.6333333333333329</v>
          </cell>
          <cell r="AF405">
            <v>6</v>
          </cell>
          <cell r="AG405">
            <v>6</v>
          </cell>
          <cell r="AH405">
            <v>6</v>
          </cell>
          <cell r="AI405">
            <v>5</v>
          </cell>
          <cell r="AJ405">
            <v>4.6428571428571423</v>
          </cell>
          <cell r="AK405">
            <v>4.806451612903226</v>
          </cell>
          <cell r="AL405">
            <v>5.2666666666666666</v>
          </cell>
          <cell r="AM405">
            <v>5.935483870967742</v>
          </cell>
          <cell r="AN405">
            <v>5.9666666666666659</v>
          </cell>
          <cell r="AO405">
            <v>6</v>
          </cell>
          <cell r="AP405">
            <v>5.967741935483871</v>
          </cell>
          <cell r="AQ405">
            <v>5.9333333333333327</v>
          </cell>
          <cell r="AR405">
            <v>4.903225806451613</v>
          </cell>
          <cell r="AS405">
            <v>4.7333333333333334</v>
          </cell>
          <cell r="AT405">
            <v>5.2580645161290329</v>
          </cell>
          <cell r="AU405">
            <v>4.5483870967741931</v>
          </cell>
          <cell r="AV405">
            <v>5.5357142857142856</v>
          </cell>
          <cell r="AW405">
            <v>6.225806451612903</v>
          </cell>
          <cell r="AX405">
            <v>6.8666666666666663</v>
          </cell>
          <cell r="AY405">
            <v>6.258064516129032</v>
          </cell>
          <cell r="AZ405">
            <v>6.666666666666667</v>
          </cell>
        </row>
        <row r="406">
          <cell r="C406" t="str">
            <v>Gandara / Springfield / 353 MapleSt 5</v>
          </cell>
          <cell r="D406" t="str">
            <v>Springfield Area Office</v>
          </cell>
          <cell r="I406">
            <v>2.0333333333333332</v>
          </cell>
          <cell r="J406">
            <v>3.258064516129032</v>
          </cell>
          <cell r="K406">
            <v>4.9354838709677411</v>
          </cell>
          <cell r="L406">
            <v>4.1071428571428568</v>
          </cell>
          <cell r="M406">
            <v>4.67741935483871</v>
          </cell>
          <cell r="N406">
            <v>6.5333333333333341</v>
          </cell>
          <cell r="O406">
            <v>6.7096774193548363</v>
          </cell>
          <cell r="P406">
            <v>7.7666666666666675</v>
          </cell>
          <cell r="Q406">
            <v>7</v>
          </cell>
          <cell r="R406">
            <v>8.5483870967741922</v>
          </cell>
          <cell r="S406">
            <v>8.9</v>
          </cell>
          <cell r="T406">
            <v>8.9677419354838719</v>
          </cell>
          <cell r="U406">
            <v>8.8666666666666671</v>
          </cell>
          <cell r="V406">
            <v>6.2580645161290329</v>
          </cell>
          <cell r="W406">
            <v>7.32258064516129</v>
          </cell>
          <cell r="X406">
            <v>8.4137931034482758</v>
          </cell>
          <cell r="Y406">
            <v>8.8387096774193541</v>
          </cell>
          <cell r="Z406">
            <v>8.8000000000000007</v>
          </cell>
          <cell r="AA406">
            <v>8.7096774193548399</v>
          </cell>
          <cell r="AB406">
            <v>8.8000000000000007</v>
          </cell>
          <cell r="AC406">
            <v>7.967741935483871</v>
          </cell>
          <cell r="AD406">
            <v>8.806451612903226</v>
          </cell>
          <cell r="AE406">
            <v>8.9333333333333336</v>
          </cell>
          <cell r="AF406">
            <v>8.2258064516129039</v>
          </cell>
          <cell r="AG406">
            <v>7.9333333333333336</v>
          </cell>
          <cell r="AH406">
            <v>8.6451612903225801</v>
          </cell>
          <cell r="AI406">
            <v>8.67741935483871</v>
          </cell>
          <cell r="AJ406">
            <v>8.9285714285714306</v>
          </cell>
          <cell r="AK406">
            <v>8.6774193548387082</v>
          </cell>
          <cell r="AL406">
            <v>8.9333333333333336</v>
          </cell>
          <cell r="AM406">
            <v>8.5483870967741922</v>
          </cell>
          <cell r="AN406">
            <v>8.9</v>
          </cell>
          <cell r="AO406">
            <v>8.9677419354838719</v>
          </cell>
          <cell r="AP406">
            <v>8.9032258064516139</v>
          </cell>
          <cell r="AQ406">
            <v>8.4</v>
          </cell>
          <cell r="AR406">
            <v>8.67741935483871</v>
          </cell>
          <cell r="AS406">
            <v>7.5333333333333323</v>
          </cell>
          <cell r="AT406">
            <v>7.2258064516129039</v>
          </cell>
          <cell r="AU406">
            <v>8.3548387096774182</v>
          </cell>
          <cell r="AV406">
            <v>8.8928571428571423</v>
          </cell>
          <cell r="AW406">
            <v>10.06451612903226</v>
          </cell>
          <cell r="AX406">
            <v>10.366666666666667</v>
          </cell>
          <cell r="AY406">
            <v>10.193548387096772</v>
          </cell>
          <cell r="AZ406">
            <v>9.6333333333333329</v>
          </cell>
        </row>
        <row r="407">
          <cell r="C407" t="str">
            <v>Gandara / Springfield / 353 MapleSt 6</v>
          </cell>
          <cell r="D407" t="str">
            <v>(blank)</v>
          </cell>
          <cell r="AC407">
            <v>1</v>
          </cell>
        </row>
        <row r="408">
          <cell r="C408" t="str">
            <v>GermaineLawrence/Arlington/18Clarem 1</v>
          </cell>
          <cell r="D408" t="str">
            <v>Arlington Area Office</v>
          </cell>
          <cell r="G408">
            <v>1.9666666666666666</v>
          </cell>
          <cell r="H408">
            <v>1.8709677419354838</v>
          </cell>
          <cell r="I408">
            <v>1.4666666666666668</v>
          </cell>
          <cell r="J408">
            <v>1.7741935483870968</v>
          </cell>
          <cell r="K408">
            <v>1.7419354838709677</v>
          </cell>
          <cell r="L408">
            <v>2</v>
          </cell>
          <cell r="M408">
            <v>1.935483870967742</v>
          </cell>
          <cell r="N408">
            <v>2.333333333333333</v>
          </cell>
          <cell r="O408">
            <v>2</v>
          </cell>
          <cell r="P408">
            <v>1.7666666666666666</v>
          </cell>
          <cell r="Q408">
            <v>2</v>
          </cell>
          <cell r="R408">
            <v>2</v>
          </cell>
          <cell r="S408">
            <v>1.3333333333333335</v>
          </cell>
          <cell r="T408">
            <v>1.870967741935484</v>
          </cell>
          <cell r="U408">
            <v>1</v>
          </cell>
          <cell r="V408">
            <v>1.5483870967741935</v>
          </cell>
          <cell r="W408">
            <v>1.7096774193548387</v>
          </cell>
          <cell r="X408">
            <v>1.6896551724137931</v>
          </cell>
          <cell r="Y408">
            <v>2.5806451612903225</v>
          </cell>
          <cell r="Z408">
            <v>1.7666666666666668</v>
          </cell>
          <cell r="AA408">
            <v>1.6451612903225805</v>
          </cell>
          <cell r="AB408">
            <v>1.9666666666666668</v>
          </cell>
          <cell r="AC408">
            <v>1.7096774193548387</v>
          </cell>
          <cell r="AD408">
            <v>1.7419354838709677</v>
          </cell>
          <cell r="AE408">
            <v>1.6666666666666667</v>
          </cell>
          <cell r="AF408">
            <v>0.967741935483871</v>
          </cell>
          <cell r="AG408">
            <v>2</v>
          </cell>
          <cell r="AH408">
            <v>1.8387096774193545</v>
          </cell>
          <cell r="AI408">
            <v>2.5161290322580645</v>
          </cell>
          <cell r="AJ408">
            <v>1.7857142857142856</v>
          </cell>
          <cell r="AK408">
            <v>1.903225806451613</v>
          </cell>
          <cell r="AL408">
            <v>1.9333333333333331</v>
          </cell>
          <cell r="AM408">
            <v>2</v>
          </cell>
          <cell r="AN408">
            <v>1.9333333333333333</v>
          </cell>
          <cell r="AO408">
            <v>2.032258064516129</v>
          </cell>
          <cell r="AP408">
            <v>2.354838709677419</v>
          </cell>
          <cell r="AQ408">
            <v>2</v>
          </cell>
          <cell r="AR408">
            <v>1.967741935483871</v>
          </cell>
          <cell r="AS408">
            <v>1.8</v>
          </cell>
          <cell r="AT408">
            <v>2.7096774193548385</v>
          </cell>
          <cell r="AU408">
            <v>2.032258064516129</v>
          </cell>
          <cell r="AV408">
            <v>2.2142857142857144</v>
          </cell>
          <cell r="AW408">
            <v>2.032258064516129</v>
          </cell>
          <cell r="AX408">
            <v>2.1</v>
          </cell>
          <cell r="AY408">
            <v>1.8387096774193548</v>
          </cell>
          <cell r="AZ408">
            <v>2.0666666666666669</v>
          </cell>
        </row>
        <row r="409">
          <cell r="C409" t="str">
            <v>GermaineLawrence/Arlington/18Clarem 2</v>
          </cell>
          <cell r="D409" t="str">
            <v>Cambridge Area Office</v>
          </cell>
          <cell r="G409">
            <v>1</v>
          </cell>
          <cell r="H409">
            <v>0.93548387096774188</v>
          </cell>
          <cell r="I409">
            <v>0.96666666666666667</v>
          </cell>
          <cell r="J409">
            <v>0.54838709677419351</v>
          </cell>
          <cell r="K409">
            <v>0.77419354838709675</v>
          </cell>
          <cell r="L409">
            <v>1.2857142857142858</v>
          </cell>
          <cell r="M409">
            <v>1</v>
          </cell>
          <cell r="N409">
            <v>1</v>
          </cell>
          <cell r="O409">
            <v>0.83870967741935487</v>
          </cell>
          <cell r="P409">
            <v>1</v>
          </cell>
          <cell r="Q409">
            <v>0.61290322580645162</v>
          </cell>
          <cell r="R409">
            <v>1</v>
          </cell>
          <cell r="S409">
            <v>1</v>
          </cell>
          <cell r="T409">
            <v>0.61290322580645162</v>
          </cell>
          <cell r="U409">
            <v>0.96666666666666667</v>
          </cell>
          <cell r="V409">
            <v>0.58064516129032262</v>
          </cell>
          <cell r="W409">
            <v>1</v>
          </cell>
          <cell r="X409">
            <v>1</v>
          </cell>
          <cell r="Y409">
            <v>0.93548387096774188</v>
          </cell>
          <cell r="Z409">
            <v>1</v>
          </cell>
          <cell r="AA409">
            <v>0.80645161290322576</v>
          </cell>
          <cell r="AB409">
            <v>1</v>
          </cell>
          <cell r="AC409">
            <v>1.2580645161290323</v>
          </cell>
          <cell r="AD409">
            <v>0.4838709677419355</v>
          </cell>
          <cell r="AE409">
            <v>1</v>
          </cell>
          <cell r="AF409">
            <v>0.83870967741935476</v>
          </cell>
          <cell r="AG409">
            <v>1</v>
          </cell>
          <cell r="AH409">
            <v>1.3225806451612903</v>
          </cell>
          <cell r="AI409">
            <v>0.45161290322580644</v>
          </cell>
          <cell r="AJ409">
            <v>0.21428571428571427</v>
          </cell>
          <cell r="AK409">
            <v>0.83870967741935487</v>
          </cell>
          <cell r="AL409">
            <v>1</v>
          </cell>
          <cell r="AM409">
            <v>1</v>
          </cell>
          <cell r="AN409">
            <v>0.96666666666666667</v>
          </cell>
          <cell r="AO409">
            <v>0.77419354838709675</v>
          </cell>
          <cell r="AP409">
            <v>0.80645161290322576</v>
          </cell>
          <cell r="AR409">
            <v>0.32258064516129031</v>
          </cell>
          <cell r="AS409">
            <v>0.83333333333333326</v>
          </cell>
          <cell r="AT409">
            <v>1</v>
          </cell>
          <cell r="AU409">
            <v>0.16129032258064516</v>
          </cell>
          <cell r="AW409">
            <v>3.2258064516129031E-2</v>
          </cell>
          <cell r="AX409">
            <v>0.56666666666666665</v>
          </cell>
          <cell r="AY409">
            <v>1</v>
          </cell>
          <cell r="AZ409">
            <v>0.93333333333333335</v>
          </cell>
        </row>
        <row r="410">
          <cell r="C410" t="str">
            <v>GermaineLawrence/Arlington/18Clarem 3</v>
          </cell>
          <cell r="D410" t="str">
            <v>Coastal Area Office</v>
          </cell>
          <cell r="J410">
            <v>3.2258064516129031E-2</v>
          </cell>
          <cell r="O410">
            <v>0.64516129032258063</v>
          </cell>
          <cell r="T410">
            <v>9.6774193548387094E-2</v>
          </cell>
          <cell r="U410">
            <v>1</v>
          </cell>
          <cell r="V410">
            <v>0.38709677419354838</v>
          </cell>
          <cell r="X410">
            <v>6.8965517241379309E-2</v>
          </cell>
          <cell r="AD410">
            <v>0.19354838709677419</v>
          </cell>
        </row>
        <row r="411">
          <cell r="C411" t="str">
            <v>GermaineLawrence/Arlington/18Clarem 4</v>
          </cell>
          <cell r="D411" t="str">
            <v>Dimock St. Area Office</v>
          </cell>
          <cell r="N411">
            <v>0.6</v>
          </cell>
          <cell r="O411">
            <v>1.4193548387096775</v>
          </cell>
          <cell r="P411">
            <v>2.1</v>
          </cell>
          <cell r="Q411">
            <v>1.9032258064516128</v>
          </cell>
          <cell r="R411">
            <v>0.61290322580645162</v>
          </cell>
          <cell r="S411">
            <v>2.2333333333333334</v>
          </cell>
          <cell r="T411">
            <v>2.6451612903225805</v>
          </cell>
          <cell r="U411">
            <v>0.8666666666666667</v>
          </cell>
          <cell r="V411">
            <v>1.6451612903225805</v>
          </cell>
          <cell r="W411">
            <v>1.8387096774193548</v>
          </cell>
          <cell r="X411">
            <v>1.4827586206896552</v>
          </cell>
          <cell r="Y411">
            <v>1.8064516129032258</v>
          </cell>
          <cell r="Z411">
            <v>1.7</v>
          </cell>
          <cell r="AA411">
            <v>2</v>
          </cell>
          <cell r="AB411">
            <v>1.2666666666666666</v>
          </cell>
          <cell r="AC411">
            <v>2</v>
          </cell>
          <cell r="AD411">
            <v>0.16129032258064516</v>
          </cell>
          <cell r="AE411">
            <v>0.5</v>
          </cell>
          <cell r="AF411">
            <v>0.4838709677419355</v>
          </cell>
          <cell r="AG411">
            <v>1</v>
          </cell>
          <cell r="AH411">
            <v>1.193548387096774</v>
          </cell>
          <cell r="AI411">
            <v>0.83870967741935487</v>
          </cell>
          <cell r="AK411">
            <v>0.64516129032258063</v>
          </cell>
          <cell r="AL411">
            <v>0.96666666666666667</v>
          </cell>
          <cell r="AM411">
            <v>0.54838709677419351</v>
          </cell>
          <cell r="AP411">
            <v>0.38709677419354838</v>
          </cell>
          <cell r="AQ411">
            <v>0.1</v>
          </cell>
          <cell r="AR411">
            <v>1</v>
          </cell>
          <cell r="AS411">
            <v>6.6666666666666666E-2</v>
          </cell>
          <cell r="AV411">
            <v>0.21428571428571427</v>
          </cell>
          <cell r="AW411">
            <v>0.32258064516129031</v>
          </cell>
          <cell r="AX411">
            <v>1.5</v>
          </cell>
          <cell r="AY411">
            <v>2.838709677419355</v>
          </cell>
          <cell r="AZ411">
            <v>0.6333333333333333</v>
          </cell>
        </row>
        <row r="412">
          <cell r="C412" t="str">
            <v>GermaineLawrence/Arlington/18Clarem 5</v>
          </cell>
          <cell r="D412" t="str">
            <v>Framingham Area Office</v>
          </cell>
          <cell r="G412">
            <v>1</v>
          </cell>
          <cell r="H412">
            <v>1</v>
          </cell>
          <cell r="I412">
            <v>1</v>
          </cell>
          <cell r="J412">
            <v>0.967741935483871</v>
          </cell>
          <cell r="K412">
            <v>1</v>
          </cell>
          <cell r="L412">
            <v>0.4285714285714286</v>
          </cell>
          <cell r="M412">
            <v>0.83870967741935476</v>
          </cell>
          <cell r="N412">
            <v>0.96666666666666667</v>
          </cell>
          <cell r="O412">
            <v>0.77419354838709675</v>
          </cell>
          <cell r="P412">
            <v>1</v>
          </cell>
          <cell r="Q412">
            <v>1</v>
          </cell>
          <cell r="R412">
            <v>0.80645161290322576</v>
          </cell>
          <cell r="S412">
            <v>0.8666666666666667</v>
          </cell>
          <cell r="T412">
            <v>1</v>
          </cell>
          <cell r="U412">
            <v>0.96666666666666656</v>
          </cell>
          <cell r="V412">
            <v>1.096774193548387</v>
          </cell>
          <cell r="W412">
            <v>1</v>
          </cell>
          <cell r="X412">
            <v>1.103448275862069</v>
          </cell>
          <cell r="Y412">
            <v>1.129032258064516</v>
          </cell>
          <cell r="Z412">
            <v>1.5666666666666667</v>
          </cell>
          <cell r="AA412">
            <v>0.87096774193548387</v>
          </cell>
          <cell r="AB412">
            <v>1</v>
          </cell>
          <cell r="AC412">
            <v>1</v>
          </cell>
          <cell r="AD412">
            <v>0.93548387096774188</v>
          </cell>
          <cell r="AE412">
            <v>0.93333333333333335</v>
          </cell>
          <cell r="AF412">
            <v>0.58064516129032262</v>
          </cell>
          <cell r="AG412">
            <v>1</v>
          </cell>
          <cell r="AH412">
            <v>0.80645161290322576</v>
          </cell>
          <cell r="AJ412">
            <v>0.67857142857142849</v>
          </cell>
          <cell r="AK412">
            <v>1.1612903225806452</v>
          </cell>
          <cell r="AL412">
            <v>0.9</v>
          </cell>
          <cell r="AM412">
            <v>1</v>
          </cell>
          <cell r="AN412">
            <v>1</v>
          </cell>
          <cell r="AO412">
            <v>0.80645161290322576</v>
          </cell>
          <cell r="AP412">
            <v>0.87096774193548387</v>
          </cell>
          <cell r="AQ412">
            <v>0.7</v>
          </cell>
          <cell r="AS412">
            <v>1.0333333333333334</v>
          </cell>
          <cell r="AT412">
            <v>1.1612903225806452</v>
          </cell>
          <cell r="AU412">
            <v>1</v>
          </cell>
          <cell r="AV412">
            <v>1.25</v>
          </cell>
          <cell r="AW412">
            <v>1.4838709677419355</v>
          </cell>
          <cell r="AX412">
            <v>1</v>
          </cell>
          <cell r="AY412">
            <v>1</v>
          </cell>
          <cell r="AZ412">
            <v>1</v>
          </cell>
        </row>
        <row r="413">
          <cell r="C413" t="str">
            <v>GermaineLawrence/Arlington/18Clarem 6</v>
          </cell>
          <cell r="D413" t="str">
            <v>Harbor Area Office</v>
          </cell>
          <cell r="G413">
            <v>0.46666666666666667</v>
          </cell>
          <cell r="H413">
            <v>1</v>
          </cell>
          <cell r="I413">
            <v>0.5</v>
          </cell>
          <cell r="K413">
            <v>0.90322580645161288</v>
          </cell>
          <cell r="L413">
            <v>0.9642857142857143</v>
          </cell>
          <cell r="M413">
            <v>1</v>
          </cell>
          <cell r="N413">
            <v>0.13333333333333333</v>
          </cell>
          <cell r="O413">
            <v>0.67741935483870963</v>
          </cell>
          <cell r="P413">
            <v>1.6</v>
          </cell>
          <cell r="R413">
            <v>0.90322580645161288</v>
          </cell>
          <cell r="S413">
            <v>0.2</v>
          </cell>
          <cell r="T413">
            <v>1.4838709677419355</v>
          </cell>
          <cell r="U413">
            <v>2.9666666666666668</v>
          </cell>
          <cell r="V413">
            <v>2.5806451612903225</v>
          </cell>
          <cell r="W413">
            <v>1.4193548387096775</v>
          </cell>
          <cell r="X413">
            <v>1</v>
          </cell>
          <cell r="Y413">
            <v>1.4838709677419355</v>
          </cell>
          <cell r="Z413">
            <v>3</v>
          </cell>
          <cell r="AA413">
            <v>2.032258064516129</v>
          </cell>
          <cell r="AB413">
            <v>1.0666666666666667</v>
          </cell>
          <cell r="AC413">
            <v>0.45161290322580644</v>
          </cell>
          <cell r="AD413">
            <v>0.80645161290322576</v>
          </cell>
          <cell r="AE413">
            <v>0.7</v>
          </cell>
          <cell r="AG413">
            <v>0.2</v>
          </cell>
          <cell r="AH413">
            <v>0.96774193548387089</v>
          </cell>
          <cell r="AI413">
            <v>1.838709677419355</v>
          </cell>
          <cell r="AJ413">
            <v>2</v>
          </cell>
          <cell r="AK413">
            <v>1.6129032258064515</v>
          </cell>
          <cell r="AL413">
            <v>2.166666666666667</v>
          </cell>
          <cell r="AM413">
            <v>1.935483870967742</v>
          </cell>
          <cell r="AN413">
            <v>1.6666666666666665</v>
          </cell>
          <cell r="AO413">
            <v>1.935483870967742</v>
          </cell>
          <cell r="AP413">
            <v>1.129032258064516</v>
          </cell>
          <cell r="AQ413">
            <v>1.8</v>
          </cell>
          <cell r="AR413">
            <v>1.096774193548387</v>
          </cell>
          <cell r="AS413">
            <v>1.5</v>
          </cell>
          <cell r="AT413">
            <v>1.935483870967742</v>
          </cell>
          <cell r="AU413">
            <v>1.9677419354838708</v>
          </cell>
          <cell r="AV413">
            <v>1.25</v>
          </cell>
          <cell r="AW413">
            <v>1.7096774193548385</v>
          </cell>
          <cell r="AX413">
            <v>1</v>
          </cell>
          <cell r="AY413">
            <v>6.4516129032258063E-2</v>
          </cell>
          <cell r="AZ413">
            <v>2.4333333333333331</v>
          </cell>
        </row>
        <row r="414">
          <cell r="C414" t="str">
            <v>GermaineLawrence/Arlington/18Clarem 7</v>
          </cell>
          <cell r="D414" t="str">
            <v>Hyde Park Area Office</v>
          </cell>
          <cell r="I414">
            <v>0.6</v>
          </cell>
          <cell r="J414">
            <v>0.67741935483870963</v>
          </cell>
          <cell r="K414">
            <v>0.90322580645161288</v>
          </cell>
          <cell r="N414">
            <v>0.46666666666666667</v>
          </cell>
          <cell r="O414">
            <v>2.290322580645161</v>
          </cell>
          <cell r="P414">
            <v>0.36666666666666664</v>
          </cell>
          <cell r="Q414">
            <v>2.225806451612903</v>
          </cell>
          <cell r="R414">
            <v>1.8064516129032258</v>
          </cell>
          <cell r="S414">
            <v>0.23333333333333334</v>
          </cell>
          <cell r="T414">
            <v>1</v>
          </cell>
          <cell r="U414">
            <v>0.16666666666666666</v>
          </cell>
          <cell r="V414">
            <v>0.58064516129032262</v>
          </cell>
          <cell r="W414">
            <v>1.4516129032258065</v>
          </cell>
          <cell r="X414">
            <v>1.6551724137931034</v>
          </cell>
          <cell r="Y414">
            <v>0.4838709677419355</v>
          </cell>
          <cell r="Z414">
            <v>0.8</v>
          </cell>
          <cell r="AA414">
            <v>0.77419354838709675</v>
          </cell>
          <cell r="AB414">
            <v>0.73333333333333328</v>
          </cell>
          <cell r="AC414">
            <v>0.25806451612903225</v>
          </cell>
          <cell r="AD414">
            <v>2</v>
          </cell>
          <cell r="AE414">
            <v>0.83333333333333326</v>
          </cell>
          <cell r="AF414">
            <v>2</v>
          </cell>
          <cell r="AG414">
            <v>2.4</v>
          </cell>
          <cell r="AH414">
            <v>0.87096774193548376</v>
          </cell>
          <cell r="AJ414">
            <v>0.25</v>
          </cell>
          <cell r="AK414">
            <v>9.6774193548387094E-2</v>
          </cell>
          <cell r="AL414">
            <v>0.53333333333333333</v>
          </cell>
          <cell r="AM414">
            <v>1.2258064516129032</v>
          </cell>
          <cell r="AN414">
            <v>1.7333333333333334</v>
          </cell>
          <cell r="AO414">
            <v>2.935483870967742</v>
          </cell>
          <cell r="AP414">
            <v>0.74193548387096775</v>
          </cell>
          <cell r="AQ414">
            <v>0.96666666666666667</v>
          </cell>
          <cell r="AR414">
            <v>1</v>
          </cell>
          <cell r="AS414">
            <v>1.9666666666666668</v>
          </cell>
          <cell r="AT414">
            <v>1.064516129032258</v>
          </cell>
          <cell r="AU414">
            <v>0.80645161290322576</v>
          </cell>
          <cell r="AV414">
            <v>2.1071428571428572</v>
          </cell>
          <cell r="AW414">
            <v>1.903225806451613</v>
          </cell>
          <cell r="AX414">
            <v>1.3</v>
          </cell>
          <cell r="AY414">
            <v>2</v>
          </cell>
          <cell r="AZ414">
            <v>1</v>
          </cell>
        </row>
        <row r="415">
          <cell r="C415" t="str">
            <v>GermaineLawrence/Arlington/18Clarem 8</v>
          </cell>
          <cell r="D415" t="str">
            <v>Lawrence Area Office</v>
          </cell>
          <cell r="AQ415">
            <v>0.3</v>
          </cell>
          <cell r="AR415">
            <v>1</v>
          </cell>
        </row>
        <row r="416">
          <cell r="C416" t="str">
            <v>GermaineLawrence/Arlington/18Clarem 9</v>
          </cell>
          <cell r="D416" t="str">
            <v>Lynn Area Office</v>
          </cell>
          <cell r="Z416">
            <v>0.4</v>
          </cell>
          <cell r="AA416">
            <v>0.12903225806451613</v>
          </cell>
          <cell r="AD416">
            <v>9.6774193548387094E-2</v>
          </cell>
          <cell r="AH416">
            <v>0.70967741935483875</v>
          </cell>
          <cell r="AI416">
            <v>0.93548387096774199</v>
          </cell>
          <cell r="AJ416">
            <v>1</v>
          </cell>
          <cell r="AK416">
            <v>0.35483870967741937</v>
          </cell>
        </row>
        <row r="417">
          <cell r="C417" t="str">
            <v>GermaineLawrence/Arlington/18Clarem 10</v>
          </cell>
          <cell r="D417" t="str">
            <v>Malden Area Office</v>
          </cell>
          <cell r="G417">
            <v>2.7666666666666666</v>
          </cell>
          <cell r="H417">
            <v>2.612903225806452</v>
          </cell>
          <cell r="I417">
            <v>2.666666666666667</v>
          </cell>
          <cell r="J417">
            <v>2.709677419354839</v>
          </cell>
          <cell r="K417">
            <v>3.161290322580645</v>
          </cell>
          <cell r="L417">
            <v>2.4285714285714288</v>
          </cell>
          <cell r="M417">
            <v>3.193548387096774</v>
          </cell>
          <cell r="N417">
            <v>2.3666666666666667</v>
          </cell>
          <cell r="O417">
            <v>1.4193548387096773</v>
          </cell>
          <cell r="P417">
            <v>3.2</v>
          </cell>
          <cell r="Q417">
            <v>3</v>
          </cell>
          <cell r="R417">
            <v>2.7741935483870965</v>
          </cell>
          <cell r="S417">
            <v>1.7333333333333334</v>
          </cell>
          <cell r="T417">
            <v>2.967741935483871</v>
          </cell>
          <cell r="U417">
            <v>2.4666666666666668</v>
          </cell>
          <cell r="V417">
            <v>2.4516129032258065</v>
          </cell>
          <cell r="W417">
            <v>2.5161290322580645</v>
          </cell>
          <cell r="X417">
            <v>2.7586206896551726</v>
          </cell>
          <cell r="Y417">
            <v>1.4193548387096775</v>
          </cell>
          <cell r="Z417">
            <v>1.9666666666666668</v>
          </cell>
          <cell r="AA417">
            <v>2.032258064516129</v>
          </cell>
          <cell r="AB417">
            <v>2.5</v>
          </cell>
          <cell r="AC417">
            <v>2.8064516129032255</v>
          </cell>
          <cell r="AD417">
            <v>2.935483870967742</v>
          </cell>
          <cell r="AE417">
            <v>2.1</v>
          </cell>
          <cell r="AF417">
            <v>2.5161290322580645</v>
          </cell>
          <cell r="AG417">
            <v>2.6333333333333337</v>
          </cell>
          <cell r="AH417">
            <v>0.77419354838709675</v>
          </cell>
          <cell r="AI417">
            <v>1.5806451612903225</v>
          </cell>
          <cell r="AJ417">
            <v>2</v>
          </cell>
          <cell r="AK417">
            <v>2.3225806451612905</v>
          </cell>
          <cell r="AL417">
            <v>3</v>
          </cell>
          <cell r="AM417">
            <v>2.774193548387097</v>
          </cell>
          <cell r="AN417">
            <v>2.9333333333333336</v>
          </cell>
          <cell r="AO417">
            <v>2.6774193548387095</v>
          </cell>
          <cell r="AP417">
            <v>2.096774193548387</v>
          </cell>
          <cell r="AQ417">
            <v>2.7666666666666666</v>
          </cell>
          <cell r="AR417">
            <v>2.5483870967741935</v>
          </cell>
          <cell r="AS417">
            <v>2.4</v>
          </cell>
          <cell r="AT417">
            <v>1.8064516129032258</v>
          </cell>
          <cell r="AU417">
            <v>2.6129032258064515</v>
          </cell>
          <cell r="AV417">
            <v>2.6785714285714284</v>
          </cell>
          <cell r="AW417">
            <v>2.709677419354839</v>
          </cell>
          <cell r="AX417">
            <v>2.8666666666666667</v>
          </cell>
          <cell r="AY417">
            <v>2.4838709677419355</v>
          </cell>
          <cell r="AZ417">
            <v>2.9</v>
          </cell>
        </row>
        <row r="418">
          <cell r="C418" t="str">
            <v>GermaineLawrence/Arlington/18Clarem 11</v>
          </cell>
          <cell r="D418" t="str">
            <v>Park St. Area Office</v>
          </cell>
          <cell r="G418">
            <v>0.43333333333333335</v>
          </cell>
          <cell r="H418">
            <v>1</v>
          </cell>
          <cell r="I418">
            <v>0.66666666666666674</v>
          </cell>
          <cell r="J418">
            <v>0.58064516129032262</v>
          </cell>
          <cell r="K418">
            <v>6.4516129032258063E-2</v>
          </cell>
          <cell r="L418">
            <v>1</v>
          </cell>
          <cell r="M418">
            <v>0.967741935483871</v>
          </cell>
          <cell r="N418">
            <v>1.1666666666666665</v>
          </cell>
          <cell r="O418">
            <v>1.2903225806451613</v>
          </cell>
          <cell r="P418">
            <v>0.8666666666666667</v>
          </cell>
          <cell r="Q418">
            <v>1.3548387096774195</v>
          </cell>
          <cell r="R418">
            <v>1.806451612903226</v>
          </cell>
          <cell r="U418">
            <v>0.5</v>
          </cell>
          <cell r="V418">
            <v>0.12903225806451613</v>
          </cell>
          <cell r="X418">
            <v>1.103448275862069</v>
          </cell>
          <cell r="Y418">
            <v>1.6129032258064515</v>
          </cell>
          <cell r="AB418">
            <v>0.7</v>
          </cell>
          <cell r="AC418">
            <v>2.258064516129032</v>
          </cell>
          <cell r="AD418">
            <v>2.967741935483871</v>
          </cell>
          <cell r="AE418">
            <v>2.5333333333333332</v>
          </cell>
          <cell r="AF418">
            <v>2.354838709677419</v>
          </cell>
          <cell r="AG418">
            <v>0.6333333333333333</v>
          </cell>
          <cell r="AH418">
            <v>0.74193548387096775</v>
          </cell>
          <cell r="AI418">
            <v>2.4516129032258061</v>
          </cell>
          <cell r="AJ418">
            <v>1.6785714285714286</v>
          </cell>
          <cell r="AK418">
            <v>1.967741935483871</v>
          </cell>
          <cell r="AL418">
            <v>1.2666666666666666</v>
          </cell>
          <cell r="AM418">
            <v>2</v>
          </cell>
          <cell r="AN418">
            <v>1.4</v>
          </cell>
          <cell r="AO418">
            <v>0.4838709677419355</v>
          </cell>
          <cell r="AP418">
            <v>1.032258064516129</v>
          </cell>
          <cell r="AQ418">
            <v>1.7666666666666666</v>
          </cell>
          <cell r="AR418">
            <v>2.6129032258064515</v>
          </cell>
          <cell r="AS418">
            <v>1</v>
          </cell>
          <cell r="AT418">
            <v>1.967741935483871</v>
          </cell>
          <cell r="AU418">
            <v>2.7741935483870965</v>
          </cell>
          <cell r="AV418">
            <v>2.2857142857142856</v>
          </cell>
          <cell r="AW418">
            <v>1.2903225806451613</v>
          </cell>
          <cell r="AX418">
            <v>1.0666666666666667</v>
          </cell>
          <cell r="AY418">
            <v>0.93548387096774188</v>
          </cell>
          <cell r="AZ418">
            <v>0.73333333333333339</v>
          </cell>
        </row>
        <row r="419">
          <cell r="C419" t="str">
            <v>GermaineLawrence/Arlington/18Clarem 12</v>
          </cell>
          <cell r="D419" t="str">
            <v>Solutions for Living (PAS Metro)</v>
          </cell>
          <cell r="AA419">
            <v>0.64516129032258063</v>
          </cell>
          <cell r="AB419">
            <v>0.13333333333333333</v>
          </cell>
          <cell r="AJ419">
            <v>7.1428571428571425E-2</v>
          </cell>
          <cell r="AK419">
            <v>1</v>
          </cell>
          <cell r="AL419">
            <v>0.46666666666666667</v>
          </cell>
          <cell r="AO419">
            <v>0.38709677419354838</v>
          </cell>
          <cell r="AP419">
            <v>1</v>
          </cell>
          <cell r="AQ419">
            <v>6.6666666666666666E-2</v>
          </cell>
        </row>
        <row r="420">
          <cell r="C420" t="str">
            <v>GermaineLawrence/Arlington/18Clarem 13</v>
          </cell>
          <cell r="D420" t="str">
            <v>(blank)</v>
          </cell>
          <cell r="Y420">
            <v>3.2258064516129031E-2</v>
          </cell>
        </row>
        <row r="421">
          <cell r="C421" t="str">
            <v>Harbor Schools/ Merrimac /100W.Main 1</v>
          </cell>
          <cell r="D421" t="str">
            <v>Cape Ann Area Office</v>
          </cell>
          <cell r="V421">
            <v>0.16129032258064516</v>
          </cell>
        </row>
        <row r="422">
          <cell r="C422" t="str">
            <v>Harbor Schools/ Merrimac /100W.Main 2</v>
          </cell>
          <cell r="D422" t="str">
            <v>Haverhill Area Office</v>
          </cell>
          <cell r="J422">
            <v>0.16129032258064516</v>
          </cell>
          <cell r="P422">
            <v>0.56666666666666665</v>
          </cell>
          <cell r="Q422">
            <v>0.29032258064516125</v>
          </cell>
          <cell r="W422">
            <v>3.2258064516129031E-2</v>
          </cell>
          <cell r="AI422">
            <v>9.6774193548387094E-2</v>
          </cell>
          <cell r="AW422">
            <v>0.16129032258064516</v>
          </cell>
          <cell r="AX422">
            <v>0.4</v>
          </cell>
          <cell r="AY422">
            <v>3.2258064516129031E-2</v>
          </cell>
        </row>
        <row r="423">
          <cell r="C423" t="str">
            <v>Harbor Schools/ Merrimac /100W.Main 3</v>
          </cell>
          <cell r="D423" t="str">
            <v>Lawrence Area Office</v>
          </cell>
          <cell r="O423">
            <v>6.4516129032258063E-2</v>
          </cell>
          <cell r="R423">
            <v>0.58064516129032262</v>
          </cell>
          <cell r="S423">
            <v>0.3</v>
          </cell>
          <cell r="U423">
            <v>3.3333333333333333E-2</v>
          </cell>
          <cell r="AE423">
            <v>0.23333333333333334</v>
          </cell>
          <cell r="AG423">
            <v>0.33333333333333331</v>
          </cell>
          <cell r="AH423">
            <v>1.193548387096774</v>
          </cell>
          <cell r="AI423">
            <v>1</v>
          </cell>
          <cell r="AJ423">
            <v>1</v>
          </cell>
          <cell r="AK423">
            <v>0.32258064516129031</v>
          </cell>
          <cell r="AQ423">
            <v>3.3333333333333333E-2</v>
          </cell>
          <cell r="AR423">
            <v>0.22580645161290322</v>
          </cell>
          <cell r="AS423">
            <v>0.36666666666666664</v>
          </cell>
          <cell r="AT423">
            <v>0.90322580645161288</v>
          </cell>
          <cell r="AV423">
            <v>0.75</v>
          </cell>
          <cell r="AW423">
            <v>0.35483870967741937</v>
          </cell>
          <cell r="AY423">
            <v>3.2258064516129031E-2</v>
          </cell>
        </row>
        <row r="424">
          <cell r="C424" t="str">
            <v>Harbor Schools/ Merrimac /100W.Main 4</v>
          </cell>
          <cell r="D424" t="str">
            <v>Lowell Area Office</v>
          </cell>
          <cell r="F424">
            <v>0.35483870967741937</v>
          </cell>
          <cell r="G424">
            <v>5.3</v>
          </cell>
          <cell r="H424">
            <v>7.064516129032258</v>
          </cell>
          <cell r="I424">
            <v>7.5</v>
          </cell>
          <cell r="J424">
            <v>6.4838709677419351</v>
          </cell>
          <cell r="K424">
            <v>8.6451612903225801</v>
          </cell>
          <cell r="L424">
            <v>6.5714285714285721</v>
          </cell>
          <cell r="M424">
            <v>9.3225806451612883</v>
          </cell>
          <cell r="N424">
            <v>10.666666666666668</v>
          </cell>
          <cell r="O424">
            <v>11.193548387096774</v>
          </cell>
          <cell r="P424">
            <v>9</v>
          </cell>
          <cell r="Q424">
            <v>10.612903225806452</v>
          </cell>
          <cell r="R424">
            <v>9.870967741935484</v>
          </cell>
          <cell r="S424">
            <v>9.7333333333333343</v>
          </cell>
          <cell r="T424">
            <v>9.3548387096774182</v>
          </cell>
          <cell r="U424">
            <v>10.733333333333334</v>
          </cell>
          <cell r="V424">
            <v>9.612903225806452</v>
          </cell>
          <cell r="W424">
            <v>10.225806451612906</v>
          </cell>
          <cell r="X424">
            <v>10.827586206896553</v>
          </cell>
          <cell r="Y424">
            <v>11.064516129032258</v>
          </cell>
          <cell r="Z424">
            <v>10.9</v>
          </cell>
          <cell r="AA424">
            <v>11.516129032258064</v>
          </cell>
          <cell r="AB424">
            <v>11.533333333333333</v>
          </cell>
          <cell r="AC424">
            <v>11.129032258064516</v>
          </cell>
          <cell r="AD424">
            <v>10.709677419354838</v>
          </cell>
          <cell r="AE424">
            <v>11.233333333333334</v>
          </cell>
          <cell r="AF424">
            <v>11.741935483870968</v>
          </cell>
          <cell r="AG424">
            <v>11.166666666666668</v>
          </cell>
          <cell r="AH424">
            <v>10.451612903225806</v>
          </cell>
          <cell r="AI424">
            <v>10</v>
          </cell>
          <cell r="AJ424">
            <v>10.75</v>
          </cell>
          <cell r="AK424">
            <v>10.935483870967744</v>
          </cell>
          <cell r="AL424">
            <v>11.666666666666666</v>
          </cell>
          <cell r="AM424">
            <v>11.580645161290322</v>
          </cell>
          <cell r="AN424">
            <v>11.3</v>
          </cell>
          <cell r="AO424">
            <v>11.903225806451614</v>
          </cell>
          <cell r="AP424">
            <v>11.483870967741936</v>
          </cell>
          <cell r="AQ424">
            <v>11.533333333333333</v>
          </cell>
          <cell r="AR424">
            <v>10</v>
          </cell>
          <cell r="AS424">
            <v>10.233333333333334</v>
          </cell>
          <cell r="AT424">
            <v>8.9677419354838719</v>
          </cell>
          <cell r="AU424">
            <v>8.064516129032258</v>
          </cell>
          <cell r="AV424">
            <v>10.178571428571429</v>
          </cell>
          <cell r="AW424">
            <v>10.258064516129032</v>
          </cell>
          <cell r="AX424">
            <v>10.166666666666666</v>
          </cell>
          <cell r="AY424">
            <v>10.93548387096774</v>
          </cell>
          <cell r="AZ424">
            <v>10.199999999999999</v>
          </cell>
        </row>
        <row r="425">
          <cell r="C425" t="str">
            <v>Harbor Schools/ Merrimac /100W.Main 5</v>
          </cell>
          <cell r="D425" t="str">
            <v>Lynn Area Office</v>
          </cell>
          <cell r="S425">
            <v>0.46666666666666667</v>
          </cell>
          <cell r="T425">
            <v>3.2258064516129031E-2</v>
          </cell>
          <cell r="Z425">
            <v>0.16666666666666666</v>
          </cell>
          <cell r="AP425">
            <v>3.2258064516129031E-2</v>
          </cell>
        </row>
        <row r="426">
          <cell r="C426" t="str">
            <v>HES / Beverly / 6 Echo Ave. 1</v>
          </cell>
          <cell r="D426" t="str">
            <v>Cape Ann Area Office</v>
          </cell>
          <cell r="E426">
            <v>3.4838709677419351</v>
          </cell>
          <cell r="F426">
            <v>8.4193548387096762</v>
          </cell>
          <cell r="G426">
            <v>8.4666666666666668</v>
          </cell>
          <cell r="H426">
            <v>8.6451612903225801</v>
          </cell>
          <cell r="I426">
            <v>10.6</v>
          </cell>
          <cell r="J426">
            <v>10.129032258064516</v>
          </cell>
          <cell r="K426">
            <v>11.32258064516129</v>
          </cell>
          <cell r="L426">
            <v>9.5714285714285712</v>
          </cell>
          <cell r="M426">
            <v>10.258064516129034</v>
          </cell>
          <cell r="N426">
            <v>9.3333333333333357</v>
          </cell>
          <cell r="O426">
            <v>10.93548387096774</v>
          </cell>
          <cell r="P426">
            <v>9.3333333333333321</v>
          </cell>
          <cell r="Q426">
            <v>10.225806451612904</v>
          </cell>
          <cell r="R426">
            <v>10.161290322580644</v>
          </cell>
          <cell r="S426">
            <v>7.133333333333332</v>
          </cell>
          <cell r="T426">
            <v>8.2903225806451619</v>
          </cell>
          <cell r="U426">
            <v>4.5333333333333332</v>
          </cell>
          <cell r="V426">
            <v>6.967741935483871</v>
          </cell>
          <cell r="W426">
            <v>8.1612903225806441</v>
          </cell>
          <cell r="X426">
            <v>6.862068965517242</v>
          </cell>
          <cell r="Y426">
            <v>5.032258064516129</v>
          </cell>
          <cell r="Z426">
            <v>7.4666666666666668</v>
          </cell>
          <cell r="AA426">
            <v>9.6129032258064502</v>
          </cell>
          <cell r="AB426">
            <v>7.6666666666666661</v>
          </cell>
          <cell r="AC426">
            <v>7.8387096774193541</v>
          </cell>
          <cell r="AD426">
            <v>10</v>
          </cell>
          <cell r="AE426">
            <v>10.966666666666665</v>
          </cell>
          <cell r="AF426">
            <v>6.7096774193548381</v>
          </cell>
          <cell r="AG426">
            <v>8.9333333333333336</v>
          </cell>
          <cell r="AH426">
            <v>8.6129032258064502</v>
          </cell>
          <cell r="AI426">
            <v>8.4193548387096762</v>
          </cell>
          <cell r="AJ426">
            <v>9.75</v>
          </cell>
          <cell r="AK426">
            <v>8.8387096774193541</v>
          </cell>
          <cell r="AL426">
            <v>10.133333333333333</v>
          </cell>
          <cell r="AM426">
            <v>9.9677419354838719</v>
          </cell>
          <cell r="AN426">
            <v>7.7</v>
          </cell>
          <cell r="AO426">
            <v>9.7096774193548381</v>
          </cell>
          <cell r="AP426">
            <v>0.5161290322580645</v>
          </cell>
        </row>
        <row r="427">
          <cell r="C427" t="str">
            <v>HES / Beverly / 6 Echo Ave. 2</v>
          </cell>
          <cell r="D427" t="str">
            <v>Haverhill Area Office</v>
          </cell>
          <cell r="T427">
            <v>0.32258064516129031</v>
          </cell>
          <cell r="U427">
            <v>2.4333333333333336</v>
          </cell>
          <cell r="V427">
            <v>2.032258064516129</v>
          </cell>
          <cell r="W427">
            <v>9.6774193548387094E-2</v>
          </cell>
          <cell r="X427">
            <v>0.55172413793103448</v>
          </cell>
          <cell r="Z427">
            <v>0.6333333333333333</v>
          </cell>
        </row>
        <row r="428">
          <cell r="C428" t="str">
            <v>HES / Beverly / 6 Echo Ave. 3</v>
          </cell>
          <cell r="D428" t="str">
            <v>Lawrence Area Office</v>
          </cell>
          <cell r="F428">
            <v>3.2258064516129031E-2</v>
          </cell>
          <cell r="S428">
            <v>0.13333333333333333</v>
          </cell>
          <cell r="T428">
            <v>0.25806451612903225</v>
          </cell>
          <cell r="U428">
            <v>0.36666666666666664</v>
          </cell>
          <cell r="V428">
            <v>0.32258064516129031</v>
          </cell>
          <cell r="AF428">
            <v>9.6774193548387094E-2</v>
          </cell>
          <cell r="AG428">
            <v>0.33333333333333331</v>
          </cell>
          <cell r="AH428">
            <v>0.12903225806451613</v>
          </cell>
        </row>
        <row r="429">
          <cell r="C429" t="str">
            <v>HES / Beverly / 6 Echo Ave. 4</v>
          </cell>
          <cell r="D429" t="str">
            <v>Lowell Area Office</v>
          </cell>
          <cell r="N429">
            <v>0.16666666666666666</v>
          </cell>
          <cell r="Z429">
            <v>0.13333333333333333</v>
          </cell>
          <cell r="AB429">
            <v>3.3333333333333333E-2</v>
          </cell>
          <cell r="AD429">
            <v>3.2258064516129031E-2</v>
          </cell>
          <cell r="AF429">
            <v>1.4516129032258065</v>
          </cell>
          <cell r="AG429">
            <v>1.0666666666666667</v>
          </cell>
          <cell r="AH429">
            <v>0.38709677419354838</v>
          </cell>
          <cell r="AI429">
            <v>3.2258064516129031E-2</v>
          </cell>
          <cell r="AJ429">
            <v>7.1428571428571425E-2</v>
          </cell>
        </row>
        <row r="430">
          <cell r="C430" t="str">
            <v>HES / Beverly / 6 Echo Ave. 5</v>
          </cell>
          <cell r="D430" t="str">
            <v>Lynn Area Office</v>
          </cell>
          <cell r="N430">
            <v>0.13333333333333333</v>
          </cell>
          <cell r="Q430">
            <v>0.29032258064516131</v>
          </cell>
          <cell r="R430">
            <v>0.35483870967741937</v>
          </cell>
          <cell r="S430">
            <v>0.36666666666666664</v>
          </cell>
          <cell r="T430">
            <v>0.4838709677419355</v>
          </cell>
          <cell r="U430">
            <v>0.16666666666666666</v>
          </cell>
          <cell r="V430">
            <v>6.4516129032258063E-2</v>
          </cell>
          <cell r="X430">
            <v>1.4827586206896552</v>
          </cell>
          <cell r="Y430">
            <v>1.4838709677419355</v>
          </cell>
          <cell r="Z430">
            <v>0.26666666666666666</v>
          </cell>
          <cell r="AA430">
            <v>0.32258064516129031</v>
          </cell>
          <cell r="AB430">
            <v>0.46666666666666667</v>
          </cell>
          <cell r="AC430">
            <v>1.3548387096774193</v>
          </cell>
          <cell r="AD430">
            <v>0.5161290322580645</v>
          </cell>
          <cell r="AE430">
            <v>0.56666666666666665</v>
          </cell>
          <cell r="AF430">
            <v>0.32258064516129031</v>
          </cell>
          <cell r="AH430">
            <v>0.25806451612903225</v>
          </cell>
          <cell r="AI430">
            <v>0.35483870967741937</v>
          </cell>
          <cell r="AJ430">
            <v>0.42857142857142855</v>
          </cell>
          <cell r="AK430">
            <v>0.45161290322580649</v>
          </cell>
          <cell r="AL430">
            <v>0.16666666666666666</v>
          </cell>
          <cell r="AM430">
            <v>9.6774193548387094E-2</v>
          </cell>
          <cell r="AN430">
            <v>0.46666666666666667</v>
          </cell>
        </row>
        <row r="431">
          <cell r="C431" t="str">
            <v>HES / Beverly / 6 Echo Ave. 6</v>
          </cell>
          <cell r="D431" t="str">
            <v>Park St. Area Office</v>
          </cell>
          <cell r="AG431">
            <v>0.1</v>
          </cell>
        </row>
        <row r="432">
          <cell r="C432" t="str">
            <v>HES / Beverly / 6 Echo Ave. 7</v>
          </cell>
          <cell r="D432" t="str">
            <v>(blank)</v>
          </cell>
          <cell r="AJ432">
            <v>0.14285714285714285</v>
          </cell>
        </row>
        <row r="433">
          <cell r="C433" t="str">
            <v>HES / Haverhill / 8-10 Howard St 1</v>
          </cell>
          <cell r="D433" t="str">
            <v>Cape Ann Area Office</v>
          </cell>
          <cell r="M433">
            <v>0.61290322580645162</v>
          </cell>
          <cell r="N433">
            <v>1</v>
          </cell>
          <cell r="O433">
            <v>3.2258064516129031E-2</v>
          </cell>
          <cell r="T433">
            <v>0.93548387096774199</v>
          </cell>
          <cell r="U433">
            <v>1</v>
          </cell>
          <cell r="V433">
            <v>1</v>
          </cell>
          <cell r="W433">
            <v>0.67741935483870963</v>
          </cell>
        </row>
        <row r="434">
          <cell r="C434" t="str">
            <v>HES / Haverhill / 8-10 Howard St 2</v>
          </cell>
          <cell r="D434" t="str">
            <v>Haverhill Area Office</v>
          </cell>
          <cell r="M434">
            <v>1</v>
          </cell>
          <cell r="N434">
            <v>0.33333333333333331</v>
          </cell>
          <cell r="O434">
            <v>1.6774193548387095</v>
          </cell>
          <cell r="P434">
            <v>2.2333333333333334</v>
          </cell>
          <cell r="Q434">
            <v>2</v>
          </cell>
          <cell r="R434">
            <v>1.6774193548387097</v>
          </cell>
          <cell r="S434">
            <v>0.8</v>
          </cell>
          <cell r="T434">
            <v>0.25806451612903225</v>
          </cell>
          <cell r="U434">
            <v>1.5333333333333332</v>
          </cell>
          <cell r="V434">
            <v>2.6774193548387095</v>
          </cell>
          <cell r="W434">
            <v>2.967741935483871</v>
          </cell>
          <cell r="X434">
            <v>3.2413793103448274</v>
          </cell>
          <cell r="Y434">
            <v>2.096774193548387</v>
          </cell>
          <cell r="Z434">
            <v>2</v>
          </cell>
          <cell r="AA434">
            <v>2</v>
          </cell>
          <cell r="AB434">
            <v>1.8666666666666667</v>
          </cell>
          <cell r="AC434">
            <v>1</v>
          </cell>
          <cell r="AD434">
            <v>1.3870967741935485</v>
          </cell>
          <cell r="AE434">
            <v>1.9666666666666668</v>
          </cell>
          <cell r="AF434">
            <v>1.8064516129032258</v>
          </cell>
          <cell r="AG434">
            <v>0.3666666666666667</v>
          </cell>
        </row>
        <row r="435">
          <cell r="C435" t="str">
            <v>HES / Haverhill / 8-10 Howard St 3</v>
          </cell>
          <cell r="D435" t="str">
            <v>Lawrence Area Office</v>
          </cell>
          <cell r="M435">
            <v>1.3548387096774193</v>
          </cell>
          <cell r="N435">
            <v>2.8333333333333335</v>
          </cell>
          <cell r="O435">
            <v>1.193548387096774</v>
          </cell>
          <cell r="P435">
            <v>2.1666666666666665</v>
          </cell>
          <cell r="Q435">
            <v>2.4838709677419355</v>
          </cell>
          <cell r="R435">
            <v>2.6129032258064515</v>
          </cell>
          <cell r="S435">
            <v>1.2</v>
          </cell>
          <cell r="T435">
            <v>0.35483870967741937</v>
          </cell>
          <cell r="W435">
            <v>0.32258064516129031</v>
          </cell>
          <cell r="X435">
            <v>1</v>
          </cell>
          <cell r="Y435">
            <v>1.2903225806451613</v>
          </cell>
          <cell r="Z435">
            <v>1.7666666666666666</v>
          </cell>
          <cell r="AA435">
            <v>0.12903225806451613</v>
          </cell>
          <cell r="AC435">
            <v>0.29032258064516131</v>
          </cell>
          <cell r="AE435">
            <v>0.3</v>
          </cell>
          <cell r="AF435">
            <v>1</v>
          </cell>
          <cell r="AG435">
            <v>0.66666666666666663</v>
          </cell>
        </row>
        <row r="436">
          <cell r="C436" t="str">
            <v>HES / Haverhill / 8-10 Howard St 4</v>
          </cell>
          <cell r="D436" t="str">
            <v>Lowell Area Office</v>
          </cell>
          <cell r="L436">
            <v>1.4285714285714284</v>
          </cell>
          <cell r="M436">
            <v>3.5483870967741935</v>
          </cell>
          <cell r="N436">
            <v>3.3666666666666667</v>
          </cell>
          <cell r="O436">
            <v>2.774193548387097</v>
          </cell>
          <cell r="P436">
            <v>3</v>
          </cell>
          <cell r="Q436">
            <v>2.4838709677419355</v>
          </cell>
          <cell r="R436">
            <v>2.3548387096774195</v>
          </cell>
          <cell r="S436">
            <v>1.9</v>
          </cell>
          <cell r="T436">
            <v>2</v>
          </cell>
          <cell r="U436">
            <v>1.3666666666666665</v>
          </cell>
          <cell r="V436">
            <v>1.3870967741935485</v>
          </cell>
          <cell r="W436">
            <v>2.903225806451613</v>
          </cell>
          <cell r="X436">
            <v>1.3448275862068966</v>
          </cell>
          <cell r="Y436">
            <v>2.6129032258064515</v>
          </cell>
          <cell r="Z436">
            <v>2.2000000000000002</v>
          </cell>
          <cell r="AA436">
            <v>3.032258064516129</v>
          </cell>
          <cell r="AB436">
            <v>3.4666666666666663</v>
          </cell>
          <cell r="AC436">
            <v>2.6774193548387095</v>
          </cell>
          <cell r="AD436">
            <v>2.32258064516129</v>
          </cell>
          <cell r="AE436">
            <v>1.8333333333333333</v>
          </cell>
          <cell r="AF436">
            <v>2.806451612903226</v>
          </cell>
          <cell r="AG436">
            <v>1.2666666666666666</v>
          </cell>
        </row>
        <row r="437">
          <cell r="C437" t="str">
            <v>HES / Haverhill / 8-10 Howard St 5</v>
          </cell>
          <cell r="D437" t="str">
            <v>New Bedford Child and Family (Adop)</v>
          </cell>
          <cell r="AC437">
            <v>1</v>
          </cell>
          <cell r="AD437">
            <v>1</v>
          </cell>
          <cell r="AE437">
            <v>1</v>
          </cell>
          <cell r="AF437">
            <v>0.16129032258064516</v>
          </cell>
        </row>
        <row r="438">
          <cell r="C438" t="str">
            <v>HES / Salem / 39 1/2 Mason St 1</v>
          </cell>
          <cell r="D438" t="str">
            <v>Cape Ann Area Office</v>
          </cell>
          <cell r="AO438">
            <v>0.80645161290322576</v>
          </cell>
          <cell r="AP438">
            <v>8.1290322580645142</v>
          </cell>
          <cell r="AQ438">
            <v>6.3</v>
          </cell>
          <cell r="AR438">
            <v>6.7096774193548372</v>
          </cell>
          <cell r="AS438">
            <v>8.5666666666666664</v>
          </cell>
          <cell r="AT438">
            <v>7.32258064516129</v>
          </cell>
          <cell r="AU438">
            <v>8.64</v>
          </cell>
          <cell r="AV438">
            <v>8.0357142857142865</v>
          </cell>
          <cell r="AW438">
            <v>7.0322580645161281</v>
          </cell>
          <cell r="AX438">
            <v>9.3000000000000007</v>
          </cell>
          <cell r="AY438">
            <v>8.3225806451612883</v>
          </cell>
          <cell r="AZ438">
            <v>8.8333333333333304</v>
          </cell>
        </row>
        <row r="439">
          <cell r="C439" t="str">
            <v>HES / Salem / 39 1/2 Mason St 2</v>
          </cell>
          <cell r="D439" t="str">
            <v>Haverhill Area Office</v>
          </cell>
          <cell r="AZ439">
            <v>0.33333333333333331</v>
          </cell>
        </row>
        <row r="440">
          <cell r="C440" t="str">
            <v>HES / Salem / 39 1/2 Mason St 3</v>
          </cell>
          <cell r="D440" t="str">
            <v>Hyde Park Area Office</v>
          </cell>
          <cell r="AV440">
            <v>0.14285714285714285</v>
          </cell>
        </row>
        <row r="441">
          <cell r="C441" t="str">
            <v>HES / Salem / 39 1/2 Mason St 4</v>
          </cell>
          <cell r="D441" t="str">
            <v>Lawrence Area Office</v>
          </cell>
          <cell r="AR441">
            <v>9.6774193548387094E-2</v>
          </cell>
          <cell r="AT441">
            <v>9.6774193548387094E-2</v>
          </cell>
        </row>
        <row r="442">
          <cell r="C442" t="str">
            <v>HES / Salem / 39 1/2 Mason St 5</v>
          </cell>
          <cell r="D442" t="str">
            <v>Lowell Area Office</v>
          </cell>
          <cell r="AP442">
            <v>9.6774193548387094E-2</v>
          </cell>
        </row>
        <row r="443">
          <cell r="C443" t="str">
            <v>HES / Salem / 39 1/2 Mason St 6</v>
          </cell>
          <cell r="D443" t="str">
            <v>Lynn Area Office</v>
          </cell>
          <cell r="AP443">
            <v>1.5161290322580645</v>
          </cell>
          <cell r="AQ443">
            <v>0.83333333333333326</v>
          </cell>
          <cell r="AR443">
            <v>0.90322580645161299</v>
          </cell>
          <cell r="AS443">
            <v>0.83333333333333337</v>
          </cell>
          <cell r="AT443">
            <v>1.4516129032258065</v>
          </cell>
          <cell r="AV443">
            <v>0.75</v>
          </cell>
          <cell r="AW443">
            <v>0.19354838709677419</v>
          </cell>
          <cell r="AX443">
            <v>0.6333333333333333</v>
          </cell>
          <cell r="AY443">
            <v>0.12903225806451613</v>
          </cell>
          <cell r="AZ443">
            <v>0.5</v>
          </cell>
        </row>
        <row r="444">
          <cell r="C444" t="str">
            <v>ItalianHome/E. Freetown/9PinewoodCt 1</v>
          </cell>
          <cell r="D444" t="str">
            <v>Brockton Area Office</v>
          </cell>
          <cell r="G444">
            <v>0.76666666666666672</v>
          </cell>
          <cell r="H444">
            <v>1.3870967741935485</v>
          </cell>
          <cell r="I444">
            <v>2</v>
          </cell>
          <cell r="J444">
            <v>3</v>
          </cell>
          <cell r="K444">
            <v>5.096774193548387</v>
          </cell>
          <cell r="L444">
            <v>4.0357142857142847</v>
          </cell>
          <cell r="M444">
            <v>2.774193548387097</v>
          </cell>
          <cell r="N444">
            <v>2</v>
          </cell>
          <cell r="O444">
            <v>2.3548387096774195</v>
          </cell>
          <cell r="P444">
            <v>1.9666666666666668</v>
          </cell>
          <cell r="Q444">
            <v>1.2258064516129032</v>
          </cell>
          <cell r="R444">
            <v>3.096774193548387</v>
          </cell>
          <cell r="S444">
            <v>2.9333333333333336</v>
          </cell>
          <cell r="T444">
            <v>2.096774193548387</v>
          </cell>
          <cell r="U444">
            <v>1.4666666666666668</v>
          </cell>
          <cell r="V444">
            <v>0.41935483870967744</v>
          </cell>
          <cell r="W444">
            <v>1.7096774193548387</v>
          </cell>
          <cell r="X444">
            <v>4</v>
          </cell>
          <cell r="Y444">
            <v>3.967741935483871</v>
          </cell>
          <cell r="Z444">
            <v>1.7</v>
          </cell>
          <cell r="AA444">
            <v>1.741935483870968</v>
          </cell>
          <cell r="AB444">
            <v>2.4666666666666668</v>
          </cell>
          <cell r="AC444">
            <v>1.161290322580645</v>
          </cell>
          <cell r="AD444">
            <v>1.5483870967741935</v>
          </cell>
          <cell r="AE444">
            <v>0.76666666666666661</v>
          </cell>
          <cell r="AF444">
            <v>1</v>
          </cell>
          <cell r="AG444">
            <v>1.5666666666666667</v>
          </cell>
          <cell r="AH444">
            <v>2</v>
          </cell>
          <cell r="AI444">
            <v>1.5806451612903225</v>
          </cell>
          <cell r="AJ444">
            <v>3.3571428571428572</v>
          </cell>
          <cell r="AK444">
            <v>3.903225806451613</v>
          </cell>
          <cell r="AL444">
            <v>3.8666666666666667</v>
          </cell>
          <cell r="AM444">
            <v>1.1935483870967742</v>
          </cell>
          <cell r="AN444">
            <v>1.8666666666666667</v>
          </cell>
          <cell r="AO444">
            <v>1.6129032258064515</v>
          </cell>
          <cell r="AP444">
            <v>2</v>
          </cell>
          <cell r="AQ444">
            <v>1.3666666666666667</v>
          </cell>
          <cell r="AR444">
            <v>2.7419354838709675</v>
          </cell>
          <cell r="AS444">
            <v>4</v>
          </cell>
          <cell r="AT444">
            <v>4</v>
          </cell>
          <cell r="AU444">
            <v>4</v>
          </cell>
          <cell r="AV444">
            <v>4</v>
          </cell>
          <cell r="AW444">
            <v>1.9677419354838708</v>
          </cell>
          <cell r="AX444">
            <v>2.0333333333333332</v>
          </cell>
          <cell r="AY444">
            <v>0.54838709677419351</v>
          </cell>
          <cell r="AZ444">
            <v>1.1333333333333333</v>
          </cell>
        </row>
        <row r="445">
          <cell r="C445" t="str">
            <v>ItalianHome/E. Freetown/9PinewoodCt 2</v>
          </cell>
          <cell r="D445" t="str">
            <v>Cape Cod Area Office</v>
          </cell>
          <cell r="AC445">
            <v>1</v>
          </cell>
          <cell r="AD445">
            <v>2</v>
          </cell>
          <cell r="AE445">
            <v>1.0666666666666667</v>
          </cell>
          <cell r="AL445">
            <v>3.3333333333333333E-2</v>
          </cell>
          <cell r="AM445">
            <v>1</v>
          </cell>
          <cell r="AN445">
            <v>1</v>
          </cell>
          <cell r="AO445">
            <v>0.87096774193548387</v>
          </cell>
          <cell r="AY445">
            <v>0.41935483870967744</v>
          </cell>
          <cell r="AZ445">
            <v>1</v>
          </cell>
        </row>
        <row r="446">
          <cell r="C446" t="str">
            <v>ItalianHome/E. Freetown/9PinewoodCt 3</v>
          </cell>
          <cell r="D446" t="str">
            <v>Communities For People (Adop)</v>
          </cell>
          <cell r="AE446">
            <v>0.9</v>
          </cell>
          <cell r="AF446">
            <v>1</v>
          </cell>
          <cell r="AG446">
            <v>1</v>
          </cell>
          <cell r="AH446">
            <v>0.12903225806451613</v>
          </cell>
          <cell r="AS446">
            <v>0.6333333333333333</v>
          </cell>
          <cell r="AT446">
            <v>1</v>
          </cell>
          <cell r="AU446">
            <v>1</v>
          </cell>
          <cell r="AV446">
            <v>1</v>
          </cell>
          <cell r="AW446">
            <v>1</v>
          </cell>
          <cell r="AX446">
            <v>1</v>
          </cell>
          <cell r="AY446">
            <v>1</v>
          </cell>
          <cell r="AZ446">
            <v>3.3333333333333333E-2</v>
          </cell>
        </row>
        <row r="447">
          <cell r="C447" t="str">
            <v>ItalianHome/E. Freetown/9PinewoodCt 4</v>
          </cell>
          <cell r="D447" t="str">
            <v>Fall River Area Office</v>
          </cell>
          <cell r="P447">
            <v>1</v>
          </cell>
          <cell r="Q447">
            <v>0.4838709677419355</v>
          </cell>
          <cell r="R447">
            <v>0.4838709677419355</v>
          </cell>
          <cell r="Z447">
            <v>0.96666666666666667</v>
          </cell>
          <cell r="AA447">
            <v>1</v>
          </cell>
          <cell r="AB447">
            <v>0.73333333333333328</v>
          </cell>
          <cell r="AH447">
            <v>0.87096774193548387</v>
          </cell>
          <cell r="AI447">
            <v>0.25806451612903225</v>
          </cell>
          <cell r="AO447">
            <v>1.7419354838709677</v>
          </cell>
          <cell r="AP447">
            <v>1.096774193548387</v>
          </cell>
          <cell r="AQ447">
            <v>0.53333333333333333</v>
          </cell>
          <cell r="AZ447">
            <v>1.3666666666666667</v>
          </cell>
        </row>
        <row r="448">
          <cell r="C448" t="str">
            <v>ItalianHome/E. Freetown/9PinewoodCt 5</v>
          </cell>
          <cell r="D448" t="str">
            <v>Hyde Park Area Office</v>
          </cell>
          <cell r="AV448">
            <v>0.75</v>
          </cell>
        </row>
        <row r="449">
          <cell r="C449" t="str">
            <v>ItalianHome/E. Freetown/9PinewoodCt 6</v>
          </cell>
          <cell r="D449" t="str">
            <v>New Bedford Area Office</v>
          </cell>
          <cell r="N449">
            <v>0.13333333333333333</v>
          </cell>
          <cell r="R449">
            <v>0.87096774193548387</v>
          </cell>
          <cell r="T449">
            <v>0.16129032258064516</v>
          </cell>
          <cell r="Z449">
            <v>0.2</v>
          </cell>
          <cell r="AA449">
            <v>0.64516129032258063</v>
          </cell>
          <cell r="AB449">
            <v>1</v>
          </cell>
          <cell r="AC449">
            <v>1</v>
          </cell>
          <cell r="AD449">
            <v>1.064516129032258</v>
          </cell>
          <cell r="AE449">
            <v>1</v>
          </cell>
          <cell r="AF449">
            <v>1.8064516129032258</v>
          </cell>
          <cell r="AG449">
            <v>0.16666666666666666</v>
          </cell>
          <cell r="AI449">
            <v>0.87096774193548387</v>
          </cell>
          <cell r="AJ449">
            <v>1.1785714285714286</v>
          </cell>
          <cell r="AK449">
            <v>0.35483870967741937</v>
          </cell>
          <cell r="AY449">
            <v>0.25806451612903225</v>
          </cell>
          <cell r="AZ449">
            <v>0.66666666666666663</v>
          </cell>
        </row>
        <row r="450">
          <cell r="C450" t="str">
            <v>ItalianHome/E. Freetown/9PinewoodCt 7</v>
          </cell>
          <cell r="D450" t="str">
            <v>Plymouth Area Office</v>
          </cell>
          <cell r="G450">
            <v>1.1666666666666665</v>
          </cell>
          <cell r="H450">
            <v>1</v>
          </cell>
          <cell r="I450">
            <v>1.8333333333333335</v>
          </cell>
          <cell r="J450">
            <v>3</v>
          </cell>
          <cell r="K450">
            <v>2.3548387096774195</v>
          </cell>
          <cell r="L450">
            <v>2.0357142857142856</v>
          </cell>
          <cell r="M450">
            <v>3.032258064516129</v>
          </cell>
          <cell r="N450">
            <v>1.6333333333333333</v>
          </cell>
          <cell r="O450">
            <v>1.4516129032258065</v>
          </cell>
          <cell r="P450">
            <v>0.9</v>
          </cell>
          <cell r="Q450">
            <v>2.419354838709677</v>
          </cell>
          <cell r="R450">
            <v>2.5483870967741935</v>
          </cell>
          <cell r="S450">
            <v>2.2999999999999998</v>
          </cell>
          <cell r="T450">
            <v>1.032258064516129</v>
          </cell>
          <cell r="U450">
            <v>1.6333333333333333</v>
          </cell>
          <cell r="V450">
            <v>2</v>
          </cell>
          <cell r="W450">
            <v>1.129032258064516</v>
          </cell>
          <cell r="X450">
            <v>3</v>
          </cell>
          <cell r="Y450">
            <v>2.4193548387096775</v>
          </cell>
          <cell r="Z450">
            <v>3</v>
          </cell>
          <cell r="AA450">
            <v>2.967741935483871</v>
          </cell>
          <cell r="AB450">
            <v>1.6333333333333333</v>
          </cell>
          <cell r="AC450">
            <v>2.806451612903226</v>
          </cell>
          <cell r="AD450">
            <v>1.7419354838709677</v>
          </cell>
          <cell r="AE450">
            <v>2.6</v>
          </cell>
          <cell r="AF450">
            <v>3.967741935483871</v>
          </cell>
          <cell r="AG450">
            <v>4</v>
          </cell>
          <cell r="AH450">
            <v>2.7096774193548385</v>
          </cell>
          <cell r="AI450">
            <v>2.5483870967741935</v>
          </cell>
          <cell r="AJ450">
            <v>1.8571428571428572</v>
          </cell>
          <cell r="AK450">
            <v>1.4838709677419355</v>
          </cell>
          <cell r="AL450">
            <v>2.2666666666666666</v>
          </cell>
          <cell r="AM450">
            <v>1.4193548387096775</v>
          </cell>
          <cell r="AN450">
            <v>1.3</v>
          </cell>
          <cell r="AO450">
            <v>2</v>
          </cell>
          <cell r="AP450">
            <v>2.032258064516129</v>
          </cell>
          <cell r="AQ450">
            <v>2</v>
          </cell>
          <cell r="AR450">
            <v>2.3870967741935485</v>
          </cell>
          <cell r="AS450">
            <v>2.1</v>
          </cell>
          <cell r="AT450">
            <v>0.67741935483870963</v>
          </cell>
          <cell r="AU450">
            <v>0.41935483870967744</v>
          </cell>
          <cell r="AV450">
            <v>2.6071428571428572</v>
          </cell>
          <cell r="AW450">
            <v>3</v>
          </cell>
          <cell r="AX450">
            <v>4.4000000000000004</v>
          </cell>
          <cell r="AY450">
            <v>4.838709677419355</v>
          </cell>
          <cell r="AZ450">
            <v>3</v>
          </cell>
        </row>
        <row r="451">
          <cell r="C451" t="str">
            <v>ItalianHome/E. Freetown/9PinewoodCt 8</v>
          </cell>
          <cell r="D451" t="str">
            <v>Taunton/Attleboro Area Office</v>
          </cell>
          <cell r="F451">
            <v>0.12903225806451613</v>
          </cell>
          <cell r="G451">
            <v>1</v>
          </cell>
          <cell r="H451">
            <v>0.12903225806451613</v>
          </cell>
          <cell r="K451">
            <v>0.67741935483870963</v>
          </cell>
          <cell r="L451">
            <v>1</v>
          </cell>
          <cell r="M451">
            <v>1.6451612903225805</v>
          </cell>
          <cell r="N451">
            <v>1.7666666666666666</v>
          </cell>
          <cell r="O451">
            <v>0.25806451612903225</v>
          </cell>
          <cell r="P451">
            <v>0.83333333333333337</v>
          </cell>
          <cell r="Q451">
            <v>0.25806451612903225</v>
          </cell>
          <cell r="R451">
            <v>0.54838709677419351</v>
          </cell>
          <cell r="S451">
            <v>2</v>
          </cell>
          <cell r="T451">
            <v>2.225806451612903</v>
          </cell>
          <cell r="U451">
            <v>1.4333333333333336</v>
          </cell>
          <cell r="V451">
            <v>1</v>
          </cell>
          <cell r="W451">
            <v>1.903225806451613</v>
          </cell>
          <cell r="X451">
            <v>2.4137931034482758</v>
          </cell>
          <cell r="Y451">
            <v>1.193548387096774</v>
          </cell>
          <cell r="Z451">
            <v>1.4666666666666668</v>
          </cell>
          <cell r="AA451">
            <v>1</v>
          </cell>
          <cell r="AB451">
            <v>1</v>
          </cell>
          <cell r="AC451">
            <v>0.967741935483871</v>
          </cell>
          <cell r="AD451">
            <v>0.80645161290322576</v>
          </cell>
          <cell r="AF451">
            <v>3.2258064516129031E-2</v>
          </cell>
          <cell r="AG451">
            <v>1</v>
          </cell>
          <cell r="AH451">
            <v>1</v>
          </cell>
          <cell r="AI451">
            <v>1</v>
          </cell>
          <cell r="AJ451">
            <v>0.9285714285714286</v>
          </cell>
          <cell r="AL451">
            <v>0.83333333333333337</v>
          </cell>
          <cell r="AM451">
            <v>1.4193548387096775</v>
          </cell>
          <cell r="AN451">
            <v>2</v>
          </cell>
          <cell r="AO451">
            <v>1</v>
          </cell>
          <cell r="AP451">
            <v>0.19354838709677419</v>
          </cell>
          <cell r="AU451">
            <v>0.35483870967741937</v>
          </cell>
          <cell r="AZ451">
            <v>0.96666666666666667</v>
          </cell>
        </row>
        <row r="452">
          <cell r="C452" t="str">
            <v>ItalianHome/JamPl/1125CentreSt 1</v>
          </cell>
          <cell r="D452" t="str">
            <v>Brockton Area Office</v>
          </cell>
          <cell r="AN452">
            <v>0.66666666666666663</v>
          </cell>
          <cell r="AO452">
            <v>0.74193548387096775</v>
          </cell>
        </row>
        <row r="453">
          <cell r="C453" t="str">
            <v>ItalianHome/JamPl/1125CentreSt 2</v>
          </cell>
          <cell r="D453" t="str">
            <v>Cape Cod Area Office</v>
          </cell>
          <cell r="AS453">
            <v>6.6666666666666666E-2</v>
          </cell>
        </row>
        <row r="454">
          <cell r="C454" t="str">
            <v>ItalianHome/JamPl/1125CentreSt 3</v>
          </cell>
          <cell r="D454" t="str">
            <v>Coastal Area Office</v>
          </cell>
          <cell r="AO454">
            <v>0.41935483870967744</v>
          </cell>
        </row>
        <row r="455">
          <cell r="C455" t="str">
            <v>ItalianHome/JamPl/1125CentreSt 4</v>
          </cell>
          <cell r="D455" t="str">
            <v>Dimock St. Area Office</v>
          </cell>
          <cell r="I455">
            <v>0.73333333333333328</v>
          </cell>
          <cell r="J455">
            <v>0.64516129032258063</v>
          </cell>
          <cell r="N455">
            <v>0.5</v>
          </cell>
          <cell r="O455">
            <v>0.38709677419354838</v>
          </cell>
          <cell r="U455">
            <v>0.16666666666666666</v>
          </cell>
          <cell r="V455">
            <v>1</v>
          </cell>
          <cell r="W455">
            <v>0.32258064516129031</v>
          </cell>
          <cell r="Y455">
            <v>0.19354838709677419</v>
          </cell>
          <cell r="Z455">
            <v>1</v>
          </cell>
          <cell r="AA455">
            <v>0.35483870967741937</v>
          </cell>
          <cell r="AC455">
            <v>3.2258064516129031E-2</v>
          </cell>
          <cell r="AD455">
            <v>1.4516129032258065</v>
          </cell>
          <cell r="AE455">
            <v>0.6</v>
          </cell>
          <cell r="AF455">
            <v>1.1935483870967742</v>
          </cell>
          <cell r="AG455">
            <v>2</v>
          </cell>
          <cell r="AH455">
            <v>0.93548387096774188</v>
          </cell>
          <cell r="AI455">
            <v>0.41935483870967744</v>
          </cell>
          <cell r="AK455">
            <v>0.22580645161290322</v>
          </cell>
        </row>
        <row r="456">
          <cell r="C456" t="str">
            <v>ItalianHome/JamPl/1125CentreSt 5</v>
          </cell>
          <cell r="D456" t="str">
            <v>Framingham Area Office</v>
          </cell>
          <cell r="X456">
            <v>0.82758620689655171</v>
          </cell>
          <cell r="Y456">
            <v>0.12903225806451613</v>
          </cell>
        </row>
        <row r="457">
          <cell r="C457" t="str">
            <v>ItalianHome/JamPl/1125CentreSt 6</v>
          </cell>
          <cell r="D457" t="str">
            <v>Harbor Area Office</v>
          </cell>
          <cell r="S457">
            <v>0.8666666666666667</v>
          </cell>
          <cell r="T457">
            <v>0.5161290322580645</v>
          </cell>
          <cell r="AA457">
            <v>0.54838709677419351</v>
          </cell>
          <cell r="AB457">
            <v>1</v>
          </cell>
          <cell r="AC457">
            <v>0.22580645161290322</v>
          </cell>
          <cell r="AI457">
            <v>0.58064516129032262</v>
          </cell>
          <cell r="AJ457">
            <v>1</v>
          </cell>
          <cell r="AK457">
            <v>1</v>
          </cell>
          <cell r="AL457">
            <v>0.8666666666666667</v>
          </cell>
          <cell r="AR457">
            <v>0.38709677419354838</v>
          </cell>
          <cell r="AS457">
            <v>1</v>
          </cell>
          <cell r="AT457">
            <v>6.4516129032258063E-2</v>
          </cell>
        </row>
        <row r="458">
          <cell r="C458" t="str">
            <v>ItalianHome/JamPl/1125CentreSt 7</v>
          </cell>
          <cell r="D458" t="str">
            <v>Hyde Park Area Office</v>
          </cell>
          <cell r="F458">
            <v>0.45161290322580644</v>
          </cell>
          <cell r="G458">
            <v>1</v>
          </cell>
          <cell r="H458">
            <v>3.2258064516129031E-2</v>
          </cell>
          <cell r="L458">
            <v>0.5714285714285714</v>
          </cell>
          <cell r="M458">
            <v>1.6129032258064515</v>
          </cell>
          <cell r="N458">
            <v>1.2666666666666666</v>
          </cell>
          <cell r="O458">
            <v>6.4516129032258063E-2</v>
          </cell>
          <cell r="Q458">
            <v>0.19354838709677419</v>
          </cell>
          <cell r="R458">
            <v>1</v>
          </cell>
          <cell r="S458">
            <v>1</v>
          </cell>
          <cell r="T458">
            <v>0.77419354838709675</v>
          </cell>
          <cell r="U458">
            <v>1</v>
          </cell>
          <cell r="V458">
            <v>0.29032258064516131</v>
          </cell>
          <cell r="X458">
            <v>0.7931034482758621</v>
          </cell>
          <cell r="Y458">
            <v>0.58064516129032262</v>
          </cell>
          <cell r="Z458">
            <v>0.93333333333333335</v>
          </cell>
          <cell r="AL458">
            <v>0.1</v>
          </cell>
          <cell r="AP458">
            <v>0.19354838709677419</v>
          </cell>
          <cell r="AQ458">
            <v>2</v>
          </cell>
          <cell r="AR458">
            <v>0.61290322580645162</v>
          </cell>
        </row>
        <row r="459">
          <cell r="C459" t="str">
            <v>ItalianHome/JamPl/1125CentreSt 8</v>
          </cell>
          <cell r="D459" t="str">
            <v>Park St. Area Office</v>
          </cell>
          <cell r="E459">
            <v>3.2258064516129031E-2</v>
          </cell>
          <cell r="F459">
            <v>1</v>
          </cell>
          <cell r="G459">
            <v>1</v>
          </cell>
          <cell r="H459">
            <v>0.96774193548387089</v>
          </cell>
          <cell r="I459">
            <v>0.7</v>
          </cell>
          <cell r="K459">
            <v>0.77419354838709675</v>
          </cell>
          <cell r="L459">
            <v>0.9285714285714286</v>
          </cell>
          <cell r="P459">
            <v>0.93333333333333335</v>
          </cell>
          <cell r="Q459">
            <v>1.7096774193548387</v>
          </cell>
          <cell r="R459">
            <v>0.38709677419354838</v>
          </cell>
          <cell r="V459">
            <v>0.61290322580645162</v>
          </cell>
          <cell r="W459">
            <v>0.87096774193548387</v>
          </cell>
          <cell r="Y459">
            <v>0.16129032258064516</v>
          </cell>
          <cell r="Z459">
            <v>6.6666666666666666E-2</v>
          </cell>
          <cell r="AA459">
            <v>1</v>
          </cell>
          <cell r="AB459">
            <v>0.8</v>
          </cell>
          <cell r="AC459">
            <v>1</v>
          </cell>
          <cell r="AD459">
            <v>0.19354838709677419</v>
          </cell>
          <cell r="AH459">
            <v>0.70967741935483875</v>
          </cell>
          <cell r="AI459">
            <v>1</v>
          </cell>
          <cell r="AJ459">
            <v>1</v>
          </cell>
          <cell r="AK459">
            <v>0.16129032258064516</v>
          </cell>
          <cell r="AM459">
            <v>0.58064516129032262</v>
          </cell>
          <cell r="AN459">
            <v>0.93333333333333335</v>
          </cell>
          <cell r="AO459">
            <v>0.12903225806451613</v>
          </cell>
          <cell r="AP459">
            <v>0.58064516129032262</v>
          </cell>
          <cell r="AR459">
            <v>0.29032258064516131</v>
          </cell>
          <cell r="AS459">
            <v>0.8</v>
          </cell>
        </row>
        <row r="460">
          <cell r="C460" t="str">
            <v>ItalianHome/JamPl/1125CentreSt 9</v>
          </cell>
          <cell r="D460" t="str">
            <v>Plymouth Area Office</v>
          </cell>
          <cell r="AL460">
            <v>0.13333333333333333</v>
          </cell>
          <cell r="AM460">
            <v>1</v>
          </cell>
        </row>
        <row r="461">
          <cell r="C461" t="str">
            <v>Key / Fall River / 62 County St 1</v>
          </cell>
          <cell r="D461" t="str">
            <v>Brockton Area Office</v>
          </cell>
          <cell r="E461">
            <v>0.12903225806451613</v>
          </cell>
          <cell r="O461">
            <v>0.74193548387096775</v>
          </cell>
          <cell r="P461">
            <v>0.1</v>
          </cell>
          <cell r="Q461">
            <v>0.38709677419354838</v>
          </cell>
          <cell r="R461">
            <v>1</v>
          </cell>
          <cell r="S461">
            <v>0.8666666666666667</v>
          </cell>
          <cell r="T461">
            <v>0.96774193548387089</v>
          </cell>
          <cell r="Y461">
            <v>0.12903225806451613</v>
          </cell>
          <cell r="Z461">
            <v>3.3333333333333333E-2</v>
          </cell>
          <cell r="AF461">
            <v>1.5161290322580645</v>
          </cell>
          <cell r="AG461">
            <v>1.2666666666666668</v>
          </cell>
          <cell r="AH461">
            <v>0.35483870967741937</v>
          </cell>
          <cell r="AI461">
            <v>1.7741935483870968</v>
          </cell>
          <cell r="AJ461">
            <v>0.14285714285714285</v>
          </cell>
          <cell r="AK461">
            <v>0.41935483870967744</v>
          </cell>
          <cell r="AL461">
            <v>6.6666666666666666E-2</v>
          </cell>
          <cell r="AM461">
            <v>0.4838709677419355</v>
          </cell>
          <cell r="AN461">
            <v>0.66666666666666663</v>
          </cell>
          <cell r="AQ461">
            <v>0.73333333333333328</v>
          </cell>
          <cell r="AU461">
            <v>9.6774193548387094E-2</v>
          </cell>
          <cell r="AW461">
            <v>6.4516129032258063E-2</v>
          </cell>
          <cell r="AX461">
            <v>0.13333333333333333</v>
          </cell>
        </row>
        <row r="462">
          <cell r="C462" t="str">
            <v>Key / Fall River / 62 County St 2</v>
          </cell>
          <cell r="D462" t="str">
            <v>Cape Cod Area Office</v>
          </cell>
          <cell r="E462">
            <v>6.4516129032258063E-2</v>
          </cell>
        </row>
        <row r="463">
          <cell r="C463" t="str">
            <v>Key / Fall River / 62 County St 3</v>
          </cell>
          <cell r="D463" t="str">
            <v>Fall River Area Office</v>
          </cell>
          <cell r="E463">
            <v>0.64516129032258063</v>
          </cell>
          <cell r="F463">
            <v>0.45161290322580649</v>
          </cell>
          <cell r="G463">
            <v>1.0666666666666669</v>
          </cell>
          <cell r="H463">
            <v>3.161290322580645</v>
          </cell>
          <cell r="I463">
            <v>7.7</v>
          </cell>
          <cell r="J463">
            <v>9.935483870967742</v>
          </cell>
          <cell r="K463">
            <v>9.193548387096774</v>
          </cell>
          <cell r="L463">
            <v>9.7857142857142847</v>
          </cell>
          <cell r="M463">
            <v>9.3225806451612918</v>
          </cell>
          <cell r="N463">
            <v>11.8</v>
          </cell>
          <cell r="O463">
            <v>10.64516129032258</v>
          </cell>
          <cell r="P463">
            <v>11.566666666666666</v>
          </cell>
          <cell r="Q463">
            <v>12.225806451612902</v>
          </cell>
          <cell r="R463">
            <v>13.451612903225804</v>
          </cell>
          <cell r="S463">
            <v>13.666666666666668</v>
          </cell>
          <cell r="T463">
            <v>13.419354838709676</v>
          </cell>
          <cell r="U463">
            <v>14.6</v>
          </cell>
          <cell r="V463">
            <v>14.741935483870966</v>
          </cell>
          <cell r="W463">
            <v>14.967741935483872</v>
          </cell>
          <cell r="X463">
            <v>14.827586206896553</v>
          </cell>
          <cell r="Y463">
            <v>14.709677419354838</v>
          </cell>
          <cell r="Z463">
            <v>14.666666666666666</v>
          </cell>
          <cell r="AA463">
            <v>15</v>
          </cell>
          <cell r="AB463">
            <v>14.533333333333335</v>
          </cell>
          <cell r="AC463">
            <v>13.870967741935484</v>
          </cell>
          <cell r="AD463">
            <v>13.903225806451614</v>
          </cell>
          <cell r="AE463">
            <v>14.2</v>
          </cell>
          <cell r="AF463">
            <v>11.354838709677418</v>
          </cell>
          <cell r="AG463">
            <v>13.033333333333333</v>
          </cell>
          <cell r="AH463">
            <v>13.161290322580646</v>
          </cell>
          <cell r="AI463">
            <v>11.806451612903228</v>
          </cell>
          <cell r="AJ463">
            <v>10.5</v>
          </cell>
          <cell r="AK463">
            <v>11.548387096774194</v>
          </cell>
          <cell r="AL463">
            <v>14.133333333333333</v>
          </cell>
          <cell r="AM463">
            <v>12.580645161290324</v>
          </cell>
          <cell r="AN463">
            <v>13.733333333333333</v>
          </cell>
          <cell r="AO463">
            <v>14.387096774193552</v>
          </cell>
          <cell r="AP463">
            <v>11.838709677419358</v>
          </cell>
          <cell r="AQ463">
            <v>10.4</v>
          </cell>
          <cell r="AR463">
            <v>13.161290322580644</v>
          </cell>
          <cell r="AS463">
            <v>13.233333333333333</v>
          </cell>
          <cell r="AT463">
            <v>11.354838709677418</v>
          </cell>
          <cell r="AU463">
            <v>11.451612903225804</v>
          </cell>
          <cell r="AV463">
            <v>13.892857142857144</v>
          </cell>
          <cell r="AW463">
            <v>13.258064516129034</v>
          </cell>
          <cell r="AX463">
            <v>14.1</v>
          </cell>
          <cell r="AY463">
            <v>14.35483870967742</v>
          </cell>
          <cell r="AZ463">
            <v>14.7</v>
          </cell>
        </row>
        <row r="464">
          <cell r="C464" t="str">
            <v>Key / Fall River / 62 County St 4</v>
          </cell>
          <cell r="D464" t="str">
            <v>New Bedford Area Office</v>
          </cell>
          <cell r="E464">
            <v>2.8387096774193545</v>
          </cell>
          <cell r="F464">
            <v>2.3870967741935485</v>
          </cell>
          <cell r="G464">
            <v>1.7666666666666666</v>
          </cell>
          <cell r="H464">
            <v>1.3548387096774195</v>
          </cell>
          <cell r="I464">
            <v>0.8</v>
          </cell>
          <cell r="J464">
            <v>0.87096774193548387</v>
          </cell>
          <cell r="K464">
            <v>0.32258064516129031</v>
          </cell>
          <cell r="O464">
            <v>3.2258064516129031E-2</v>
          </cell>
          <cell r="P464">
            <v>6.6666666666666666E-2</v>
          </cell>
          <cell r="Q464">
            <v>0.19354838709677419</v>
          </cell>
          <cell r="Z464">
            <v>0.1</v>
          </cell>
          <cell r="AJ464">
            <v>0.75</v>
          </cell>
          <cell r="AL464">
            <v>6.6666666666666666E-2</v>
          </cell>
          <cell r="AP464">
            <v>0.22580645161290322</v>
          </cell>
          <cell r="AQ464">
            <v>0.16666666666666669</v>
          </cell>
          <cell r="AR464">
            <v>9.6774193548387094E-2</v>
          </cell>
          <cell r="AW464">
            <v>0.90322580645161288</v>
          </cell>
          <cell r="AX464">
            <v>0.3</v>
          </cell>
          <cell r="AY464">
            <v>9.6774193548387094E-2</v>
          </cell>
        </row>
        <row r="465">
          <cell r="C465" t="str">
            <v>Key / Fall River / 62 County St 5</v>
          </cell>
          <cell r="D465" t="str">
            <v>New Bedford Child and Family (Adop)</v>
          </cell>
          <cell r="AC465">
            <v>1</v>
          </cell>
          <cell r="AD465">
            <v>0.80645161290322576</v>
          </cell>
          <cell r="AO465">
            <v>0.25806451612903225</v>
          </cell>
          <cell r="AP465">
            <v>1</v>
          </cell>
          <cell r="AQ465">
            <v>1</v>
          </cell>
          <cell r="AR465">
            <v>1</v>
          </cell>
          <cell r="AS465">
            <v>1</v>
          </cell>
          <cell r="AT465">
            <v>1</v>
          </cell>
          <cell r="AU465">
            <v>0.32258064516129031</v>
          </cell>
        </row>
        <row r="466">
          <cell r="C466" t="str">
            <v>Key / Fall River / 62 County St 6</v>
          </cell>
          <cell r="D466" t="str">
            <v>Plymouth Area Office</v>
          </cell>
          <cell r="I466">
            <v>0.73333333333333339</v>
          </cell>
          <cell r="J466">
            <v>0.967741935483871</v>
          </cell>
          <cell r="K466">
            <v>0.93548387096774188</v>
          </cell>
          <cell r="L466">
            <v>1</v>
          </cell>
          <cell r="M466">
            <v>1</v>
          </cell>
          <cell r="N466">
            <v>1</v>
          </cell>
          <cell r="O466">
            <v>1</v>
          </cell>
          <cell r="P466">
            <v>0.33333333333333331</v>
          </cell>
          <cell r="AF466">
            <v>0.12903225806451613</v>
          </cell>
          <cell r="AI466">
            <v>6.4516129032258063E-2</v>
          </cell>
          <cell r="AJ466">
            <v>3.5714285714285712E-2</v>
          </cell>
          <cell r="AK466">
            <v>9.6774193548387094E-2</v>
          </cell>
        </row>
        <row r="467">
          <cell r="C467" t="str">
            <v>Key / Fall River / 62 County St 7</v>
          </cell>
          <cell r="D467" t="str">
            <v>Taunton/Attleboro Area Office</v>
          </cell>
          <cell r="E467">
            <v>1.806451612903226</v>
          </cell>
          <cell r="F467">
            <v>3.193548387096774</v>
          </cell>
          <cell r="G467">
            <v>2.8666666666666667</v>
          </cell>
          <cell r="H467">
            <v>1.032258064516129</v>
          </cell>
          <cell r="AU467">
            <v>0.90322580645161288</v>
          </cell>
          <cell r="AV467">
            <v>0.14285714285714285</v>
          </cell>
        </row>
        <row r="468">
          <cell r="C468" t="str">
            <v>Key / Methuen / 175 Lowell St 1</v>
          </cell>
          <cell r="D468" t="str">
            <v>Cape Ann Area Office</v>
          </cell>
          <cell r="AE468">
            <v>0.5</v>
          </cell>
          <cell r="AI468">
            <v>0.12903225806451613</v>
          </cell>
        </row>
        <row r="469">
          <cell r="C469" t="str">
            <v>Key / Methuen / 175 Lowell St 2</v>
          </cell>
          <cell r="D469" t="str">
            <v>Haverhill Area Office</v>
          </cell>
          <cell r="O469">
            <v>0.19354838709677419</v>
          </cell>
          <cell r="S469">
            <v>0.4</v>
          </cell>
          <cell r="T469">
            <v>0.74193548387096775</v>
          </cell>
          <cell r="AJ469">
            <v>7.1428571428571425E-2</v>
          </cell>
          <cell r="AN469">
            <v>6.6666666666666666E-2</v>
          </cell>
          <cell r="AR469">
            <v>0.967741935483871</v>
          </cell>
          <cell r="AS469">
            <v>0.3</v>
          </cell>
        </row>
        <row r="470">
          <cell r="C470" t="str">
            <v>Key / Methuen / 175 Lowell St 3</v>
          </cell>
          <cell r="D470" t="str">
            <v>Lawrence Area Office</v>
          </cell>
          <cell r="E470">
            <v>10.838709677419356</v>
          </cell>
          <cell r="F470">
            <v>11.064516129032258</v>
          </cell>
          <cell r="G470">
            <v>9.9333333333333336</v>
          </cell>
          <cell r="H470">
            <v>9.4838709677419359</v>
          </cell>
          <cell r="I470">
            <v>9.8666666666666671</v>
          </cell>
          <cell r="J470">
            <v>10.548387096774194</v>
          </cell>
          <cell r="K470">
            <v>10.58064516129032</v>
          </cell>
          <cell r="L470">
            <v>9.4285714285714288</v>
          </cell>
          <cell r="M470">
            <v>10</v>
          </cell>
          <cell r="N470">
            <v>11.5</v>
          </cell>
          <cell r="O470">
            <v>10.548387096774192</v>
          </cell>
          <cell r="P470">
            <v>9.9666666666666668</v>
          </cell>
          <cell r="Q470">
            <v>10.61290322580645</v>
          </cell>
          <cell r="R470">
            <v>9.8387096774193576</v>
          </cell>
          <cell r="S470">
            <v>8.4</v>
          </cell>
          <cell r="T470">
            <v>8.3548387096774182</v>
          </cell>
          <cell r="U470">
            <v>10.666666666666666</v>
          </cell>
          <cell r="V470">
            <v>9.064516129032258</v>
          </cell>
          <cell r="W470">
            <v>5</v>
          </cell>
          <cell r="X470">
            <v>5.6206896551724128</v>
          </cell>
          <cell r="Y470">
            <v>4.6774193548387091</v>
          </cell>
          <cell r="Z470">
            <v>4.8333333333333339</v>
          </cell>
          <cell r="AA470">
            <v>4.4193548387096779</v>
          </cell>
          <cell r="AB470">
            <v>4.7</v>
          </cell>
          <cell r="AC470">
            <v>3.5161290322580645</v>
          </cell>
          <cell r="AD470">
            <v>3.6451612903225805</v>
          </cell>
          <cell r="AE470">
            <v>0.7</v>
          </cell>
          <cell r="AF470">
            <v>3.8064516129032255</v>
          </cell>
          <cell r="AG470">
            <v>5.0666666666666664</v>
          </cell>
          <cell r="AH470">
            <v>5.161290322580645</v>
          </cell>
          <cell r="AI470">
            <v>2.870967741935484</v>
          </cell>
          <cell r="AJ470">
            <v>5.0357142857142865</v>
          </cell>
          <cell r="AK470">
            <v>4.387096774193548</v>
          </cell>
          <cell r="AL470">
            <v>4.5</v>
          </cell>
          <cell r="AM470">
            <v>5.5806451612903221</v>
          </cell>
          <cell r="AN470">
            <v>5.166666666666667</v>
          </cell>
          <cell r="AO470">
            <v>3.8064516129032251</v>
          </cell>
          <cell r="AP470">
            <v>5.290322580645161</v>
          </cell>
          <cell r="AQ470">
            <v>4.4000000000000004</v>
          </cell>
          <cell r="AR470">
            <v>4.225806451612903</v>
          </cell>
          <cell r="AS470">
            <v>4.8</v>
          </cell>
          <cell r="AT470">
            <v>4.7096774193548381</v>
          </cell>
          <cell r="AU470">
            <v>4.903225806451613</v>
          </cell>
          <cell r="AV470">
            <v>3.964285714285714</v>
          </cell>
          <cell r="AW470">
            <v>4.064516129032258</v>
          </cell>
          <cell r="AX470">
            <v>5.1333333333333329</v>
          </cell>
          <cell r="AY470">
            <v>5.903225806451613</v>
          </cell>
          <cell r="AZ470">
            <v>5.3</v>
          </cell>
        </row>
        <row r="471">
          <cell r="C471" t="str">
            <v>Key / Methuen / 175 Lowell St 4</v>
          </cell>
          <cell r="D471" t="str">
            <v>Lowell Area Office</v>
          </cell>
          <cell r="R471">
            <v>0.70967741935483875</v>
          </cell>
          <cell r="S471">
            <v>0.3</v>
          </cell>
          <cell r="T471">
            <v>0.41935483870967744</v>
          </cell>
          <cell r="U471">
            <v>3.3333333333333333E-2</v>
          </cell>
          <cell r="AC471">
            <v>0.35483870967741937</v>
          </cell>
          <cell r="AD471">
            <v>0.19354838709677419</v>
          </cell>
          <cell r="AE471">
            <v>0.6333333333333333</v>
          </cell>
          <cell r="AF471">
            <v>0.967741935483871</v>
          </cell>
          <cell r="AG471">
            <v>6.6666666666666666E-2</v>
          </cell>
          <cell r="AH471">
            <v>0.19354838709677419</v>
          </cell>
          <cell r="AI471">
            <v>0.38709677419354838</v>
          </cell>
          <cell r="AJ471">
            <v>0.64285714285714279</v>
          </cell>
          <cell r="AK471">
            <v>0.29032258064516125</v>
          </cell>
          <cell r="AM471">
            <v>3.2258064516129031E-2</v>
          </cell>
          <cell r="AN471">
            <v>3.3333333333333333E-2</v>
          </cell>
          <cell r="AR471">
            <v>0.16129032258064516</v>
          </cell>
          <cell r="AW471">
            <v>0.77419354838709675</v>
          </cell>
          <cell r="AX471">
            <v>0.56666666666666665</v>
          </cell>
        </row>
        <row r="472">
          <cell r="C472" t="str">
            <v>Key / Methuen / 175 Lowell St 5</v>
          </cell>
          <cell r="D472" t="str">
            <v>Lynn Area Office</v>
          </cell>
          <cell r="AB472">
            <v>0.46666666666666667</v>
          </cell>
          <cell r="AN472">
            <v>3.3333333333333333E-2</v>
          </cell>
          <cell r="AO472">
            <v>1</v>
          </cell>
          <cell r="AP472">
            <v>0.54838709677419351</v>
          </cell>
        </row>
        <row r="473">
          <cell r="C473" t="str">
            <v>Key / Methuen / 175 Lowell St 6</v>
          </cell>
          <cell r="D473" t="str">
            <v>North Central Area Office</v>
          </cell>
          <cell r="E473">
            <v>0.5161290322580645</v>
          </cell>
        </row>
        <row r="474">
          <cell r="C474" t="str">
            <v>Key / Methuen / 175 Lowell St 7</v>
          </cell>
          <cell r="D474" t="str">
            <v>Worcester East Area Office</v>
          </cell>
          <cell r="AX474">
            <v>0.16666666666666666</v>
          </cell>
        </row>
        <row r="475">
          <cell r="C475" t="str">
            <v>Key / Methuen / 19 Mystic St 1</v>
          </cell>
          <cell r="D475" t="str">
            <v>Cape Ann Area Office</v>
          </cell>
          <cell r="AL475">
            <v>6.6666666666666666E-2</v>
          </cell>
          <cell r="AW475">
            <v>6.4516129032258063E-2</v>
          </cell>
        </row>
        <row r="476">
          <cell r="C476" t="str">
            <v>Key / Methuen / 19 Mystic St 2</v>
          </cell>
          <cell r="D476" t="str">
            <v>Haverhill Area Office</v>
          </cell>
          <cell r="AB476">
            <v>0.7</v>
          </cell>
          <cell r="AC476">
            <v>0.19354838709677419</v>
          </cell>
          <cell r="AE476">
            <v>0.33333333333333331</v>
          </cell>
          <cell r="AG476">
            <v>3.3333333333333333E-2</v>
          </cell>
          <cell r="AQ476">
            <v>0.33333333333333331</v>
          </cell>
          <cell r="AR476">
            <v>0.35483870967741937</v>
          </cell>
          <cell r="AU476">
            <v>0.32258064516129031</v>
          </cell>
          <cell r="AV476">
            <v>0.6071428571428571</v>
          </cell>
        </row>
        <row r="477">
          <cell r="C477" t="str">
            <v>Key / Methuen / 19 Mystic St 3</v>
          </cell>
          <cell r="D477" t="str">
            <v>Lawrence Area Office</v>
          </cell>
          <cell r="V477">
            <v>0.80645161290322576</v>
          </cell>
          <cell r="W477">
            <v>5.5161290322580649</v>
          </cell>
          <cell r="X477">
            <v>5.5862068965517242</v>
          </cell>
          <cell r="Y477">
            <v>5.4838709677419359</v>
          </cell>
          <cell r="Z477">
            <v>5.7666666666666666</v>
          </cell>
          <cell r="AA477">
            <v>4.8387096774193541</v>
          </cell>
          <cell r="AB477">
            <v>5.6</v>
          </cell>
          <cell r="AC477">
            <v>4.064516129032258</v>
          </cell>
          <cell r="AD477">
            <v>5.096774193548387</v>
          </cell>
          <cell r="AE477">
            <v>4.4666666666666659</v>
          </cell>
          <cell r="AF477">
            <v>5.935483870967742</v>
          </cell>
          <cell r="AG477">
            <v>4.4666666666666668</v>
          </cell>
          <cell r="AH477">
            <v>3.967741935483871</v>
          </cell>
          <cell r="AI477">
            <v>4.032258064516129</v>
          </cell>
          <cell r="AJ477">
            <v>4.1428571428571423</v>
          </cell>
          <cell r="AK477">
            <v>4.193548387096774</v>
          </cell>
          <cell r="AL477">
            <v>3.3333333333333335</v>
          </cell>
          <cell r="AM477">
            <v>5.387096774193548</v>
          </cell>
          <cell r="AN477">
            <v>4.4333333333333336</v>
          </cell>
          <cell r="AO477">
            <v>3.6451612903225805</v>
          </cell>
          <cell r="AP477">
            <v>5.5161290322580641</v>
          </cell>
          <cell r="AQ477">
            <v>5</v>
          </cell>
          <cell r="AR477">
            <v>3.290322580645161</v>
          </cell>
          <cell r="AS477">
            <v>3.7333333333333334</v>
          </cell>
          <cell r="AT477">
            <v>3.4838709677419355</v>
          </cell>
          <cell r="AU477">
            <v>3</v>
          </cell>
          <cell r="AV477">
            <v>4.3214285714285712</v>
          </cell>
          <cell r="AW477">
            <v>4.419354838709677</v>
          </cell>
          <cell r="AX477">
            <v>5.3666666666666671</v>
          </cell>
          <cell r="AY477">
            <v>5.6774193548387091</v>
          </cell>
          <cell r="AZ477">
            <v>5.8666666666666663</v>
          </cell>
        </row>
        <row r="478">
          <cell r="C478" t="str">
            <v>Key / Methuen / 19 Mystic St 4</v>
          </cell>
          <cell r="D478" t="str">
            <v>Lowell Area Office</v>
          </cell>
          <cell r="Y478">
            <v>6.4516129032258063E-2</v>
          </cell>
          <cell r="AA478">
            <v>0.12903225806451613</v>
          </cell>
          <cell r="AD478">
            <v>0.5161290322580645</v>
          </cell>
          <cell r="AE478">
            <v>1</v>
          </cell>
          <cell r="AF478">
            <v>6.4516129032258063E-2</v>
          </cell>
          <cell r="AG478">
            <v>3.3333333333333333E-2</v>
          </cell>
          <cell r="AH478">
            <v>1.161290322580645</v>
          </cell>
          <cell r="AI478">
            <v>1.096774193548387</v>
          </cell>
          <cell r="AJ478">
            <v>0.85714285714285721</v>
          </cell>
          <cell r="AK478">
            <v>0.29032258064516131</v>
          </cell>
          <cell r="AL478">
            <v>0.46666666666666667</v>
          </cell>
          <cell r="AM478">
            <v>9.6774193548387094E-2</v>
          </cell>
          <cell r="AN478">
            <v>0.1</v>
          </cell>
          <cell r="AP478">
            <v>9.6774193548387094E-2</v>
          </cell>
          <cell r="AR478">
            <v>0.35483870967741937</v>
          </cell>
          <cell r="AS478">
            <v>0.9</v>
          </cell>
          <cell r="AT478">
            <v>1</v>
          </cell>
          <cell r="AU478">
            <v>0.22580645161290322</v>
          </cell>
        </row>
        <row r="479">
          <cell r="C479" t="str">
            <v>Key / Methuen / 19 Mystic St 5</v>
          </cell>
          <cell r="D479" t="str">
            <v>Lynn Area Office</v>
          </cell>
          <cell r="AP479">
            <v>3.2258064516129031E-2</v>
          </cell>
        </row>
        <row r="480">
          <cell r="C480" t="str">
            <v>Key / Methuen / 19 Mystic St 6</v>
          </cell>
          <cell r="D480" t="str">
            <v>New Bedford Child and Family (Adop)</v>
          </cell>
          <cell r="AT480">
            <v>1</v>
          </cell>
          <cell r="AU480">
            <v>0.61290322580645162</v>
          </cell>
        </row>
        <row r="481">
          <cell r="C481" t="str">
            <v>Key / Methuen / 19 Mystic St 7</v>
          </cell>
          <cell r="D481" t="str">
            <v>South Central Area Office</v>
          </cell>
          <cell r="AL481">
            <v>0.2</v>
          </cell>
        </row>
        <row r="482">
          <cell r="C482" t="str">
            <v>Key / Pittsfield / 369 West St 1</v>
          </cell>
          <cell r="D482" t="str">
            <v>Framingham Area Office</v>
          </cell>
          <cell r="N482">
            <v>3.3333333333333333E-2</v>
          </cell>
        </row>
        <row r="483">
          <cell r="C483" t="str">
            <v>Key / Pittsfield / 369 West St 2</v>
          </cell>
          <cell r="D483" t="str">
            <v>Greenfield Area Office</v>
          </cell>
          <cell r="AH483">
            <v>6.4516129032258063E-2</v>
          </cell>
        </row>
        <row r="484">
          <cell r="C484" t="str">
            <v>Key / Pittsfield / 369 West St 3</v>
          </cell>
          <cell r="D484" t="str">
            <v>Holyoke Area Office</v>
          </cell>
          <cell r="L484">
            <v>0.8571428571428571</v>
          </cell>
          <cell r="M484">
            <v>0.12903225806451613</v>
          </cell>
          <cell r="AD484">
            <v>0.45161290322580644</v>
          </cell>
          <cell r="AE484">
            <v>0.1</v>
          </cell>
          <cell r="AG484">
            <v>0.33333333333333337</v>
          </cell>
          <cell r="AI484">
            <v>6.4516129032258063E-2</v>
          </cell>
          <cell r="AJ484">
            <v>3.5714285714285712E-2</v>
          </cell>
          <cell r="AK484">
            <v>9.6774193548387094E-2</v>
          </cell>
        </row>
        <row r="485">
          <cell r="C485" t="str">
            <v>Key / Pittsfield / 369 West St 4</v>
          </cell>
          <cell r="D485" t="str">
            <v>North Central Area Office</v>
          </cell>
          <cell r="AQ485">
            <v>0.2</v>
          </cell>
        </row>
        <row r="486">
          <cell r="C486" t="str">
            <v>Key / Pittsfield / 369 West St 5</v>
          </cell>
          <cell r="D486" t="str">
            <v>Pittsfield Area Office</v>
          </cell>
          <cell r="E486">
            <v>9.387096774193548</v>
          </cell>
          <cell r="F486">
            <v>10.838709677419354</v>
          </cell>
          <cell r="G486">
            <v>9.8666666666666671</v>
          </cell>
          <cell r="H486">
            <v>11</v>
          </cell>
          <cell r="I486">
            <v>10.3</v>
          </cell>
          <cell r="J486">
            <v>10.096774193548388</v>
          </cell>
          <cell r="K486">
            <v>11.387096774193544</v>
          </cell>
          <cell r="L486">
            <v>10.571428571428573</v>
          </cell>
          <cell r="M486">
            <v>11.32258064516129</v>
          </cell>
          <cell r="N486">
            <v>10.066666666666668</v>
          </cell>
          <cell r="O486">
            <v>11.096774193548388</v>
          </cell>
          <cell r="P486">
            <v>9.5333333333333314</v>
          </cell>
          <cell r="Q486">
            <v>11.193548387096774</v>
          </cell>
          <cell r="R486">
            <v>11.354838709677416</v>
          </cell>
          <cell r="S486">
            <v>11.4</v>
          </cell>
          <cell r="T486">
            <v>11.677419354838708</v>
          </cell>
          <cell r="U486">
            <v>11.266666666666667</v>
          </cell>
          <cell r="V486">
            <v>11.709677419354838</v>
          </cell>
          <cell r="W486">
            <v>11.838709677419354</v>
          </cell>
          <cell r="X486">
            <v>11.896551724137931</v>
          </cell>
          <cell r="Y486">
            <v>11.93548387096774</v>
          </cell>
          <cell r="Z486">
            <v>12.033333333333333</v>
          </cell>
          <cell r="AA486">
            <v>12</v>
          </cell>
          <cell r="AB486">
            <v>11.866666666666667</v>
          </cell>
          <cell r="AC486">
            <v>11.67741935483871</v>
          </cell>
          <cell r="AD486">
            <v>10.774193548387094</v>
          </cell>
          <cell r="AE486">
            <v>11.333333333333334</v>
          </cell>
          <cell r="AF486">
            <v>11.193548387096776</v>
          </cell>
          <cell r="AG486">
            <v>10.433333333333334</v>
          </cell>
          <cell r="AH486">
            <v>10.483870967741936</v>
          </cell>
          <cell r="AI486">
            <v>11.29032258064516</v>
          </cell>
          <cell r="AJ486">
            <v>11.464285714285717</v>
          </cell>
          <cell r="AK486">
            <v>11.612903225806456</v>
          </cell>
          <cell r="AL486">
            <v>11.766666666666666</v>
          </cell>
          <cell r="AM486">
            <v>11.741935483870966</v>
          </cell>
          <cell r="AN486">
            <v>11.866666666666667</v>
          </cell>
          <cell r="AO486">
            <v>10.74193548387097</v>
          </cell>
          <cell r="AP486">
            <v>11.193548387096776</v>
          </cell>
          <cell r="AQ486">
            <v>11.066666666666666</v>
          </cell>
          <cell r="AR486">
            <v>11.32258064516129</v>
          </cell>
          <cell r="AS486">
            <v>11.466666666666665</v>
          </cell>
          <cell r="AT486">
            <v>11.67741935483871</v>
          </cell>
          <cell r="AU486">
            <v>11.161290322580644</v>
          </cell>
          <cell r="AV486">
            <v>11.607142857142856</v>
          </cell>
          <cell r="AW486">
            <v>12.838709677419358</v>
          </cell>
          <cell r="AX486">
            <v>13.233333333333333</v>
          </cell>
          <cell r="AY486">
            <v>12.516129032258066</v>
          </cell>
          <cell r="AZ486">
            <v>12.8</v>
          </cell>
        </row>
        <row r="487">
          <cell r="C487" t="str">
            <v>Key / Pittsfield / 369 West St 6</v>
          </cell>
          <cell r="D487" t="str">
            <v>Robert Van Wart Area Office</v>
          </cell>
          <cell r="Q487">
            <v>9.6774193548387094E-2</v>
          </cell>
          <cell r="S487">
            <v>0.1</v>
          </cell>
          <cell r="V487">
            <v>3.2258064516129031E-2</v>
          </cell>
          <cell r="X487">
            <v>3.4482758620689655E-2</v>
          </cell>
          <cell r="Y487">
            <v>9.6774193548387094E-2</v>
          </cell>
          <cell r="AB487">
            <v>0.1</v>
          </cell>
          <cell r="AF487">
            <v>0.16129032258064516</v>
          </cell>
          <cell r="AH487">
            <v>0.45161290322580644</v>
          </cell>
          <cell r="AQ487">
            <v>6.6666666666666666E-2</v>
          </cell>
          <cell r="AR487">
            <v>0.25806451612903225</v>
          </cell>
          <cell r="AX487">
            <v>3.3333333333333333E-2</v>
          </cell>
        </row>
        <row r="488">
          <cell r="C488" t="str">
            <v>Key / Pittsfield / 369 West St 7</v>
          </cell>
          <cell r="D488" t="str">
            <v>Springfield Area Office</v>
          </cell>
          <cell r="Q488">
            <v>0.29032258064516131</v>
          </cell>
          <cell r="AD488">
            <v>9.6774193548387094E-2</v>
          </cell>
          <cell r="AE488">
            <v>3.3333333333333333E-2</v>
          </cell>
          <cell r="AH488">
            <v>3.2258064516129031E-2</v>
          </cell>
          <cell r="AO488">
            <v>6.4516129032258063E-2</v>
          </cell>
        </row>
        <row r="489">
          <cell r="C489" t="str">
            <v>Key / Worcester / 2 Norton St 1</v>
          </cell>
          <cell r="D489" t="str">
            <v>North Central Area Office</v>
          </cell>
          <cell r="E489">
            <v>1.870967741935484</v>
          </cell>
          <cell r="F489">
            <v>1.7419354838709675</v>
          </cell>
          <cell r="G489">
            <v>0.8</v>
          </cell>
          <cell r="M489">
            <v>0.29032258064516131</v>
          </cell>
          <cell r="N489">
            <v>0.13333333333333333</v>
          </cell>
          <cell r="Q489">
            <v>0.19354838709677419</v>
          </cell>
          <cell r="R489">
            <v>1</v>
          </cell>
          <cell r="S489">
            <v>0.4</v>
          </cell>
          <cell r="AF489">
            <v>0.41935483870967744</v>
          </cell>
          <cell r="AS489">
            <v>3.3333333333333333E-2</v>
          </cell>
          <cell r="AT489">
            <v>0.80645161290322576</v>
          </cell>
          <cell r="AU489">
            <v>1</v>
          </cell>
          <cell r="AV489">
            <v>1</v>
          </cell>
        </row>
        <row r="490">
          <cell r="C490" t="str">
            <v>Key / Worcester / 2 Norton St 2</v>
          </cell>
          <cell r="D490" t="str">
            <v>South Central Area Office</v>
          </cell>
          <cell r="E490">
            <v>1</v>
          </cell>
          <cell r="F490">
            <v>1.096774193548387</v>
          </cell>
          <cell r="G490">
            <v>1.8</v>
          </cell>
          <cell r="H490">
            <v>1.8387096774193548</v>
          </cell>
          <cell r="I490">
            <v>1.8</v>
          </cell>
          <cell r="J490">
            <v>1.032258064516129</v>
          </cell>
          <cell r="K490">
            <v>1.7741935483870968</v>
          </cell>
          <cell r="L490">
            <v>1.4285714285714286</v>
          </cell>
          <cell r="M490">
            <v>2</v>
          </cell>
          <cell r="N490">
            <v>2.2333333333333334</v>
          </cell>
          <cell r="O490">
            <v>3</v>
          </cell>
          <cell r="P490">
            <v>2.5333333333333332</v>
          </cell>
          <cell r="Q490">
            <v>3.2258064516129031E-2</v>
          </cell>
          <cell r="R490">
            <v>0.32258064516129031</v>
          </cell>
          <cell r="S490">
            <v>2.2666666666666666</v>
          </cell>
          <cell r="T490">
            <v>3</v>
          </cell>
          <cell r="U490">
            <v>3</v>
          </cell>
          <cell r="V490">
            <v>2.5806451612903225</v>
          </cell>
          <cell r="W490">
            <v>2.741935483870968</v>
          </cell>
          <cell r="X490">
            <v>2.9655172413793105</v>
          </cell>
          <cell r="Y490">
            <v>3.67741935483871</v>
          </cell>
          <cell r="Z490">
            <v>4</v>
          </cell>
          <cell r="AA490">
            <v>4</v>
          </cell>
          <cell r="AB490">
            <v>3.0333333333333332</v>
          </cell>
          <cell r="AC490">
            <v>2.6774193548387095</v>
          </cell>
          <cell r="AD490">
            <v>2.7419354838709675</v>
          </cell>
          <cell r="AE490">
            <v>2.4</v>
          </cell>
          <cell r="AF490">
            <v>2</v>
          </cell>
          <cell r="AG490">
            <v>2</v>
          </cell>
          <cell r="AH490">
            <v>1.5483870967741935</v>
          </cell>
          <cell r="AI490">
            <v>1</v>
          </cell>
          <cell r="AJ490">
            <v>0.8571428571428571</v>
          </cell>
          <cell r="AL490">
            <v>0.56666666666666665</v>
          </cell>
          <cell r="AM490">
            <v>1.8064516129032258</v>
          </cell>
          <cell r="AN490">
            <v>2.6</v>
          </cell>
          <cell r="AO490">
            <v>1.6774193548387095</v>
          </cell>
          <cell r="AP490">
            <v>1.2580645161290323</v>
          </cell>
          <cell r="AQ490">
            <v>1.7666666666666666</v>
          </cell>
          <cell r="AR490">
            <v>3</v>
          </cell>
          <cell r="AS490">
            <v>3</v>
          </cell>
          <cell r="AT490">
            <v>2.6774193548387095</v>
          </cell>
          <cell r="AU490">
            <v>1.870967741935484</v>
          </cell>
          <cell r="AV490">
            <v>1.7857142857142858</v>
          </cell>
          <cell r="AW490">
            <v>1.967741935483871</v>
          </cell>
          <cell r="AX490">
            <v>2.2333333333333334</v>
          </cell>
          <cell r="AY490">
            <v>3.32258064516129</v>
          </cell>
          <cell r="AZ490">
            <v>3.9333333333333331</v>
          </cell>
        </row>
        <row r="491">
          <cell r="C491" t="str">
            <v>Key / Worcester / 2 Norton St 3</v>
          </cell>
          <cell r="D491" t="str">
            <v>Taunton/Attleboro Area Office</v>
          </cell>
          <cell r="Q491">
            <v>0.22580645161290322</v>
          </cell>
        </row>
        <row r="492">
          <cell r="C492" t="str">
            <v>Key / Worcester / 2 Norton St 4</v>
          </cell>
          <cell r="D492" t="str">
            <v>Worcester East Area Office</v>
          </cell>
          <cell r="E492">
            <v>4.580645161290323</v>
          </cell>
          <cell r="F492">
            <v>3.4838709677419355</v>
          </cell>
          <cell r="G492">
            <v>2.4666666666666668</v>
          </cell>
          <cell r="H492">
            <v>3.935483870967742</v>
          </cell>
          <cell r="I492">
            <v>3.8</v>
          </cell>
          <cell r="J492">
            <v>4.387096774193548</v>
          </cell>
          <cell r="K492">
            <v>4.129032258064516</v>
          </cell>
          <cell r="L492">
            <v>4.0357142857142856</v>
          </cell>
          <cell r="M492">
            <v>3.838709677419355</v>
          </cell>
          <cell r="N492">
            <v>4</v>
          </cell>
          <cell r="O492">
            <v>4.225806451612903</v>
          </cell>
          <cell r="P492">
            <v>3.9666666666666668</v>
          </cell>
          <cell r="Q492">
            <v>3.6451612903225805</v>
          </cell>
          <cell r="R492">
            <v>4.4516129032258061</v>
          </cell>
          <cell r="S492">
            <v>4.0333333333333332</v>
          </cell>
          <cell r="T492">
            <v>3.741935483870968</v>
          </cell>
          <cell r="U492">
            <v>4</v>
          </cell>
          <cell r="V492">
            <v>3.9677419354838706</v>
          </cell>
          <cell r="W492">
            <v>3.903225806451613</v>
          </cell>
          <cell r="X492">
            <v>4</v>
          </cell>
          <cell r="Y492">
            <v>3.2258064516129035</v>
          </cell>
          <cell r="Z492">
            <v>2.5</v>
          </cell>
          <cell r="AA492">
            <v>2.806451612903226</v>
          </cell>
          <cell r="AB492">
            <v>3.8</v>
          </cell>
          <cell r="AC492">
            <v>3.935483870967742</v>
          </cell>
          <cell r="AD492">
            <v>3.806451612903226</v>
          </cell>
          <cell r="AE492">
            <v>4.166666666666667</v>
          </cell>
          <cell r="AF492">
            <v>3.5161290322580645</v>
          </cell>
          <cell r="AG492">
            <v>3.6</v>
          </cell>
          <cell r="AH492">
            <v>3.4838709677419355</v>
          </cell>
          <cell r="AI492">
            <v>3.967741935483871</v>
          </cell>
          <cell r="AJ492">
            <v>4.3571428571428577</v>
          </cell>
          <cell r="AK492">
            <v>4.5483870967741939</v>
          </cell>
          <cell r="AL492">
            <v>5.9666666666666668</v>
          </cell>
          <cell r="AM492">
            <v>5.096774193548387</v>
          </cell>
          <cell r="AN492">
            <v>4.833333333333333</v>
          </cell>
          <cell r="AO492">
            <v>4.5483870967741939</v>
          </cell>
          <cell r="AP492">
            <v>3.612903225806452</v>
          </cell>
          <cell r="AQ492">
            <v>3.0666666666666664</v>
          </cell>
          <cell r="AR492">
            <v>3.6774193548387095</v>
          </cell>
          <cell r="AS492">
            <v>3.6666666666666665</v>
          </cell>
          <cell r="AT492">
            <v>1.5161290322580645</v>
          </cell>
          <cell r="AU492">
            <v>2.4838709677419355</v>
          </cell>
          <cell r="AV492">
            <v>3.8571428571428568</v>
          </cell>
          <cell r="AW492">
            <v>3.5806451612903225</v>
          </cell>
          <cell r="AX492">
            <v>4.6333333333333329</v>
          </cell>
          <cell r="AY492">
            <v>4.5483870967741939</v>
          </cell>
          <cell r="AZ492">
            <v>4</v>
          </cell>
        </row>
        <row r="493">
          <cell r="C493" t="str">
            <v>Key / Worcester / 2 Norton St 5</v>
          </cell>
          <cell r="D493" t="str">
            <v>Worcester West Area Office</v>
          </cell>
          <cell r="E493">
            <v>0.4838709677419355</v>
          </cell>
          <cell r="F493">
            <v>1.8064516129032255</v>
          </cell>
          <cell r="G493">
            <v>2</v>
          </cell>
          <cell r="H493">
            <v>2</v>
          </cell>
          <cell r="I493">
            <v>1.4</v>
          </cell>
          <cell r="J493">
            <v>2.8709677419354835</v>
          </cell>
          <cell r="K493">
            <v>3</v>
          </cell>
          <cell r="L493">
            <v>3</v>
          </cell>
          <cell r="M493">
            <v>2.5483870967741935</v>
          </cell>
          <cell r="N493">
            <v>2.7666666666666666</v>
          </cell>
          <cell r="O493">
            <v>2.709677419354839</v>
          </cell>
          <cell r="P493">
            <v>2.8</v>
          </cell>
          <cell r="Q493">
            <v>2.3870967741935485</v>
          </cell>
          <cell r="R493">
            <v>2.5483870967741935</v>
          </cell>
          <cell r="S493">
            <v>2.8666666666666667</v>
          </cell>
          <cell r="T493">
            <v>2.4516129032258065</v>
          </cell>
          <cell r="U493">
            <v>2.9333333333333336</v>
          </cell>
          <cell r="V493">
            <v>2.935483870967742</v>
          </cell>
          <cell r="W493">
            <v>2.838709677419355</v>
          </cell>
          <cell r="X493">
            <v>3</v>
          </cell>
          <cell r="Y493">
            <v>3</v>
          </cell>
          <cell r="Z493">
            <v>3</v>
          </cell>
          <cell r="AA493">
            <v>3</v>
          </cell>
          <cell r="AB493">
            <v>2.8</v>
          </cell>
          <cell r="AC493">
            <v>2.7741935483870965</v>
          </cell>
          <cell r="AD493">
            <v>3</v>
          </cell>
          <cell r="AE493">
            <v>2.833333333333333</v>
          </cell>
          <cell r="AF493">
            <v>1.935483870967742</v>
          </cell>
          <cell r="AG493">
            <v>1</v>
          </cell>
          <cell r="AH493">
            <v>3</v>
          </cell>
          <cell r="AI493">
            <v>2.5806451612903225</v>
          </cell>
          <cell r="AJ493">
            <v>2.4642857142857144</v>
          </cell>
          <cell r="AK493">
            <v>2.709677419354839</v>
          </cell>
          <cell r="AL493">
            <v>2.8</v>
          </cell>
          <cell r="AM493">
            <v>2.709677419354839</v>
          </cell>
          <cell r="AN493">
            <v>1.7333333333333334</v>
          </cell>
          <cell r="AO493">
            <v>3</v>
          </cell>
          <cell r="AP493">
            <v>3</v>
          </cell>
          <cell r="AQ493">
            <v>3</v>
          </cell>
          <cell r="AR493">
            <v>3</v>
          </cell>
          <cell r="AS493">
            <v>2.6333333333333333</v>
          </cell>
          <cell r="AT493">
            <v>2.7741935483870965</v>
          </cell>
          <cell r="AU493">
            <v>3</v>
          </cell>
          <cell r="AV493">
            <v>3</v>
          </cell>
          <cell r="AW493">
            <v>2.129032258064516</v>
          </cell>
          <cell r="AX493">
            <v>2.5</v>
          </cell>
          <cell r="AY493">
            <v>2</v>
          </cell>
          <cell r="AZ493">
            <v>2</v>
          </cell>
        </row>
        <row r="494">
          <cell r="C494" t="str">
            <v>LUK / Fitchburg / 101 South St 1</v>
          </cell>
          <cell r="D494" t="str">
            <v>Children's Friends Inc. (Adop)</v>
          </cell>
          <cell r="AV494">
            <v>0.6071428571428571</v>
          </cell>
          <cell r="AW494">
            <v>1</v>
          </cell>
          <cell r="AX494">
            <v>0.96666666666666667</v>
          </cell>
        </row>
        <row r="495">
          <cell r="C495" t="str">
            <v>LUK / Fitchburg / 101 South St 2</v>
          </cell>
          <cell r="D495" t="str">
            <v>Greenfield Area Office</v>
          </cell>
          <cell r="AJ495">
            <v>1</v>
          </cell>
          <cell r="AK495">
            <v>1</v>
          </cell>
          <cell r="AL495">
            <v>0.6</v>
          </cell>
        </row>
        <row r="496">
          <cell r="C496" t="str">
            <v>LUK / Fitchburg / 101 South St 3</v>
          </cell>
          <cell r="D496" t="str">
            <v>Haverhill Area Office</v>
          </cell>
          <cell r="O496">
            <v>0.22580645161290322</v>
          </cell>
        </row>
        <row r="497">
          <cell r="C497" t="str">
            <v>LUK / Fitchburg / 101 South St 4</v>
          </cell>
          <cell r="D497" t="str">
            <v>Lowell Area Office</v>
          </cell>
          <cell r="AG497">
            <v>1</v>
          </cell>
          <cell r="AH497">
            <v>0.967741935483871</v>
          </cell>
        </row>
        <row r="498">
          <cell r="C498" t="str">
            <v>LUK / Fitchburg / 101 South St 5</v>
          </cell>
          <cell r="D498" t="str">
            <v>Lutherans (Adop)</v>
          </cell>
          <cell r="AG498">
            <v>3.3333333333333333E-2</v>
          </cell>
        </row>
        <row r="499">
          <cell r="C499" t="str">
            <v>LUK / Fitchburg / 101 South St 6</v>
          </cell>
          <cell r="D499" t="str">
            <v>North Central Area Office</v>
          </cell>
          <cell r="E499">
            <v>3.4193548387096775</v>
          </cell>
          <cell r="F499">
            <v>4</v>
          </cell>
          <cell r="G499">
            <v>3.5</v>
          </cell>
          <cell r="H499">
            <v>2.3548387096774195</v>
          </cell>
          <cell r="I499">
            <v>3</v>
          </cell>
          <cell r="J499">
            <v>2.5483870967741935</v>
          </cell>
          <cell r="K499">
            <v>2</v>
          </cell>
          <cell r="L499">
            <v>2.7857142857142856</v>
          </cell>
          <cell r="M499">
            <v>3.8387096774193545</v>
          </cell>
          <cell r="N499">
            <v>3.5333333333333332</v>
          </cell>
          <cell r="O499">
            <v>2.6774193548387095</v>
          </cell>
          <cell r="P499">
            <v>4.4666666666666668</v>
          </cell>
          <cell r="Q499">
            <v>5.5483870967741939</v>
          </cell>
          <cell r="R499">
            <v>6.161290322580645</v>
          </cell>
          <cell r="S499">
            <v>6</v>
          </cell>
          <cell r="T499">
            <v>5.5806451612903221</v>
          </cell>
          <cell r="U499">
            <v>5.8666666666666671</v>
          </cell>
          <cell r="V499">
            <v>5.967741935483871</v>
          </cell>
          <cell r="W499">
            <v>5.258064516129032</v>
          </cell>
          <cell r="X499">
            <v>6</v>
          </cell>
          <cell r="Y499">
            <v>5.741935483870968</v>
          </cell>
          <cell r="Z499">
            <v>5.6666666666666661</v>
          </cell>
          <cell r="AA499">
            <v>5</v>
          </cell>
          <cell r="AB499">
            <v>5.1666666666666661</v>
          </cell>
          <cell r="AC499">
            <v>5.935483870967742</v>
          </cell>
          <cell r="AD499">
            <v>5.7741935483870961</v>
          </cell>
          <cell r="AE499">
            <v>5.6</v>
          </cell>
          <cell r="AF499">
            <v>6.096774193548387</v>
          </cell>
          <cell r="AG499">
            <v>4.3666666666666671</v>
          </cell>
          <cell r="AH499">
            <v>3.354838709677419</v>
          </cell>
          <cell r="AI499">
            <v>5.193548387096774</v>
          </cell>
          <cell r="AJ499">
            <v>5.0357142857142856</v>
          </cell>
          <cell r="AK499">
            <v>4.774193548387097</v>
          </cell>
          <cell r="AL499">
            <v>4.3</v>
          </cell>
          <cell r="AM499">
            <v>5</v>
          </cell>
          <cell r="AN499">
            <v>2.8</v>
          </cell>
          <cell r="AO499">
            <v>3.161290322580645</v>
          </cell>
          <cell r="AP499">
            <v>4.935483870967742</v>
          </cell>
          <cell r="AQ499">
            <v>5.0666666666666664</v>
          </cell>
          <cell r="AR499">
            <v>3.9677419354838706</v>
          </cell>
          <cell r="AS499">
            <v>4.833333333333333</v>
          </cell>
          <cell r="AT499">
            <v>5.419354838709677</v>
          </cell>
          <cell r="AU499">
            <v>5.290322580645161</v>
          </cell>
          <cell r="AV499">
            <v>2.2857142857142856</v>
          </cell>
          <cell r="AW499">
            <v>3.193548387096774</v>
          </cell>
          <cell r="AX499">
            <v>4.3</v>
          </cell>
          <cell r="AY499">
            <v>5.096774193548387</v>
          </cell>
          <cell r="AZ499">
            <v>6.1</v>
          </cell>
        </row>
        <row r="500">
          <cell r="C500" t="str">
            <v>LUK / Fitchburg / 101 South St 7</v>
          </cell>
          <cell r="D500" t="str">
            <v>South Central Area Office</v>
          </cell>
          <cell r="F500">
            <v>6.4516129032258063E-2</v>
          </cell>
          <cell r="G500">
            <v>0.13333333333333333</v>
          </cell>
          <cell r="H500">
            <v>0.45161290322580644</v>
          </cell>
          <cell r="I500">
            <v>0.5</v>
          </cell>
          <cell r="J500">
            <v>1.064516129032258</v>
          </cell>
          <cell r="K500">
            <v>1</v>
          </cell>
          <cell r="L500">
            <v>0.64285714285714279</v>
          </cell>
          <cell r="N500">
            <v>6.6666666666666666E-2</v>
          </cell>
          <cell r="AF500">
            <v>6.4516129032258063E-2</v>
          </cell>
          <cell r="AK500">
            <v>3.2258064516129031E-2</v>
          </cell>
          <cell r="AM500">
            <v>9.6774193548387094E-2</v>
          </cell>
          <cell r="AN500">
            <v>0.23333333333333334</v>
          </cell>
        </row>
        <row r="501">
          <cell r="C501" t="str">
            <v>LUK / Fitchburg / 101 South St 8</v>
          </cell>
          <cell r="D501" t="str">
            <v>Worcester East Area Office</v>
          </cell>
          <cell r="E501">
            <v>1.0322580645161292</v>
          </cell>
          <cell r="F501">
            <v>1.064516129032258</v>
          </cell>
          <cell r="G501">
            <v>1.1666666666666667</v>
          </cell>
          <cell r="H501">
            <v>1.838709677419355</v>
          </cell>
          <cell r="I501">
            <v>2</v>
          </cell>
          <cell r="J501">
            <v>2</v>
          </cell>
          <cell r="K501">
            <v>1.5483870967741935</v>
          </cell>
          <cell r="L501">
            <v>0.8214285714285714</v>
          </cell>
          <cell r="M501">
            <v>1</v>
          </cell>
          <cell r="N501">
            <v>0.9</v>
          </cell>
          <cell r="O501">
            <v>3.2258064516129031E-2</v>
          </cell>
          <cell r="R501">
            <v>0.12903225806451613</v>
          </cell>
          <cell r="S501">
            <v>3.3333333333333333E-2</v>
          </cell>
          <cell r="AA501">
            <v>3.2258064516129031E-2</v>
          </cell>
          <cell r="AH501">
            <v>0.90322580645161288</v>
          </cell>
          <cell r="AI501">
            <v>0.19354838709677419</v>
          </cell>
          <cell r="AN501">
            <v>0.46666666666666667</v>
          </cell>
          <cell r="AR501">
            <v>0.58064516129032262</v>
          </cell>
          <cell r="AX501">
            <v>6.6666666666666666E-2</v>
          </cell>
          <cell r="AY501">
            <v>0.22580645161290322</v>
          </cell>
        </row>
        <row r="502">
          <cell r="C502" t="str">
            <v>LUK / Fitchburg / 101 South St 9</v>
          </cell>
          <cell r="D502" t="str">
            <v>Worcester West Area Office</v>
          </cell>
          <cell r="E502">
            <v>1.064516129032258</v>
          </cell>
          <cell r="F502">
            <v>1.032258064516129</v>
          </cell>
          <cell r="G502">
            <v>0.8666666666666667</v>
          </cell>
          <cell r="H502">
            <v>1.096774193548387</v>
          </cell>
          <cell r="I502">
            <v>1.0333333333333334</v>
          </cell>
          <cell r="J502">
            <v>0.41935483870967744</v>
          </cell>
          <cell r="K502">
            <v>0.87096774193548387</v>
          </cell>
          <cell r="L502">
            <v>0.9285714285714286</v>
          </cell>
          <cell r="M502">
            <v>0.41935483870967744</v>
          </cell>
          <cell r="N502">
            <v>1</v>
          </cell>
          <cell r="O502">
            <v>1.032258064516129</v>
          </cell>
          <cell r="P502">
            <v>1</v>
          </cell>
          <cell r="Q502">
            <v>1</v>
          </cell>
          <cell r="R502">
            <v>1</v>
          </cell>
          <cell r="S502">
            <v>1.0333333333333334</v>
          </cell>
          <cell r="T502">
            <v>0.90322580645161288</v>
          </cell>
          <cell r="U502">
            <v>0.16666666666666666</v>
          </cell>
          <cell r="V502">
            <v>1</v>
          </cell>
          <cell r="W502">
            <v>1</v>
          </cell>
          <cell r="X502">
            <v>1</v>
          </cell>
          <cell r="Y502">
            <v>1</v>
          </cell>
          <cell r="Z502">
            <v>1.1000000000000001</v>
          </cell>
          <cell r="AA502">
            <v>1</v>
          </cell>
          <cell r="AB502">
            <v>1</v>
          </cell>
          <cell r="AC502">
            <v>0.80645161290322576</v>
          </cell>
          <cell r="AD502">
            <v>1</v>
          </cell>
          <cell r="AE502">
            <v>1.1333333333333333</v>
          </cell>
          <cell r="AF502">
            <v>0.93548387096774188</v>
          </cell>
          <cell r="AG502">
            <v>0.33333333333333331</v>
          </cell>
          <cell r="AH502">
            <v>1</v>
          </cell>
          <cell r="AI502">
            <v>1</v>
          </cell>
          <cell r="AJ502">
            <v>0.9642857142857143</v>
          </cell>
          <cell r="AK502">
            <v>3.2258064516129031E-2</v>
          </cell>
          <cell r="AL502">
            <v>0.26666666666666666</v>
          </cell>
          <cell r="AM502">
            <v>1.2903225806451613</v>
          </cell>
          <cell r="AN502">
            <v>1.2666666666666666</v>
          </cell>
          <cell r="AO502">
            <v>1.1935483870967742</v>
          </cell>
          <cell r="AP502">
            <v>1</v>
          </cell>
          <cell r="AQ502">
            <v>6.6666666666666666E-2</v>
          </cell>
          <cell r="AR502">
            <v>0.61290322580645162</v>
          </cell>
          <cell r="AS502">
            <v>1</v>
          </cell>
          <cell r="AT502">
            <v>1</v>
          </cell>
          <cell r="AU502">
            <v>1</v>
          </cell>
          <cell r="AV502">
            <v>0.35714285714285715</v>
          </cell>
          <cell r="AX502">
            <v>3.3333333333333333E-2</v>
          </cell>
          <cell r="AY502">
            <v>1.032258064516129</v>
          </cell>
          <cell r="AZ502">
            <v>0.56666666666666665</v>
          </cell>
        </row>
        <row r="503">
          <cell r="C503" t="str">
            <v>LUK / Fitchburg / 102 Day Street 1</v>
          </cell>
          <cell r="D503" t="str">
            <v>North Central Area Office</v>
          </cell>
          <cell r="E503">
            <v>0.87096774193548387</v>
          </cell>
          <cell r="F503">
            <v>1</v>
          </cell>
          <cell r="G503">
            <v>1</v>
          </cell>
          <cell r="H503">
            <v>0.87096774193548387</v>
          </cell>
          <cell r="I503">
            <v>1.3333333333333333</v>
          </cell>
          <cell r="J503">
            <v>1</v>
          </cell>
          <cell r="K503">
            <v>0.58064516129032262</v>
          </cell>
          <cell r="L503">
            <v>1</v>
          </cell>
          <cell r="M503">
            <v>1</v>
          </cell>
          <cell r="N503">
            <v>1.9666666666666668</v>
          </cell>
          <cell r="O503">
            <v>2.709677419354839</v>
          </cell>
          <cell r="P503">
            <v>2.5</v>
          </cell>
          <cell r="Q503">
            <v>1.3225806451612903</v>
          </cell>
          <cell r="R503">
            <v>1.1935483870967742</v>
          </cell>
          <cell r="S503">
            <v>1.6</v>
          </cell>
          <cell r="T503">
            <v>2.064516129032258</v>
          </cell>
          <cell r="U503">
            <v>2.0666666666666669</v>
          </cell>
          <cell r="V503">
            <v>1.8387096774193548</v>
          </cell>
          <cell r="W503">
            <v>2</v>
          </cell>
          <cell r="X503">
            <v>1.8620689655172415</v>
          </cell>
          <cell r="Y503">
            <v>0.4838709677419355</v>
          </cell>
          <cell r="AA503">
            <v>0.83870967741935476</v>
          </cell>
          <cell r="AB503">
            <v>2.8666666666666667</v>
          </cell>
          <cell r="AC503">
            <v>4.032258064516129</v>
          </cell>
          <cell r="AD503">
            <v>3.3225806451612905</v>
          </cell>
          <cell r="AE503">
            <v>2.8333333333333335</v>
          </cell>
          <cell r="AF503">
            <v>3.774193548387097</v>
          </cell>
          <cell r="AG503">
            <v>4.2333333333333334</v>
          </cell>
          <cell r="AH503">
            <v>4</v>
          </cell>
          <cell r="AI503">
            <v>3.8064516129032255</v>
          </cell>
          <cell r="AJ503">
            <v>3.8214285714285716</v>
          </cell>
          <cell r="AK503">
            <v>3.645161290322581</v>
          </cell>
          <cell r="AL503">
            <v>3.5</v>
          </cell>
          <cell r="AM503">
            <v>3.5806451612903225</v>
          </cell>
          <cell r="AN503">
            <v>3.4</v>
          </cell>
          <cell r="AO503">
            <v>3.709677419354839</v>
          </cell>
          <cell r="AP503">
            <v>2.4193548387096775</v>
          </cell>
        </row>
        <row r="504">
          <cell r="C504" t="str">
            <v>LUK / Fitchburg / 102 Day Street 2</v>
          </cell>
          <cell r="D504" t="str">
            <v>South Central Area Office</v>
          </cell>
          <cell r="F504">
            <v>6.4516129032258063E-2</v>
          </cell>
          <cell r="G504">
            <v>0.2</v>
          </cell>
          <cell r="H504">
            <v>0.32258064516129031</v>
          </cell>
          <cell r="I504">
            <v>1.0666666666666667</v>
          </cell>
          <cell r="J504">
            <v>0.61290322580645162</v>
          </cell>
          <cell r="K504">
            <v>0.93548387096774188</v>
          </cell>
          <cell r="L504">
            <v>0.39285714285714285</v>
          </cell>
          <cell r="M504">
            <v>0.83870967741935487</v>
          </cell>
          <cell r="Q504">
            <v>0.12903225806451613</v>
          </cell>
          <cell r="R504">
            <v>0.5161290322580645</v>
          </cell>
          <cell r="S504">
            <v>0.1</v>
          </cell>
          <cell r="T504">
            <v>3.2258064516129031E-2</v>
          </cell>
          <cell r="U504">
            <v>0.73333333333333328</v>
          </cell>
          <cell r="V504">
            <v>0.70967741935483863</v>
          </cell>
          <cell r="W504">
            <v>6.4516129032258063E-2</v>
          </cell>
          <cell r="Y504">
            <v>0.16129032258064516</v>
          </cell>
          <cell r="AC504">
            <v>0.58064516129032262</v>
          </cell>
          <cell r="AD504">
            <v>1.1612903225806452</v>
          </cell>
          <cell r="AE504">
            <v>0.96666666666666667</v>
          </cell>
          <cell r="AF504">
            <v>1</v>
          </cell>
          <cell r="AG504">
            <v>0.83333333333333326</v>
          </cell>
        </row>
        <row r="505">
          <cell r="C505" t="str">
            <v>LUK / Fitchburg / 102 Day Street 3</v>
          </cell>
          <cell r="D505" t="str">
            <v>Worcester East Area Office</v>
          </cell>
          <cell r="E505">
            <v>0.35483870967741937</v>
          </cell>
          <cell r="F505">
            <v>0.25806451612903225</v>
          </cell>
          <cell r="G505">
            <v>0.93333333333333335</v>
          </cell>
          <cell r="H505">
            <v>0.67741935483870963</v>
          </cell>
          <cell r="I505">
            <v>0.66666666666666663</v>
          </cell>
          <cell r="J505">
            <v>0.25806451612903225</v>
          </cell>
          <cell r="K505">
            <v>0.70967741935483875</v>
          </cell>
          <cell r="L505">
            <v>0.8571428571428571</v>
          </cell>
          <cell r="M505">
            <v>0.967741935483871</v>
          </cell>
          <cell r="N505">
            <v>0.7</v>
          </cell>
          <cell r="O505">
            <v>0.70967741935483875</v>
          </cell>
          <cell r="P505">
            <v>0.23333333333333334</v>
          </cell>
          <cell r="Q505">
            <v>0.74193548387096775</v>
          </cell>
          <cell r="R505">
            <v>1</v>
          </cell>
          <cell r="S505">
            <v>1</v>
          </cell>
          <cell r="T505">
            <v>1</v>
          </cell>
          <cell r="U505">
            <v>1</v>
          </cell>
          <cell r="V505">
            <v>1.3548387096774193</v>
          </cell>
          <cell r="W505">
            <v>1.903225806451613</v>
          </cell>
          <cell r="X505">
            <v>1.7931034482758621</v>
          </cell>
          <cell r="Y505">
            <v>0.64516129032258074</v>
          </cell>
          <cell r="Z505">
            <v>1.9666666666666666</v>
          </cell>
          <cell r="AA505">
            <v>2.3548387096774195</v>
          </cell>
          <cell r="AB505">
            <v>1.9333333333333333</v>
          </cell>
          <cell r="AC505">
            <v>0.58064516129032251</v>
          </cell>
          <cell r="AD505">
            <v>1.032258064516129</v>
          </cell>
          <cell r="AE505">
            <v>1.5</v>
          </cell>
          <cell r="AF505">
            <v>1.5161290322580645</v>
          </cell>
          <cell r="AG505">
            <v>1.5333333333333332</v>
          </cell>
          <cell r="AH505">
            <v>2.258064516129032</v>
          </cell>
          <cell r="AI505">
            <v>1.129032258064516</v>
          </cell>
          <cell r="AJ505">
            <v>2.1071428571428572</v>
          </cell>
          <cell r="AK505">
            <v>2</v>
          </cell>
          <cell r="AL505">
            <v>1.6333333333333333</v>
          </cell>
          <cell r="AM505">
            <v>1</v>
          </cell>
          <cell r="AN505">
            <v>1</v>
          </cell>
          <cell r="AO505">
            <v>1.129032258064516</v>
          </cell>
          <cell r="AP505">
            <v>1.2580645161290323</v>
          </cell>
          <cell r="AQ505">
            <v>1</v>
          </cell>
          <cell r="AR505">
            <v>1</v>
          </cell>
          <cell r="AS505">
            <v>0.5</v>
          </cell>
        </row>
        <row r="506">
          <cell r="C506" t="str">
            <v>LUK / Fitchburg / 102 Day Street 4</v>
          </cell>
          <cell r="D506" t="str">
            <v>Worcester West Area Office</v>
          </cell>
          <cell r="E506">
            <v>0.80645161290322576</v>
          </cell>
          <cell r="F506">
            <v>1</v>
          </cell>
          <cell r="G506">
            <v>1</v>
          </cell>
          <cell r="H506">
            <v>0.77419354838709675</v>
          </cell>
          <cell r="I506">
            <v>0.93333333333333335</v>
          </cell>
          <cell r="J506">
            <v>1.6129032258064515</v>
          </cell>
          <cell r="K506">
            <v>1.5483870967741935</v>
          </cell>
          <cell r="L506">
            <v>1</v>
          </cell>
          <cell r="M506">
            <v>1</v>
          </cell>
          <cell r="N506">
            <v>1</v>
          </cell>
          <cell r="O506">
            <v>1</v>
          </cell>
          <cell r="P506">
            <v>0.93333333333333335</v>
          </cell>
          <cell r="Q506">
            <v>1.3548387096774195</v>
          </cell>
          <cell r="R506">
            <v>1</v>
          </cell>
          <cell r="S506">
            <v>0.76666666666666672</v>
          </cell>
          <cell r="T506">
            <v>0.967741935483871</v>
          </cell>
          <cell r="U506">
            <v>1</v>
          </cell>
          <cell r="V506">
            <v>0.74193548387096775</v>
          </cell>
          <cell r="W506">
            <v>1</v>
          </cell>
          <cell r="X506">
            <v>0.75862068965517238</v>
          </cell>
          <cell r="Z506">
            <v>0.2</v>
          </cell>
          <cell r="AA506">
            <v>1</v>
          </cell>
          <cell r="AB506">
            <v>0.83333333333333326</v>
          </cell>
          <cell r="AC506">
            <v>0.90322580645161299</v>
          </cell>
          <cell r="AD506">
            <v>1.1935483870967742</v>
          </cell>
          <cell r="AE506">
            <v>0.9</v>
          </cell>
          <cell r="AF506">
            <v>2</v>
          </cell>
          <cell r="AG506">
            <v>2</v>
          </cell>
          <cell r="AH506">
            <v>1.7096774193548387</v>
          </cell>
          <cell r="AI506">
            <v>2</v>
          </cell>
          <cell r="AJ506">
            <v>1.6428571428571428</v>
          </cell>
          <cell r="AK506">
            <v>2.4838709677419355</v>
          </cell>
          <cell r="AL506">
            <v>2.5</v>
          </cell>
          <cell r="AM506">
            <v>2</v>
          </cell>
          <cell r="AN506">
            <v>2</v>
          </cell>
          <cell r="AO506">
            <v>1.6129032258064515</v>
          </cell>
          <cell r="AP506">
            <v>9.6774193548387094E-2</v>
          </cell>
        </row>
        <row r="507">
          <cell r="C507" t="str">
            <v>LUK / Fitchburg / 27 Myrtle Ave 1</v>
          </cell>
          <cell r="D507" t="str">
            <v>Lowell Area Office</v>
          </cell>
          <cell r="Z507">
            <v>3.3333333333333333E-2</v>
          </cell>
        </row>
        <row r="508">
          <cell r="C508" t="str">
            <v>LUK / Fitchburg / 27 Myrtle Ave 2</v>
          </cell>
          <cell r="D508" t="str">
            <v>North Central Area Office</v>
          </cell>
          <cell r="E508">
            <v>1.4816129032258065</v>
          </cell>
          <cell r="F508">
            <v>1.1612903225806452</v>
          </cell>
          <cell r="G508">
            <v>3.5333333333333332</v>
          </cell>
          <cell r="H508">
            <v>4.903225806451613</v>
          </cell>
          <cell r="I508">
            <v>5</v>
          </cell>
          <cell r="J508">
            <v>4.9677419354838701</v>
          </cell>
          <cell r="K508">
            <v>5.709677419354839</v>
          </cell>
          <cell r="L508">
            <v>3.8571428571428572</v>
          </cell>
          <cell r="M508">
            <v>4.6129032258064511</v>
          </cell>
          <cell r="N508">
            <v>5.4333333333333336</v>
          </cell>
          <cell r="O508">
            <v>5.032258064516129</v>
          </cell>
          <cell r="P508">
            <v>4.9000000000000004</v>
          </cell>
          <cell r="Q508">
            <v>5.290322580645161</v>
          </cell>
          <cell r="R508">
            <v>5.5483870967741931</v>
          </cell>
          <cell r="S508">
            <v>5.3</v>
          </cell>
          <cell r="T508">
            <v>4.967741935483871</v>
          </cell>
          <cell r="U508">
            <v>4.4000000000000004</v>
          </cell>
          <cell r="V508">
            <v>4.967741935483871</v>
          </cell>
          <cell r="W508">
            <v>4.7419354838709671</v>
          </cell>
          <cell r="X508">
            <v>4.4137931034482758</v>
          </cell>
          <cell r="Y508">
            <v>4.870967741935484</v>
          </cell>
          <cell r="Z508">
            <v>5</v>
          </cell>
          <cell r="AA508">
            <v>4.935483870967742</v>
          </cell>
          <cell r="AB508">
            <v>3.4666666666666668</v>
          </cell>
          <cell r="AC508">
            <v>2.193548387096774</v>
          </cell>
          <cell r="AD508">
            <v>2.612903225806452</v>
          </cell>
          <cell r="AE508">
            <v>1</v>
          </cell>
          <cell r="AF508">
            <v>0.61290322580645162</v>
          </cell>
          <cell r="AG508">
            <v>1.7333333333333334</v>
          </cell>
          <cell r="AH508">
            <v>2.193548387096774</v>
          </cell>
          <cell r="AI508">
            <v>2.3870967741935485</v>
          </cell>
          <cell r="AJ508">
            <v>3.0357142857142856</v>
          </cell>
          <cell r="AK508">
            <v>2.935483870967742</v>
          </cell>
          <cell r="AL508">
            <v>3.0333333333333332</v>
          </cell>
          <cell r="AM508">
            <v>3</v>
          </cell>
          <cell r="AN508">
            <v>2.8</v>
          </cell>
          <cell r="AO508">
            <v>2.612903225806452</v>
          </cell>
          <cell r="AP508">
            <v>1.903225806451613</v>
          </cell>
          <cell r="AQ508">
            <v>3</v>
          </cell>
          <cell r="AR508">
            <v>1.6774193548387097</v>
          </cell>
          <cell r="AS508">
            <v>1.4666666666666668</v>
          </cell>
          <cell r="AT508">
            <v>1.096774193548387</v>
          </cell>
          <cell r="AU508">
            <v>2.6451612903225805</v>
          </cell>
          <cell r="AV508">
            <v>3</v>
          </cell>
          <cell r="AW508">
            <v>1.6129032258064515</v>
          </cell>
          <cell r="AY508">
            <v>1.3870967741935485</v>
          </cell>
          <cell r="AZ508">
            <v>2.2333333333333334</v>
          </cell>
        </row>
        <row r="509">
          <cell r="C509" t="str">
            <v>LUK / Fitchburg / 27 Myrtle Ave 3</v>
          </cell>
          <cell r="D509" t="str">
            <v>South Central Area Office</v>
          </cell>
          <cell r="E509">
            <v>6.4516129032258063E-2</v>
          </cell>
          <cell r="F509">
            <v>0.87096774193548387</v>
          </cell>
          <cell r="I509">
            <v>3.3333333333333333E-2</v>
          </cell>
          <cell r="J509">
            <v>6.4516129032258063E-2</v>
          </cell>
          <cell r="L509">
            <v>7.1428571428571425E-2</v>
          </cell>
          <cell r="Q509">
            <v>3.2258064516129031E-2</v>
          </cell>
          <cell r="U509">
            <v>0.13333333333333333</v>
          </cell>
          <cell r="AB509">
            <v>0.13333333333333333</v>
          </cell>
          <cell r="AG509">
            <v>0.33333333333333331</v>
          </cell>
          <cell r="AH509">
            <v>0.77419354838709675</v>
          </cell>
          <cell r="AI509">
            <v>1</v>
          </cell>
          <cell r="AJ509">
            <v>1.2142857142857142</v>
          </cell>
          <cell r="AK509">
            <v>1.129032258064516</v>
          </cell>
          <cell r="AL509">
            <v>1</v>
          </cell>
          <cell r="AM509">
            <v>1</v>
          </cell>
          <cell r="AN509">
            <v>1.1000000000000001</v>
          </cell>
          <cell r="AO509">
            <v>1</v>
          </cell>
          <cell r="AP509">
            <v>1</v>
          </cell>
          <cell r="AQ509">
            <v>0.5</v>
          </cell>
          <cell r="AR509">
            <v>1</v>
          </cell>
          <cell r="AS509">
            <v>0.83333333333333337</v>
          </cell>
          <cell r="AT509">
            <v>3.2258064516129031E-2</v>
          </cell>
          <cell r="AV509">
            <v>7.1428571428571425E-2</v>
          </cell>
        </row>
        <row r="510">
          <cell r="C510" t="str">
            <v>LUK / Fitchburg / 27 Myrtle Ave 4</v>
          </cell>
          <cell r="D510" t="str">
            <v>Worcester East Area Office</v>
          </cell>
          <cell r="E510">
            <v>2</v>
          </cell>
          <cell r="F510">
            <v>3.225806451612903</v>
          </cell>
          <cell r="G510">
            <v>1.7</v>
          </cell>
          <cell r="H510">
            <v>0.54838709677419351</v>
          </cell>
          <cell r="I510">
            <v>1.9333333333333333</v>
          </cell>
          <cell r="J510">
            <v>1.064516129032258</v>
          </cell>
          <cell r="K510">
            <v>1.032258064516129</v>
          </cell>
          <cell r="L510">
            <v>0.8214285714285714</v>
          </cell>
          <cell r="M510">
            <v>1</v>
          </cell>
          <cell r="N510">
            <v>1.4666666666666668</v>
          </cell>
          <cell r="O510">
            <v>1.935483870967742</v>
          </cell>
          <cell r="P510">
            <v>1.8333333333333335</v>
          </cell>
          <cell r="Q510">
            <v>2.258064516129032</v>
          </cell>
          <cell r="R510">
            <v>2.064516129032258</v>
          </cell>
          <cell r="S510">
            <v>2</v>
          </cell>
          <cell r="T510">
            <v>2.032258064516129</v>
          </cell>
          <cell r="U510">
            <v>2.1333333333333333</v>
          </cell>
          <cell r="V510">
            <v>2.064516129032258</v>
          </cell>
          <cell r="W510">
            <v>2.032258064516129</v>
          </cell>
          <cell r="X510">
            <v>2.2758620689655173</v>
          </cell>
          <cell r="Y510">
            <v>2.064516129032258</v>
          </cell>
          <cell r="Z510">
            <v>2</v>
          </cell>
          <cell r="AA510">
            <v>1.7741935483870968</v>
          </cell>
          <cell r="AB510">
            <v>1.8666666666666667</v>
          </cell>
          <cell r="AC510">
            <v>2.4193548387096775</v>
          </cell>
          <cell r="AD510">
            <v>2.0645161290322585</v>
          </cell>
          <cell r="AE510">
            <v>1.7333333333333334</v>
          </cell>
          <cell r="AF510">
            <v>1.7096774193548387</v>
          </cell>
          <cell r="AG510">
            <v>1</v>
          </cell>
          <cell r="AH510">
            <v>1.096774193548387</v>
          </cell>
          <cell r="AI510">
            <v>1.903225806451613</v>
          </cell>
          <cell r="AJ510">
            <v>1.1071428571428572</v>
          </cell>
          <cell r="AK510">
            <v>1.161290322580645</v>
          </cell>
          <cell r="AL510">
            <v>1.4666666666666668</v>
          </cell>
          <cell r="AM510">
            <v>2.096774193548387</v>
          </cell>
          <cell r="AN510">
            <v>2.1333333333333333</v>
          </cell>
          <cell r="AO510">
            <v>1.6451612903225807</v>
          </cell>
          <cell r="AP510">
            <v>2.4838709677419355</v>
          </cell>
          <cell r="AQ510">
            <v>1.9666666666666668</v>
          </cell>
          <cell r="AR510">
            <v>1.7741935483870968</v>
          </cell>
          <cell r="AS510">
            <v>0.26666666666666666</v>
          </cell>
          <cell r="AT510">
            <v>2.064516129032258</v>
          </cell>
          <cell r="AU510">
            <v>2.161290322580645</v>
          </cell>
          <cell r="AV510">
            <v>2.8214285714285716</v>
          </cell>
          <cell r="AW510">
            <v>3</v>
          </cell>
          <cell r="AX510">
            <v>2.8333333333333335</v>
          </cell>
          <cell r="AY510">
            <v>1.2580645161290323</v>
          </cell>
          <cell r="AZ510">
            <v>1.7</v>
          </cell>
        </row>
        <row r="511">
          <cell r="C511" t="str">
            <v>LUK / Fitchburg / 27 Myrtle Ave 5</v>
          </cell>
          <cell r="D511" t="str">
            <v>Worcester West Area Office</v>
          </cell>
          <cell r="E511">
            <v>1.7419354838709675</v>
          </cell>
          <cell r="F511">
            <v>1.5161290322580645</v>
          </cell>
          <cell r="G511">
            <v>2.1666666666666665</v>
          </cell>
          <cell r="H511">
            <v>1.903225806451613</v>
          </cell>
          <cell r="I511">
            <v>1.0333333333333334</v>
          </cell>
          <cell r="J511">
            <v>2</v>
          </cell>
          <cell r="K511">
            <v>1.8064516129032255</v>
          </cell>
          <cell r="L511">
            <v>2.0714285714285712</v>
          </cell>
          <cell r="M511">
            <v>2</v>
          </cell>
          <cell r="N511">
            <v>2.0666666666666664</v>
          </cell>
          <cell r="O511">
            <v>2</v>
          </cell>
          <cell r="P511">
            <v>1.9666666666666668</v>
          </cell>
          <cell r="Q511">
            <v>1.7096774193548385</v>
          </cell>
          <cell r="R511">
            <v>1.4838709677419355</v>
          </cell>
          <cell r="S511">
            <v>2.1</v>
          </cell>
          <cell r="T511">
            <v>1.7419354838709677</v>
          </cell>
          <cell r="U511">
            <v>2.0333333333333332</v>
          </cell>
          <cell r="V511">
            <v>2</v>
          </cell>
          <cell r="W511">
            <v>2.129032258064516</v>
          </cell>
          <cell r="X511">
            <v>2</v>
          </cell>
          <cell r="Y511">
            <v>2.096774193548387</v>
          </cell>
          <cell r="Z511">
            <v>1.8333333333333333</v>
          </cell>
          <cell r="AA511">
            <v>2</v>
          </cell>
          <cell r="AB511">
            <v>2</v>
          </cell>
          <cell r="AC511">
            <v>1.6451612903225805</v>
          </cell>
          <cell r="AD511">
            <v>1.4193548387096775</v>
          </cell>
          <cell r="AE511">
            <v>2</v>
          </cell>
          <cell r="AF511">
            <v>1.903225806451613</v>
          </cell>
          <cell r="AG511">
            <v>1</v>
          </cell>
          <cell r="AH511">
            <v>1</v>
          </cell>
          <cell r="AI511">
            <v>1</v>
          </cell>
          <cell r="AJ511">
            <v>0.35714285714285715</v>
          </cell>
          <cell r="AL511">
            <v>0.2</v>
          </cell>
          <cell r="AM511">
            <v>1</v>
          </cell>
          <cell r="AN511">
            <v>0.83333333333333337</v>
          </cell>
          <cell r="AO511">
            <v>0.22580645161290322</v>
          </cell>
          <cell r="AP511">
            <v>1.2258064516129032</v>
          </cell>
          <cell r="AQ511">
            <v>1</v>
          </cell>
          <cell r="AR511">
            <v>1.7419354838709675</v>
          </cell>
          <cell r="AS511">
            <v>1.2</v>
          </cell>
          <cell r="AT511">
            <v>1</v>
          </cell>
          <cell r="AU511">
            <v>1</v>
          </cell>
          <cell r="AV511">
            <v>0.85714285714285721</v>
          </cell>
          <cell r="AW511">
            <v>0.67741935483870974</v>
          </cell>
          <cell r="AX511">
            <v>1</v>
          </cell>
          <cell r="AY511">
            <v>1</v>
          </cell>
          <cell r="AZ511">
            <v>0.9</v>
          </cell>
        </row>
        <row r="512">
          <cell r="C512" t="str">
            <v>LUK / Fitchburg / 27 Myrtle Ave 6</v>
          </cell>
          <cell r="D512" t="str">
            <v>(blank)</v>
          </cell>
          <cell r="G512">
            <v>3.3333333333333333E-2</v>
          </cell>
        </row>
        <row r="513">
          <cell r="C513" t="str">
            <v>LUK / Fitchburg / 846 Westminster 1</v>
          </cell>
          <cell r="D513" t="str">
            <v>North Central Area Office</v>
          </cell>
          <cell r="AP513">
            <v>0.19354838709677419</v>
          </cell>
          <cell r="AQ513">
            <v>2.8333333333333335</v>
          </cell>
          <cell r="AR513">
            <v>3.7419354838709671</v>
          </cell>
          <cell r="AS513">
            <v>3.7666666666666666</v>
          </cell>
          <cell r="AT513">
            <v>3.290322580645161</v>
          </cell>
          <cell r="AU513">
            <v>1.6774193548387097</v>
          </cell>
          <cell r="AV513">
            <v>2.3214285714285712</v>
          </cell>
          <cell r="AW513">
            <v>4.709677419354839</v>
          </cell>
          <cell r="AX513">
            <v>4.9000000000000004</v>
          </cell>
          <cell r="AY513">
            <v>3.8064516129032255</v>
          </cell>
          <cell r="AZ513">
            <v>3.2</v>
          </cell>
        </row>
        <row r="514">
          <cell r="C514" t="str">
            <v>LUK / Fitchburg / 846 Westminster 2</v>
          </cell>
          <cell r="D514" t="str">
            <v>South Central Area Office</v>
          </cell>
          <cell r="AT514">
            <v>3.2258064516129031E-2</v>
          </cell>
          <cell r="AW514">
            <v>3.2258064516129031E-2</v>
          </cell>
          <cell r="AX514">
            <v>0.1</v>
          </cell>
        </row>
        <row r="515">
          <cell r="C515" t="str">
            <v>LUK / Fitchburg / 846 Westminster 3</v>
          </cell>
          <cell r="D515" t="str">
            <v>Worcester East Area Office</v>
          </cell>
          <cell r="AQ515">
            <v>0.1</v>
          </cell>
          <cell r="AR515">
            <v>0.64516129032258063</v>
          </cell>
          <cell r="AS515">
            <v>0.73333333333333339</v>
          </cell>
          <cell r="AT515">
            <v>1</v>
          </cell>
          <cell r="AU515">
            <v>1.3548387096774195</v>
          </cell>
          <cell r="AV515">
            <v>2.8571428571428572</v>
          </cell>
          <cell r="AW515">
            <v>1</v>
          </cell>
          <cell r="AX515">
            <v>1.6</v>
          </cell>
          <cell r="AY515">
            <v>2.193548387096774</v>
          </cell>
          <cell r="AZ515">
            <v>1.6333333333333335</v>
          </cell>
        </row>
        <row r="516">
          <cell r="C516" t="str">
            <v>LUK / Fitchburg / 846 Westminster 4</v>
          </cell>
          <cell r="D516" t="str">
            <v>Worcester West Area Office</v>
          </cell>
          <cell r="AP516">
            <v>0.32258064516129031</v>
          </cell>
          <cell r="AQ516">
            <v>1.9333333333333333</v>
          </cell>
          <cell r="AR516">
            <v>1.3870967741935485</v>
          </cell>
          <cell r="AS516">
            <v>1</v>
          </cell>
          <cell r="AT516">
            <v>1.096774193548387</v>
          </cell>
          <cell r="AU516">
            <v>2.032258064516129</v>
          </cell>
          <cell r="AV516">
            <v>1.1428571428571428</v>
          </cell>
          <cell r="AW516">
            <v>2</v>
          </cell>
          <cell r="AX516">
            <v>1.7666666666666668</v>
          </cell>
          <cell r="AY516">
            <v>2.032258064516129</v>
          </cell>
          <cell r="AZ516">
            <v>1.8666666666666667</v>
          </cell>
        </row>
        <row r="517">
          <cell r="C517" t="str">
            <v>LUK / Fitchburg / 846 Westminster 5</v>
          </cell>
          <cell r="D517" t="str">
            <v>(blank)</v>
          </cell>
          <cell r="AZ517">
            <v>0.2</v>
          </cell>
        </row>
        <row r="518">
          <cell r="C518" t="str">
            <v>NFI / Arlington /23 Maple St 1</v>
          </cell>
          <cell r="D518" t="str">
            <v>Arlington Area Office</v>
          </cell>
          <cell r="G518">
            <v>1.8333333333333335</v>
          </cell>
          <cell r="H518">
            <v>1.7096774193548387</v>
          </cell>
          <cell r="I518">
            <v>1.8</v>
          </cell>
          <cell r="J518">
            <v>1.9032258064516128</v>
          </cell>
          <cell r="K518">
            <v>1.7096774193548387</v>
          </cell>
          <cell r="L518">
            <v>1.6785714285714286</v>
          </cell>
          <cell r="M518">
            <v>1.6774193548387095</v>
          </cell>
          <cell r="N518">
            <v>1.6</v>
          </cell>
          <cell r="O518">
            <v>1.9354838709677418</v>
          </cell>
          <cell r="P518">
            <v>1.8</v>
          </cell>
          <cell r="Q518">
            <v>1.935483870967742</v>
          </cell>
          <cell r="R518">
            <v>2</v>
          </cell>
          <cell r="S518">
            <v>1.3333333333333335</v>
          </cell>
          <cell r="T518">
            <v>1</v>
          </cell>
          <cell r="U518">
            <v>1.5333333333333334</v>
          </cell>
          <cell r="V518">
            <v>1.3225806451612903</v>
          </cell>
          <cell r="W518">
            <v>1.8064516129032258</v>
          </cell>
          <cell r="X518">
            <v>1.896551724137931</v>
          </cell>
          <cell r="Y518">
            <v>2.193548387096774</v>
          </cell>
          <cell r="Z518">
            <v>1.7</v>
          </cell>
          <cell r="AA518">
            <v>2</v>
          </cell>
          <cell r="AB518">
            <v>2</v>
          </cell>
          <cell r="AC518">
            <v>1.3870967741935483</v>
          </cell>
          <cell r="AD518">
            <v>2.129032258064516</v>
          </cell>
          <cell r="AE518">
            <v>2.0666666666666669</v>
          </cell>
          <cell r="AF518">
            <v>2.225806451612903</v>
          </cell>
          <cell r="AG518">
            <v>2.0333333333333332</v>
          </cell>
          <cell r="AH518">
            <v>1.7419354838709675</v>
          </cell>
          <cell r="AI518">
            <v>1.7096774193548387</v>
          </cell>
          <cell r="AJ518">
            <v>1.25</v>
          </cell>
          <cell r="AK518">
            <v>1.8387096774193548</v>
          </cell>
          <cell r="AL518">
            <v>2</v>
          </cell>
          <cell r="AM518">
            <v>2</v>
          </cell>
          <cell r="AN518">
            <v>2.1</v>
          </cell>
          <cell r="AO518">
            <v>2</v>
          </cell>
          <cell r="AP518">
            <v>1.6451612903225805</v>
          </cell>
          <cell r="AQ518">
            <v>1.7666666666666666</v>
          </cell>
          <cell r="AR518">
            <v>1.8709677419354838</v>
          </cell>
          <cell r="AS518">
            <v>2.333333333333333</v>
          </cell>
          <cell r="AT518">
            <v>1.9677419354838708</v>
          </cell>
          <cell r="AU518">
            <v>1.9032258064516128</v>
          </cell>
          <cell r="AV518">
            <v>2.3571428571428572</v>
          </cell>
          <cell r="AW518">
            <v>2.5483870967741935</v>
          </cell>
          <cell r="AX518">
            <v>1.8</v>
          </cell>
          <cell r="AY518">
            <v>1.4193548387096775</v>
          </cell>
          <cell r="AZ518">
            <v>2.0333333333333332</v>
          </cell>
        </row>
        <row r="519">
          <cell r="C519" t="str">
            <v>NFI / Arlington /23 Maple St 2</v>
          </cell>
          <cell r="D519" t="str">
            <v>Cambridge Area Office</v>
          </cell>
          <cell r="G519">
            <v>1.5666666666666669</v>
          </cell>
          <cell r="H519">
            <v>1.6451612903225805</v>
          </cell>
          <cell r="I519">
            <v>1.9</v>
          </cell>
          <cell r="J519">
            <v>1.8387096774193548</v>
          </cell>
          <cell r="K519">
            <v>1.8064516129032258</v>
          </cell>
          <cell r="L519">
            <v>1.8928571428571428</v>
          </cell>
          <cell r="M519">
            <v>1.6129032258064515</v>
          </cell>
          <cell r="N519">
            <v>2</v>
          </cell>
          <cell r="O519">
            <v>1.7096774193548387</v>
          </cell>
          <cell r="P519">
            <v>0.86666666666666659</v>
          </cell>
          <cell r="Q519">
            <v>1.3870967741935485</v>
          </cell>
          <cell r="R519">
            <v>1.8064516129032258</v>
          </cell>
          <cell r="S519">
            <v>0.56666666666666665</v>
          </cell>
          <cell r="T519">
            <v>0.5161290322580645</v>
          </cell>
          <cell r="U519">
            <v>1.7666666666666666</v>
          </cell>
          <cell r="V519">
            <v>1.6129032258064515</v>
          </cell>
          <cell r="W519">
            <v>1.6774193548387095</v>
          </cell>
          <cell r="X519">
            <v>2</v>
          </cell>
          <cell r="Y519">
            <v>1.7741935483870965</v>
          </cell>
          <cell r="Z519">
            <v>1.6333333333333333</v>
          </cell>
          <cell r="AA519">
            <v>1.870967741935484</v>
          </cell>
          <cell r="AB519">
            <v>1.6333333333333333</v>
          </cell>
          <cell r="AC519">
            <v>2</v>
          </cell>
          <cell r="AD519">
            <v>0.77419354838709675</v>
          </cell>
          <cell r="AE519">
            <v>0.2</v>
          </cell>
          <cell r="AF519">
            <v>1.7419354838709675</v>
          </cell>
          <cell r="AG519">
            <v>2.0333333333333332</v>
          </cell>
          <cell r="AH519">
            <v>2</v>
          </cell>
          <cell r="AI519">
            <v>1.4838709677419355</v>
          </cell>
          <cell r="AJ519">
            <v>0.75</v>
          </cell>
          <cell r="AK519">
            <v>1.935483870967742</v>
          </cell>
          <cell r="AL519">
            <v>1.5666666666666667</v>
          </cell>
          <cell r="AM519">
            <v>1.741935483870968</v>
          </cell>
          <cell r="AN519">
            <v>1.4333333333333333</v>
          </cell>
          <cell r="AO519">
            <v>2</v>
          </cell>
          <cell r="AP519">
            <v>1.7419354838709677</v>
          </cell>
          <cell r="AQ519">
            <v>0.8666666666666667</v>
          </cell>
          <cell r="AR519">
            <v>1.1935483870967742</v>
          </cell>
          <cell r="AS519">
            <v>1.2666666666666666</v>
          </cell>
          <cell r="AT519">
            <v>1.4516129032258065</v>
          </cell>
          <cell r="AU519">
            <v>1.7096774193548387</v>
          </cell>
          <cell r="AV519">
            <v>2</v>
          </cell>
          <cell r="AW519">
            <v>1.8064516129032258</v>
          </cell>
          <cell r="AX519">
            <v>1.8</v>
          </cell>
          <cell r="AY519">
            <v>1.7741935483870968</v>
          </cell>
          <cell r="AZ519">
            <v>1.7333333333333334</v>
          </cell>
        </row>
        <row r="520">
          <cell r="C520" t="str">
            <v>NFI / Arlington /23 Maple St 3</v>
          </cell>
          <cell r="D520" t="str">
            <v>Cambridge Fam &amp; Child Srvcs (Adop)</v>
          </cell>
          <cell r="AR520">
            <v>0.41935483870967744</v>
          </cell>
          <cell r="AS520">
            <v>1</v>
          </cell>
          <cell r="AT520">
            <v>0.32258064516129031</v>
          </cell>
        </row>
        <row r="521">
          <cell r="C521" t="str">
            <v>NFI / Arlington /23 Maple St 4</v>
          </cell>
          <cell r="D521" t="str">
            <v>Coastal Area Office</v>
          </cell>
          <cell r="N521">
            <v>0.1</v>
          </cell>
          <cell r="O521">
            <v>6.4516129032258063E-2</v>
          </cell>
          <cell r="S521">
            <v>0.13333333333333333</v>
          </cell>
        </row>
        <row r="522">
          <cell r="C522" t="str">
            <v>NFI / Arlington /23 Maple St 5</v>
          </cell>
          <cell r="D522" t="str">
            <v>Framingham Area Office</v>
          </cell>
          <cell r="I522">
            <v>3.3333333333333333E-2</v>
          </cell>
          <cell r="M522">
            <v>0.41935483870967738</v>
          </cell>
          <cell r="R522">
            <v>0.12903225806451613</v>
          </cell>
          <cell r="T522">
            <v>0.38709677419354838</v>
          </cell>
          <cell r="U522">
            <v>1</v>
          </cell>
          <cell r="V522">
            <v>0.93548387096774199</v>
          </cell>
          <cell r="W522">
            <v>0.5161290322580645</v>
          </cell>
          <cell r="Z522">
            <v>0.26666666666666666</v>
          </cell>
          <cell r="AE522">
            <v>3.3333333333333333E-2</v>
          </cell>
          <cell r="AH522">
            <v>3.2258064516129031E-2</v>
          </cell>
          <cell r="AJ522">
            <v>3.5714285714285712E-2</v>
          </cell>
          <cell r="AK522">
            <v>3.2258064516129031E-2</v>
          </cell>
          <cell r="AN522">
            <v>6.6666666666666666E-2</v>
          </cell>
          <cell r="AX522">
            <v>0.13333333333333333</v>
          </cell>
          <cell r="AY522">
            <v>0.22580645161290322</v>
          </cell>
        </row>
        <row r="523">
          <cell r="C523" t="str">
            <v>NFI / Arlington /23 Maple St 6</v>
          </cell>
          <cell r="D523" t="str">
            <v>Greenfield Area Office</v>
          </cell>
          <cell r="AD523">
            <v>0.16129032258064516</v>
          </cell>
          <cell r="AE523">
            <v>3.3333333333333333E-2</v>
          </cell>
        </row>
        <row r="524">
          <cell r="C524" t="str">
            <v>NFI / Arlington /23 Maple St 7</v>
          </cell>
          <cell r="D524" t="str">
            <v>Lynn Area Office</v>
          </cell>
          <cell r="AO524">
            <v>0.967741935483871</v>
          </cell>
          <cell r="AP524">
            <v>0.83870967741935487</v>
          </cell>
        </row>
        <row r="525">
          <cell r="C525" t="str">
            <v>NFI / Arlington /23 Maple St 8</v>
          </cell>
          <cell r="D525" t="str">
            <v>Malden Area Office</v>
          </cell>
          <cell r="G525">
            <v>0.8666666666666667</v>
          </cell>
          <cell r="H525">
            <v>1.7419354838709677</v>
          </cell>
          <cell r="I525">
            <v>1.8666666666666667</v>
          </cell>
          <cell r="J525">
            <v>1.8064516129032258</v>
          </cell>
          <cell r="K525">
            <v>1.9032258064516128</v>
          </cell>
          <cell r="L525">
            <v>1.5357142857142856</v>
          </cell>
          <cell r="M525">
            <v>1.5161290322580645</v>
          </cell>
          <cell r="N525">
            <v>2</v>
          </cell>
          <cell r="O525">
            <v>2</v>
          </cell>
          <cell r="P525">
            <v>2.9</v>
          </cell>
          <cell r="Q525">
            <v>2.064516129032258</v>
          </cell>
          <cell r="R525">
            <v>1.7419354838709675</v>
          </cell>
          <cell r="S525">
            <v>1.7666666666666666</v>
          </cell>
          <cell r="T525">
            <v>1.2903225806451613</v>
          </cell>
          <cell r="U525">
            <v>0.96666666666666667</v>
          </cell>
          <cell r="V525">
            <v>1</v>
          </cell>
          <cell r="W525">
            <v>1.5483870967741935</v>
          </cell>
          <cell r="X525">
            <v>2</v>
          </cell>
          <cell r="Y525">
            <v>1.3548387096774195</v>
          </cell>
          <cell r="Z525">
            <v>1.7</v>
          </cell>
          <cell r="AA525">
            <v>1.7741935483870965</v>
          </cell>
          <cell r="AB525">
            <v>1.6</v>
          </cell>
          <cell r="AC525">
            <v>1.967741935483871</v>
          </cell>
          <cell r="AD525">
            <v>0.45161290322580644</v>
          </cell>
          <cell r="AF525">
            <v>1.4193548387096775</v>
          </cell>
          <cell r="AG525">
            <v>1.4</v>
          </cell>
          <cell r="AH525">
            <v>1.129032258064516</v>
          </cell>
          <cell r="AI525">
            <v>1.7096774193548385</v>
          </cell>
          <cell r="AJ525">
            <v>2</v>
          </cell>
          <cell r="AK525">
            <v>1.838709677419355</v>
          </cell>
          <cell r="AL525">
            <v>1.7</v>
          </cell>
          <cell r="AM525">
            <v>2</v>
          </cell>
          <cell r="AN525">
            <v>1.7</v>
          </cell>
          <cell r="AO525">
            <v>0.967741935483871</v>
          </cell>
          <cell r="AP525">
            <v>0.64516129032258063</v>
          </cell>
          <cell r="AQ525">
            <v>2</v>
          </cell>
          <cell r="AR525">
            <v>1.4193548387096775</v>
          </cell>
          <cell r="AS525">
            <v>1</v>
          </cell>
          <cell r="AT525">
            <v>1.4516129032258065</v>
          </cell>
          <cell r="AU525">
            <v>1.7096774193548385</v>
          </cell>
          <cell r="AV525">
            <v>1.0357142857142858</v>
          </cell>
          <cell r="AW525">
            <v>1.064516129032258</v>
          </cell>
          <cell r="AX525">
            <v>2</v>
          </cell>
          <cell r="AY525">
            <v>2</v>
          </cell>
          <cell r="AZ525">
            <v>1.6</v>
          </cell>
        </row>
        <row r="526">
          <cell r="C526" t="str">
            <v>NFI / Arlington /23 Maple St 9</v>
          </cell>
          <cell r="D526" t="str">
            <v>Plymouth Area Office</v>
          </cell>
          <cell r="M526">
            <v>9.6774193548387094E-2</v>
          </cell>
        </row>
        <row r="527">
          <cell r="C527" t="str">
            <v>NFI / Arlington /23 Maple St 10</v>
          </cell>
          <cell r="D527" t="str">
            <v>South Central Area Office</v>
          </cell>
          <cell r="AG527">
            <v>6.6666666666666666E-2</v>
          </cell>
          <cell r="AJ527">
            <v>0.14285714285714285</v>
          </cell>
        </row>
        <row r="528">
          <cell r="C528" t="str">
            <v>Old Colony Y/Brockton/917R Montello 1</v>
          </cell>
          <cell r="D528" t="str">
            <v>Brockton Area Office</v>
          </cell>
          <cell r="E528">
            <v>8.0967741935483861</v>
          </cell>
          <cell r="F528">
            <v>8.1612903225806441</v>
          </cell>
          <cell r="G528">
            <v>9.1666666666666661</v>
          </cell>
          <cell r="H528">
            <v>8.5806451612903238</v>
          </cell>
          <cell r="I528">
            <v>9.9</v>
          </cell>
          <cell r="J528">
            <v>10.580645161290322</v>
          </cell>
          <cell r="K528">
            <v>11.193548387096774</v>
          </cell>
          <cell r="L528">
            <v>10.75</v>
          </cell>
          <cell r="M528">
            <v>12.258064516129034</v>
          </cell>
          <cell r="N528">
            <v>12.1</v>
          </cell>
          <cell r="O528">
            <v>11.32258064516129</v>
          </cell>
          <cell r="P528">
            <v>15.033333333333335</v>
          </cell>
          <cell r="Q528">
            <v>12.161290322580642</v>
          </cell>
          <cell r="R528">
            <v>9.6774193548387082</v>
          </cell>
          <cell r="S528">
            <v>9.8333333333333339</v>
          </cell>
          <cell r="T528">
            <v>9.9354838709677402</v>
          </cell>
          <cell r="U528">
            <v>11.6</v>
          </cell>
          <cell r="V528">
            <v>10.96774193548387</v>
          </cell>
          <cell r="W528">
            <v>10.258064516129032</v>
          </cell>
          <cell r="X528">
            <v>9.3793103448275854</v>
          </cell>
          <cell r="Y528">
            <v>9.9677419354838719</v>
          </cell>
          <cell r="Z528">
            <v>10.6</v>
          </cell>
          <cell r="AA528">
            <v>11.516129032258066</v>
          </cell>
          <cell r="AB528">
            <v>9.2666666666666657</v>
          </cell>
          <cell r="AC528">
            <v>9.7096774193548381</v>
          </cell>
          <cell r="AD528">
            <v>9.8064516129032278</v>
          </cell>
          <cell r="AE528">
            <v>11.433333333333334</v>
          </cell>
          <cell r="AF528">
            <v>11.806451612903226</v>
          </cell>
          <cell r="AG528">
            <v>10.266666666666666</v>
          </cell>
          <cell r="AH528">
            <v>11.419354838709678</v>
          </cell>
          <cell r="AI528">
            <v>11.193548387096776</v>
          </cell>
          <cell r="AJ528">
            <v>9.4642857142857153</v>
          </cell>
          <cell r="AK528">
            <v>9.2258064516129057</v>
          </cell>
          <cell r="AL528">
            <v>9.1</v>
          </cell>
          <cell r="AM528">
            <v>9.5806451612903238</v>
          </cell>
          <cell r="AN528">
            <v>10.3</v>
          </cell>
          <cell r="AO528">
            <v>8.3548387096774199</v>
          </cell>
          <cell r="AP528">
            <v>6.0967741935483861</v>
          </cell>
          <cell r="AQ528">
            <v>8.0666666666666664</v>
          </cell>
          <cell r="AR528">
            <v>7</v>
          </cell>
          <cell r="AS528">
            <v>5.0999999999999996</v>
          </cell>
          <cell r="AT528">
            <v>7.612903225806452</v>
          </cell>
          <cell r="AU528">
            <v>9.5161290322580641</v>
          </cell>
          <cell r="AV528">
            <v>10.142857142857146</v>
          </cell>
          <cell r="AW528">
            <v>10.032258064516128</v>
          </cell>
          <cell r="AX528">
            <v>8.4666666666666668</v>
          </cell>
          <cell r="AY528">
            <v>9.4838709677419359</v>
          </cell>
          <cell r="AZ528">
            <v>7.6333333333333337</v>
          </cell>
        </row>
        <row r="529">
          <cell r="C529" t="str">
            <v>Old Colony Y/Brockton/917R Montello 2</v>
          </cell>
          <cell r="D529" t="str">
            <v>Coastal Area Office</v>
          </cell>
          <cell r="AL529">
            <v>0.26666666666666666</v>
          </cell>
          <cell r="AO529">
            <v>0.80645161290322576</v>
          </cell>
          <cell r="AP529">
            <v>0.64516129032258063</v>
          </cell>
          <cell r="AQ529">
            <v>0.7</v>
          </cell>
        </row>
        <row r="530">
          <cell r="C530" t="str">
            <v>Old Colony Y/Brockton/917R Montello 3</v>
          </cell>
          <cell r="D530" t="str">
            <v>Fall River Area Office</v>
          </cell>
          <cell r="O530">
            <v>0.22580645161290322</v>
          </cell>
          <cell r="P530">
            <v>0.1</v>
          </cell>
          <cell r="Q530">
            <v>0.22580645161290322</v>
          </cell>
          <cell r="R530">
            <v>1</v>
          </cell>
          <cell r="S530">
            <v>1</v>
          </cell>
          <cell r="T530">
            <v>0.58064516129032262</v>
          </cell>
          <cell r="V530">
            <v>6.4516129032258063E-2</v>
          </cell>
          <cell r="Y530">
            <v>3.2258064516129031E-2</v>
          </cell>
          <cell r="Z530">
            <v>0.3</v>
          </cell>
          <cell r="AB530">
            <v>0.33333333333333337</v>
          </cell>
          <cell r="AC530">
            <v>1</v>
          </cell>
          <cell r="AD530">
            <v>1.096774193548387</v>
          </cell>
          <cell r="AE530">
            <v>0.3</v>
          </cell>
          <cell r="AX530">
            <v>3.3333333333333333E-2</v>
          </cell>
          <cell r="AY530">
            <v>0.35483870967741937</v>
          </cell>
          <cell r="AZ530">
            <v>0.3</v>
          </cell>
        </row>
        <row r="531">
          <cell r="C531" t="str">
            <v>Old Colony Y/Brockton/917R Montello 4</v>
          </cell>
          <cell r="D531" t="str">
            <v>New Bedford Area Office</v>
          </cell>
          <cell r="M531">
            <v>3.2258064516129031E-2</v>
          </cell>
          <cell r="Z531">
            <v>0.3666666666666667</v>
          </cell>
          <cell r="AB531">
            <v>0.13333333333333333</v>
          </cell>
          <cell r="AC531">
            <v>0.93548387096774188</v>
          </cell>
          <cell r="AJ531">
            <v>7.1428571428571425E-2</v>
          </cell>
          <cell r="AN531">
            <v>0.13333333333333333</v>
          </cell>
          <cell r="AO531">
            <v>9.6774193548387094E-2</v>
          </cell>
          <cell r="AP531">
            <v>1.1612903225806452</v>
          </cell>
          <cell r="AQ531">
            <v>1.2666666666666666</v>
          </cell>
          <cell r="AR531">
            <v>0.77419354838709675</v>
          </cell>
          <cell r="AS531">
            <v>0.76666666666666672</v>
          </cell>
          <cell r="AY531">
            <v>0.83870967741935476</v>
          </cell>
          <cell r="AZ531">
            <v>1</v>
          </cell>
        </row>
        <row r="532">
          <cell r="C532" t="str">
            <v>Old Colony Y/Brockton/917R Montello 5</v>
          </cell>
          <cell r="D532" t="str">
            <v>Plymouth Area Office</v>
          </cell>
          <cell r="E532">
            <v>0.22580645161290322</v>
          </cell>
          <cell r="F532">
            <v>1.032258064516129</v>
          </cell>
          <cell r="G532">
            <v>1</v>
          </cell>
          <cell r="H532">
            <v>1.8387096774193548</v>
          </cell>
          <cell r="I532">
            <v>1.9</v>
          </cell>
          <cell r="J532">
            <v>0.45161290322580644</v>
          </cell>
          <cell r="N532">
            <v>0.33333333333333331</v>
          </cell>
          <cell r="T532">
            <v>0.32258064516129031</v>
          </cell>
          <cell r="AB532">
            <v>0.93333333333333335</v>
          </cell>
          <cell r="AC532">
            <v>9.6774193548387094E-2</v>
          </cell>
          <cell r="AD532">
            <v>0.16129032258064516</v>
          </cell>
          <cell r="AG532">
            <v>0.8</v>
          </cell>
          <cell r="AH532">
            <v>0.25806451612903225</v>
          </cell>
          <cell r="AJ532">
            <v>0.4642857142857143</v>
          </cell>
          <cell r="AK532">
            <v>0.61290322580645162</v>
          </cell>
          <cell r="AL532">
            <v>3.3333333333333333E-2</v>
          </cell>
          <cell r="AM532">
            <v>0.35483870967741937</v>
          </cell>
          <cell r="AN532">
            <v>0.1</v>
          </cell>
          <cell r="AO532">
            <v>1</v>
          </cell>
          <cell r="AP532">
            <v>0.35483870967741937</v>
          </cell>
          <cell r="AR532">
            <v>0.87096774193548387</v>
          </cell>
          <cell r="AS532">
            <v>0.76666666666666672</v>
          </cell>
          <cell r="AU532">
            <v>0.77419354838709675</v>
          </cell>
          <cell r="AV532">
            <v>1</v>
          </cell>
          <cell r="AW532">
            <v>1</v>
          </cell>
          <cell r="AX532">
            <v>1</v>
          </cell>
          <cell r="AY532">
            <v>0.58064516129032251</v>
          </cell>
          <cell r="AZ532">
            <v>0.76666666666666672</v>
          </cell>
        </row>
        <row r="533">
          <cell r="C533" t="str">
            <v>Old Colony Y/Brockton/917R Montello 6</v>
          </cell>
          <cell r="D533" t="str">
            <v>Solutions for Living (PAS SE)</v>
          </cell>
          <cell r="AK533">
            <v>0.93548387096774188</v>
          </cell>
          <cell r="AL533">
            <v>1</v>
          </cell>
          <cell r="AM533">
            <v>1</v>
          </cell>
          <cell r="AN533">
            <v>0.7</v>
          </cell>
        </row>
        <row r="534">
          <cell r="C534" t="str">
            <v>Old Colony Y/Brockton/917R Montello 7</v>
          </cell>
          <cell r="D534" t="str">
            <v>Taunton/Attleboro Area Office</v>
          </cell>
          <cell r="L534">
            <v>0.39285714285714285</v>
          </cell>
          <cell r="S534">
            <v>0.1</v>
          </cell>
          <cell r="T534">
            <v>0.32258064516129031</v>
          </cell>
          <cell r="V534">
            <v>0.61290322580645162</v>
          </cell>
          <cell r="W534">
            <v>0.87096774193548387</v>
          </cell>
          <cell r="X534">
            <v>0.17241379310344829</v>
          </cell>
          <cell r="Y534">
            <v>0.29032258064516125</v>
          </cell>
          <cell r="Z534">
            <v>0.3</v>
          </cell>
          <cell r="AI534">
            <v>0.16129032258064516</v>
          </cell>
          <cell r="AJ534">
            <v>0.21428571428571427</v>
          </cell>
          <cell r="AO534">
            <v>0.38709677419354838</v>
          </cell>
          <cell r="AP534">
            <v>0.967741935483871</v>
          </cell>
          <cell r="AQ534">
            <v>1.1333333333333333</v>
          </cell>
          <cell r="AR534">
            <v>0.5161290322580645</v>
          </cell>
          <cell r="AS534">
            <v>0.7</v>
          </cell>
          <cell r="AT534">
            <v>0.74193548387096775</v>
          </cell>
          <cell r="AU534">
            <v>0.64516129032258063</v>
          </cell>
          <cell r="AV534">
            <v>0.39285714285714285</v>
          </cell>
        </row>
        <row r="535">
          <cell r="C535" t="str">
            <v>Old Colony Y/Fall River/199 N. Main 1</v>
          </cell>
          <cell r="D535" t="str">
            <v>Brockton Area Office</v>
          </cell>
          <cell r="Y535">
            <v>3.2258064516129031E-2</v>
          </cell>
          <cell r="AC535">
            <v>0.35483870967741937</v>
          </cell>
        </row>
        <row r="536">
          <cell r="C536" t="str">
            <v>Old Colony Y/Fall River/199 N. Main 2</v>
          </cell>
          <cell r="D536" t="str">
            <v>Fall River Area Office</v>
          </cell>
          <cell r="I536">
            <v>0.7</v>
          </cell>
          <cell r="J536">
            <v>0.61290322580645162</v>
          </cell>
          <cell r="V536">
            <v>0.25806451612903225</v>
          </cell>
          <cell r="W536">
            <v>3.2258064516129031E-2</v>
          </cell>
          <cell r="X536">
            <v>3.4482758620689655E-2</v>
          </cell>
          <cell r="Y536">
            <v>0.16129032258064516</v>
          </cell>
          <cell r="Z536">
            <v>3.3333333333333333E-2</v>
          </cell>
        </row>
        <row r="537">
          <cell r="C537" t="str">
            <v>Old Colony Y/Fall River/199 N. Main 3</v>
          </cell>
          <cell r="D537" t="str">
            <v>New Bedford Area Office</v>
          </cell>
          <cell r="I537">
            <v>12.633333333333333</v>
          </cell>
          <cell r="J537">
            <v>10.806451612903228</v>
          </cell>
          <cell r="K537">
            <v>12.29032258064516</v>
          </cell>
          <cell r="L537">
            <v>12.821428571428573</v>
          </cell>
          <cell r="M537">
            <v>12.516129032258066</v>
          </cell>
          <cell r="N537">
            <v>12.9</v>
          </cell>
          <cell r="O537">
            <v>12.225806451612904</v>
          </cell>
          <cell r="P537">
            <v>14.033333333333333</v>
          </cell>
          <cell r="Q537">
            <v>12.35483870967742</v>
          </cell>
          <cell r="R537">
            <v>11.903225806451612</v>
          </cell>
          <cell r="S537">
            <v>13.533333333333331</v>
          </cell>
          <cell r="T537">
            <v>13.7741935483871</v>
          </cell>
          <cell r="U537">
            <v>12.833333333333334</v>
          </cell>
          <cell r="V537">
            <v>12.483870967741936</v>
          </cell>
          <cell r="W537">
            <v>13.096774193548386</v>
          </cell>
          <cell r="X537">
            <v>13.448275862068966</v>
          </cell>
          <cell r="Y537">
            <v>13.290322580645162</v>
          </cell>
          <cell r="Z537">
            <v>13.866666666666667</v>
          </cell>
          <cell r="AA537">
            <v>11.548387096774194</v>
          </cell>
          <cell r="AB537">
            <v>5.9</v>
          </cell>
          <cell r="AC537">
            <v>8.193548387096774</v>
          </cell>
          <cell r="AD537">
            <v>1.3225806451612903</v>
          </cell>
        </row>
        <row r="538">
          <cell r="C538" t="str">
            <v>Old Colony Y/Fall River/199 N. Main 4</v>
          </cell>
          <cell r="D538" t="str">
            <v>Plymouth Area Office</v>
          </cell>
          <cell r="I538">
            <v>6.6666666666666666E-2</v>
          </cell>
          <cell r="L538">
            <v>0.9642857142857143</v>
          </cell>
          <cell r="M538">
            <v>1</v>
          </cell>
          <cell r="N538">
            <v>1</v>
          </cell>
          <cell r="O538">
            <v>1</v>
          </cell>
        </row>
        <row r="539">
          <cell r="C539" t="str">
            <v>Old Colony Y/Fall River/199 N. Main 5</v>
          </cell>
          <cell r="D539" t="str">
            <v>Taunton/Attleboro Area Office</v>
          </cell>
          <cell r="Q539">
            <v>0.70967741935483875</v>
          </cell>
          <cell r="R539">
            <v>0.25806451612903225</v>
          </cell>
          <cell r="AD539">
            <v>0.25806451612903225</v>
          </cell>
        </row>
        <row r="540">
          <cell r="C540" t="str">
            <v>Old Colony Y/NewBedford/106 bullard 1</v>
          </cell>
          <cell r="D540" t="str">
            <v>Brockton Area Office</v>
          </cell>
          <cell r="AA540">
            <v>3.2258064516129031E-2</v>
          </cell>
          <cell r="AB540">
            <v>0.43333333333333335</v>
          </cell>
          <cell r="AC540">
            <v>1</v>
          </cell>
          <cell r="AD540">
            <v>1.193548387096774</v>
          </cell>
          <cell r="AE540">
            <v>1</v>
          </cell>
          <cell r="AF540">
            <v>0.41935483870967738</v>
          </cell>
          <cell r="AH540">
            <v>9.6774193548387094E-2</v>
          </cell>
          <cell r="AI540">
            <v>0.38709677419354838</v>
          </cell>
          <cell r="AK540">
            <v>9.6774193548387094E-2</v>
          </cell>
          <cell r="AM540">
            <v>3.2258064516129031E-2</v>
          </cell>
          <cell r="AO540">
            <v>0.29032258064516131</v>
          </cell>
          <cell r="AP540">
            <v>1</v>
          </cell>
          <cell r="AQ540">
            <v>1</v>
          </cell>
          <cell r="AR540">
            <v>1</v>
          </cell>
          <cell r="AS540">
            <v>3.3333333333333333E-2</v>
          </cell>
          <cell r="AY540">
            <v>0.45161290322580644</v>
          </cell>
          <cell r="AZ540">
            <v>1.0333333333333334</v>
          </cell>
        </row>
        <row r="541">
          <cell r="C541" t="str">
            <v>Old Colony Y/NewBedford/106 bullard 2</v>
          </cell>
          <cell r="D541" t="str">
            <v>Cape Cod Area Office</v>
          </cell>
          <cell r="AW541">
            <v>9.6774193548387094E-2</v>
          </cell>
          <cell r="AY541">
            <v>3.2258064516129031E-2</v>
          </cell>
        </row>
        <row r="542">
          <cell r="C542" t="str">
            <v>Old Colony Y/NewBedford/106 bullard 3</v>
          </cell>
          <cell r="D542" t="str">
            <v>Fall River Area Office</v>
          </cell>
          <cell r="AW542">
            <v>1</v>
          </cell>
          <cell r="AX542">
            <v>6.6666666666666666E-2</v>
          </cell>
        </row>
        <row r="543">
          <cell r="C543" t="str">
            <v>Old Colony Y/NewBedford/106 bullard 4</v>
          </cell>
          <cell r="D543" t="str">
            <v>New Bedford Area Office</v>
          </cell>
          <cell r="AA543">
            <v>1.935483870967742</v>
          </cell>
          <cell r="AB543">
            <v>7.3666666666666671</v>
          </cell>
          <cell r="AC543">
            <v>3.419354838709677</v>
          </cell>
          <cell r="AD543">
            <v>7.580645161290323</v>
          </cell>
          <cell r="AE543">
            <v>11.6</v>
          </cell>
          <cell r="AF543">
            <v>11.774193548387098</v>
          </cell>
          <cell r="AG543">
            <v>12.6</v>
          </cell>
          <cell r="AH543">
            <v>10.645161290322584</v>
          </cell>
          <cell r="AI543">
            <v>12.193548387096776</v>
          </cell>
          <cell r="AJ543">
            <v>12.642857142857144</v>
          </cell>
          <cell r="AK543">
            <v>12.483870967741936</v>
          </cell>
          <cell r="AL543">
            <v>13.333333333333334</v>
          </cell>
          <cell r="AM543">
            <v>13.645161290322578</v>
          </cell>
          <cell r="AN543">
            <v>14.866666666666665</v>
          </cell>
          <cell r="AO543">
            <v>13.064516129032258</v>
          </cell>
          <cell r="AP543">
            <v>12.322580645161292</v>
          </cell>
          <cell r="AQ543">
            <v>11.6</v>
          </cell>
          <cell r="AR543">
            <v>12.290322580645158</v>
          </cell>
          <cell r="AS543">
            <v>11.533333333333337</v>
          </cell>
          <cell r="AT543">
            <v>11.161290322580646</v>
          </cell>
          <cell r="AU543">
            <v>12.483870967741936</v>
          </cell>
          <cell r="AV543">
            <v>12.892857142857144</v>
          </cell>
          <cell r="AW543">
            <v>11</v>
          </cell>
          <cell r="AX543">
            <v>12.466666666666665</v>
          </cell>
          <cell r="AY543">
            <v>11.161290322580644</v>
          </cell>
          <cell r="AZ543">
            <v>8.6999999999999993</v>
          </cell>
        </row>
        <row r="544">
          <cell r="C544" t="str">
            <v>Old Colony Y/NewBedford/106 bullard 5</v>
          </cell>
          <cell r="D544" t="str">
            <v>Park St. Area Office</v>
          </cell>
          <cell r="AS544">
            <v>0.5</v>
          </cell>
        </row>
        <row r="545">
          <cell r="C545" t="str">
            <v>Old Colony Y/NewBedford/106 bullard 6</v>
          </cell>
          <cell r="D545" t="str">
            <v>Plymouth Area Office</v>
          </cell>
          <cell r="AL545">
            <v>3.3333333333333333E-2</v>
          </cell>
          <cell r="AU545">
            <v>0.25806451612903225</v>
          </cell>
          <cell r="AW545">
            <v>0.32258064516129031</v>
          </cell>
          <cell r="AY545">
            <v>0.83870967741935487</v>
          </cell>
          <cell r="AZ545">
            <v>1</v>
          </cell>
        </row>
        <row r="546">
          <cell r="C546" t="str">
            <v>Old Colony Y/NewBedford/106 bullard 7</v>
          </cell>
          <cell r="D546" t="str">
            <v>Solutions for Living (PAS SE)</v>
          </cell>
          <cell r="AW546">
            <v>0.64516129032258063</v>
          </cell>
          <cell r="AX546">
            <v>1</v>
          </cell>
          <cell r="AY546">
            <v>0.74193548387096775</v>
          </cell>
        </row>
        <row r="547">
          <cell r="C547" t="str">
            <v>Old Colony Y/NewBedford/106 bullard 8</v>
          </cell>
          <cell r="D547" t="str">
            <v>Taunton/Attleboro Area Office</v>
          </cell>
          <cell r="AI547">
            <v>3.2258064516129031E-2</v>
          </cell>
          <cell r="AQ547">
            <v>0.7</v>
          </cell>
          <cell r="AY547">
            <v>0.22580645161290322</v>
          </cell>
          <cell r="AZ547">
            <v>0.76666666666666672</v>
          </cell>
        </row>
        <row r="548">
          <cell r="C548" t="str">
            <v>RFK / Lancaster / 220 Old Common 1</v>
          </cell>
          <cell r="D548" t="str">
            <v>Cape Cod Area Office</v>
          </cell>
          <cell r="Q548">
            <v>1.967741935483871</v>
          </cell>
          <cell r="R548">
            <v>0.54838709677419351</v>
          </cell>
        </row>
        <row r="549">
          <cell r="C549" t="str">
            <v>RFK / Lancaster / 220 Old Common 2</v>
          </cell>
          <cell r="D549" t="str">
            <v>North Central Area Office</v>
          </cell>
          <cell r="F549">
            <v>0.87096774193548376</v>
          </cell>
          <cell r="G549">
            <v>4</v>
          </cell>
          <cell r="H549">
            <v>3.967741935483871</v>
          </cell>
          <cell r="I549">
            <v>3.8</v>
          </cell>
          <cell r="J549">
            <v>4.5483870967741931</v>
          </cell>
          <cell r="K549">
            <v>5.032258064516129</v>
          </cell>
          <cell r="L549">
            <v>5.8928571428571432</v>
          </cell>
          <cell r="M549">
            <v>4.225806451612903</v>
          </cell>
          <cell r="N549">
            <v>4.5333333333333332</v>
          </cell>
          <cell r="O549">
            <v>5.7096774193548381</v>
          </cell>
          <cell r="P549">
            <v>4.9000000000000004</v>
          </cell>
          <cell r="Q549">
            <v>4.064516129032258</v>
          </cell>
          <cell r="R549">
            <v>4.9677419354838719</v>
          </cell>
          <cell r="S549">
            <v>4.3</v>
          </cell>
          <cell r="T549">
            <v>3.903225806451613</v>
          </cell>
          <cell r="U549">
            <v>5.4666666666666668</v>
          </cell>
          <cell r="V549">
            <v>4.967741935483871</v>
          </cell>
          <cell r="W549">
            <v>4.9354838709677411</v>
          </cell>
          <cell r="X549">
            <v>5</v>
          </cell>
          <cell r="Y549">
            <v>4.967741935483871</v>
          </cell>
          <cell r="Z549">
            <v>4.9666666666666668</v>
          </cell>
          <cell r="AA549">
            <v>5</v>
          </cell>
          <cell r="AB549">
            <v>4.9666666666666668</v>
          </cell>
          <cell r="AC549">
            <v>5</v>
          </cell>
          <cell r="AD549">
            <v>5.1612903225806441</v>
          </cell>
          <cell r="AE549">
            <v>4.7333333333333334</v>
          </cell>
          <cell r="AF549">
            <v>5.161290322580645</v>
          </cell>
          <cell r="AG549">
            <v>3.8666666666666667</v>
          </cell>
          <cell r="AH549">
            <v>3.5483870967741931</v>
          </cell>
          <cell r="AI549">
            <v>4.32258064516129</v>
          </cell>
          <cell r="AJ549">
            <v>3.6071428571428572</v>
          </cell>
          <cell r="AK549">
            <v>5</v>
          </cell>
          <cell r="AL549">
            <v>6.5</v>
          </cell>
          <cell r="AM549">
            <v>5.741935483870968</v>
          </cell>
          <cell r="AN549">
            <v>4.4333333333333336</v>
          </cell>
          <cell r="AO549">
            <v>4.774193548387097</v>
          </cell>
          <cell r="AP549">
            <v>4.1612903225806459</v>
          </cell>
          <cell r="AQ549">
            <v>4.1333333333333329</v>
          </cell>
          <cell r="AR549">
            <v>4.5161290322580641</v>
          </cell>
          <cell r="AS549">
            <v>4.2</v>
          </cell>
          <cell r="AT549">
            <v>4.064516129032258</v>
          </cell>
          <cell r="AU549">
            <v>3.967741935483871</v>
          </cell>
          <cell r="AV549">
            <v>3.8928571428571432</v>
          </cell>
          <cell r="AW549">
            <v>4</v>
          </cell>
          <cell r="AX549">
            <v>4.5</v>
          </cell>
          <cell r="AY549">
            <v>4.806451612903226</v>
          </cell>
          <cell r="AZ549">
            <v>5</v>
          </cell>
        </row>
        <row r="550">
          <cell r="C550" t="str">
            <v>RFK / Lancaster / 220 Old Common 3</v>
          </cell>
          <cell r="D550" t="str">
            <v>South Central Area Office</v>
          </cell>
          <cell r="F550">
            <v>0.38709677419354838</v>
          </cell>
          <cell r="G550">
            <v>1</v>
          </cell>
          <cell r="H550">
            <v>1</v>
          </cell>
          <cell r="I550">
            <v>0.7</v>
          </cell>
          <cell r="J550">
            <v>1</v>
          </cell>
          <cell r="K550">
            <v>0.87096774193548376</v>
          </cell>
          <cell r="L550">
            <v>1.8214285714285714</v>
          </cell>
          <cell r="M550">
            <v>2</v>
          </cell>
          <cell r="N550">
            <v>1.7666666666666666</v>
          </cell>
          <cell r="O550">
            <v>1.7419354838709677</v>
          </cell>
          <cell r="P550">
            <v>2.9666666666666668</v>
          </cell>
          <cell r="Q550">
            <v>3.096774193548387</v>
          </cell>
          <cell r="R550">
            <v>2.7096774193548385</v>
          </cell>
          <cell r="S550">
            <v>2.8333333333333335</v>
          </cell>
          <cell r="T550">
            <v>2.5161290322580645</v>
          </cell>
          <cell r="U550">
            <v>3</v>
          </cell>
          <cell r="V550">
            <v>3.903225806451613</v>
          </cell>
          <cell r="W550">
            <v>3.870967741935484</v>
          </cell>
          <cell r="X550">
            <v>3.4137931034482758</v>
          </cell>
          <cell r="Y550">
            <v>4</v>
          </cell>
          <cell r="Z550">
            <v>3.9</v>
          </cell>
          <cell r="AA550">
            <v>3.967741935483871</v>
          </cell>
          <cell r="AB550">
            <v>4</v>
          </cell>
          <cell r="AC550">
            <v>4.7096774193548381</v>
          </cell>
          <cell r="AD550">
            <v>4.67741935483871</v>
          </cell>
          <cell r="AE550">
            <v>5</v>
          </cell>
          <cell r="AF550">
            <v>4.290322580645161</v>
          </cell>
          <cell r="AG550">
            <v>3.9333333333333336</v>
          </cell>
          <cell r="AH550">
            <v>4.67741935483871</v>
          </cell>
          <cell r="AI550">
            <v>4</v>
          </cell>
          <cell r="AJ550">
            <v>3.8928571428571428</v>
          </cell>
          <cell r="AK550">
            <v>3</v>
          </cell>
          <cell r="AL550">
            <v>3.7</v>
          </cell>
          <cell r="AM550">
            <v>4.290322580645161</v>
          </cell>
          <cell r="AN550">
            <v>4.5999999999999996</v>
          </cell>
          <cell r="AO550">
            <v>4</v>
          </cell>
          <cell r="AP550">
            <v>3.32258064516129</v>
          </cell>
          <cell r="AQ550">
            <v>1.4666666666666666</v>
          </cell>
          <cell r="AR550">
            <v>1.870967741935484</v>
          </cell>
          <cell r="AS550">
            <v>2.0333333333333332</v>
          </cell>
          <cell r="AT550">
            <v>2.032258064516129</v>
          </cell>
          <cell r="AU550">
            <v>2.4193548387096775</v>
          </cell>
          <cell r="AV550">
            <v>3</v>
          </cell>
          <cell r="AW550">
            <v>2.6129032258064515</v>
          </cell>
          <cell r="AX550">
            <v>2.9333333333333336</v>
          </cell>
          <cell r="AY550">
            <v>2</v>
          </cell>
          <cell r="AZ550">
            <v>2</v>
          </cell>
        </row>
        <row r="551">
          <cell r="C551" t="str">
            <v>RFK / Lancaster / 220 Old Common 4</v>
          </cell>
          <cell r="D551" t="str">
            <v>Worcester East Area Office</v>
          </cell>
          <cell r="F551">
            <v>2.67741935483871</v>
          </cell>
          <cell r="G551">
            <v>3</v>
          </cell>
          <cell r="H551">
            <v>3</v>
          </cell>
          <cell r="I551">
            <v>1.9</v>
          </cell>
          <cell r="J551">
            <v>2.032258064516129</v>
          </cell>
          <cell r="K551">
            <v>2</v>
          </cell>
          <cell r="L551">
            <v>2.0714285714285716</v>
          </cell>
          <cell r="M551">
            <v>2</v>
          </cell>
          <cell r="N551">
            <v>2.0333333333333332</v>
          </cell>
          <cell r="O551">
            <v>3.3548387096774195</v>
          </cell>
          <cell r="P551">
            <v>2.9666666666666668</v>
          </cell>
          <cell r="Q551">
            <v>2.741935483870968</v>
          </cell>
          <cell r="R551">
            <v>3.32258064516129</v>
          </cell>
          <cell r="S551">
            <v>3.333333333333333</v>
          </cell>
          <cell r="T551">
            <v>3.645161290322581</v>
          </cell>
          <cell r="U551">
            <v>2.6333333333333333</v>
          </cell>
          <cell r="V551">
            <v>3.935483870967742</v>
          </cell>
          <cell r="W551">
            <v>4</v>
          </cell>
          <cell r="X551">
            <v>4</v>
          </cell>
          <cell r="Y551">
            <v>3.1612903225806455</v>
          </cell>
          <cell r="Z551">
            <v>3.7</v>
          </cell>
          <cell r="AA551">
            <v>4</v>
          </cell>
          <cell r="AB551">
            <v>3.7</v>
          </cell>
          <cell r="AC551">
            <v>2.967741935483871</v>
          </cell>
          <cell r="AD551">
            <v>3.096774193548387</v>
          </cell>
          <cell r="AE551">
            <v>2.9</v>
          </cell>
          <cell r="AF551">
            <v>3</v>
          </cell>
          <cell r="AG551">
            <v>2.8</v>
          </cell>
          <cell r="AH551">
            <v>1.096774193548387</v>
          </cell>
          <cell r="AI551">
            <v>3.225806451612903</v>
          </cell>
          <cell r="AJ551">
            <v>3.4285714285714284</v>
          </cell>
          <cell r="AK551">
            <v>1.6451612903225805</v>
          </cell>
          <cell r="AL551">
            <v>1</v>
          </cell>
          <cell r="AM551">
            <v>1.6451612903225805</v>
          </cell>
          <cell r="AN551">
            <v>3</v>
          </cell>
          <cell r="AO551">
            <v>3</v>
          </cell>
          <cell r="AP551">
            <v>3</v>
          </cell>
          <cell r="AQ551">
            <v>2.7333333333333338</v>
          </cell>
          <cell r="AR551">
            <v>3.838709677419355</v>
          </cell>
          <cell r="AS551">
            <v>3.1</v>
          </cell>
          <cell r="AT551">
            <v>2.7096774193548385</v>
          </cell>
          <cell r="AU551">
            <v>3</v>
          </cell>
          <cell r="AV551">
            <v>2.9642857142857144</v>
          </cell>
          <cell r="AW551">
            <v>3</v>
          </cell>
          <cell r="AX551">
            <v>3</v>
          </cell>
          <cell r="AY551">
            <v>3.32258064516129</v>
          </cell>
          <cell r="AZ551">
            <v>3.2</v>
          </cell>
        </row>
        <row r="552">
          <cell r="C552" t="str">
            <v>RFK / Lancaster / 220 Old Common 5</v>
          </cell>
          <cell r="D552" t="str">
            <v>Worcester West Area Office</v>
          </cell>
          <cell r="F552">
            <v>1.129032258064516</v>
          </cell>
          <cell r="G552">
            <v>2</v>
          </cell>
          <cell r="H552">
            <v>2</v>
          </cell>
          <cell r="I552">
            <v>3</v>
          </cell>
          <cell r="J552">
            <v>1.6774193548387095</v>
          </cell>
          <cell r="K552">
            <v>2</v>
          </cell>
          <cell r="L552">
            <v>2</v>
          </cell>
          <cell r="M552">
            <v>1.967741935483871</v>
          </cell>
          <cell r="N552">
            <v>3.1</v>
          </cell>
          <cell r="O552">
            <v>2.709677419354839</v>
          </cell>
          <cell r="P552">
            <v>2.8</v>
          </cell>
          <cell r="Q552">
            <v>2</v>
          </cell>
          <cell r="R552">
            <v>0.967741935483871</v>
          </cell>
          <cell r="S552">
            <v>1.1333333333333333</v>
          </cell>
          <cell r="T552">
            <v>2</v>
          </cell>
          <cell r="U552">
            <v>2</v>
          </cell>
          <cell r="V552">
            <v>2</v>
          </cell>
          <cell r="W552">
            <v>1.2903225806451613</v>
          </cell>
          <cell r="X552">
            <v>2</v>
          </cell>
          <cell r="Y552">
            <v>2</v>
          </cell>
          <cell r="Z552">
            <v>1.9</v>
          </cell>
          <cell r="AA552">
            <v>1.7419354838709677</v>
          </cell>
          <cell r="AB552">
            <v>2</v>
          </cell>
          <cell r="AC552">
            <v>2</v>
          </cell>
          <cell r="AD552">
            <v>1</v>
          </cell>
          <cell r="AE552">
            <v>1</v>
          </cell>
          <cell r="AF552">
            <v>0.93548387096774188</v>
          </cell>
          <cell r="AG552">
            <v>0.83333333333333337</v>
          </cell>
          <cell r="AH552">
            <v>1</v>
          </cell>
          <cell r="AI552">
            <v>1.967741935483871</v>
          </cell>
          <cell r="AJ552">
            <v>1.7857142857142856</v>
          </cell>
          <cell r="AK552">
            <v>1</v>
          </cell>
          <cell r="AL552">
            <v>1.1000000000000001</v>
          </cell>
          <cell r="AM552">
            <v>1.3870967741935485</v>
          </cell>
          <cell r="AN552">
            <v>1.9666666666666668</v>
          </cell>
          <cell r="AO552">
            <v>1.8064516129032258</v>
          </cell>
          <cell r="AP552">
            <v>2</v>
          </cell>
          <cell r="AQ552">
            <v>2.1</v>
          </cell>
          <cell r="AR552">
            <v>2.1935483870967745</v>
          </cell>
          <cell r="AS552">
            <v>1.9666666666666666</v>
          </cell>
          <cell r="AT552">
            <v>1.967741935483871</v>
          </cell>
          <cell r="AU552">
            <v>1.3870967741935485</v>
          </cell>
          <cell r="AV552">
            <v>1.25</v>
          </cell>
          <cell r="AW552">
            <v>3.129032258064516</v>
          </cell>
          <cell r="AX552">
            <v>3.7333333333333334</v>
          </cell>
          <cell r="AY552">
            <v>3</v>
          </cell>
          <cell r="AZ552">
            <v>3</v>
          </cell>
        </row>
        <row r="553">
          <cell r="C553" t="str">
            <v>RFK / S.Yarmouth / 137 Run Pond 1</v>
          </cell>
          <cell r="D553" t="str">
            <v>Brockton Area Office</v>
          </cell>
          <cell r="AM553">
            <v>3.2258064516129031E-2</v>
          </cell>
        </row>
        <row r="554">
          <cell r="C554" t="str">
            <v>RFK / S.Yarmouth / 137 Run Pond 2</v>
          </cell>
          <cell r="D554" t="str">
            <v>Cape Cod Area Office</v>
          </cell>
          <cell r="E554">
            <v>9</v>
          </cell>
          <cell r="F554">
            <v>9.8387096774193541</v>
          </cell>
          <cell r="G554">
            <v>8.6333333333333329</v>
          </cell>
          <cell r="H554">
            <v>8.4516129032258043</v>
          </cell>
          <cell r="I554">
            <v>9.6666666666666679</v>
          </cell>
          <cell r="J554">
            <v>9.3548387096774182</v>
          </cell>
          <cell r="K554">
            <v>7.1612903225806459</v>
          </cell>
          <cell r="L554">
            <v>8.4285714285714288</v>
          </cell>
          <cell r="M554">
            <v>9.806451612903226</v>
          </cell>
          <cell r="N554">
            <v>9.5666666666666664</v>
          </cell>
          <cell r="O554">
            <v>9.5806451612903238</v>
          </cell>
          <cell r="P554">
            <v>11.833333333333332</v>
          </cell>
          <cell r="Q554">
            <v>9.387096774193548</v>
          </cell>
          <cell r="R554">
            <v>9.5483870967741939</v>
          </cell>
          <cell r="S554">
            <v>10.266666666666666</v>
          </cell>
          <cell r="T554">
            <v>10.193548387096774</v>
          </cell>
          <cell r="U554">
            <v>11.666666666666666</v>
          </cell>
          <cell r="V554">
            <v>10.967741935483874</v>
          </cell>
          <cell r="W554">
            <v>11.516129032258064</v>
          </cell>
          <cell r="X554">
            <v>11.310344827586206</v>
          </cell>
          <cell r="Y554">
            <v>10.419354838709678</v>
          </cell>
          <cell r="Z554">
            <v>8.8666666666666654</v>
          </cell>
          <cell r="AA554">
            <v>11.709677419354838</v>
          </cell>
          <cell r="AB554">
            <v>11.833333333333332</v>
          </cell>
          <cell r="AC554">
            <v>11.774193548387096</v>
          </cell>
          <cell r="AD554">
            <v>11.032258064516128</v>
          </cell>
          <cell r="AE554">
            <v>11.7</v>
          </cell>
          <cell r="AF554">
            <v>11.580645161290322</v>
          </cell>
          <cell r="AG554">
            <v>11.666666666666666</v>
          </cell>
          <cell r="AH554">
            <v>11.67741935483871</v>
          </cell>
          <cell r="AI554">
            <v>11.258064516129034</v>
          </cell>
          <cell r="AJ554">
            <v>11.25</v>
          </cell>
          <cell r="AK554">
            <v>11.774193548387098</v>
          </cell>
          <cell r="AL554">
            <v>11.366666666666669</v>
          </cell>
          <cell r="AM554">
            <v>11.03225806451613</v>
          </cell>
          <cell r="AN554">
            <v>11.066666666666668</v>
          </cell>
          <cell r="AO554">
            <v>10.806451612903226</v>
          </cell>
          <cell r="AP554">
            <v>12</v>
          </cell>
          <cell r="AQ554">
            <v>11.266666666666667</v>
          </cell>
          <cell r="AR554">
            <v>11.806451612903226</v>
          </cell>
          <cell r="AS554">
            <v>11.966666666666667</v>
          </cell>
          <cell r="AT554">
            <v>11.161290322580644</v>
          </cell>
          <cell r="AU554">
            <v>11.161290322580644</v>
          </cell>
          <cell r="AV554">
            <v>11.357142857142858</v>
          </cell>
          <cell r="AW554">
            <v>11.838709677419354</v>
          </cell>
          <cell r="AX554">
            <v>11.633333333333333</v>
          </cell>
          <cell r="AY554">
            <v>11.096774193548386</v>
          </cell>
          <cell r="AZ554">
            <v>10.366666666666667</v>
          </cell>
        </row>
        <row r="555">
          <cell r="C555" t="str">
            <v>RFK / S.Yarmouth / 137 Run Pond 3</v>
          </cell>
          <cell r="D555" t="str">
            <v>Lynn Area Office</v>
          </cell>
          <cell r="AK555">
            <v>3.2258064516129031E-2</v>
          </cell>
        </row>
        <row r="556">
          <cell r="C556" t="str">
            <v>RFK / S.Yarmouth / 137 Run Pond 4</v>
          </cell>
          <cell r="D556" t="str">
            <v>New Bedford Area Office</v>
          </cell>
          <cell r="T556">
            <v>9.6774193548387094E-2</v>
          </cell>
          <cell r="Z556">
            <v>0.96666666666666656</v>
          </cell>
          <cell r="AA556">
            <v>9.6774193548387094E-2</v>
          </cell>
          <cell r="AX556">
            <v>0.1</v>
          </cell>
        </row>
        <row r="557">
          <cell r="C557" t="str">
            <v>RFK / S.Yarmouth / 137 Run Pond 5</v>
          </cell>
          <cell r="D557" t="str">
            <v>Plymouth Area Office</v>
          </cell>
          <cell r="E557">
            <v>0.61290322580645162</v>
          </cell>
          <cell r="F557">
            <v>1.7741935483870968</v>
          </cell>
          <cell r="G557">
            <v>1.8333333333333333</v>
          </cell>
          <cell r="H557">
            <v>2</v>
          </cell>
          <cell r="I557">
            <v>1.8666666666666665</v>
          </cell>
          <cell r="J557">
            <v>1.967741935483871</v>
          </cell>
          <cell r="K557">
            <v>2.032258064516129</v>
          </cell>
          <cell r="L557">
            <v>1.9642857142857144</v>
          </cell>
          <cell r="M557">
            <v>1.967741935483871</v>
          </cell>
          <cell r="N557">
            <v>2</v>
          </cell>
          <cell r="O557">
            <v>1.8064516129032258</v>
          </cell>
          <cell r="AO557">
            <v>0.19354838709677419</v>
          </cell>
        </row>
        <row r="558">
          <cell r="C558" t="str">
            <v>RFK / S.Yarmouth / 137 Run Pond 6</v>
          </cell>
          <cell r="D558" t="str">
            <v>Taunton/Attleboro Area Office</v>
          </cell>
          <cell r="AM558">
            <v>9.6774193548387094E-2</v>
          </cell>
        </row>
        <row r="559">
          <cell r="C559" t="str">
            <v>SPIN / Lynn / 50 Newhall Street 1</v>
          </cell>
          <cell r="D559" t="str">
            <v>Arlington Area Office</v>
          </cell>
          <cell r="U559">
            <v>3.3333333333333333E-2</v>
          </cell>
        </row>
        <row r="560">
          <cell r="C560" t="str">
            <v>SPIN / Lynn / 50 Newhall Street 2</v>
          </cell>
          <cell r="D560" t="str">
            <v>Cambridge Fam &amp; Child Srvcs (Adop)</v>
          </cell>
          <cell r="AJ560">
            <v>0.35714285714285715</v>
          </cell>
          <cell r="AK560">
            <v>0.54838709677419351</v>
          </cell>
        </row>
        <row r="561">
          <cell r="C561" t="str">
            <v>SPIN / Lynn / 50 Newhall Street 3</v>
          </cell>
          <cell r="D561" t="str">
            <v>Cape Ann Area Office</v>
          </cell>
          <cell r="M561">
            <v>9.6774193548387094E-2</v>
          </cell>
          <cell r="O561">
            <v>0.16129032258064516</v>
          </cell>
          <cell r="Q561">
            <v>0.967741935483871</v>
          </cell>
          <cell r="R561">
            <v>0.19354838709677419</v>
          </cell>
          <cell r="U561">
            <v>0.1</v>
          </cell>
          <cell r="V561">
            <v>1.032258064516129</v>
          </cell>
          <cell r="W561">
            <v>3.2258064516129031E-2</v>
          </cell>
          <cell r="X561">
            <v>0.17241379310344829</v>
          </cell>
          <cell r="Y561">
            <v>0.32258064516129031</v>
          </cell>
          <cell r="Z561">
            <v>0.1</v>
          </cell>
          <cell r="AD561">
            <v>0.16129032258064516</v>
          </cell>
          <cell r="AE561">
            <v>0.73333333333333328</v>
          </cell>
          <cell r="AJ561">
            <v>1.3928571428571428</v>
          </cell>
          <cell r="AK561">
            <v>0.93548387096774188</v>
          </cell>
          <cell r="AL561">
            <v>6.6666666666666666E-2</v>
          </cell>
          <cell r="AM561">
            <v>0.67741935483870963</v>
          </cell>
          <cell r="AO561">
            <v>0.58064516129032262</v>
          </cell>
          <cell r="AP561">
            <v>1</v>
          </cell>
          <cell r="AQ561">
            <v>1</v>
          </cell>
          <cell r="AR561">
            <v>0.12903225806451613</v>
          </cell>
          <cell r="AS561">
            <v>0.8666666666666667</v>
          </cell>
          <cell r="AT561">
            <v>0.64516129032258063</v>
          </cell>
          <cell r="AV561">
            <v>0.75</v>
          </cell>
          <cell r="AW561">
            <v>0.93548387096774188</v>
          </cell>
          <cell r="AY561">
            <v>0.41935483870967738</v>
          </cell>
          <cell r="AZ561">
            <v>1.5</v>
          </cell>
        </row>
        <row r="562">
          <cell r="C562" t="str">
            <v>SPIN / Lynn / 50 Newhall Street 4</v>
          </cell>
          <cell r="D562" t="str">
            <v>Coastal Area Office</v>
          </cell>
          <cell r="Z562">
            <v>0.2</v>
          </cell>
        </row>
        <row r="563">
          <cell r="C563" t="str">
            <v>SPIN / Lynn / 50 Newhall Street 5</v>
          </cell>
          <cell r="D563" t="str">
            <v>Harbor Area Office</v>
          </cell>
          <cell r="AF563">
            <v>0.19354838709677419</v>
          </cell>
        </row>
        <row r="564">
          <cell r="C564" t="str">
            <v>SPIN / Lynn / 50 Newhall Street 6</v>
          </cell>
          <cell r="D564" t="str">
            <v>Haverhill Area Office</v>
          </cell>
          <cell r="M564">
            <v>6.4516129032258063E-2</v>
          </cell>
          <cell r="N564">
            <v>0.3</v>
          </cell>
          <cell r="O564">
            <v>0.16129032258064516</v>
          </cell>
          <cell r="T564">
            <v>1</v>
          </cell>
          <cell r="U564">
            <v>3.3333333333333333E-2</v>
          </cell>
          <cell r="AB564">
            <v>0.6</v>
          </cell>
          <cell r="AC564">
            <v>0.4838709677419355</v>
          </cell>
          <cell r="AF564">
            <v>0.29032258064516131</v>
          </cell>
          <cell r="AM564">
            <v>0.16129032258064516</v>
          </cell>
          <cell r="AN564">
            <v>6.6666666666666666E-2</v>
          </cell>
          <cell r="AV564">
            <v>0.42857142857142855</v>
          </cell>
          <cell r="AW564">
            <v>0.67741935483870974</v>
          </cell>
        </row>
        <row r="565">
          <cell r="C565" t="str">
            <v>SPIN / Lynn / 50 Newhall Street 7</v>
          </cell>
          <cell r="D565" t="str">
            <v>Lawrence Area Office</v>
          </cell>
          <cell r="N565">
            <v>3.3333333333333333E-2</v>
          </cell>
          <cell r="AO565">
            <v>0.16129032258064516</v>
          </cell>
          <cell r="AP565">
            <v>0.38709677419354838</v>
          </cell>
        </row>
        <row r="566">
          <cell r="C566" t="str">
            <v>SPIN / Lynn / 50 Newhall Street 8</v>
          </cell>
          <cell r="D566" t="str">
            <v>Lowell Area Office</v>
          </cell>
          <cell r="O566">
            <v>9.6774193548387094E-2</v>
          </cell>
          <cell r="P566">
            <v>0.8666666666666667</v>
          </cell>
          <cell r="Q566">
            <v>0.12903225806451613</v>
          </cell>
          <cell r="Z566">
            <v>0.26666666666666666</v>
          </cell>
          <cell r="AA566">
            <v>0.12903225806451613</v>
          </cell>
          <cell r="AF566">
            <v>3.2258064516129031E-2</v>
          </cell>
          <cell r="AG566">
            <v>0.1</v>
          </cell>
          <cell r="AH566">
            <v>0.58064516129032251</v>
          </cell>
          <cell r="AM566">
            <v>6.4516129032258063E-2</v>
          </cell>
        </row>
        <row r="567">
          <cell r="C567" t="str">
            <v>SPIN / Lynn / 50 Newhall Street 9</v>
          </cell>
          <cell r="D567" t="str">
            <v>Lynn Area Office</v>
          </cell>
          <cell r="G567">
            <v>4.5</v>
          </cell>
          <cell r="H567">
            <v>10.064516129032256</v>
          </cell>
          <cell r="I567">
            <v>10.5</v>
          </cell>
          <cell r="J567">
            <v>8.2258064516129039</v>
          </cell>
          <cell r="K567">
            <v>5.354838709677419</v>
          </cell>
          <cell r="L567">
            <v>1.3214285714285712</v>
          </cell>
          <cell r="M567">
            <v>7.838709677419355</v>
          </cell>
          <cell r="N567">
            <v>10.1</v>
          </cell>
          <cell r="O567">
            <v>7.4516129032258061</v>
          </cell>
          <cell r="P567">
            <v>7.2666666666666675</v>
          </cell>
          <cell r="Q567">
            <v>8.9677419354838719</v>
          </cell>
          <cell r="R567">
            <v>7.9354838709677411</v>
          </cell>
          <cell r="S567">
            <v>6.333333333333333</v>
          </cell>
          <cell r="T567">
            <v>8.2258064516129021</v>
          </cell>
          <cell r="U567">
            <v>8.8333333333333339</v>
          </cell>
          <cell r="V567">
            <v>6.967741935483871</v>
          </cell>
          <cell r="W567">
            <v>8.3548387096774199</v>
          </cell>
          <cell r="X567">
            <v>6.4137931034482767</v>
          </cell>
          <cell r="Y567">
            <v>8.870967741935484</v>
          </cell>
          <cell r="Z567">
            <v>8.8000000000000007</v>
          </cell>
          <cell r="AA567">
            <v>8.9032258064516103</v>
          </cell>
          <cell r="AB567">
            <v>9.466666666666665</v>
          </cell>
          <cell r="AC567">
            <v>9.7741935483870961</v>
          </cell>
          <cell r="AD567">
            <v>9.0322580645161299</v>
          </cell>
          <cell r="AE567">
            <v>7.3</v>
          </cell>
          <cell r="AF567">
            <v>8.4516129032258061</v>
          </cell>
          <cell r="AG567">
            <v>9.6999999999999993</v>
          </cell>
          <cell r="AH567">
            <v>9.0967741935483879</v>
          </cell>
          <cell r="AI567">
            <v>9.4516129032258043</v>
          </cell>
          <cell r="AJ567">
            <v>5</v>
          </cell>
          <cell r="AK567">
            <v>6.129032258064516</v>
          </cell>
          <cell r="AL567">
            <v>9.4666666666666668</v>
          </cell>
          <cell r="AM567">
            <v>7.6774193548387073</v>
          </cell>
          <cell r="AN567">
            <v>11.366666666666667</v>
          </cell>
          <cell r="AO567">
            <v>7.645161290322581</v>
          </cell>
          <cell r="AP567">
            <v>6.419354838709677</v>
          </cell>
          <cell r="AQ567">
            <v>4.9666666666666677</v>
          </cell>
          <cell r="AR567">
            <v>7.3870967741935472</v>
          </cell>
          <cell r="AS567">
            <v>10.199999999999999</v>
          </cell>
          <cell r="AT567">
            <v>9.064516129032258</v>
          </cell>
          <cell r="AU567">
            <v>8.5483870967741939</v>
          </cell>
          <cell r="AV567">
            <v>8.1071428571428577</v>
          </cell>
          <cell r="AW567">
            <v>6.7419354838709662</v>
          </cell>
          <cell r="AX567">
            <v>10.5</v>
          </cell>
          <cell r="AY567">
            <v>8.806451612903226</v>
          </cell>
          <cell r="AZ567">
            <v>8.3666666666666671</v>
          </cell>
        </row>
        <row r="568">
          <cell r="C568" t="str">
            <v>SPIN / Lynn / 50 Newhall Street 10</v>
          </cell>
          <cell r="D568" t="str">
            <v>Malden Area Office</v>
          </cell>
          <cell r="P568">
            <v>0.1</v>
          </cell>
          <cell r="W568">
            <v>0.58064516129032251</v>
          </cell>
          <cell r="Z568">
            <v>0.2</v>
          </cell>
          <cell r="AB568">
            <v>0.43333333333333329</v>
          </cell>
          <cell r="AC568">
            <v>0.967741935483871</v>
          </cell>
          <cell r="AJ568">
            <v>0.35714285714285715</v>
          </cell>
          <cell r="AK568">
            <v>1</v>
          </cell>
          <cell r="AL568">
            <v>6.6666666666666666E-2</v>
          </cell>
          <cell r="AO568">
            <v>0.12903225806451613</v>
          </cell>
          <cell r="AP568">
            <v>0.77419354838709675</v>
          </cell>
          <cell r="AZ568">
            <v>0.23333333333333334</v>
          </cell>
        </row>
        <row r="569">
          <cell r="C569" t="str">
            <v>SPIN / Lynn / 50 Newhall Street 11</v>
          </cell>
          <cell r="D569" t="str">
            <v>(blank)</v>
          </cell>
          <cell r="AJ569">
            <v>0.3214285714285714</v>
          </cell>
          <cell r="AK569">
            <v>1</v>
          </cell>
        </row>
        <row r="570">
          <cell r="C570" t="str">
            <v>St Vincent's/FallRiver/2425Highland 1</v>
          </cell>
          <cell r="D570" t="str">
            <v>Brockton Area Office</v>
          </cell>
          <cell r="I570">
            <v>2</v>
          </cell>
          <cell r="J570">
            <v>1.2903225806451615</v>
          </cell>
          <cell r="L570">
            <v>0.14285714285714285</v>
          </cell>
          <cell r="S570">
            <v>0.9</v>
          </cell>
          <cell r="T570">
            <v>1</v>
          </cell>
          <cell r="U570">
            <v>1</v>
          </cell>
          <cell r="V570">
            <v>0.29032258064516131</v>
          </cell>
          <cell r="W570">
            <v>2.387096774193548</v>
          </cell>
          <cell r="X570">
            <v>2.7241379310344827</v>
          </cell>
          <cell r="Y570">
            <v>2</v>
          </cell>
          <cell r="Z570">
            <v>2.8</v>
          </cell>
          <cell r="AA570">
            <v>2.774193548387097</v>
          </cell>
          <cell r="AB570">
            <v>2.9333333333333331</v>
          </cell>
          <cell r="AC570">
            <v>2.193548387096774</v>
          </cell>
          <cell r="AD570">
            <v>2.129032258064516</v>
          </cell>
          <cell r="AE570">
            <v>1.9333333333333333</v>
          </cell>
          <cell r="AF570">
            <v>1.129032258064516</v>
          </cell>
          <cell r="AG570">
            <v>0.53333333333333333</v>
          </cell>
        </row>
        <row r="571">
          <cell r="C571" t="str">
            <v>St Vincent's/FallRiver/2425Highland 2</v>
          </cell>
          <cell r="D571" t="str">
            <v>Cape Cod Area Office</v>
          </cell>
          <cell r="I571">
            <v>0.93333333333333335</v>
          </cell>
          <cell r="J571">
            <v>1</v>
          </cell>
          <cell r="K571">
            <v>0.90322580645161288</v>
          </cell>
          <cell r="Y571">
            <v>0.93548387096774188</v>
          </cell>
          <cell r="Z571">
            <v>0.8</v>
          </cell>
          <cell r="AC571">
            <v>0.80645161290322576</v>
          </cell>
          <cell r="AD571">
            <v>1</v>
          </cell>
          <cell r="AE571">
            <v>1</v>
          </cell>
          <cell r="AF571">
            <v>0.16129032258064516</v>
          </cell>
          <cell r="AG571">
            <v>0.33333333333333331</v>
          </cell>
          <cell r="AH571">
            <v>1</v>
          </cell>
          <cell r="AI571">
            <v>0.25806451612903225</v>
          </cell>
          <cell r="AJ571">
            <v>0.2857142857142857</v>
          </cell>
          <cell r="AK571">
            <v>1.4193548387096775</v>
          </cell>
          <cell r="AL571">
            <v>1.9666666666666666</v>
          </cell>
          <cell r="AM571">
            <v>2.3548387096774195</v>
          </cell>
          <cell r="AN571">
            <v>1.2333333333333334</v>
          </cell>
          <cell r="AO571">
            <v>1</v>
          </cell>
          <cell r="AP571">
            <v>0.19354838709677419</v>
          </cell>
          <cell r="AQ571">
            <v>6.6666666666666666E-2</v>
          </cell>
          <cell r="AS571">
            <v>0.6333333333333333</v>
          </cell>
          <cell r="AT571">
            <v>1</v>
          </cell>
          <cell r="AU571">
            <v>1.838709677419355</v>
          </cell>
          <cell r="AV571">
            <v>2.5</v>
          </cell>
          <cell r="AW571">
            <v>2</v>
          </cell>
          <cell r="AX571">
            <v>0.6333333333333333</v>
          </cell>
          <cell r="AY571">
            <v>0.54838709677419351</v>
          </cell>
          <cell r="AZ571">
            <v>0.9</v>
          </cell>
        </row>
        <row r="572">
          <cell r="C572" t="str">
            <v>St Vincent's/FallRiver/2425Highland 3</v>
          </cell>
          <cell r="D572" t="str">
            <v>Coastal Area Office</v>
          </cell>
          <cell r="V572">
            <v>0.35483870967741937</v>
          </cell>
          <cell r="W572">
            <v>3.2258064516129031E-2</v>
          </cell>
        </row>
        <row r="573">
          <cell r="C573" t="str">
            <v>St Vincent's/FallRiver/2425Highland 4</v>
          </cell>
          <cell r="D573" t="str">
            <v>Fall River Area Office</v>
          </cell>
          <cell r="G573">
            <v>1.4333333333333331</v>
          </cell>
          <cell r="H573">
            <v>4.5483870967741939</v>
          </cell>
          <cell r="I573">
            <v>6</v>
          </cell>
          <cell r="J573">
            <v>5.4838709677419359</v>
          </cell>
          <cell r="K573">
            <v>5.3225806451612891</v>
          </cell>
          <cell r="L573">
            <v>6.2857142857142856</v>
          </cell>
          <cell r="M573">
            <v>6.935483870967742</v>
          </cell>
          <cell r="N573">
            <v>7.8</v>
          </cell>
          <cell r="O573">
            <v>6.32258064516129</v>
          </cell>
          <cell r="P573">
            <v>6.8333333333333339</v>
          </cell>
          <cell r="Q573">
            <v>5.645161290322581</v>
          </cell>
          <cell r="R573">
            <v>5.903225806451613</v>
          </cell>
          <cell r="S573">
            <v>5.5333333333333332</v>
          </cell>
          <cell r="T573">
            <v>6</v>
          </cell>
          <cell r="U573">
            <v>5.9333333333333336</v>
          </cell>
          <cell r="V573">
            <v>5.6451612903225801</v>
          </cell>
          <cell r="W573">
            <v>4.32258064516129</v>
          </cell>
          <cell r="X573">
            <v>5.4827586206896548</v>
          </cell>
          <cell r="Y573">
            <v>6</v>
          </cell>
          <cell r="Z573">
            <v>5.0333333333333332</v>
          </cell>
          <cell r="AA573">
            <v>4</v>
          </cell>
          <cell r="AB573">
            <v>4</v>
          </cell>
          <cell r="AC573">
            <v>3.3225806451612905</v>
          </cell>
          <cell r="AD573">
            <v>3.935483870967742</v>
          </cell>
          <cell r="AE573">
            <v>2.7333333333333334</v>
          </cell>
          <cell r="AF573">
            <v>3.8064516129032255</v>
          </cell>
          <cell r="AG573">
            <v>5.8</v>
          </cell>
          <cell r="AH573">
            <v>6.032258064516129</v>
          </cell>
          <cell r="AI573">
            <v>5.354838709677419</v>
          </cell>
          <cell r="AJ573">
            <v>7.1428571428571432</v>
          </cell>
          <cell r="AK573">
            <v>6.129032258064516</v>
          </cell>
          <cell r="AL573">
            <v>5</v>
          </cell>
          <cell r="AM573">
            <v>5.387096774193548</v>
          </cell>
          <cell r="AN573">
            <v>6.9333333333333336</v>
          </cell>
          <cell r="AO573">
            <v>7.6129032258064511</v>
          </cell>
          <cell r="AP573">
            <v>7.4838709677419359</v>
          </cell>
          <cell r="AQ573">
            <v>5.1333333333333337</v>
          </cell>
          <cell r="AR573">
            <v>3.5161290322580645</v>
          </cell>
          <cell r="AS573">
            <v>5.0999999999999996</v>
          </cell>
          <cell r="AT573">
            <v>5.5161290322580641</v>
          </cell>
          <cell r="AU573">
            <v>5.290322580645161</v>
          </cell>
          <cell r="AV573">
            <v>2.6071428571428572</v>
          </cell>
          <cell r="AW573">
            <v>5.0322580645161281</v>
          </cell>
          <cell r="AX573">
            <v>3.7666666666666666</v>
          </cell>
          <cell r="AY573">
            <v>4.5161290322580641</v>
          </cell>
          <cell r="AZ573">
            <v>5.9333333333333336</v>
          </cell>
        </row>
        <row r="574">
          <cell r="C574" t="str">
            <v>St Vincent's/FallRiver/2425Highland 5</v>
          </cell>
          <cell r="D574" t="str">
            <v>New Bedford Area Office</v>
          </cell>
          <cell r="AG574">
            <v>0.16666666666666666</v>
          </cell>
          <cell r="AH574">
            <v>1</v>
          </cell>
          <cell r="AI574">
            <v>0.87096774193548387</v>
          </cell>
          <cell r="AJ574">
            <v>0.5714285714285714</v>
          </cell>
          <cell r="AK574">
            <v>1.3870967741935485</v>
          </cell>
          <cell r="AL574">
            <v>2</v>
          </cell>
          <cell r="AM574">
            <v>0.83870967741935487</v>
          </cell>
          <cell r="AN574">
            <v>0.73333333333333328</v>
          </cell>
          <cell r="AS574">
            <v>0.33333333333333331</v>
          </cell>
          <cell r="AT574">
            <v>0.35483870967741937</v>
          </cell>
          <cell r="AU574">
            <v>1.096774193548387</v>
          </cell>
          <cell r="AV574">
            <v>0.64285714285714279</v>
          </cell>
          <cell r="AW574">
            <v>0.12903225806451613</v>
          </cell>
          <cell r="AX574">
            <v>1.4333333333333333</v>
          </cell>
          <cell r="AY574">
            <v>1.870967741935484</v>
          </cell>
          <cell r="AZ574">
            <v>0.1</v>
          </cell>
        </row>
        <row r="575">
          <cell r="C575" t="str">
            <v>St Vincent's/FallRiver/2425Highland 6</v>
          </cell>
          <cell r="D575" t="str">
            <v>New Bedford Child and Family (Adop)</v>
          </cell>
          <cell r="AC575">
            <v>1.5161290322580645</v>
          </cell>
          <cell r="AD575">
            <v>0.22580645161290322</v>
          </cell>
        </row>
        <row r="576">
          <cell r="C576" t="str">
            <v>St Vincent's/FallRiver/2425Highland 7</v>
          </cell>
          <cell r="D576" t="str">
            <v>Plymouth Area Office</v>
          </cell>
          <cell r="R576">
            <v>9.6774193548387094E-2</v>
          </cell>
          <cell r="S576">
            <v>1.3666666666666667</v>
          </cell>
          <cell r="T576">
            <v>2</v>
          </cell>
          <cell r="U576">
            <v>2</v>
          </cell>
          <cell r="V576">
            <v>0.77419354838709675</v>
          </cell>
          <cell r="AF576">
            <v>0.58064516129032262</v>
          </cell>
          <cell r="AG576">
            <v>0.6</v>
          </cell>
          <cell r="AH576">
            <v>0.41935483870967744</v>
          </cell>
          <cell r="AI576">
            <v>1</v>
          </cell>
          <cell r="AJ576">
            <v>0.10714285714285714</v>
          </cell>
          <cell r="AU576">
            <v>0.64516129032258063</v>
          </cell>
          <cell r="AV576">
            <v>0.75</v>
          </cell>
          <cell r="AW576">
            <v>3.2258064516129031E-2</v>
          </cell>
        </row>
        <row r="577">
          <cell r="C577" t="str">
            <v>St Vincent's/FallRiver/2425Highland 8</v>
          </cell>
          <cell r="D577" t="str">
            <v>Taunton/Attleboro Area Office</v>
          </cell>
          <cell r="O577">
            <v>0.87096774193548387</v>
          </cell>
          <cell r="Q577">
            <v>0.61290322580645162</v>
          </cell>
          <cell r="R577">
            <v>0.967741935483871</v>
          </cell>
          <cell r="AC577">
            <v>0.64516129032258063</v>
          </cell>
          <cell r="AD577">
            <v>1</v>
          </cell>
          <cell r="AE577">
            <v>1</v>
          </cell>
          <cell r="AF577">
            <v>0.83870967741935487</v>
          </cell>
          <cell r="AG577">
            <v>0.7</v>
          </cell>
          <cell r="AH577">
            <v>0.61290322580645162</v>
          </cell>
          <cell r="AR577">
            <v>0.12903225806451613</v>
          </cell>
          <cell r="AS577">
            <v>1.2666666666666666</v>
          </cell>
          <cell r="AT577">
            <v>1.4838709677419355</v>
          </cell>
          <cell r="AX577">
            <v>1.3</v>
          </cell>
          <cell r="AY577">
            <v>2</v>
          </cell>
          <cell r="AZ577">
            <v>2</v>
          </cell>
        </row>
        <row r="578">
          <cell r="C578" t="str">
            <v>St Vincent's/FallRiver/2425Highland 9</v>
          </cell>
          <cell r="D578" t="str">
            <v>(blank)</v>
          </cell>
          <cell r="Q578">
            <v>1</v>
          </cell>
          <cell r="R578">
            <v>0.967741935483871</v>
          </cell>
        </row>
        <row r="579">
          <cell r="C579" t="str">
            <v>TeamCoord / Bradford / 4 S. Kimball 1</v>
          </cell>
          <cell r="D579" t="str">
            <v>Cambridge Area Office</v>
          </cell>
          <cell r="T579">
            <v>3.2258064516129031E-2</v>
          </cell>
          <cell r="AY579">
            <v>6.4516129032258063E-2</v>
          </cell>
        </row>
        <row r="580">
          <cell r="C580" t="str">
            <v>TeamCoord / Bradford / 4 S. Kimball 2</v>
          </cell>
          <cell r="D580" t="str">
            <v>Cape Ann Area Office</v>
          </cell>
          <cell r="O580">
            <v>0.12903225806451613</v>
          </cell>
          <cell r="S580">
            <v>0.16666666666666666</v>
          </cell>
          <cell r="T580">
            <v>0.45161290322580644</v>
          </cell>
          <cell r="AE580">
            <v>0.43333333333333335</v>
          </cell>
          <cell r="AF580">
            <v>3.2258064516129031E-2</v>
          </cell>
        </row>
        <row r="581">
          <cell r="C581" t="str">
            <v>TeamCoord / Bradford / 4 S. Kimball 3</v>
          </cell>
          <cell r="D581" t="str">
            <v>Haverhill Area Office</v>
          </cell>
          <cell r="G581">
            <v>1.9333333333333331</v>
          </cell>
          <cell r="H581">
            <v>5.6129032258064511</v>
          </cell>
          <cell r="I581">
            <v>8.8666666666666671</v>
          </cell>
          <cell r="J581">
            <v>8.3548387096774199</v>
          </cell>
          <cell r="K581">
            <v>7.5161290322580658</v>
          </cell>
          <cell r="L581">
            <v>8.8928571428571441</v>
          </cell>
          <cell r="M581">
            <v>9.3548387096774182</v>
          </cell>
          <cell r="N581">
            <v>7.8333333333333339</v>
          </cell>
          <cell r="O581">
            <v>9.129032258064516</v>
          </cell>
          <cell r="P581">
            <v>7.9666666666666668</v>
          </cell>
          <cell r="Q581">
            <v>5.645161290322581</v>
          </cell>
          <cell r="R581">
            <v>5.064516129032258</v>
          </cell>
          <cell r="S581">
            <v>3.2666666666666666</v>
          </cell>
          <cell r="T581">
            <v>4.935483870967742</v>
          </cell>
          <cell r="U581">
            <v>5.5</v>
          </cell>
          <cell r="V581">
            <v>4.7096774193548381</v>
          </cell>
          <cell r="W581">
            <v>5.354838709677419</v>
          </cell>
          <cell r="X581">
            <v>5.4482758620689653</v>
          </cell>
          <cell r="Y581">
            <v>3.67741935483871</v>
          </cell>
          <cell r="Z581">
            <v>3.9333333333333327</v>
          </cell>
          <cell r="AA581">
            <v>4.064516129032258</v>
          </cell>
          <cell r="AB581">
            <v>2.6666666666666665</v>
          </cell>
          <cell r="AC581">
            <v>4.838709677419355</v>
          </cell>
          <cell r="AD581">
            <v>4.096774193548387</v>
          </cell>
          <cell r="AE581">
            <v>2.1666666666666665</v>
          </cell>
          <cell r="AF581">
            <v>4.4838709677419351</v>
          </cell>
          <cell r="AG581">
            <v>4.9666666666666668</v>
          </cell>
          <cell r="AH581">
            <v>4.064516129032258</v>
          </cell>
          <cell r="AI581">
            <v>5.5161290322580641</v>
          </cell>
          <cell r="AJ581">
            <v>4.1785714285714288</v>
          </cell>
          <cell r="AK581">
            <v>1.2580645161290323</v>
          </cell>
          <cell r="AL581">
            <v>2.4333333333333331</v>
          </cell>
          <cell r="AM581">
            <v>5.225806451612903</v>
          </cell>
          <cell r="AN581">
            <v>5.0333333333333332</v>
          </cell>
          <cell r="AO581">
            <v>2.225806451612903</v>
          </cell>
          <cell r="AP581">
            <v>1.5483870967741933</v>
          </cell>
          <cell r="AQ581">
            <v>2.8</v>
          </cell>
          <cell r="AR581">
            <v>3.741935483870968</v>
          </cell>
          <cell r="AS581">
            <v>2.2333333333333334</v>
          </cell>
          <cell r="AT581">
            <v>2.290322580645161</v>
          </cell>
          <cell r="AU581">
            <v>2.7419354838709675</v>
          </cell>
          <cell r="AV581">
            <v>2.6428571428571428</v>
          </cell>
          <cell r="AW581">
            <v>2.4838709677419355</v>
          </cell>
          <cell r="AX581">
            <v>4.0999999999999996</v>
          </cell>
          <cell r="AY581">
            <v>3.806451612903226</v>
          </cell>
          <cell r="AZ581">
            <v>2.666666666666667</v>
          </cell>
        </row>
        <row r="582">
          <cell r="C582" t="str">
            <v>TeamCoord / Bradford / 4 S. Kimball 4</v>
          </cell>
          <cell r="D582" t="str">
            <v>Lawrence Area Office</v>
          </cell>
          <cell r="I582">
            <v>3.3333333333333333E-2</v>
          </cell>
          <cell r="J582">
            <v>3.2258064516129031E-2</v>
          </cell>
          <cell r="M582">
            <v>6.4516129032258063E-2</v>
          </cell>
          <cell r="N582">
            <v>0.16666666666666669</v>
          </cell>
          <cell r="S582">
            <v>0.7</v>
          </cell>
          <cell r="AL582">
            <v>0.8</v>
          </cell>
          <cell r="AP582">
            <v>9.6774193548387094E-2</v>
          </cell>
          <cell r="AQ582">
            <v>0.96666666666666667</v>
          </cell>
          <cell r="AR582">
            <v>0.5161290322580645</v>
          </cell>
          <cell r="AT582">
            <v>0.70967741935483875</v>
          </cell>
          <cell r="AU582">
            <v>0.67741935483870963</v>
          </cell>
        </row>
        <row r="583">
          <cell r="C583" t="str">
            <v>TeamCoord / Bradford / 4 S. Kimball 5</v>
          </cell>
          <cell r="D583" t="str">
            <v>Lowell Area Office</v>
          </cell>
          <cell r="N583">
            <v>0.43333333333333335</v>
          </cell>
          <cell r="O583">
            <v>3.2258064516129031E-2</v>
          </cell>
          <cell r="AD583">
            <v>0.16129032258064516</v>
          </cell>
          <cell r="AE583">
            <v>0.2</v>
          </cell>
          <cell r="AF583">
            <v>0.58064516129032251</v>
          </cell>
          <cell r="AG583">
            <v>6.6666666666666666E-2</v>
          </cell>
          <cell r="AJ583">
            <v>0.4285714285714286</v>
          </cell>
          <cell r="AK583">
            <v>0.93548387096774188</v>
          </cell>
          <cell r="AL583">
            <v>0.46666666666666667</v>
          </cell>
          <cell r="AM583">
            <v>0.5161290322580645</v>
          </cell>
          <cell r="AN583">
            <v>0.26666666666666666</v>
          </cell>
          <cell r="AO583">
            <v>1.4516129032258065</v>
          </cell>
          <cell r="AP583">
            <v>0.80645161290322587</v>
          </cell>
          <cell r="AR583">
            <v>6.4516129032258063E-2</v>
          </cell>
          <cell r="AS583">
            <v>6.6666666666666666E-2</v>
          </cell>
          <cell r="AU583">
            <v>0.58064516129032262</v>
          </cell>
          <cell r="AV583">
            <v>0.64285714285714279</v>
          </cell>
          <cell r="AW583">
            <v>1</v>
          </cell>
          <cell r="AX583">
            <v>0.93333333333333335</v>
          </cell>
          <cell r="AY583">
            <v>1.870967741935484</v>
          </cell>
          <cell r="AZ583">
            <v>1.9</v>
          </cell>
        </row>
        <row r="584">
          <cell r="C584" t="str">
            <v>TeamCoord / Bradford / 4 S. Kimball 6</v>
          </cell>
          <cell r="D584" t="str">
            <v>Lynn Area Office</v>
          </cell>
          <cell r="K584">
            <v>0.93548387096774188</v>
          </cell>
          <cell r="N584">
            <v>0.73333333333333328</v>
          </cell>
          <cell r="O584">
            <v>0.19354838709677419</v>
          </cell>
          <cell r="P584">
            <v>1</v>
          </cell>
          <cell r="Q584">
            <v>0.16129032258064516</v>
          </cell>
          <cell r="AB584">
            <v>0.73333333333333328</v>
          </cell>
          <cell r="AC584">
            <v>0.4838709677419355</v>
          </cell>
          <cell r="AE584">
            <v>0.3</v>
          </cell>
          <cell r="AO584">
            <v>0.12903225806451613</v>
          </cell>
          <cell r="AP584">
            <v>0.74193548387096775</v>
          </cell>
          <cell r="AS584">
            <v>0.36666666666666664</v>
          </cell>
          <cell r="AT584">
            <v>0.35483870967741937</v>
          </cell>
          <cell r="AV584">
            <v>0.4642857142857143</v>
          </cell>
        </row>
        <row r="585">
          <cell r="C585" t="str">
            <v>TeamCoord / Bradford / 4 S. Kimball 7</v>
          </cell>
          <cell r="D585" t="str">
            <v>Solutions for Living (PAS NE)</v>
          </cell>
          <cell r="AV585">
            <v>0.25</v>
          </cell>
          <cell r="AW585">
            <v>1</v>
          </cell>
          <cell r="AX585">
            <v>0.2</v>
          </cell>
        </row>
        <row r="586">
          <cell r="C586" t="str">
            <v>TeamCoord / Haverhill / 20NewcombSt 1</v>
          </cell>
          <cell r="D586" t="str">
            <v>Cape Ann Area Office</v>
          </cell>
          <cell r="P586">
            <v>3.3333333333333333E-2</v>
          </cell>
          <cell r="AZ586">
            <v>3.3333333333333333E-2</v>
          </cell>
        </row>
        <row r="587">
          <cell r="C587" t="str">
            <v>TeamCoord / Haverhill / 20NewcombSt 2</v>
          </cell>
          <cell r="D587" t="str">
            <v>Haverhill Area Office</v>
          </cell>
          <cell r="G587">
            <v>3.3333333333333335</v>
          </cell>
          <cell r="H587">
            <v>4.258064516129032</v>
          </cell>
          <cell r="I587">
            <v>1.3</v>
          </cell>
          <cell r="O587">
            <v>1.161290322580645</v>
          </cell>
          <cell r="P587">
            <v>1.9333333333333331</v>
          </cell>
          <cell r="Q587">
            <v>5.4838709677419359</v>
          </cell>
          <cell r="R587">
            <v>1.2258064516129032</v>
          </cell>
          <cell r="S587">
            <v>2.8666666666666667</v>
          </cell>
          <cell r="T587">
            <v>3.290322580645161</v>
          </cell>
          <cell r="U587">
            <v>5.0666666666666673</v>
          </cell>
          <cell r="V587">
            <v>5.064516129032258</v>
          </cell>
          <cell r="W587">
            <v>5.0322580645161281</v>
          </cell>
          <cell r="X587">
            <v>5.931034482758621</v>
          </cell>
          <cell r="Y587">
            <v>4.419354838709677</v>
          </cell>
          <cell r="Z587">
            <v>5.5</v>
          </cell>
          <cell r="AA587">
            <v>5.1935483870967749</v>
          </cell>
          <cell r="AB587">
            <v>3.4666666666666663</v>
          </cell>
          <cell r="AC587">
            <v>2.32258064516129</v>
          </cell>
          <cell r="AD587">
            <v>2.903225806451613</v>
          </cell>
          <cell r="AE587">
            <v>5.8666666666666663</v>
          </cell>
          <cell r="AF587">
            <v>5.774193548387097</v>
          </cell>
          <cell r="AG587">
            <v>4.2</v>
          </cell>
          <cell r="AH587">
            <v>5.0645161290322571</v>
          </cell>
          <cell r="AI587">
            <v>5.161290322580645</v>
          </cell>
          <cell r="AJ587">
            <v>1.9285714285714286</v>
          </cell>
          <cell r="AK587">
            <v>1.2580645161290323</v>
          </cell>
          <cell r="AL587">
            <v>2.3333333333333335</v>
          </cell>
          <cell r="AM587">
            <v>2.096774193548387</v>
          </cell>
          <cell r="AN587">
            <v>1.3</v>
          </cell>
          <cell r="AO587">
            <v>2.096774193548387</v>
          </cell>
          <cell r="AP587">
            <v>2.6129032258064515</v>
          </cell>
          <cell r="AQ587">
            <v>3.1</v>
          </cell>
          <cell r="AR587">
            <v>4.129032258064516</v>
          </cell>
          <cell r="AS587">
            <v>3.7</v>
          </cell>
          <cell r="AT587">
            <v>2.774193548387097</v>
          </cell>
          <cell r="AU587">
            <v>3.4838709677419355</v>
          </cell>
          <cell r="AV587">
            <v>3.3928571428571428</v>
          </cell>
          <cell r="AW587">
            <v>1.2903225806451613</v>
          </cell>
          <cell r="AX587">
            <v>0.46666666666666667</v>
          </cell>
          <cell r="AY587">
            <v>2.6451612903225801</v>
          </cell>
          <cell r="AZ587">
            <v>0.93333333333333335</v>
          </cell>
        </row>
        <row r="588">
          <cell r="C588" t="str">
            <v>TeamCoord / Haverhill / 20NewcombSt 3</v>
          </cell>
          <cell r="D588" t="str">
            <v>Lawrence Area Office</v>
          </cell>
          <cell r="S588">
            <v>0.46666666666666667</v>
          </cell>
          <cell r="T588">
            <v>0.45161290322580644</v>
          </cell>
          <cell r="AA588">
            <v>9.6774193548387094E-2</v>
          </cell>
          <cell r="AB588">
            <v>1</v>
          </cell>
          <cell r="AC588">
            <v>0.41935483870967744</v>
          </cell>
          <cell r="AH588">
            <v>9.6774193548387094E-2</v>
          </cell>
          <cell r="AK588">
            <v>0.74193548387096775</v>
          </cell>
          <cell r="AQ588">
            <v>0.46666666666666662</v>
          </cell>
          <cell r="AR588">
            <v>1</v>
          </cell>
          <cell r="AS588">
            <v>0.83333333333333337</v>
          </cell>
          <cell r="AT588">
            <v>0.67741935483870974</v>
          </cell>
          <cell r="AU588">
            <v>0.83870967741935487</v>
          </cell>
          <cell r="AX588">
            <v>0.1</v>
          </cell>
        </row>
        <row r="589">
          <cell r="C589" t="str">
            <v>TeamCoord / Haverhill / 20NewcombSt 4</v>
          </cell>
          <cell r="D589" t="str">
            <v>Lowell Area Office</v>
          </cell>
          <cell r="Y589">
            <v>0.25806451612903225</v>
          </cell>
          <cell r="AB589">
            <v>0.23333333333333334</v>
          </cell>
          <cell r="AC589">
            <v>1.096774193548387</v>
          </cell>
          <cell r="AD589">
            <v>0.90322580645161288</v>
          </cell>
          <cell r="AE589">
            <v>3.3333333333333333E-2</v>
          </cell>
          <cell r="AF589">
            <v>6.4516129032258063E-2</v>
          </cell>
          <cell r="AG589">
            <v>3.3333333333333333E-2</v>
          </cell>
          <cell r="AH589">
            <v>0.12903225806451613</v>
          </cell>
          <cell r="AI589">
            <v>0.32258064516129031</v>
          </cell>
          <cell r="AJ589">
            <v>0.4642857142857143</v>
          </cell>
          <cell r="AK589">
            <v>0.64516129032258063</v>
          </cell>
          <cell r="AL589">
            <v>1.6333333333333335</v>
          </cell>
          <cell r="AM589">
            <v>1.225806451612903</v>
          </cell>
          <cell r="AO589">
            <v>0.58064516129032262</v>
          </cell>
          <cell r="AP589">
            <v>1.7096774193548387</v>
          </cell>
          <cell r="AT589">
            <v>0.58064516129032251</v>
          </cell>
          <cell r="AU589">
            <v>1</v>
          </cell>
          <cell r="AV589">
            <v>1.7857142857142856</v>
          </cell>
          <cell r="AW589">
            <v>2</v>
          </cell>
          <cell r="AX589">
            <v>1.7333333333333334</v>
          </cell>
          <cell r="AY589">
            <v>1.7419354838709677</v>
          </cell>
          <cell r="AZ589">
            <v>1.4333333333333333</v>
          </cell>
        </row>
        <row r="590">
          <cell r="C590" t="str">
            <v>TeamCoord / Haverhill / 20NewcombSt 5</v>
          </cell>
          <cell r="D590" t="str">
            <v>Lynn Area Office</v>
          </cell>
          <cell r="N590">
            <v>6.6666666666666666E-2</v>
          </cell>
          <cell r="R590">
            <v>3.2258064516129031E-2</v>
          </cell>
          <cell r="T590">
            <v>0.16129032258064516</v>
          </cell>
          <cell r="U590">
            <v>0.13333333333333333</v>
          </cell>
          <cell r="W590">
            <v>3.2258064516129031E-2</v>
          </cell>
          <cell r="AA590">
            <v>9.6774193548387094E-2</v>
          </cell>
          <cell r="AM590">
            <v>0.16129032258064516</v>
          </cell>
          <cell r="AN590">
            <v>6.6666666666666666E-2</v>
          </cell>
          <cell r="AO590">
            <v>6.4516129032258063E-2</v>
          </cell>
          <cell r="AP590">
            <v>0.54838709677419351</v>
          </cell>
          <cell r="AQ590">
            <v>6.6666666666666666E-2</v>
          </cell>
          <cell r="AV590">
            <v>3.5714285714285712E-2</v>
          </cell>
          <cell r="AW590">
            <v>0.67741935483870963</v>
          </cell>
          <cell r="AY590">
            <v>3.2258064516129031E-2</v>
          </cell>
        </row>
        <row r="591">
          <cell r="C591" t="str">
            <v>TeamCoord / Haverhill / 20NewcombSt 6</v>
          </cell>
          <cell r="D591" t="str">
            <v>New Bedford Child and Family (Adop)</v>
          </cell>
          <cell r="AY591">
            <v>0.61290322580645162</v>
          </cell>
          <cell r="AZ591">
            <v>1</v>
          </cell>
        </row>
        <row r="592">
          <cell r="C592" t="str">
            <v>TeamCoord/Wilmington/82HighSt 1</v>
          </cell>
          <cell r="D592" t="str">
            <v>Cambridge Area Office</v>
          </cell>
          <cell r="G592">
            <v>0.2</v>
          </cell>
          <cell r="H592">
            <v>1</v>
          </cell>
          <cell r="I592">
            <v>1</v>
          </cell>
          <cell r="J592">
            <v>0.19354838709677419</v>
          </cell>
          <cell r="L592">
            <v>0.4642857142857143</v>
          </cell>
          <cell r="M592">
            <v>1</v>
          </cell>
          <cell r="N592">
            <v>1</v>
          </cell>
          <cell r="O592">
            <v>1</v>
          </cell>
          <cell r="P592">
            <v>0.93333333333333335</v>
          </cell>
          <cell r="Q592">
            <v>1</v>
          </cell>
          <cell r="R592">
            <v>0.93548387096774188</v>
          </cell>
          <cell r="T592">
            <v>0.4838709677419355</v>
          </cell>
          <cell r="U592">
            <v>1</v>
          </cell>
          <cell r="V592">
            <v>1</v>
          </cell>
          <cell r="W592">
            <v>1</v>
          </cell>
          <cell r="X592">
            <v>1</v>
          </cell>
          <cell r="Y592">
            <v>1.129032258064516</v>
          </cell>
          <cell r="Z592">
            <v>0.73333333333333328</v>
          </cell>
          <cell r="AA592">
            <v>0.70967741935483875</v>
          </cell>
          <cell r="AB592">
            <v>1</v>
          </cell>
          <cell r="AC592">
            <v>0.5161290322580645</v>
          </cell>
          <cell r="AD592">
            <v>0.74193548387096775</v>
          </cell>
          <cell r="AE592">
            <v>0.26666666666666666</v>
          </cell>
          <cell r="AF592">
            <v>0.38709677419354838</v>
          </cell>
          <cell r="AG592">
            <v>1</v>
          </cell>
          <cell r="AH592">
            <v>0.93548387096774188</v>
          </cell>
          <cell r="AI592">
            <v>0.64516129032258063</v>
          </cell>
          <cell r="AK592">
            <v>0.93548387096774188</v>
          </cell>
          <cell r="AM592">
            <v>1</v>
          </cell>
          <cell r="AN592">
            <v>1</v>
          </cell>
          <cell r="AO592">
            <v>1</v>
          </cell>
          <cell r="AP592">
            <v>0.19354838709677419</v>
          </cell>
          <cell r="AQ592">
            <v>1</v>
          </cell>
          <cell r="AR592">
            <v>1</v>
          </cell>
          <cell r="AS592">
            <v>0.53333333333333333</v>
          </cell>
          <cell r="AT592">
            <v>1</v>
          </cell>
          <cell r="AU592">
            <v>1</v>
          </cell>
          <cell r="AV592">
            <v>1</v>
          </cell>
          <cell r="AW592">
            <v>1</v>
          </cell>
          <cell r="AX592">
            <v>1</v>
          </cell>
          <cell r="AY592">
            <v>1</v>
          </cell>
          <cell r="AZ592">
            <v>0.4</v>
          </cell>
        </row>
        <row r="593">
          <cell r="C593" t="str">
            <v>TeamCoord/Wilmington/82HighSt 2</v>
          </cell>
          <cell r="D593" t="str">
            <v>Cape Ann Area Office</v>
          </cell>
          <cell r="AE593">
            <v>0.2</v>
          </cell>
          <cell r="AF593">
            <v>0.19354838709677419</v>
          </cell>
        </row>
        <row r="594">
          <cell r="C594" t="str">
            <v>TeamCoord/Wilmington/82HighSt 3</v>
          </cell>
          <cell r="D594" t="str">
            <v>Lynn Area Office</v>
          </cell>
          <cell r="AK594">
            <v>0.45161290322580644</v>
          </cell>
          <cell r="AP594">
            <v>0.12903225806451613</v>
          </cell>
        </row>
        <row r="595">
          <cell r="C595" t="str">
            <v>TeamCoord/Wilmington/82HighSt 4</v>
          </cell>
          <cell r="D595" t="str">
            <v>Malden Area Office</v>
          </cell>
          <cell r="G595">
            <v>1.6333333333333333</v>
          </cell>
          <cell r="H595">
            <v>3.741935483870968</v>
          </cell>
          <cell r="I595">
            <v>1.9333333333333336</v>
          </cell>
          <cell r="J595">
            <v>3.870967741935484</v>
          </cell>
          <cell r="K595">
            <v>3.5483870967741931</v>
          </cell>
          <cell r="L595">
            <v>3.1785714285714284</v>
          </cell>
          <cell r="M595">
            <v>2.4516129032258061</v>
          </cell>
          <cell r="N595">
            <v>3.8666666666666667</v>
          </cell>
          <cell r="O595">
            <v>3.6129032258064515</v>
          </cell>
          <cell r="P595">
            <v>4.0999999999999996</v>
          </cell>
          <cell r="Q595">
            <v>3.838709677419355</v>
          </cell>
          <cell r="R595">
            <v>3.870967741935484</v>
          </cell>
          <cell r="S595">
            <v>3.7</v>
          </cell>
          <cell r="T595">
            <v>3.3225806451612909</v>
          </cell>
          <cell r="U595">
            <v>2.1333333333333333</v>
          </cell>
          <cell r="V595">
            <v>3.096774193548387</v>
          </cell>
          <cell r="W595">
            <v>3.935483870967742</v>
          </cell>
          <cell r="X595">
            <v>3.7931034482758621</v>
          </cell>
          <cell r="Y595">
            <v>3.354838709677419</v>
          </cell>
          <cell r="Z595">
            <v>2.6</v>
          </cell>
          <cell r="AA595">
            <v>2.612903225806452</v>
          </cell>
          <cell r="AB595">
            <v>3.666666666666667</v>
          </cell>
          <cell r="AC595">
            <v>3.935483870967742</v>
          </cell>
          <cell r="AD595">
            <v>3.67741935483871</v>
          </cell>
          <cell r="AE595">
            <v>2.3666666666666663</v>
          </cell>
          <cell r="AF595">
            <v>3.5161290322580645</v>
          </cell>
          <cell r="AG595">
            <v>3.8666666666666663</v>
          </cell>
          <cell r="AH595">
            <v>3.419354838709677</v>
          </cell>
          <cell r="AI595">
            <v>2.3225806451612905</v>
          </cell>
          <cell r="AJ595">
            <v>3.9285714285714284</v>
          </cell>
          <cell r="AK595">
            <v>2.5483870967741935</v>
          </cell>
          <cell r="AL595">
            <v>3.9666666666666672</v>
          </cell>
          <cell r="AM595">
            <v>3.612903225806452</v>
          </cell>
          <cell r="AN595">
            <v>3.7333333333333334</v>
          </cell>
          <cell r="AO595">
            <v>3.387096774193548</v>
          </cell>
          <cell r="AP595">
            <v>3.967741935483871</v>
          </cell>
          <cell r="AQ595">
            <v>3.833333333333333</v>
          </cell>
          <cell r="AR595">
            <v>3.870967741935484</v>
          </cell>
          <cell r="AS595">
            <v>4.0333333333333332</v>
          </cell>
          <cell r="AT595">
            <v>3.838709677419355</v>
          </cell>
          <cell r="AU595">
            <v>3.4838709677419355</v>
          </cell>
          <cell r="AV595">
            <v>3.9642857142857144</v>
          </cell>
          <cell r="AW595">
            <v>3.709677419354839</v>
          </cell>
          <cell r="AX595">
            <v>3.833333333333333</v>
          </cell>
          <cell r="AY595">
            <v>3.8064516129032255</v>
          </cell>
          <cell r="AZ595">
            <v>3.9</v>
          </cell>
        </row>
        <row r="596">
          <cell r="C596" t="str">
            <v>TeamCoord/Wilmington/82HighSt 5</v>
          </cell>
          <cell r="D596" t="str">
            <v>Park St. Area Office</v>
          </cell>
          <cell r="AJ596">
            <v>0.6428571428571429</v>
          </cell>
          <cell r="AK596">
            <v>3.2258064516129031E-2</v>
          </cell>
        </row>
        <row r="597">
          <cell r="C597" t="str">
            <v>TheHome for LW/Walpole/399Lincoln 1</v>
          </cell>
          <cell r="D597" t="str">
            <v>Arlington Area Office</v>
          </cell>
          <cell r="F597">
            <v>1</v>
          </cell>
          <cell r="G597">
            <v>2.1666666666666665</v>
          </cell>
          <cell r="H597">
            <v>3.5806451612903225</v>
          </cell>
          <cell r="I597">
            <v>2.1</v>
          </cell>
          <cell r="J597">
            <v>2.064516129032258</v>
          </cell>
          <cell r="K597">
            <v>2.8064516129032255</v>
          </cell>
          <cell r="L597">
            <v>3.8214285714285712</v>
          </cell>
          <cell r="M597">
            <v>1</v>
          </cell>
          <cell r="N597">
            <v>3.7333333333333334</v>
          </cell>
          <cell r="O597">
            <v>3.903225806451613</v>
          </cell>
          <cell r="P597">
            <v>3.7666666666666666</v>
          </cell>
          <cell r="Q597">
            <v>1.9354838709677418</v>
          </cell>
          <cell r="R597">
            <v>3.161290322580645</v>
          </cell>
          <cell r="S597">
            <v>2.4666666666666668</v>
          </cell>
          <cell r="T597">
            <v>3.096774193548387</v>
          </cell>
          <cell r="U597">
            <v>3.4666666666666668</v>
          </cell>
          <cell r="V597">
            <v>2.838709677419355</v>
          </cell>
          <cell r="W597">
            <v>2.967741935483871</v>
          </cell>
          <cell r="X597">
            <v>3.9310344827586206</v>
          </cell>
          <cell r="Y597">
            <v>4.4516129032258061</v>
          </cell>
          <cell r="Z597">
            <v>3.8</v>
          </cell>
          <cell r="AA597">
            <v>3.5483870967741935</v>
          </cell>
          <cell r="AB597">
            <v>3.4</v>
          </cell>
          <cell r="AC597">
            <v>2.7419354838709675</v>
          </cell>
          <cell r="AD597">
            <v>3.3548387096774195</v>
          </cell>
          <cell r="AE597">
            <v>2.7333333333333334</v>
          </cell>
          <cell r="AF597">
            <v>3.387096774193548</v>
          </cell>
          <cell r="AG597">
            <v>3.4</v>
          </cell>
          <cell r="AH597">
            <v>1.903225806451613</v>
          </cell>
          <cell r="AI597">
            <v>1.8709677419354835</v>
          </cell>
          <cell r="AJ597">
            <v>2.5714285714285712</v>
          </cell>
          <cell r="AK597">
            <v>3.290322580645161</v>
          </cell>
          <cell r="AL597">
            <v>2.6</v>
          </cell>
          <cell r="AM597">
            <v>3.193548387096774</v>
          </cell>
          <cell r="AN597">
            <v>3</v>
          </cell>
          <cell r="AO597">
            <v>1.838709677419355</v>
          </cell>
          <cell r="AP597">
            <v>2.7096774193548385</v>
          </cell>
          <cell r="AQ597">
            <v>0.53333333333333333</v>
          </cell>
          <cell r="AR597">
            <v>1.3225806451612905</v>
          </cell>
          <cell r="AS597">
            <v>2.6666666666666665</v>
          </cell>
          <cell r="AT597">
            <v>3.5483870967741939</v>
          </cell>
          <cell r="AU597">
            <v>1.9354838709677418</v>
          </cell>
          <cell r="AV597">
            <v>3.6071428571428572</v>
          </cell>
          <cell r="AW597">
            <v>3.3225806451612905</v>
          </cell>
          <cell r="AX597">
            <v>3</v>
          </cell>
          <cell r="AY597">
            <v>1.3548387096774195</v>
          </cell>
          <cell r="AZ597">
            <v>2.6666666666666661</v>
          </cell>
        </row>
        <row r="598">
          <cell r="C598" t="str">
            <v>TheHome for LW/Walpole/399Lincoln 2</v>
          </cell>
          <cell r="D598" t="str">
            <v>Cambridge Area Office</v>
          </cell>
          <cell r="AU598">
            <v>1</v>
          </cell>
          <cell r="AV598">
            <v>0.14285714285714285</v>
          </cell>
        </row>
        <row r="599">
          <cell r="C599" t="str">
            <v>TheHome for LW/Walpole/399Lincoln 3</v>
          </cell>
          <cell r="D599" t="str">
            <v>Coastal Area Office</v>
          </cell>
          <cell r="H599">
            <v>0.80645161290322576</v>
          </cell>
          <cell r="I599">
            <v>1</v>
          </cell>
          <cell r="J599">
            <v>0.61290322580645162</v>
          </cell>
          <cell r="K599">
            <v>0.58064516129032262</v>
          </cell>
          <cell r="L599">
            <v>0.9642857142857143</v>
          </cell>
          <cell r="M599">
            <v>0.83870967741935487</v>
          </cell>
          <cell r="N599">
            <v>0.9</v>
          </cell>
          <cell r="O599">
            <v>1</v>
          </cell>
          <cell r="P599">
            <v>0.8666666666666667</v>
          </cell>
          <cell r="Q599">
            <v>0.25806451612903225</v>
          </cell>
          <cell r="R599">
            <v>0.77419354838709675</v>
          </cell>
          <cell r="S599">
            <v>0.8666666666666667</v>
          </cell>
          <cell r="T599">
            <v>0.54838709677419351</v>
          </cell>
          <cell r="U599">
            <v>1</v>
          </cell>
          <cell r="V599">
            <v>0.38709677419354838</v>
          </cell>
          <cell r="W599">
            <v>0.5161290322580645</v>
          </cell>
          <cell r="X599">
            <v>1</v>
          </cell>
          <cell r="Y599">
            <v>1</v>
          </cell>
          <cell r="Z599">
            <v>0.96666666666666667</v>
          </cell>
          <cell r="AA599">
            <v>1</v>
          </cell>
          <cell r="AB599">
            <v>0.46666666666666667</v>
          </cell>
          <cell r="AC599">
            <v>1</v>
          </cell>
          <cell r="AD599">
            <v>1</v>
          </cell>
          <cell r="AE599">
            <v>0.56666666666666665</v>
          </cell>
          <cell r="AF599">
            <v>0.19354838709677419</v>
          </cell>
          <cell r="AG599">
            <v>0.46666666666666667</v>
          </cell>
          <cell r="AH599">
            <v>0.967741935483871</v>
          </cell>
          <cell r="AI599">
            <v>1</v>
          </cell>
          <cell r="AJ599">
            <v>1</v>
          </cell>
          <cell r="AK599">
            <v>0.83870967741935476</v>
          </cell>
          <cell r="AL599">
            <v>1</v>
          </cell>
          <cell r="AM599">
            <v>0.83870967741935476</v>
          </cell>
          <cell r="AN599">
            <v>1.0666666666666667</v>
          </cell>
          <cell r="AO599">
            <v>0.25806451612903225</v>
          </cell>
          <cell r="AP599">
            <v>0.41935483870967744</v>
          </cell>
          <cell r="AQ599">
            <v>0.26666666666666666</v>
          </cell>
          <cell r="AR599">
            <v>0.83870967741935476</v>
          </cell>
          <cell r="AS599">
            <v>0.76666666666666672</v>
          </cell>
          <cell r="AT599">
            <v>0.32258064516129031</v>
          </cell>
          <cell r="AV599">
            <v>0.17857142857142858</v>
          </cell>
          <cell r="AW599">
            <v>0.80645161290322576</v>
          </cell>
          <cell r="AY599">
            <v>6.4516129032258063E-2</v>
          </cell>
          <cell r="AZ599">
            <v>0.5</v>
          </cell>
        </row>
        <row r="600">
          <cell r="C600" t="str">
            <v>TheHome for LW/Walpole/399Lincoln 4</v>
          </cell>
          <cell r="D600" t="str">
            <v>Dimock St. Area Office</v>
          </cell>
          <cell r="P600">
            <v>0.4</v>
          </cell>
          <cell r="Q600">
            <v>3.2258064516129031E-2</v>
          </cell>
          <cell r="R600">
            <v>0.93548387096774188</v>
          </cell>
          <cell r="S600">
            <v>0.53333333333333333</v>
          </cell>
          <cell r="T600">
            <v>0.12903225806451613</v>
          </cell>
          <cell r="W600">
            <v>0.54838709677419351</v>
          </cell>
          <cell r="X600">
            <v>1</v>
          </cell>
          <cell r="Y600">
            <v>1</v>
          </cell>
          <cell r="Z600">
            <v>0.66666666666666674</v>
          </cell>
          <cell r="AA600">
            <v>1</v>
          </cell>
          <cell r="AB600">
            <v>0.36666666666666664</v>
          </cell>
          <cell r="AC600">
            <v>6.4516129032258063E-2</v>
          </cell>
          <cell r="AE600">
            <v>3.3333333333333333E-2</v>
          </cell>
          <cell r="AG600">
            <v>0.33333333333333331</v>
          </cell>
          <cell r="AH600">
            <v>0.967741935483871</v>
          </cell>
          <cell r="AI600">
            <v>0.67741935483870963</v>
          </cell>
          <cell r="AN600">
            <v>0.3</v>
          </cell>
          <cell r="AO600">
            <v>1</v>
          </cell>
          <cell r="AP600">
            <v>0.16129032258064516</v>
          </cell>
          <cell r="AQ600">
            <v>0.1</v>
          </cell>
          <cell r="AR600">
            <v>1</v>
          </cell>
          <cell r="AS600">
            <v>0.46666666666666667</v>
          </cell>
          <cell r="AV600">
            <v>0.42857142857142855</v>
          </cell>
          <cell r="AW600">
            <v>1.903225806451613</v>
          </cell>
          <cell r="AX600">
            <v>0.3</v>
          </cell>
          <cell r="AZ600">
            <v>0.4</v>
          </cell>
        </row>
        <row r="601">
          <cell r="C601" t="str">
            <v>TheHome for LW/Walpole/399Lincoln 5</v>
          </cell>
          <cell r="D601" t="str">
            <v>Framingham Area Office</v>
          </cell>
          <cell r="F601">
            <v>0.67741935483870963</v>
          </cell>
          <cell r="G601">
            <v>0.56666666666666665</v>
          </cell>
          <cell r="H601">
            <v>0.74193548387096775</v>
          </cell>
          <cell r="I601">
            <v>1</v>
          </cell>
          <cell r="J601">
            <v>1</v>
          </cell>
          <cell r="K601">
            <v>0.54838709677419351</v>
          </cell>
          <cell r="M601">
            <v>0.77419354838709675</v>
          </cell>
          <cell r="N601">
            <v>1</v>
          </cell>
          <cell r="O601">
            <v>0.67741935483870963</v>
          </cell>
          <cell r="P601">
            <v>1</v>
          </cell>
          <cell r="Q601">
            <v>0.4838709677419355</v>
          </cell>
          <cell r="R601">
            <v>0.32258064516129031</v>
          </cell>
          <cell r="S601">
            <v>1</v>
          </cell>
          <cell r="T601">
            <v>0.77419354838709675</v>
          </cell>
          <cell r="U601">
            <v>0.5</v>
          </cell>
          <cell r="V601">
            <v>0.58064516129032262</v>
          </cell>
          <cell r="W601">
            <v>1</v>
          </cell>
          <cell r="X601">
            <v>1</v>
          </cell>
          <cell r="Y601">
            <v>0.19354838709677419</v>
          </cell>
          <cell r="Z601">
            <v>0.66666666666666663</v>
          </cell>
          <cell r="AA601">
            <v>0.12903225806451613</v>
          </cell>
          <cell r="AB601">
            <v>0.8666666666666667</v>
          </cell>
          <cell r="AC601">
            <v>1</v>
          </cell>
          <cell r="AD601">
            <v>0.96774193548387089</v>
          </cell>
          <cell r="AE601">
            <v>1.5333333333333332</v>
          </cell>
          <cell r="AF601">
            <v>0.29032258064516125</v>
          </cell>
          <cell r="AG601">
            <v>1.0333333333333332</v>
          </cell>
          <cell r="AH601">
            <v>1.4516129032258065</v>
          </cell>
          <cell r="AI601">
            <v>1.1935483870967742</v>
          </cell>
          <cell r="AJ601">
            <v>1.8214285714285714</v>
          </cell>
          <cell r="AK601">
            <v>1.6774193548387095</v>
          </cell>
          <cell r="AL601">
            <v>1.1000000000000001</v>
          </cell>
          <cell r="AM601">
            <v>1.3870967741935485</v>
          </cell>
          <cell r="AN601">
            <v>1</v>
          </cell>
          <cell r="AO601">
            <v>1.7741935483870968</v>
          </cell>
          <cell r="AP601">
            <v>1</v>
          </cell>
          <cell r="AQ601">
            <v>1</v>
          </cell>
          <cell r="AR601">
            <v>2.3870967741935485</v>
          </cell>
          <cell r="AS601">
            <v>1.6</v>
          </cell>
          <cell r="AT601">
            <v>0.67741935483870963</v>
          </cell>
          <cell r="AU601">
            <v>1.3225806451612903</v>
          </cell>
          <cell r="AV601">
            <v>0.96428571428571419</v>
          </cell>
          <cell r="AW601">
            <v>1</v>
          </cell>
          <cell r="AX601">
            <v>1.3</v>
          </cell>
          <cell r="AY601">
            <v>1.129032258064516</v>
          </cell>
          <cell r="AZ601">
            <v>0.66666666666666663</v>
          </cell>
        </row>
        <row r="602">
          <cell r="C602" t="str">
            <v>TheHome for LW/Walpole/399Lincoln 6</v>
          </cell>
          <cell r="D602" t="str">
            <v>Harbor Area Office</v>
          </cell>
          <cell r="X602">
            <v>3.4482758620689655E-2</v>
          </cell>
          <cell r="AA602">
            <v>0.38709677419354838</v>
          </cell>
          <cell r="AB602">
            <v>1</v>
          </cell>
          <cell r="AC602">
            <v>0.38709677419354838</v>
          </cell>
          <cell r="AD602">
            <v>1</v>
          </cell>
          <cell r="AE602">
            <v>1</v>
          </cell>
          <cell r="AF602">
            <v>1</v>
          </cell>
          <cell r="AG602">
            <v>1</v>
          </cell>
          <cell r="AH602">
            <v>1</v>
          </cell>
          <cell r="AI602">
            <v>1</v>
          </cell>
          <cell r="AJ602">
            <v>0.2857142857142857</v>
          </cell>
          <cell r="AM602">
            <v>0.32258064516129031</v>
          </cell>
          <cell r="AN602">
            <v>1</v>
          </cell>
          <cell r="AO602">
            <v>0.16129032258064516</v>
          </cell>
          <cell r="AP602">
            <v>0.45161290322580644</v>
          </cell>
          <cell r="AQ602">
            <v>1</v>
          </cell>
        </row>
        <row r="603">
          <cell r="C603" t="str">
            <v>TheHome for LW/Walpole/399Lincoln 7</v>
          </cell>
          <cell r="D603" t="str">
            <v>Hyde Park Area Office</v>
          </cell>
          <cell r="V603">
            <v>0.77419354838709675</v>
          </cell>
          <cell r="W603">
            <v>0.967741935483871</v>
          </cell>
          <cell r="Z603">
            <v>6.6666666666666666E-2</v>
          </cell>
          <cell r="AD603">
            <v>0.22580645161290322</v>
          </cell>
          <cell r="AE603">
            <v>1</v>
          </cell>
          <cell r="AF603">
            <v>0.19354838709677419</v>
          </cell>
          <cell r="AI603">
            <v>0.5161290322580645</v>
          </cell>
          <cell r="AJ603">
            <v>1.75</v>
          </cell>
          <cell r="AK603">
            <v>1.3548387096774195</v>
          </cell>
          <cell r="AL603">
            <v>1.1333333333333333</v>
          </cell>
          <cell r="AM603">
            <v>1.838709677419355</v>
          </cell>
          <cell r="AN603">
            <v>0.5</v>
          </cell>
          <cell r="AQ603">
            <v>0.3</v>
          </cell>
          <cell r="AR603">
            <v>1</v>
          </cell>
          <cell r="AS603">
            <v>0.96666666666666656</v>
          </cell>
          <cell r="AT603">
            <v>1.5161290322580645</v>
          </cell>
          <cell r="AU603">
            <v>1.870967741935484</v>
          </cell>
          <cell r="AV603">
            <v>0.96428571428571419</v>
          </cell>
          <cell r="AY603">
            <v>0.25806451612903225</v>
          </cell>
          <cell r="AZ603">
            <v>1</v>
          </cell>
        </row>
        <row r="604">
          <cell r="C604" t="str">
            <v>TheHome for LW/Walpole/399Lincoln 8</v>
          </cell>
          <cell r="D604" t="str">
            <v>Lynn Area Office</v>
          </cell>
          <cell r="AP604">
            <v>3.2258064516129031E-2</v>
          </cell>
          <cell r="AQ604">
            <v>0.26666666666666666</v>
          </cell>
        </row>
        <row r="605">
          <cell r="C605" t="str">
            <v>TheHome for LW/Walpole/399Lincoln 9</v>
          </cell>
          <cell r="D605" t="str">
            <v>Malden Area Office</v>
          </cell>
          <cell r="Q605">
            <v>9.6774193548387094E-2</v>
          </cell>
        </row>
        <row r="606">
          <cell r="C606" t="str">
            <v>TheHome for LW/Walpole/399Lincoln 10</v>
          </cell>
          <cell r="D606" t="str">
            <v>Park St. Area Office</v>
          </cell>
          <cell r="S606">
            <v>0.43333333333333335</v>
          </cell>
          <cell r="T606">
            <v>0.5161290322580645</v>
          </cell>
          <cell r="U606">
            <v>2</v>
          </cell>
          <cell r="V606">
            <v>0.93548387096774188</v>
          </cell>
          <cell r="X606">
            <v>0.55172413793103448</v>
          </cell>
          <cell r="Z606">
            <v>1.1000000000000001</v>
          </cell>
          <cell r="AA606">
            <v>0.64516129032258063</v>
          </cell>
          <cell r="AB606">
            <v>1.0333333333333334</v>
          </cell>
          <cell r="AC606">
            <v>1.129032258064516</v>
          </cell>
          <cell r="AD606">
            <v>0.77419354838709675</v>
          </cell>
          <cell r="AF606">
            <v>0.77419354838709675</v>
          </cell>
          <cell r="AG606">
            <v>0.76666666666666672</v>
          </cell>
          <cell r="AK606">
            <v>0.64516129032258063</v>
          </cell>
          <cell r="AL606">
            <v>0.8666666666666667</v>
          </cell>
          <cell r="AN606">
            <v>3.3333333333333333E-2</v>
          </cell>
          <cell r="AO606">
            <v>1.5483870967741935</v>
          </cell>
          <cell r="AP606">
            <v>1.032258064516129</v>
          </cell>
          <cell r="AQ606">
            <v>0.8</v>
          </cell>
          <cell r="AX606">
            <v>1.3</v>
          </cell>
          <cell r="AY606">
            <v>1.967741935483871</v>
          </cell>
          <cell r="AZ606">
            <v>1</v>
          </cell>
        </row>
        <row r="607">
          <cell r="C607" t="str">
            <v>TheHome for LW/Walpole/399Lincoln 11</v>
          </cell>
          <cell r="D607" t="str">
            <v>Worcester East Area Office</v>
          </cell>
          <cell r="AF607">
            <v>0.54838709677419351</v>
          </cell>
          <cell r="AL607">
            <v>0.5</v>
          </cell>
          <cell r="AP607">
            <v>0.35483870967741937</v>
          </cell>
          <cell r="AQ607">
            <v>6.6666666666666666E-2</v>
          </cell>
          <cell r="AV607">
            <v>0.5</v>
          </cell>
          <cell r="AX607">
            <v>1</v>
          </cell>
          <cell r="AY607">
            <v>0.58064516129032262</v>
          </cell>
        </row>
        <row r="608">
          <cell r="C608" t="str">
            <v>Wayside/Framingham/1FredrickAbbotWy 1</v>
          </cell>
          <cell r="D608" t="str">
            <v>Arlington Area Office</v>
          </cell>
          <cell r="AL608">
            <v>0.2</v>
          </cell>
          <cell r="AM608">
            <v>1.903225806451613</v>
          </cell>
          <cell r="AN608">
            <v>2.3666666666666667</v>
          </cell>
          <cell r="AO608">
            <v>2.129032258064516</v>
          </cell>
          <cell r="AP608">
            <v>1.5483870967741935</v>
          </cell>
          <cell r="AQ608">
            <v>0.7</v>
          </cell>
          <cell r="AR608">
            <v>1.935483870967742</v>
          </cell>
          <cell r="AS608">
            <v>2.4666666666666668</v>
          </cell>
          <cell r="AT608">
            <v>1.7096774193548387</v>
          </cell>
          <cell r="AU608">
            <v>1.2258064516129035</v>
          </cell>
          <cell r="AV608">
            <v>1.8571428571428572</v>
          </cell>
          <cell r="AW608">
            <v>1.8387096774193548</v>
          </cell>
          <cell r="AX608">
            <v>2.5333333333333332</v>
          </cell>
          <cell r="AY608">
            <v>2.580645161290323</v>
          </cell>
          <cell r="AZ608">
            <v>1.9333333333333331</v>
          </cell>
        </row>
        <row r="609">
          <cell r="C609" t="str">
            <v>Wayside/Framingham/1FredrickAbbotWy 2</v>
          </cell>
          <cell r="D609" t="str">
            <v>Cambridge Area Office</v>
          </cell>
          <cell r="AM609">
            <v>0.96774193548387089</v>
          </cell>
          <cell r="AN609">
            <v>2.4666666666666668</v>
          </cell>
          <cell r="AO609">
            <v>2.774193548387097</v>
          </cell>
          <cell r="AP609">
            <v>2.5483870967741935</v>
          </cell>
          <cell r="AQ609">
            <v>2.4666666666666668</v>
          </cell>
          <cell r="AR609">
            <v>1.7419354838709675</v>
          </cell>
          <cell r="AS609">
            <v>2.6333333333333333</v>
          </cell>
          <cell r="AT609">
            <v>2.5806451612903225</v>
          </cell>
          <cell r="AU609">
            <v>2.6774193548387095</v>
          </cell>
          <cell r="AV609">
            <v>2.75</v>
          </cell>
          <cell r="AW609">
            <v>2.3870967741935485</v>
          </cell>
          <cell r="AX609">
            <v>3.1333333333333333</v>
          </cell>
          <cell r="AY609">
            <v>2.5483870967741935</v>
          </cell>
          <cell r="AZ609">
            <v>2.5666666666666664</v>
          </cell>
        </row>
        <row r="610">
          <cell r="C610" t="str">
            <v>Wayside/Framingham/1FredrickAbbotWy 3</v>
          </cell>
          <cell r="D610" t="str">
            <v>Coastal Area Office</v>
          </cell>
          <cell r="AM610">
            <v>9.6774193548387094E-2</v>
          </cell>
          <cell r="AO610">
            <v>0.83870967741935487</v>
          </cell>
        </row>
        <row r="611">
          <cell r="C611" t="str">
            <v>Wayside/Framingham/1FredrickAbbotWy 4</v>
          </cell>
          <cell r="D611" t="str">
            <v>Dimock St. Area Office</v>
          </cell>
          <cell r="AN611">
            <v>0.3</v>
          </cell>
          <cell r="AQ611">
            <v>3.3333333333333333E-2</v>
          </cell>
          <cell r="AR611">
            <v>1</v>
          </cell>
          <cell r="AS611">
            <v>0.43333333333333335</v>
          </cell>
          <cell r="AT611">
            <v>0.29032258064516131</v>
          </cell>
          <cell r="AU611">
            <v>1</v>
          </cell>
          <cell r="AV611">
            <v>0.46428571428571425</v>
          </cell>
          <cell r="AW611">
            <v>1.3870967741935485</v>
          </cell>
          <cell r="AX611">
            <v>0.6333333333333333</v>
          </cell>
          <cell r="AY611">
            <v>1.129032258064516</v>
          </cell>
          <cell r="AZ611">
            <v>0.1</v>
          </cell>
        </row>
        <row r="612">
          <cell r="C612" t="str">
            <v>Wayside/Framingham/1FredrickAbbotWy 5</v>
          </cell>
          <cell r="D612" t="str">
            <v>Framingham Area Office</v>
          </cell>
          <cell r="AL612">
            <v>0.66666666666666663</v>
          </cell>
          <cell r="AM612">
            <v>8.258064516129032</v>
          </cell>
          <cell r="AN612">
            <v>6.7</v>
          </cell>
          <cell r="AO612">
            <v>6.741935483870968</v>
          </cell>
          <cell r="AP612">
            <v>7.032258064516129</v>
          </cell>
          <cell r="AQ612">
            <v>8.1333333333333329</v>
          </cell>
          <cell r="AR612">
            <v>7.3548387096774199</v>
          </cell>
          <cell r="AS612">
            <v>6.6</v>
          </cell>
          <cell r="AT612">
            <v>6.967741935483871</v>
          </cell>
          <cell r="AU612">
            <v>6.419354838709677</v>
          </cell>
          <cell r="AV612">
            <v>6.7857142857142865</v>
          </cell>
          <cell r="AW612">
            <v>7.225806451612903</v>
          </cell>
          <cell r="AX612">
            <v>6.4666666666666677</v>
          </cell>
          <cell r="AY612">
            <v>7.4838709677419351</v>
          </cell>
          <cell r="AZ612">
            <v>7.6333333333333346</v>
          </cell>
        </row>
        <row r="613">
          <cell r="C613" t="str">
            <v>Wayside/Framingham/1FredrickAbbotWy 6</v>
          </cell>
          <cell r="D613" t="str">
            <v>Harbor Area Office</v>
          </cell>
          <cell r="AO613">
            <v>0.5161290322580645</v>
          </cell>
          <cell r="AP613">
            <v>2.67741935483871</v>
          </cell>
          <cell r="AQ613">
            <v>2.3333333333333335</v>
          </cell>
          <cell r="AR613">
            <v>2</v>
          </cell>
          <cell r="AS613">
            <v>1.4</v>
          </cell>
          <cell r="AT613">
            <v>0.4838709677419355</v>
          </cell>
          <cell r="AV613">
            <v>0.75</v>
          </cell>
          <cell r="AW613">
            <v>1.5161290322580645</v>
          </cell>
          <cell r="AX613">
            <v>1.2333333333333334</v>
          </cell>
          <cell r="AY613">
            <v>1</v>
          </cell>
          <cell r="AZ613">
            <v>0.26666666666666666</v>
          </cell>
        </row>
        <row r="614">
          <cell r="C614" t="str">
            <v>Wayside/Framingham/1FredrickAbbotWy 7</v>
          </cell>
          <cell r="D614" t="str">
            <v>Hyde Park Area Office</v>
          </cell>
          <cell r="AL614">
            <v>0.2</v>
          </cell>
          <cell r="AM614">
            <v>1.9032258064516128</v>
          </cell>
          <cell r="AN614">
            <v>1.3333333333333335</v>
          </cell>
          <cell r="AO614">
            <v>0.83870967741935487</v>
          </cell>
          <cell r="AR614">
            <v>0.58064516129032262</v>
          </cell>
          <cell r="AS614">
            <v>1</v>
          </cell>
          <cell r="AT614">
            <v>1.129032258064516</v>
          </cell>
          <cell r="AU614">
            <v>1</v>
          </cell>
          <cell r="AV614">
            <v>0.2857142857142857</v>
          </cell>
          <cell r="AZ614">
            <v>0.26666666666666666</v>
          </cell>
        </row>
        <row r="615">
          <cell r="C615" t="str">
            <v>Wayside/Framingham/1FredrickAbbotWy 8</v>
          </cell>
          <cell r="D615" t="str">
            <v>Lynn Area Office</v>
          </cell>
          <cell r="AN615">
            <v>3.3333333333333333E-2</v>
          </cell>
        </row>
        <row r="616">
          <cell r="C616" t="str">
            <v>Wayside/Framingham/1FredrickAbbotWy 9</v>
          </cell>
          <cell r="D616" t="str">
            <v>Malden Area Office</v>
          </cell>
          <cell r="AL616">
            <v>0.16666666666666669</v>
          </cell>
          <cell r="AM616">
            <v>5.290322580645161</v>
          </cell>
          <cell r="AN616">
            <v>4.8</v>
          </cell>
          <cell r="AO616">
            <v>5.774193548387097</v>
          </cell>
          <cell r="AP616">
            <v>5.290322580645161</v>
          </cell>
          <cell r="AQ616">
            <v>4.4000000000000004</v>
          </cell>
          <cell r="AR616">
            <v>3.9677419354838714</v>
          </cell>
          <cell r="AS616">
            <v>4.5999999999999996</v>
          </cell>
          <cell r="AT616">
            <v>4.290322580645161</v>
          </cell>
          <cell r="AU616">
            <v>3.3870967741935485</v>
          </cell>
          <cell r="AV616">
            <v>4.5</v>
          </cell>
          <cell r="AW616">
            <v>5.290322580645161</v>
          </cell>
          <cell r="AX616">
            <v>5.8666666666666645</v>
          </cell>
          <cell r="AY616">
            <v>5.129032258064516</v>
          </cell>
          <cell r="AZ616">
            <v>7.2</v>
          </cell>
        </row>
        <row r="617">
          <cell r="C617" t="str">
            <v>Wayside/Framingham/1FredrickAbbotWy 10</v>
          </cell>
          <cell r="D617" t="str">
            <v>North Central Area Office</v>
          </cell>
          <cell r="AP617">
            <v>3.2258064516129031E-2</v>
          </cell>
        </row>
        <row r="618">
          <cell r="C618" t="str">
            <v>Wayside/Framingham/1FredrickAbbotWy 11</v>
          </cell>
          <cell r="D618" t="str">
            <v>Park St. Area Office</v>
          </cell>
          <cell r="AL618">
            <v>0.26666666666666666</v>
          </cell>
          <cell r="AM618">
            <v>1.6451612903225805</v>
          </cell>
          <cell r="AN618">
            <v>6.6666666666666666E-2</v>
          </cell>
          <cell r="AO618">
            <v>0.83870967741935476</v>
          </cell>
          <cell r="AP618">
            <v>1.032258064516129</v>
          </cell>
          <cell r="AQ618">
            <v>1.5666666666666667</v>
          </cell>
          <cell r="AR618">
            <v>0.22580645161290322</v>
          </cell>
          <cell r="AS618">
            <v>0.4</v>
          </cell>
          <cell r="AT618">
            <v>1.967741935483871</v>
          </cell>
          <cell r="AU618">
            <v>1.7096774193548387</v>
          </cell>
          <cell r="AV618">
            <v>1.7857142857142856</v>
          </cell>
          <cell r="AW618">
            <v>0.35483870967741937</v>
          </cell>
          <cell r="AZ618">
            <v>0.53333333333333333</v>
          </cell>
        </row>
        <row r="619">
          <cell r="C619" t="str">
            <v>Wayside/Framingham/85Edgell Rd 1</v>
          </cell>
          <cell r="D619" t="str">
            <v>Cambridge Area Office</v>
          </cell>
          <cell r="O619">
            <v>9.6774193548387094E-2</v>
          </cell>
          <cell r="P619">
            <v>0.13333333333333333</v>
          </cell>
          <cell r="Q619">
            <v>6.4516129032258063E-2</v>
          </cell>
          <cell r="AC619">
            <v>3.2258064516129031E-2</v>
          </cell>
          <cell r="AF619">
            <v>0.22580645161290322</v>
          </cell>
        </row>
        <row r="620">
          <cell r="C620" t="str">
            <v>Wayside/Framingham/85Edgell Rd 2</v>
          </cell>
          <cell r="D620" t="str">
            <v>Coastal Area Office</v>
          </cell>
          <cell r="U620">
            <v>0.1</v>
          </cell>
          <cell r="AF620">
            <v>6.4516129032258063E-2</v>
          </cell>
        </row>
        <row r="621">
          <cell r="C621" t="str">
            <v>Wayside/Framingham/85Edgell Rd 3</v>
          </cell>
          <cell r="D621" t="str">
            <v>Framingham Area Office</v>
          </cell>
          <cell r="H621">
            <v>2.258064516129032</v>
          </cell>
          <cell r="I621">
            <v>3.3333333333333335</v>
          </cell>
          <cell r="J621">
            <v>3.6774193548387095</v>
          </cell>
          <cell r="K621">
            <v>3.7741935483870965</v>
          </cell>
          <cell r="L621">
            <v>2.25</v>
          </cell>
          <cell r="M621">
            <v>3.774193548387097</v>
          </cell>
          <cell r="N621">
            <v>3.8333333333333335</v>
          </cell>
          <cell r="O621">
            <v>3.4193548387096775</v>
          </cell>
          <cell r="P621">
            <v>3.4</v>
          </cell>
          <cell r="Q621">
            <v>3.774193548387097</v>
          </cell>
          <cell r="R621">
            <v>4.0322580645161299</v>
          </cell>
          <cell r="S621">
            <v>3.9666666666666668</v>
          </cell>
          <cell r="T621">
            <v>3.838709677419355</v>
          </cell>
          <cell r="U621">
            <v>3.6</v>
          </cell>
          <cell r="V621">
            <v>3</v>
          </cell>
          <cell r="W621">
            <v>3.4516129032258065</v>
          </cell>
          <cell r="X621">
            <v>3.9655172413793105</v>
          </cell>
          <cell r="Y621">
            <v>4</v>
          </cell>
          <cell r="Z621">
            <v>4</v>
          </cell>
          <cell r="AA621">
            <v>3.5161290322580645</v>
          </cell>
          <cell r="AB621">
            <v>3.7333333333333334</v>
          </cell>
          <cell r="AC621">
            <v>4</v>
          </cell>
          <cell r="AD621">
            <v>3.8387096774193541</v>
          </cell>
          <cell r="AE621">
            <v>4</v>
          </cell>
          <cell r="AF621">
            <v>2.419354838709677</v>
          </cell>
          <cell r="AG621">
            <v>3.5666666666666664</v>
          </cell>
          <cell r="AH621">
            <v>3.4516129032258065</v>
          </cell>
          <cell r="AI621">
            <v>2.967741935483871</v>
          </cell>
          <cell r="AJ621">
            <v>3.8928571428571428</v>
          </cell>
          <cell r="AK621">
            <v>3.935483870967742</v>
          </cell>
          <cell r="AL621">
            <v>3.6</v>
          </cell>
        </row>
        <row r="622">
          <cell r="C622" t="str">
            <v>Wayside/Framingham/85Edgell Rd 4</v>
          </cell>
          <cell r="D622" t="str">
            <v>Lynn Area Office</v>
          </cell>
          <cell r="V622">
            <v>0.83870967741935487</v>
          </cell>
          <cell r="W622">
            <v>0.5161290322580645</v>
          </cell>
        </row>
        <row r="623">
          <cell r="C623" t="str">
            <v>Wayside/Framingham/85Edgell Rd 5</v>
          </cell>
          <cell r="D623" t="str">
            <v>Malden Area Office</v>
          </cell>
          <cell r="AB623">
            <v>0.93333333333333335</v>
          </cell>
          <cell r="AC623">
            <v>0.25806451612903225</v>
          </cell>
        </row>
        <row r="624">
          <cell r="C624" t="str">
            <v>Wayside/Framingham/85Edgell Rd 6</v>
          </cell>
          <cell r="D624" t="str">
            <v>Park St. Area Office</v>
          </cell>
          <cell r="T624">
            <v>9.6774193548387094E-2</v>
          </cell>
        </row>
        <row r="625">
          <cell r="C625" t="str">
            <v>Wayside/Framingham/98DennisonAve 1</v>
          </cell>
          <cell r="D625" t="str">
            <v>Arlington Area Office</v>
          </cell>
          <cell r="L625">
            <v>0.17857142857142858</v>
          </cell>
          <cell r="P625">
            <v>6.6666666666666666E-2</v>
          </cell>
          <cell r="Q625">
            <v>0.19354838709677419</v>
          </cell>
          <cell r="X625">
            <v>3.4482758620689655E-2</v>
          </cell>
          <cell r="Y625">
            <v>9.6774193548387094E-2</v>
          </cell>
          <cell r="AE625">
            <v>0.26666666666666666</v>
          </cell>
          <cell r="AJ625">
            <v>0.6428571428571429</v>
          </cell>
          <cell r="AK625">
            <v>0.25806451612903225</v>
          </cell>
        </row>
        <row r="626">
          <cell r="C626" t="str">
            <v>Wayside/Framingham/98DennisonAve 2</v>
          </cell>
          <cell r="D626" t="str">
            <v>Cambridge Area Office</v>
          </cell>
          <cell r="H626">
            <v>1.967741935483871</v>
          </cell>
          <cell r="I626">
            <v>1.7666666666666666</v>
          </cell>
          <cell r="J626">
            <v>1</v>
          </cell>
          <cell r="K626">
            <v>0.90322580645161288</v>
          </cell>
          <cell r="L626">
            <v>2.1785714285714284</v>
          </cell>
          <cell r="M626">
            <v>3.419354838709677</v>
          </cell>
          <cell r="N626">
            <v>2.9666666666666668</v>
          </cell>
          <cell r="O626">
            <v>2.838709677419355</v>
          </cell>
          <cell r="P626">
            <v>2.9</v>
          </cell>
          <cell r="Q626">
            <v>3</v>
          </cell>
          <cell r="R626">
            <v>2</v>
          </cell>
          <cell r="S626">
            <v>0.33333333333333331</v>
          </cell>
          <cell r="T626">
            <v>0.58064516129032262</v>
          </cell>
          <cell r="U626">
            <v>2.5666666666666669</v>
          </cell>
          <cell r="V626">
            <v>2.096774193548387</v>
          </cell>
          <cell r="W626">
            <v>2.5161290322580645</v>
          </cell>
          <cell r="X626">
            <v>2.6551724137931032</v>
          </cell>
          <cell r="Y626">
            <v>2.645161290322581</v>
          </cell>
          <cell r="Z626">
            <v>2.8</v>
          </cell>
          <cell r="AA626">
            <v>1.3548387096774195</v>
          </cell>
          <cell r="AB626">
            <v>2.0666666666666664</v>
          </cell>
          <cell r="AC626">
            <v>2.903225806451613</v>
          </cell>
          <cell r="AD626">
            <v>2.5483870967741935</v>
          </cell>
          <cell r="AE626">
            <v>1.8</v>
          </cell>
          <cell r="AF626">
            <v>0.74193548387096775</v>
          </cell>
          <cell r="AG626">
            <v>1.3666666666666667</v>
          </cell>
          <cell r="AH626">
            <v>2</v>
          </cell>
          <cell r="AI626">
            <v>1.935483870967742</v>
          </cell>
          <cell r="AJ626">
            <v>2.6428571428571428</v>
          </cell>
          <cell r="AK626">
            <v>2.2903225806451615</v>
          </cell>
          <cell r="AL626">
            <v>1.1000000000000001</v>
          </cell>
        </row>
        <row r="627">
          <cell r="C627" t="str">
            <v>Wayside/Framingham/98DennisonAve 3</v>
          </cell>
          <cell r="D627" t="str">
            <v>Dimock St. Area Office</v>
          </cell>
          <cell r="AG627">
            <v>0.8</v>
          </cell>
          <cell r="AH627">
            <v>0.45161290322580644</v>
          </cell>
        </row>
        <row r="628">
          <cell r="C628" t="str">
            <v>Wayside/Framingham/98DennisonAve 4</v>
          </cell>
          <cell r="D628" t="str">
            <v>Framingham Area Office</v>
          </cell>
          <cell r="H628">
            <v>3.8064516129032255</v>
          </cell>
          <cell r="I628">
            <v>3.5</v>
          </cell>
          <cell r="J628">
            <v>2.9354838709677415</v>
          </cell>
          <cell r="K628">
            <v>2.064516129032258</v>
          </cell>
          <cell r="L628">
            <v>2.6785714285714284</v>
          </cell>
          <cell r="M628">
            <v>2.838709677419355</v>
          </cell>
          <cell r="N628">
            <v>2.9333333333333336</v>
          </cell>
          <cell r="O628">
            <v>2.387096774193548</v>
          </cell>
          <cell r="P628">
            <v>2.4666666666666668</v>
          </cell>
          <cell r="Q628">
            <v>1.6774193548387095</v>
          </cell>
          <cell r="R628">
            <v>2.709677419354839</v>
          </cell>
          <cell r="S628">
            <v>2.2333333333333334</v>
          </cell>
          <cell r="T628">
            <v>3.870967741935484</v>
          </cell>
          <cell r="U628">
            <v>2.7333333333333334</v>
          </cell>
          <cell r="V628">
            <v>2.838709677419355</v>
          </cell>
          <cell r="W628">
            <v>2.806451612903226</v>
          </cell>
          <cell r="X628">
            <v>2.7931034482758621</v>
          </cell>
          <cell r="Y628">
            <v>2.3548387096774195</v>
          </cell>
          <cell r="Z628">
            <v>3</v>
          </cell>
          <cell r="AA628">
            <v>2.32258064516129</v>
          </cell>
          <cell r="AB628">
            <v>2.9666666666666668</v>
          </cell>
          <cell r="AC628">
            <v>3</v>
          </cell>
          <cell r="AD628">
            <v>2.870967741935484</v>
          </cell>
          <cell r="AE628">
            <v>2.7666666666666666</v>
          </cell>
          <cell r="AF628">
            <v>2.387096774193548</v>
          </cell>
          <cell r="AG628">
            <v>3.3666666666666667</v>
          </cell>
          <cell r="AH628">
            <v>3</v>
          </cell>
          <cell r="AI628">
            <v>3.129032258064516</v>
          </cell>
          <cell r="AJ628">
            <v>2.3214285714285716</v>
          </cell>
          <cell r="AK628">
            <v>2.6451612903225805</v>
          </cell>
          <cell r="AL628">
            <v>3.9333333333333336</v>
          </cell>
        </row>
        <row r="629">
          <cell r="C629" t="str">
            <v>Wayside/Framingham/98DennisonAve 5</v>
          </cell>
          <cell r="D629" t="str">
            <v>Harbor Area Office</v>
          </cell>
          <cell r="AE629">
            <v>0.2</v>
          </cell>
        </row>
        <row r="630">
          <cell r="C630" t="str">
            <v>Wayside/Framingham/98DennisonAve 6</v>
          </cell>
          <cell r="D630" t="str">
            <v>Holyoke Area Office</v>
          </cell>
          <cell r="AF630">
            <v>0.93548387096774188</v>
          </cell>
        </row>
        <row r="631">
          <cell r="C631" t="str">
            <v>Wayside/Framingham/98DennisonAve 7</v>
          </cell>
          <cell r="D631" t="str">
            <v>Lynn Area Office</v>
          </cell>
          <cell r="AB631">
            <v>0.4</v>
          </cell>
          <cell r="AC631">
            <v>1</v>
          </cell>
          <cell r="AD631">
            <v>1</v>
          </cell>
          <cell r="AE631">
            <v>0.13333333333333333</v>
          </cell>
        </row>
        <row r="632">
          <cell r="C632" t="str">
            <v>Wayside/Framingham/98DennisonAve 8</v>
          </cell>
          <cell r="D632" t="str">
            <v>Malden Area Office</v>
          </cell>
          <cell r="H632">
            <v>2.838709677419355</v>
          </cell>
          <cell r="I632">
            <v>1.6666666666666665</v>
          </cell>
          <cell r="J632">
            <v>1.6774193548387097</v>
          </cell>
          <cell r="K632">
            <v>2.6774193548387095</v>
          </cell>
          <cell r="L632">
            <v>2.9642857142857144</v>
          </cell>
          <cell r="M632">
            <v>2.3548387096774195</v>
          </cell>
          <cell r="N632">
            <v>1.5333333333333332</v>
          </cell>
          <cell r="O632">
            <v>2.870967741935484</v>
          </cell>
          <cell r="P632">
            <v>2.9</v>
          </cell>
          <cell r="Q632">
            <v>2.5483870967741935</v>
          </cell>
          <cell r="R632">
            <v>2.709677419354839</v>
          </cell>
          <cell r="S632">
            <v>2.2999999999999998</v>
          </cell>
          <cell r="T632">
            <v>2.709677419354839</v>
          </cell>
          <cell r="U632">
            <v>2.3666666666666667</v>
          </cell>
          <cell r="V632">
            <v>2.903225806451613</v>
          </cell>
          <cell r="W632">
            <v>3</v>
          </cell>
          <cell r="X632">
            <v>2.896551724137931</v>
          </cell>
          <cell r="Y632">
            <v>2.258064516129032</v>
          </cell>
          <cell r="Z632">
            <v>2.4333333333333331</v>
          </cell>
          <cell r="AA632">
            <v>2.838709677419355</v>
          </cell>
          <cell r="AB632">
            <v>2.5666666666666664</v>
          </cell>
          <cell r="AC632">
            <v>1.2903225806451613</v>
          </cell>
          <cell r="AD632">
            <v>0.77419354838709675</v>
          </cell>
          <cell r="AE632">
            <v>2.2999999999999998</v>
          </cell>
          <cell r="AF632">
            <v>2.967741935483871</v>
          </cell>
          <cell r="AG632">
            <v>2.8666666666666667</v>
          </cell>
          <cell r="AH632">
            <v>1.6774193548387097</v>
          </cell>
          <cell r="AI632">
            <v>1.5483870967741935</v>
          </cell>
          <cell r="AJ632">
            <v>2.6428571428571428</v>
          </cell>
          <cell r="AK632">
            <v>2.967741935483871</v>
          </cell>
          <cell r="AL632">
            <v>2.4333333333333331</v>
          </cell>
        </row>
        <row r="633">
          <cell r="C633" t="str">
            <v>Wayside/Framingham/98DennisonAve 9</v>
          </cell>
          <cell r="D633" t="str">
            <v>New Bedford Area Office</v>
          </cell>
          <cell r="R633">
            <v>0.5161290322580645</v>
          </cell>
          <cell r="S633">
            <v>1</v>
          </cell>
        </row>
        <row r="634">
          <cell r="C634" t="str">
            <v>Wayside/Framingham/98DennisonAve 10</v>
          </cell>
          <cell r="D634" t="str">
            <v>Park St. Area Office</v>
          </cell>
          <cell r="AE634">
            <v>0.13333333333333333</v>
          </cell>
        </row>
        <row r="635">
          <cell r="C635" t="str">
            <v>Wayside/Framingham/98DennisonAve 11</v>
          </cell>
          <cell r="D635" t="str">
            <v>South Central Area Office</v>
          </cell>
          <cell r="AA635">
            <v>0.45161290322580644</v>
          </cell>
        </row>
        <row r="636">
          <cell r="C636" t="str">
            <v>Wayside/Framingham/98DennisonAve 12</v>
          </cell>
          <cell r="D636" t="str">
            <v>Worcester East Area Office</v>
          </cell>
          <cell r="AL636">
            <v>0.23333333333333334</v>
          </cell>
        </row>
        <row r="637">
          <cell r="C637" t="str">
            <v>Wayside/Waltham/558WaverleyOaksRd 1</v>
          </cell>
          <cell r="D637" t="str">
            <v>Arlington Area Office</v>
          </cell>
          <cell r="H637">
            <v>1.7741935483870968</v>
          </cell>
          <cell r="I637">
            <v>2.2333333333333334</v>
          </cell>
          <cell r="J637">
            <v>1.032258064516129</v>
          </cell>
          <cell r="K637">
            <v>2.096774193548387</v>
          </cell>
          <cell r="L637">
            <v>2</v>
          </cell>
          <cell r="M637">
            <v>1.7741935483870968</v>
          </cell>
          <cell r="N637">
            <v>2.0333333333333332</v>
          </cell>
          <cell r="O637">
            <v>1.935483870967742</v>
          </cell>
          <cell r="P637">
            <v>2</v>
          </cell>
          <cell r="Q637">
            <v>2.032258064516129</v>
          </cell>
          <cell r="R637">
            <v>2</v>
          </cell>
          <cell r="S637">
            <v>0.9</v>
          </cell>
          <cell r="T637">
            <v>1.7419354838709677</v>
          </cell>
          <cell r="U637">
            <v>1.8666666666666667</v>
          </cell>
          <cell r="V637">
            <v>1.2903225806451615</v>
          </cell>
          <cell r="W637">
            <v>1.870967741935484</v>
          </cell>
          <cell r="X637">
            <v>1.4482758620689655</v>
          </cell>
          <cell r="Y637">
            <v>1.8064516129032258</v>
          </cell>
          <cell r="Z637">
            <v>2</v>
          </cell>
          <cell r="AA637">
            <v>2</v>
          </cell>
          <cell r="AB637">
            <v>1.6</v>
          </cell>
          <cell r="AC637">
            <v>1.8064516129032258</v>
          </cell>
          <cell r="AD637">
            <v>2.032258064516129</v>
          </cell>
          <cell r="AE637">
            <v>2</v>
          </cell>
          <cell r="AF637">
            <v>1.903225806451613</v>
          </cell>
          <cell r="AG637">
            <v>0.76666666666666661</v>
          </cell>
          <cell r="AH637">
            <v>2</v>
          </cell>
          <cell r="AI637">
            <v>2.0645161290322585</v>
          </cell>
          <cell r="AJ637">
            <v>2</v>
          </cell>
          <cell r="AK637">
            <v>1.838709677419355</v>
          </cell>
          <cell r="AL637">
            <v>2.2666666666666666</v>
          </cell>
        </row>
        <row r="638">
          <cell r="C638" t="str">
            <v>Wayside/Waltham/558WaverleyOaksRd 2</v>
          </cell>
          <cell r="D638" t="str">
            <v>Cambridge Area Office</v>
          </cell>
          <cell r="O638">
            <v>3.2258064516129031E-2</v>
          </cell>
          <cell r="P638">
            <v>1</v>
          </cell>
          <cell r="Q638">
            <v>0.35483870967741937</v>
          </cell>
        </row>
        <row r="639">
          <cell r="C639" t="str">
            <v>Wayside/Waltham/558WaverleyOaksRd 3</v>
          </cell>
          <cell r="D639" t="str">
            <v>Coastal Area Office</v>
          </cell>
          <cell r="N639">
            <v>3.3333333333333333E-2</v>
          </cell>
          <cell r="O639">
            <v>0.967741935483871</v>
          </cell>
          <cell r="T639">
            <v>6.4516129032258063E-2</v>
          </cell>
          <cell r="U639">
            <v>0.33333333333333331</v>
          </cell>
          <cell r="AK639">
            <v>0.12903225806451613</v>
          </cell>
          <cell r="AL639">
            <v>0.43333333333333335</v>
          </cell>
        </row>
        <row r="640">
          <cell r="C640" t="str">
            <v>Wayside/Waltham/558WaverleyOaksRd 4</v>
          </cell>
          <cell r="D640" t="str">
            <v>Dimock St. Area Office</v>
          </cell>
          <cell r="H640">
            <v>0.25806451612903225</v>
          </cell>
          <cell r="I640">
            <v>1</v>
          </cell>
          <cell r="J640">
            <v>0.19354838709677419</v>
          </cell>
          <cell r="L640">
            <v>0.7142857142857143</v>
          </cell>
          <cell r="M640">
            <v>0.967741935483871</v>
          </cell>
          <cell r="N640">
            <v>0.8666666666666667</v>
          </cell>
          <cell r="X640">
            <v>1.3103448275862069</v>
          </cell>
          <cell r="Y640">
            <v>1.774193548387097</v>
          </cell>
          <cell r="Z640">
            <v>1.3333333333333335</v>
          </cell>
          <cell r="AA640">
            <v>1.6451612903225805</v>
          </cell>
          <cell r="AB640">
            <v>0.56666666666666665</v>
          </cell>
          <cell r="AC640">
            <v>0.70967741935483875</v>
          </cell>
          <cell r="AD640">
            <v>0.67741935483870963</v>
          </cell>
          <cell r="AK640">
            <v>0.74193548387096775</v>
          </cell>
          <cell r="AL640">
            <v>0.16666666666666666</v>
          </cell>
        </row>
        <row r="641">
          <cell r="C641" t="str">
            <v>Wayside/Waltham/558WaverleyOaksRd 5</v>
          </cell>
          <cell r="D641" t="str">
            <v>Framingham Area Office</v>
          </cell>
          <cell r="J641">
            <v>0.45161290322580644</v>
          </cell>
          <cell r="K641">
            <v>0.58064516129032262</v>
          </cell>
          <cell r="L641">
            <v>0.32142857142857145</v>
          </cell>
          <cell r="M641">
            <v>0.16129032258064516</v>
          </cell>
          <cell r="R641">
            <v>9.6774193548387094E-2</v>
          </cell>
          <cell r="S641">
            <v>0.3</v>
          </cell>
          <cell r="T641">
            <v>9.6774193548387094E-2</v>
          </cell>
          <cell r="U641">
            <v>3.3333333333333333E-2</v>
          </cell>
          <cell r="V641">
            <v>0.25806451612903225</v>
          </cell>
          <cell r="W641">
            <v>0.54838709677419351</v>
          </cell>
          <cell r="X641">
            <v>0.20689655172413793</v>
          </cell>
          <cell r="Y641">
            <v>0.25806451612903225</v>
          </cell>
          <cell r="Z641">
            <v>0.8666666666666667</v>
          </cell>
          <cell r="AA641">
            <v>3.2258064516129031E-2</v>
          </cell>
          <cell r="AB641">
            <v>0.13333333333333333</v>
          </cell>
          <cell r="AD641">
            <v>9.6774193548387094E-2</v>
          </cell>
          <cell r="AE641">
            <v>0.16666666666666666</v>
          </cell>
          <cell r="AG641">
            <v>0.1</v>
          </cell>
          <cell r="AI641">
            <v>3.2258064516129031E-2</v>
          </cell>
          <cell r="AJ641">
            <v>0.14285714285714285</v>
          </cell>
          <cell r="AK641">
            <v>0.67741935483870974</v>
          </cell>
          <cell r="AL641">
            <v>0.23333333333333334</v>
          </cell>
        </row>
        <row r="642">
          <cell r="C642" t="str">
            <v>Wayside/Waltham/558WaverleyOaksRd 6</v>
          </cell>
          <cell r="D642" t="str">
            <v>Harbor Area Office</v>
          </cell>
          <cell r="I642">
            <v>0.13333333333333333</v>
          </cell>
          <cell r="J642">
            <v>0.45161290322580644</v>
          </cell>
          <cell r="M642">
            <v>0.25806451612903225</v>
          </cell>
          <cell r="N642">
            <v>0.8666666666666667</v>
          </cell>
          <cell r="O642">
            <v>0.87096774193548376</v>
          </cell>
          <cell r="P642">
            <v>0.6</v>
          </cell>
          <cell r="Q642">
            <v>0.4838709677419355</v>
          </cell>
          <cell r="S642">
            <v>1.3666666666666667</v>
          </cell>
          <cell r="T642">
            <v>1.870967741935484</v>
          </cell>
          <cell r="V642">
            <v>2</v>
          </cell>
          <cell r="W642">
            <v>1.870967741935484</v>
          </cell>
          <cell r="Z642">
            <v>0.3</v>
          </cell>
          <cell r="AA642">
            <v>0.87096774193548387</v>
          </cell>
          <cell r="AD642">
            <v>0.45161290322580649</v>
          </cell>
          <cell r="AE642">
            <v>1</v>
          </cell>
          <cell r="AF642">
            <v>0.74193548387096775</v>
          </cell>
          <cell r="AG642">
            <v>0.13333333333333333</v>
          </cell>
          <cell r="AI642">
            <v>0.54838709677419351</v>
          </cell>
          <cell r="AJ642">
            <v>0.9285714285714286</v>
          </cell>
          <cell r="AK642">
            <v>0.54838709677419351</v>
          </cell>
        </row>
        <row r="643">
          <cell r="C643" t="str">
            <v>Wayside/Waltham/558WaverleyOaksRd 7</v>
          </cell>
          <cell r="D643" t="str">
            <v>Hyde Park Area Office</v>
          </cell>
          <cell r="J643">
            <v>0.967741935483871</v>
          </cell>
          <cell r="K643">
            <v>1.5806451612903225</v>
          </cell>
          <cell r="L643">
            <v>0.39285714285714285</v>
          </cell>
          <cell r="M643">
            <v>1</v>
          </cell>
          <cell r="N643">
            <v>0.8</v>
          </cell>
          <cell r="O643">
            <v>1.032258064516129</v>
          </cell>
          <cell r="P643">
            <v>2.4</v>
          </cell>
          <cell r="Q643">
            <v>1.2580645161290323</v>
          </cell>
          <cell r="R643">
            <v>1.3548387096774195</v>
          </cell>
          <cell r="S643">
            <v>0.9</v>
          </cell>
          <cell r="X643">
            <v>0.82758620689655171</v>
          </cell>
          <cell r="Y643">
            <v>1.2258064516129032</v>
          </cell>
          <cell r="Z643">
            <v>0.26666666666666666</v>
          </cell>
          <cell r="AB643">
            <v>0.66666666666666663</v>
          </cell>
          <cell r="AC643">
            <v>1.6129032258064515</v>
          </cell>
          <cell r="AD643">
            <v>0.16129032258064516</v>
          </cell>
          <cell r="AE643">
            <v>0.4</v>
          </cell>
          <cell r="AF643">
            <v>1</v>
          </cell>
          <cell r="AG643">
            <v>1.5666666666666667</v>
          </cell>
          <cell r="AH643">
            <v>1.032258064516129</v>
          </cell>
          <cell r="AI643">
            <v>0.70967741935483875</v>
          </cell>
          <cell r="AJ643">
            <v>0.5</v>
          </cell>
          <cell r="AK643">
            <v>0.22580645161290322</v>
          </cell>
          <cell r="AL643">
            <v>0.86666666666666659</v>
          </cell>
        </row>
        <row r="644">
          <cell r="C644" t="str">
            <v>Wayside/Waltham/558WaverleyOaksRd 8</v>
          </cell>
          <cell r="D644" t="str">
            <v>Lynn Area Office</v>
          </cell>
          <cell r="AG644">
            <v>0.9</v>
          </cell>
          <cell r="AH644">
            <v>0.12903225806451613</v>
          </cell>
          <cell r="AL644">
            <v>6.6666666666666666E-2</v>
          </cell>
        </row>
        <row r="645">
          <cell r="C645" t="str">
            <v>Wayside/Waltham/558WaverleyOaksRd 9</v>
          </cell>
          <cell r="D645" t="str">
            <v>Malden Area Office</v>
          </cell>
          <cell r="H645">
            <v>2.870967741935484</v>
          </cell>
          <cell r="I645">
            <v>1.5333333333333332</v>
          </cell>
          <cell r="J645">
            <v>1.5483870967741935</v>
          </cell>
          <cell r="K645">
            <v>2.096774193548387</v>
          </cell>
          <cell r="L645">
            <v>2</v>
          </cell>
          <cell r="M645">
            <v>2.5806451612903225</v>
          </cell>
          <cell r="N645">
            <v>2.7</v>
          </cell>
          <cell r="O645">
            <v>2.5483870967741935</v>
          </cell>
          <cell r="P645">
            <v>1.8333333333333335</v>
          </cell>
          <cell r="Q645">
            <v>2.3548387096774195</v>
          </cell>
          <cell r="R645">
            <v>2.709677419354839</v>
          </cell>
          <cell r="S645">
            <v>1.9333333333333336</v>
          </cell>
          <cell r="T645">
            <v>2.67741935483871</v>
          </cell>
          <cell r="U645">
            <v>2.4333333333333331</v>
          </cell>
          <cell r="V645">
            <v>2.3870967741935485</v>
          </cell>
          <cell r="W645">
            <v>1.8709677419354838</v>
          </cell>
          <cell r="X645">
            <v>2.7931034482758621</v>
          </cell>
          <cell r="Y645">
            <v>0.90322580645161299</v>
          </cell>
          <cell r="Z645">
            <v>1.4333333333333333</v>
          </cell>
          <cell r="AA645">
            <v>2.2903225806451615</v>
          </cell>
          <cell r="AB645">
            <v>1.9333333333333331</v>
          </cell>
          <cell r="AC645">
            <v>2.225806451612903</v>
          </cell>
          <cell r="AD645">
            <v>1.903225806451613</v>
          </cell>
          <cell r="AE645">
            <v>2.6333333333333329</v>
          </cell>
          <cell r="AF645">
            <v>2.67741935483871</v>
          </cell>
          <cell r="AG645">
            <v>1.2</v>
          </cell>
          <cell r="AH645">
            <v>1.967741935483871</v>
          </cell>
          <cell r="AI645">
            <v>2.161290322580645</v>
          </cell>
          <cell r="AJ645">
            <v>2.1071428571428572</v>
          </cell>
          <cell r="AK645">
            <v>2.806451612903226</v>
          </cell>
          <cell r="AL645">
            <v>0.26666666666666666</v>
          </cell>
        </row>
        <row r="646">
          <cell r="C646" t="str">
            <v>Wayside/Waltham/558WaverleyOaksRd 10</v>
          </cell>
          <cell r="D646" t="str">
            <v>Park St. Area Office</v>
          </cell>
          <cell r="H646">
            <v>0.45161290322580644</v>
          </cell>
          <cell r="I646">
            <v>0.53333333333333333</v>
          </cell>
          <cell r="J646">
            <v>1.4516129032258065</v>
          </cell>
          <cell r="K646">
            <v>1.2580645161290323</v>
          </cell>
          <cell r="L646">
            <v>1.5</v>
          </cell>
          <cell r="M646">
            <v>1.6129032258064515</v>
          </cell>
          <cell r="N646">
            <v>0.93333333333333324</v>
          </cell>
          <cell r="Q646">
            <v>0.67741935483870974</v>
          </cell>
          <cell r="R646">
            <v>0.4838709677419355</v>
          </cell>
          <cell r="S646">
            <v>0.6333333333333333</v>
          </cell>
          <cell r="T646">
            <v>1.3548387096774193</v>
          </cell>
          <cell r="U646">
            <v>1.8333333333333335</v>
          </cell>
          <cell r="V646">
            <v>0.74193548387096775</v>
          </cell>
          <cell r="W646">
            <v>1.3225806451612903</v>
          </cell>
          <cell r="X646">
            <v>1</v>
          </cell>
          <cell r="Y646">
            <v>0.5161290322580645</v>
          </cell>
          <cell r="Z646">
            <v>1.3333333333333333</v>
          </cell>
          <cell r="AA646">
            <v>0.64516129032258063</v>
          </cell>
          <cell r="AB646">
            <v>1.8666666666666667</v>
          </cell>
          <cell r="AC646">
            <v>1.2580645161290323</v>
          </cell>
          <cell r="AD646">
            <v>2.8064516129032255</v>
          </cell>
          <cell r="AE646">
            <v>2.6333333333333333</v>
          </cell>
          <cell r="AF646">
            <v>1.129032258064516</v>
          </cell>
          <cell r="AG646">
            <v>0.9</v>
          </cell>
          <cell r="AH646">
            <v>1.870967741935484</v>
          </cell>
          <cell r="AI646">
            <v>2.032258064516129</v>
          </cell>
          <cell r="AJ646">
            <v>1.5</v>
          </cell>
          <cell r="AK646">
            <v>1.064516129032258</v>
          </cell>
          <cell r="AL646">
            <v>1.3333333333333335</v>
          </cell>
        </row>
        <row r="647">
          <cell r="C647" t="str">
            <v>Wayside/Waltham/558WaverleyOaksRd 11</v>
          </cell>
          <cell r="D647" t="str">
            <v>Solutions for Living (PAS Metro)</v>
          </cell>
          <cell r="K647">
            <v>6.4516129032258063E-2</v>
          </cell>
        </row>
        <row r="648">
          <cell r="C648" t="str">
            <v>YOU / Boylston / 1 Elmwood Place 1</v>
          </cell>
          <cell r="D648" t="str">
            <v>Framingham Area Office</v>
          </cell>
          <cell r="AC648">
            <v>0.35483870967741937</v>
          </cell>
        </row>
        <row r="649">
          <cell r="C649" t="str">
            <v>YOU / Boylston / 1 Elmwood Place 2</v>
          </cell>
          <cell r="D649" t="str">
            <v>North Central Area Office</v>
          </cell>
          <cell r="E649">
            <v>2</v>
          </cell>
          <cell r="F649">
            <v>1.935483870967742</v>
          </cell>
          <cell r="G649">
            <v>2</v>
          </cell>
          <cell r="H649">
            <v>2</v>
          </cell>
          <cell r="I649">
            <v>1.9</v>
          </cell>
          <cell r="J649">
            <v>2</v>
          </cell>
          <cell r="K649">
            <v>2</v>
          </cell>
          <cell r="L649">
            <v>1.7857142857142856</v>
          </cell>
          <cell r="M649">
            <v>2</v>
          </cell>
          <cell r="N649">
            <v>2.8666666666666667</v>
          </cell>
          <cell r="O649">
            <v>3</v>
          </cell>
          <cell r="P649">
            <v>3</v>
          </cell>
          <cell r="Q649">
            <v>3.354838709677419</v>
          </cell>
          <cell r="R649">
            <v>3</v>
          </cell>
          <cell r="S649">
            <v>2.5666666666666664</v>
          </cell>
          <cell r="T649">
            <v>3</v>
          </cell>
          <cell r="U649">
            <v>2.4666666666666668</v>
          </cell>
          <cell r="V649">
            <v>2.967741935483871</v>
          </cell>
          <cell r="W649">
            <v>3</v>
          </cell>
          <cell r="X649">
            <v>3</v>
          </cell>
          <cell r="Y649">
            <v>2.967741935483871</v>
          </cell>
          <cell r="Z649">
            <v>2.9333333333333336</v>
          </cell>
          <cell r="AA649">
            <v>3</v>
          </cell>
          <cell r="AB649">
            <v>2.6</v>
          </cell>
          <cell r="AC649">
            <v>2.4516129032258065</v>
          </cell>
          <cell r="AD649">
            <v>2.3548387096774195</v>
          </cell>
          <cell r="AE649">
            <v>2.9333333333333336</v>
          </cell>
          <cell r="AF649">
            <v>2.645161290322581</v>
          </cell>
          <cell r="AG649">
            <v>2.9333333333333336</v>
          </cell>
          <cell r="AH649">
            <v>2.967741935483871</v>
          </cell>
          <cell r="AI649">
            <v>2.741935483870968</v>
          </cell>
          <cell r="AJ649">
            <v>3</v>
          </cell>
          <cell r="AK649">
            <v>2.709677419354839</v>
          </cell>
          <cell r="AL649">
            <v>3</v>
          </cell>
          <cell r="AM649">
            <v>2.709677419354839</v>
          </cell>
          <cell r="AN649">
            <v>3</v>
          </cell>
          <cell r="AO649">
            <v>2.096774193548387</v>
          </cell>
          <cell r="AP649">
            <v>2.5483870967741935</v>
          </cell>
          <cell r="AQ649">
            <v>1.9</v>
          </cell>
          <cell r="AR649">
            <v>2.3548387096774195</v>
          </cell>
          <cell r="AS649">
            <v>2.6333333333333333</v>
          </cell>
          <cell r="AT649">
            <v>2.129032258064516</v>
          </cell>
          <cell r="AU649">
            <v>2.806451612903226</v>
          </cell>
          <cell r="AV649">
            <v>2.4642857142857144</v>
          </cell>
          <cell r="AW649">
            <v>2</v>
          </cell>
          <cell r="AX649">
            <v>2.0333333333333332</v>
          </cell>
          <cell r="AY649">
            <v>2.6451612903225805</v>
          </cell>
          <cell r="AZ649">
            <v>1.5333333333333334</v>
          </cell>
        </row>
        <row r="650">
          <cell r="C650" t="str">
            <v>YOU / Boylston / 1 Elmwood Place 3</v>
          </cell>
          <cell r="D650" t="str">
            <v>South Central Area Office</v>
          </cell>
          <cell r="E650">
            <v>2.4838709677419355</v>
          </cell>
          <cell r="F650">
            <v>2.5806451612903225</v>
          </cell>
          <cell r="G650">
            <v>3</v>
          </cell>
          <cell r="H650">
            <v>2.838709677419355</v>
          </cell>
          <cell r="I650">
            <v>2.4333333333333331</v>
          </cell>
          <cell r="J650">
            <v>1.7419354838709677</v>
          </cell>
          <cell r="K650">
            <v>2.903225806451613</v>
          </cell>
          <cell r="L650">
            <v>1.7857142857142856</v>
          </cell>
          <cell r="M650">
            <v>1</v>
          </cell>
          <cell r="N650">
            <v>0.26666666666666666</v>
          </cell>
          <cell r="Q650">
            <v>0.61290322580645162</v>
          </cell>
          <cell r="R650">
            <v>1</v>
          </cell>
          <cell r="S650">
            <v>1</v>
          </cell>
          <cell r="T650">
            <v>1</v>
          </cell>
          <cell r="U650">
            <v>0.6</v>
          </cell>
          <cell r="V650">
            <v>1</v>
          </cell>
          <cell r="W650">
            <v>0.29032258064516125</v>
          </cell>
          <cell r="X650">
            <v>1</v>
          </cell>
          <cell r="Y650">
            <v>1</v>
          </cell>
          <cell r="Z650">
            <v>1</v>
          </cell>
          <cell r="AA650">
            <v>1</v>
          </cell>
          <cell r="AB650">
            <v>0.16666666666666666</v>
          </cell>
          <cell r="AC650">
            <v>0.67741935483870963</v>
          </cell>
          <cell r="AD650">
            <v>1.096774193548387</v>
          </cell>
          <cell r="AE650">
            <v>1</v>
          </cell>
          <cell r="AF650">
            <v>0.70967741935483875</v>
          </cell>
          <cell r="AG650">
            <v>1</v>
          </cell>
          <cell r="AH650">
            <v>1</v>
          </cell>
          <cell r="AI650">
            <v>0.87096774193548387</v>
          </cell>
          <cell r="AJ650">
            <v>1</v>
          </cell>
          <cell r="AK650">
            <v>1</v>
          </cell>
          <cell r="AL650">
            <v>1</v>
          </cell>
          <cell r="AM650">
            <v>1</v>
          </cell>
          <cell r="AN650">
            <v>1</v>
          </cell>
          <cell r="AO650">
            <v>1</v>
          </cell>
          <cell r="AP650">
            <v>0.90322580645161288</v>
          </cell>
          <cell r="AQ650">
            <v>1</v>
          </cell>
          <cell r="AR650">
            <v>1</v>
          </cell>
          <cell r="AS650">
            <v>1</v>
          </cell>
          <cell r="AT650">
            <v>0.32258064516129031</v>
          </cell>
          <cell r="AU650">
            <v>9.6774193548387094E-2</v>
          </cell>
          <cell r="AV650">
            <v>1</v>
          </cell>
          <cell r="AW650">
            <v>1.3870967741935483</v>
          </cell>
          <cell r="AX650">
            <v>1.8333333333333335</v>
          </cell>
          <cell r="AY650">
            <v>2</v>
          </cell>
          <cell r="AZ650">
            <v>2</v>
          </cell>
        </row>
        <row r="651">
          <cell r="C651" t="str">
            <v>YOU / Boylston / 1 Elmwood Place 4</v>
          </cell>
          <cell r="D651" t="str">
            <v>Worcester East Area Office</v>
          </cell>
          <cell r="E651">
            <v>2</v>
          </cell>
          <cell r="F651">
            <v>2</v>
          </cell>
          <cell r="G651">
            <v>2</v>
          </cell>
          <cell r="H651">
            <v>1.5806451612903225</v>
          </cell>
          <cell r="I651">
            <v>1</v>
          </cell>
          <cell r="J651">
            <v>2.096774193548387</v>
          </cell>
          <cell r="K651">
            <v>1.903225806451613</v>
          </cell>
          <cell r="L651">
            <v>2.1785714285714288</v>
          </cell>
          <cell r="M651">
            <v>2</v>
          </cell>
          <cell r="N651">
            <v>2.4333333333333336</v>
          </cell>
          <cell r="O651">
            <v>2.5161290322580645</v>
          </cell>
          <cell r="P651">
            <v>3</v>
          </cell>
          <cell r="Q651">
            <v>2.3548387096774195</v>
          </cell>
          <cell r="R651">
            <v>1.806451612903226</v>
          </cell>
          <cell r="S651">
            <v>2</v>
          </cell>
          <cell r="T651">
            <v>2</v>
          </cell>
          <cell r="U651">
            <v>2.2999999999999998</v>
          </cell>
          <cell r="V651">
            <v>2</v>
          </cell>
          <cell r="W651">
            <v>1.5483870967741935</v>
          </cell>
          <cell r="X651">
            <v>2</v>
          </cell>
          <cell r="Y651">
            <v>1.9677419354838708</v>
          </cell>
          <cell r="Z651">
            <v>2</v>
          </cell>
          <cell r="AA651">
            <v>2</v>
          </cell>
          <cell r="AB651">
            <v>2</v>
          </cell>
          <cell r="AC651">
            <v>2</v>
          </cell>
          <cell r="AD651">
            <v>1.3870967741935485</v>
          </cell>
          <cell r="AE651">
            <v>1</v>
          </cell>
          <cell r="AF651">
            <v>1</v>
          </cell>
          <cell r="AG651">
            <v>1</v>
          </cell>
          <cell r="AH651">
            <v>1</v>
          </cell>
          <cell r="AI651">
            <v>1</v>
          </cell>
          <cell r="AJ651">
            <v>0.9642857142857143</v>
          </cell>
          <cell r="AK651">
            <v>1.032258064516129</v>
          </cell>
          <cell r="AL651">
            <v>1.8</v>
          </cell>
          <cell r="AM651">
            <v>1.903225806451613</v>
          </cell>
          <cell r="AN651">
            <v>1.6666666666666667</v>
          </cell>
          <cell r="AO651">
            <v>2</v>
          </cell>
          <cell r="AP651">
            <v>2</v>
          </cell>
          <cell r="AQ651">
            <v>2</v>
          </cell>
          <cell r="AR651">
            <v>2</v>
          </cell>
          <cell r="AS651">
            <v>1.5333333333333332</v>
          </cell>
          <cell r="AT651">
            <v>1.7741935483870965</v>
          </cell>
          <cell r="AU651">
            <v>1.064516129032258</v>
          </cell>
          <cell r="AV651">
            <v>2.1785714285714284</v>
          </cell>
          <cell r="AW651">
            <v>2</v>
          </cell>
          <cell r="AX651">
            <v>1.2333333333333334</v>
          </cell>
          <cell r="AY651">
            <v>1</v>
          </cell>
          <cell r="AZ651">
            <v>0.96666666666666667</v>
          </cell>
        </row>
        <row r="652">
          <cell r="C652" t="str">
            <v>YOU / Boylston / 1 Elmwood Place 5</v>
          </cell>
          <cell r="D652" t="str">
            <v>Worcester West Area Office</v>
          </cell>
          <cell r="E652">
            <v>1.4516129032258065</v>
          </cell>
          <cell r="F652">
            <v>1.967741935483871</v>
          </cell>
          <cell r="G652">
            <v>1.8666666666666667</v>
          </cell>
          <cell r="H652">
            <v>2</v>
          </cell>
          <cell r="I652">
            <v>2.2000000000000002</v>
          </cell>
          <cell r="J652">
            <v>1.1612903225806452</v>
          </cell>
          <cell r="K652">
            <v>1</v>
          </cell>
          <cell r="L652">
            <v>2</v>
          </cell>
          <cell r="M652">
            <v>2</v>
          </cell>
          <cell r="N652">
            <v>2.7333333333333334</v>
          </cell>
          <cell r="O652">
            <v>2.838709677419355</v>
          </cell>
          <cell r="P652">
            <v>2.8333333333333335</v>
          </cell>
          <cell r="Q652">
            <v>2.6129032258064515</v>
          </cell>
          <cell r="R652">
            <v>2.903225806451613</v>
          </cell>
          <cell r="S652">
            <v>2.4666666666666668</v>
          </cell>
          <cell r="T652">
            <v>3</v>
          </cell>
          <cell r="U652">
            <v>2.7333333333333334</v>
          </cell>
          <cell r="V652">
            <v>3</v>
          </cell>
          <cell r="W652">
            <v>3</v>
          </cell>
          <cell r="X652">
            <v>3</v>
          </cell>
          <cell r="Y652">
            <v>2.870967741935484</v>
          </cell>
          <cell r="Z652">
            <v>3</v>
          </cell>
          <cell r="AA652">
            <v>3</v>
          </cell>
          <cell r="AB652">
            <v>3.166666666666667</v>
          </cell>
          <cell r="AC652">
            <v>2.419354838709677</v>
          </cell>
          <cell r="AD652">
            <v>2.032258064516129</v>
          </cell>
          <cell r="AE652">
            <v>3</v>
          </cell>
          <cell r="AF652">
            <v>3.1290322580645165</v>
          </cell>
          <cell r="AG652">
            <v>2.4333333333333336</v>
          </cell>
          <cell r="AH652">
            <v>2.67741935483871</v>
          </cell>
          <cell r="AI652">
            <v>3</v>
          </cell>
          <cell r="AJ652">
            <v>2.9642857142857144</v>
          </cell>
          <cell r="AK652">
            <v>2.935483870967742</v>
          </cell>
          <cell r="AL652">
            <v>2.2999999999999998</v>
          </cell>
          <cell r="AM652">
            <v>2.774193548387097</v>
          </cell>
          <cell r="AN652">
            <v>2.8</v>
          </cell>
          <cell r="AO652">
            <v>2.741935483870968</v>
          </cell>
          <cell r="AP652">
            <v>2.6774193548387095</v>
          </cell>
          <cell r="AQ652">
            <v>2.9666666666666668</v>
          </cell>
          <cell r="AR652">
            <v>3.096774193548387</v>
          </cell>
          <cell r="AS652">
            <v>2.2000000000000002</v>
          </cell>
          <cell r="AT652">
            <v>2.741935483870968</v>
          </cell>
          <cell r="AU652">
            <v>3</v>
          </cell>
          <cell r="AV652">
            <v>2.8928571428571428</v>
          </cell>
          <cell r="AW652">
            <v>2.7096774193548385</v>
          </cell>
          <cell r="AX652">
            <v>2.1333333333333333</v>
          </cell>
          <cell r="AY652">
            <v>2.8064516129032251</v>
          </cell>
          <cell r="AZ652">
            <v>2.833333333333333</v>
          </cell>
        </row>
        <row r="653">
          <cell r="C653" t="str">
            <v>YOU / Worcester / 37 Boylston 1</v>
          </cell>
          <cell r="D653" t="str">
            <v>Haverhill Area Office</v>
          </cell>
          <cell r="N653">
            <v>0.13333333333333333</v>
          </cell>
        </row>
        <row r="654">
          <cell r="C654" t="str">
            <v>YOU / Worcester / 37 Boylston 2</v>
          </cell>
          <cell r="D654" t="str">
            <v>North Central Area Office</v>
          </cell>
          <cell r="W654">
            <v>6.4516129032258063E-2</v>
          </cell>
          <cell r="AB654">
            <v>0.1</v>
          </cell>
          <cell r="AD654">
            <v>0.87096774193548387</v>
          </cell>
          <cell r="AY654">
            <v>0.90322580645161288</v>
          </cell>
          <cell r="AZ654">
            <v>0.53333333333333333</v>
          </cell>
        </row>
        <row r="655">
          <cell r="C655" t="str">
            <v>YOU / Worcester / 37 Boylston 3</v>
          </cell>
          <cell r="D655" t="str">
            <v>South Central Area Office</v>
          </cell>
          <cell r="E655">
            <v>1</v>
          </cell>
          <cell r="F655">
            <v>1.6451612903225805</v>
          </cell>
          <cell r="G655">
            <v>2</v>
          </cell>
          <cell r="H655">
            <v>2</v>
          </cell>
          <cell r="I655">
            <v>1.9666666666666666</v>
          </cell>
          <cell r="J655">
            <v>1</v>
          </cell>
          <cell r="K655">
            <v>1.7419354838709677</v>
          </cell>
          <cell r="L655">
            <v>2.1428571428571432</v>
          </cell>
          <cell r="M655">
            <v>4</v>
          </cell>
          <cell r="N655">
            <v>2.5333333333333332</v>
          </cell>
          <cell r="O655">
            <v>2</v>
          </cell>
          <cell r="P655">
            <v>1.3333333333333335</v>
          </cell>
          <cell r="Q655">
            <v>0.83870967741935487</v>
          </cell>
          <cell r="R655">
            <v>1</v>
          </cell>
          <cell r="S655">
            <v>1</v>
          </cell>
          <cell r="T655">
            <v>1</v>
          </cell>
          <cell r="U655">
            <v>1</v>
          </cell>
          <cell r="V655">
            <v>0.83870967741935487</v>
          </cell>
          <cell r="W655">
            <v>0.90322580645161288</v>
          </cell>
          <cell r="X655">
            <v>1</v>
          </cell>
          <cell r="Y655">
            <v>0.61290322580645162</v>
          </cell>
          <cell r="Z655">
            <v>0.46666666666666667</v>
          </cell>
          <cell r="AA655">
            <v>1</v>
          </cell>
          <cell r="AB655">
            <v>0.26666666666666666</v>
          </cell>
          <cell r="AC655">
            <v>1</v>
          </cell>
          <cell r="AD655">
            <v>1</v>
          </cell>
          <cell r="AE655">
            <v>1</v>
          </cell>
          <cell r="AF655">
            <v>1</v>
          </cell>
          <cell r="AG655">
            <v>0.43333333333333335</v>
          </cell>
          <cell r="AH655">
            <v>0.19354838709677419</v>
          </cell>
          <cell r="AI655">
            <v>1</v>
          </cell>
          <cell r="AJ655">
            <v>1</v>
          </cell>
          <cell r="AK655">
            <v>0.61290322580645162</v>
          </cell>
          <cell r="AL655">
            <v>0.8666666666666667</v>
          </cell>
          <cell r="AM655">
            <v>1.064516129032258</v>
          </cell>
          <cell r="AN655">
            <v>1</v>
          </cell>
          <cell r="AO655">
            <v>1</v>
          </cell>
          <cell r="AP655">
            <v>1</v>
          </cell>
          <cell r="AQ655">
            <v>1.7</v>
          </cell>
          <cell r="AR655">
            <v>1.6774193548387095</v>
          </cell>
          <cell r="AS655">
            <v>1</v>
          </cell>
          <cell r="AT655">
            <v>3.2258064516129031E-2</v>
          </cell>
        </row>
        <row r="656">
          <cell r="C656" t="str">
            <v>YOU / Worcester / 37 Boylston 4</v>
          </cell>
          <cell r="D656" t="str">
            <v>Worcester East Area Office</v>
          </cell>
          <cell r="E656">
            <v>2</v>
          </cell>
          <cell r="F656">
            <v>2</v>
          </cell>
          <cell r="G656">
            <v>2.2333333333333334</v>
          </cell>
          <cell r="H656">
            <v>2</v>
          </cell>
          <cell r="I656">
            <v>1.7333333333333334</v>
          </cell>
          <cell r="J656">
            <v>2</v>
          </cell>
          <cell r="K656">
            <v>2.4838709677419355</v>
          </cell>
          <cell r="L656">
            <v>1.9285714285714286</v>
          </cell>
          <cell r="M656">
            <v>1.8064516129032258</v>
          </cell>
          <cell r="N656">
            <v>1.8666666666666667</v>
          </cell>
          <cell r="O656">
            <v>2</v>
          </cell>
          <cell r="P656">
            <v>2.3666666666666667</v>
          </cell>
          <cell r="Q656">
            <v>2.7096774193548385</v>
          </cell>
          <cell r="R656">
            <v>2.870967741935484</v>
          </cell>
          <cell r="S656">
            <v>2.8666666666666667</v>
          </cell>
          <cell r="T656">
            <v>3</v>
          </cell>
          <cell r="U656">
            <v>4</v>
          </cell>
          <cell r="V656">
            <v>3.4193548387096775</v>
          </cell>
          <cell r="W656">
            <v>2.5483870967741935</v>
          </cell>
          <cell r="X656">
            <v>2.6551724137931032</v>
          </cell>
          <cell r="Y656">
            <v>3.3548387096774195</v>
          </cell>
          <cell r="Z656">
            <v>3.5</v>
          </cell>
          <cell r="AA656">
            <v>2.967741935483871</v>
          </cell>
          <cell r="AB656">
            <v>3.6</v>
          </cell>
          <cell r="AC656">
            <v>2.6774193548387095</v>
          </cell>
          <cell r="AD656">
            <v>3.774193548387097</v>
          </cell>
          <cell r="AE656">
            <v>3.9666666666666668</v>
          </cell>
          <cell r="AF656">
            <v>2.387096774193548</v>
          </cell>
          <cell r="AG656">
            <v>2.4333333333333336</v>
          </cell>
          <cell r="AH656">
            <v>4.096774193548387</v>
          </cell>
          <cell r="AI656">
            <v>4</v>
          </cell>
          <cell r="AJ656">
            <v>4</v>
          </cell>
          <cell r="AK656">
            <v>4</v>
          </cell>
          <cell r="AL656">
            <v>2.2999999999999998</v>
          </cell>
          <cell r="AM656">
            <v>2</v>
          </cell>
          <cell r="AN656">
            <v>2.8</v>
          </cell>
          <cell r="AO656">
            <v>2.67741935483871</v>
          </cell>
          <cell r="AP656">
            <v>2.935483870967742</v>
          </cell>
          <cell r="AQ656">
            <v>1.5</v>
          </cell>
          <cell r="AR656">
            <v>2</v>
          </cell>
          <cell r="AS656">
            <v>2.5</v>
          </cell>
          <cell r="AT656">
            <v>3</v>
          </cell>
          <cell r="AU656">
            <v>2.967741935483871</v>
          </cell>
          <cell r="AV656">
            <v>3</v>
          </cell>
          <cell r="AW656">
            <v>2.935483870967742</v>
          </cell>
          <cell r="AX656">
            <v>2.1</v>
          </cell>
          <cell r="AY656">
            <v>1.967741935483871</v>
          </cell>
          <cell r="AZ656">
            <v>2.5</v>
          </cell>
        </row>
        <row r="657">
          <cell r="C657" t="str">
            <v>YOU / Worcester / 37 Boylston 5</v>
          </cell>
          <cell r="D657" t="str">
            <v>Worcester West Area Office</v>
          </cell>
          <cell r="E657">
            <v>1.6451612903225805</v>
          </cell>
          <cell r="F657">
            <v>1.8709677419354838</v>
          </cell>
          <cell r="G657">
            <v>1.6666666666666665</v>
          </cell>
          <cell r="H657">
            <v>1.935483870967742</v>
          </cell>
          <cell r="I657">
            <v>2</v>
          </cell>
          <cell r="J657">
            <v>2.419354838709677</v>
          </cell>
          <cell r="K657">
            <v>2.161290322580645</v>
          </cell>
          <cell r="L657">
            <v>2.25</v>
          </cell>
          <cell r="M657">
            <v>2</v>
          </cell>
          <cell r="N657">
            <v>2</v>
          </cell>
          <cell r="O657">
            <v>2</v>
          </cell>
          <cell r="P657">
            <v>1.8333333333333333</v>
          </cell>
          <cell r="Q657">
            <v>2</v>
          </cell>
          <cell r="R657">
            <v>1.8709677419354838</v>
          </cell>
          <cell r="S657">
            <v>1.9</v>
          </cell>
          <cell r="T657">
            <v>2</v>
          </cell>
          <cell r="U657">
            <v>1</v>
          </cell>
          <cell r="V657">
            <v>1.3870967741935485</v>
          </cell>
          <cell r="W657">
            <v>2</v>
          </cell>
          <cell r="X657">
            <v>2</v>
          </cell>
          <cell r="Y657">
            <v>1.4516129032258065</v>
          </cell>
          <cell r="Z657">
            <v>2</v>
          </cell>
          <cell r="AA657">
            <v>2</v>
          </cell>
          <cell r="AB657">
            <v>1.8666666666666667</v>
          </cell>
          <cell r="AC657">
            <v>1.9032258064516128</v>
          </cell>
          <cell r="AD657">
            <v>1.129032258064516</v>
          </cell>
          <cell r="AE657">
            <v>2</v>
          </cell>
          <cell r="AF657">
            <v>2</v>
          </cell>
          <cell r="AG657">
            <v>2.6333333333333333</v>
          </cell>
          <cell r="AH657">
            <v>1.032258064516129</v>
          </cell>
          <cell r="AI657">
            <v>2</v>
          </cell>
          <cell r="AJ657">
            <v>1.7857142857142856</v>
          </cell>
          <cell r="AK657">
            <v>1.838709677419355</v>
          </cell>
          <cell r="AL657">
            <v>2</v>
          </cell>
          <cell r="AM657">
            <v>2</v>
          </cell>
          <cell r="AN657">
            <v>2</v>
          </cell>
          <cell r="AO657">
            <v>2</v>
          </cell>
          <cell r="AP657">
            <v>1.903225806451613</v>
          </cell>
          <cell r="AQ657">
            <v>1.7333333333333334</v>
          </cell>
          <cell r="AR657">
            <v>2</v>
          </cell>
          <cell r="AS657">
            <v>2.2000000000000002</v>
          </cell>
          <cell r="AT657">
            <v>2</v>
          </cell>
          <cell r="AU657">
            <v>2</v>
          </cell>
          <cell r="AV657">
            <v>1.8571428571428572</v>
          </cell>
          <cell r="AW657">
            <v>2</v>
          </cell>
          <cell r="AX657">
            <v>2</v>
          </cell>
          <cell r="AY657">
            <v>2</v>
          </cell>
          <cell r="AZ657">
            <v>1</v>
          </cell>
        </row>
      </sheetData>
      <sheetData sheetId="10"/>
      <sheetData sheetId="11"/>
      <sheetData sheetId="12"/>
      <sheetData sheetId="13"/>
      <sheetData sheetId="14">
        <row r="2">
          <cell r="A2" t="str">
            <v>Bay State CS / Plymouth / 475 State</v>
          </cell>
        </row>
        <row r="3">
          <cell r="A3" t="str">
            <v>Bay State CS / S.Weymouth/ 911 Main</v>
          </cell>
        </row>
        <row r="4">
          <cell r="A4" t="str">
            <v>Brandon/Natick/27Winter St</v>
          </cell>
        </row>
        <row r="5">
          <cell r="A5" t="str">
            <v>Caritas St Mary's /Dorch /90Cushing</v>
          </cell>
        </row>
        <row r="6">
          <cell r="A6" t="str">
            <v>CFP / Dorchester / 31 Athelwold St</v>
          </cell>
        </row>
        <row r="7">
          <cell r="A7" t="str">
            <v>Community Care/S.Attleboro/543Newpo</v>
          </cell>
        </row>
        <row r="8">
          <cell r="A8" t="str">
            <v>EliotCommunityHS / Waltham/ 130Dale</v>
          </cell>
        </row>
        <row r="9">
          <cell r="A9" t="str">
            <v>EliotCommunityHS/Arling/734-736Mass</v>
          </cell>
        </row>
        <row r="10">
          <cell r="A10" t="str">
            <v>EliotCommunityHS/Dedham/20Harvey</v>
          </cell>
        </row>
        <row r="11">
          <cell r="A11" t="str">
            <v>EliotCommunityHS/JamPlain/281HydePk</v>
          </cell>
        </row>
        <row r="12">
          <cell r="A12" t="str">
            <v>EliotCommunityHS/Lynn/12OrchardSt</v>
          </cell>
        </row>
        <row r="13">
          <cell r="A13" t="str">
            <v>EliotCommunityHS/Medford/159Allston</v>
          </cell>
        </row>
        <row r="14">
          <cell r="A14" t="str">
            <v>EliotCommunityHS/NewBedford/163Coun</v>
          </cell>
        </row>
        <row r="15">
          <cell r="A15" t="str">
            <v>EliotCommunityHS/Wakefield/18 Lafay</v>
          </cell>
        </row>
        <row r="16">
          <cell r="A16" t="str">
            <v>Gandara / Greenfield / 107 Conway</v>
          </cell>
        </row>
        <row r="17">
          <cell r="A17" t="str">
            <v>Gandara / Holyoke / 27-29 Canby St</v>
          </cell>
        </row>
        <row r="18">
          <cell r="A18" t="str">
            <v>Gandara / Springfield / 25 Moorland</v>
          </cell>
        </row>
        <row r="19">
          <cell r="A19" t="str">
            <v>Gandara / Springfield / 353 MapleSt</v>
          </cell>
        </row>
        <row r="20">
          <cell r="A20" t="str">
            <v>GermaineLawrence/Arlington/18Clarem</v>
          </cell>
        </row>
        <row r="21">
          <cell r="A21" t="str">
            <v>Harbor Schools/ Merrimac /100W.Main</v>
          </cell>
        </row>
        <row r="22">
          <cell r="A22" t="str">
            <v>HES / Beverly / 6 Echo Ave.</v>
          </cell>
        </row>
        <row r="23">
          <cell r="A23" t="str">
            <v>HES / Haverhill / 8-10 Howard St</v>
          </cell>
        </row>
        <row r="24">
          <cell r="A24" t="str">
            <v>HES / Salem / 39 1/2 Mason St</v>
          </cell>
        </row>
        <row r="25">
          <cell r="A25" t="str">
            <v>ItalianHome/E. Freetown/9PinewoodCt</v>
          </cell>
        </row>
        <row r="26">
          <cell r="A26" t="str">
            <v>ItalianHome/JamPl/1125CentreSt</v>
          </cell>
        </row>
        <row r="27">
          <cell r="A27" t="str">
            <v>Key / Fall River / 62 County St</v>
          </cell>
        </row>
        <row r="28">
          <cell r="A28" t="str">
            <v>Key / Methuen / 175 Lowell St</v>
          </cell>
        </row>
        <row r="29">
          <cell r="A29" t="str">
            <v>Key / Methuen / 19 Mystic St</v>
          </cell>
        </row>
        <row r="30">
          <cell r="A30" t="str">
            <v>Key / Pittsfield / 369 West St</v>
          </cell>
        </row>
        <row r="31">
          <cell r="A31" t="str">
            <v>Key / Worcester / 2 Norton St</v>
          </cell>
        </row>
        <row r="32">
          <cell r="A32" t="str">
            <v>LUK / Fitchburg / 101 South St</v>
          </cell>
        </row>
        <row r="33">
          <cell r="A33" t="str">
            <v>LUK / Fitchburg / 102 Day Street</v>
          </cell>
        </row>
        <row r="34">
          <cell r="A34" t="str">
            <v>LUK / Fitchburg / 27 Myrtle Ave</v>
          </cell>
        </row>
        <row r="35">
          <cell r="A35" t="str">
            <v>LUK / Fitchburg / 846 Westminster</v>
          </cell>
        </row>
        <row r="36">
          <cell r="A36" t="str">
            <v>NFI / Arlington /23 Maple St</v>
          </cell>
        </row>
        <row r="37">
          <cell r="A37" t="str">
            <v>Old Colony Y/Brockton/917R Montello</v>
          </cell>
        </row>
        <row r="38">
          <cell r="A38" t="str">
            <v>Old Colony Y/Fall River/199 N. Main</v>
          </cell>
        </row>
        <row r="39">
          <cell r="A39" t="str">
            <v>Old Colony Y/NewBedford/106 bullard</v>
          </cell>
        </row>
        <row r="40">
          <cell r="A40" t="str">
            <v>RFK / Lancaster / 220 Old Common</v>
          </cell>
        </row>
        <row r="41">
          <cell r="A41" t="str">
            <v>RFK / S.Yarmouth / 137 Run Pond</v>
          </cell>
        </row>
        <row r="42">
          <cell r="A42" t="str">
            <v>SPIN / Lynn / 50 Newhall Street</v>
          </cell>
        </row>
        <row r="43">
          <cell r="A43" t="str">
            <v>St Vincent's/FallRiver/2425Highland</v>
          </cell>
        </row>
        <row r="44">
          <cell r="A44" t="str">
            <v>TeamCoord / Bradford / 4 S. Kimball</v>
          </cell>
        </row>
        <row r="45">
          <cell r="A45" t="str">
            <v>TeamCoord / Haverhill / 20NewcombSt</v>
          </cell>
        </row>
        <row r="46">
          <cell r="A46" t="str">
            <v>TeamCoord/Wilmington/82HighSt</v>
          </cell>
        </row>
        <row r="47">
          <cell r="A47" t="str">
            <v>TheHome for LW/Walpole/399Lincoln</v>
          </cell>
        </row>
        <row r="48">
          <cell r="A48" t="str">
            <v>Wayside/Framingham/1FredrickAbbotWy</v>
          </cell>
        </row>
        <row r="49">
          <cell r="A49" t="str">
            <v>Wayside/Framingham/85Edgell Rd</v>
          </cell>
        </row>
        <row r="50">
          <cell r="A50" t="str">
            <v>Wayside/Framingham/98DennisonAve</v>
          </cell>
        </row>
        <row r="51">
          <cell r="A51" t="str">
            <v>Wayside/Waltham/558WaverleyOaksRd</v>
          </cell>
        </row>
        <row r="52">
          <cell r="A52" t="str">
            <v>YOU / Boylston / 1 Elmwood Place</v>
          </cell>
        </row>
        <row r="53">
          <cell r="A53" t="str">
            <v>YOU / Worcester / 37 Boylston</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Provider Summary"/>
      <sheetName val="Provider Graph"/>
      <sheetName val="LOS Analysis"/>
      <sheetName val="LOS Data"/>
      <sheetName val="Area Sort"/>
      <sheetName val="Regional Sort"/>
      <sheetName val="Regional Graph"/>
      <sheetName val="Regional FTE Data"/>
      <sheetName val="FTE Data"/>
      <sheetName val="Regional Contracts"/>
      <sheetName val="Site Capacity"/>
      <sheetName val="UTIL GAP BY PROV"/>
      <sheetName val="UTIL GAP BY REG"/>
      <sheetName val="Lists"/>
    </sheetNames>
    <sheetDataSet>
      <sheetData sheetId="0"/>
      <sheetData sheetId="1"/>
      <sheetData sheetId="2" refreshError="1"/>
      <sheetData sheetId="3"/>
      <sheetData sheetId="4"/>
      <sheetData sheetId="5"/>
      <sheetData sheetId="6"/>
      <sheetData sheetId="7" refreshError="1"/>
      <sheetData sheetId="8"/>
      <sheetData sheetId="9">
        <row r="3">
          <cell r="A3" t="str">
            <v>Bay State CS / Plymouth / 475 State</v>
          </cell>
          <cell r="L3">
            <v>9.6774193548387094E-2</v>
          </cell>
          <cell r="M3">
            <v>5.7</v>
          </cell>
          <cell r="N3">
            <v>8.7096774193548381</v>
          </cell>
          <cell r="O3">
            <v>8</v>
          </cell>
          <cell r="P3">
            <v>5.0333333333333323</v>
          </cell>
          <cell r="Q3">
            <v>10.451612903225808</v>
          </cell>
          <cell r="R3">
            <v>11.366666666666667</v>
          </cell>
          <cell r="S3">
            <v>10.61290322580645</v>
          </cell>
          <cell r="T3">
            <v>10.903225806451612</v>
          </cell>
          <cell r="U3">
            <v>8.862068965517242</v>
          </cell>
          <cell r="V3">
            <v>10.870967741935482</v>
          </cell>
          <cell r="W3">
            <v>12.066666666666666</v>
          </cell>
          <cell r="X3">
            <v>10.258064516129032</v>
          </cell>
          <cell r="Y3">
            <v>11.333333333333332</v>
          </cell>
          <cell r="Z3">
            <v>10.451612903225806</v>
          </cell>
          <cell r="AA3">
            <v>10.516129032258064</v>
          </cell>
          <cell r="AB3">
            <v>10.933333333333334</v>
          </cell>
          <cell r="AC3">
            <v>10.903225806451614</v>
          </cell>
          <cell r="AD3">
            <v>10.033333333333331</v>
          </cell>
          <cell r="AE3">
            <v>11.290322580645162</v>
          </cell>
          <cell r="AF3">
            <v>10.870967741935484</v>
          </cell>
          <cell r="AG3">
            <v>8.4285714285714288</v>
          </cell>
          <cell r="AH3">
            <v>9.4838709677419342</v>
          </cell>
          <cell r="AI3">
            <v>10.766666666666666</v>
          </cell>
          <cell r="AJ3">
            <v>8.8387096774193559</v>
          </cell>
          <cell r="AK3">
            <v>9.7333333333333325</v>
          </cell>
          <cell r="AL3">
            <v>7.1290322580645142</v>
          </cell>
          <cell r="AM3">
            <v>9.4838709677419377</v>
          </cell>
          <cell r="AN3">
            <v>9.6999999999999993</v>
          </cell>
          <cell r="AO3">
            <v>10.096774193548388</v>
          </cell>
          <cell r="AP3">
            <v>8.8333333333333339</v>
          </cell>
          <cell r="AQ3">
            <v>8.9032258064516139</v>
          </cell>
          <cell r="AR3">
            <v>8.9032258064516121</v>
          </cell>
          <cell r="AS3">
            <v>9.3214285714285712</v>
          </cell>
          <cell r="AT3">
            <v>6.5483870967741931</v>
          </cell>
          <cell r="AU3">
            <v>7.333333333333333</v>
          </cell>
          <cell r="AV3">
            <v>11.451612903225808</v>
          </cell>
          <cell r="AW3">
            <v>11.5</v>
          </cell>
        </row>
        <row r="4">
          <cell r="A4" t="str">
            <v>Bay State CS / S.Weymouth/ 911 Main</v>
          </cell>
          <cell r="D4">
            <v>5.9666666666666668</v>
          </cell>
          <cell r="E4">
            <v>6.0645161290322571</v>
          </cell>
          <cell r="F4">
            <v>8.2666666666666675</v>
          </cell>
          <cell r="G4">
            <v>7.6774193548387091</v>
          </cell>
          <cell r="H4">
            <v>7.4516129032258052</v>
          </cell>
          <cell r="I4">
            <v>6.6785714285714288</v>
          </cell>
          <cell r="J4">
            <v>7.8064516129032242</v>
          </cell>
          <cell r="K4">
            <v>8.6333333333333329</v>
          </cell>
          <cell r="L4">
            <v>7.67741935483871</v>
          </cell>
          <cell r="M4">
            <v>8.3333333333333321</v>
          </cell>
          <cell r="N4">
            <v>7.9677419354838692</v>
          </cell>
          <cell r="O4">
            <v>8.258064516129032</v>
          </cell>
          <cell r="P4">
            <v>7.6</v>
          </cell>
          <cell r="Q4">
            <v>8.0967741935483861</v>
          </cell>
          <cell r="R4">
            <v>8.8000000000000007</v>
          </cell>
          <cell r="S4">
            <v>8.612903225806452</v>
          </cell>
          <cell r="T4">
            <v>8.4516129032258078</v>
          </cell>
          <cell r="U4">
            <v>7.3103448275862073</v>
          </cell>
          <cell r="V4">
            <v>7.0645161290322562</v>
          </cell>
          <cell r="W4">
            <v>7.6333333333333346</v>
          </cell>
          <cell r="X4">
            <v>7.4516129032258052</v>
          </cell>
          <cell r="Y4">
            <v>7.6333333333333329</v>
          </cell>
          <cell r="Z4">
            <v>8.6129032258064537</v>
          </cell>
          <cell r="AA4">
            <v>5.4838709677419359</v>
          </cell>
          <cell r="AB4">
            <v>5.6333333333333329</v>
          </cell>
          <cell r="AC4">
            <v>7.774193548387097</v>
          </cell>
          <cell r="AD4">
            <v>8.6999999999999993</v>
          </cell>
          <cell r="AE4">
            <v>7.935483870967742</v>
          </cell>
          <cell r="AF4">
            <v>7.8064516129032242</v>
          </cell>
          <cell r="AG4">
            <v>6.5714285714285703</v>
          </cell>
          <cell r="AH4">
            <v>8.0967741935483861</v>
          </cell>
          <cell r="AI4">
            <v>8.8666666666666654</v>
          </cell>
          <cell r="AJ4">
            <v>6.0645161290322571</v>
          </cell>
          <cell r="AK4">
            <v>8.0666666666666647</v>
          </cell>
          <cell r="AL4">
            <v>6.32258064516129</v>
          </cell>
          <cell r="AM4">
            <v>5.161290322580645</v>
          </cell>
          <cell r="AN4">
            <v>8.6</v>
          </cell>
          <cell r="AO4">
            <v>6.3548387096774182</v>
          </cell>
          <cell r="AP4">
            <v>7.8333333333333348</v>
          </cell>
          <cell r="AQ4">
            <v>6.870967741935484</v>
          </cell>
          <cell r="AR4">
            <v>5.2258064516129021</v>
          </cell>
          <cell r="AS4">
            <v>7.7142857142857153</v>
          </cell>
          <cell r="AT4">
            <v>7.5161290322580641</v>
          </cell>
          <cell r="AU4">
            <v>6.9333333333333336</v>
          </cell>
          <cell r="AV4">
            <v>5.2580645161290311</v>
          </cell>
          <cell r="AW4">
            <v>7.7666666666666666</v>
          </cell>
        </row>
        <row r="5">
          <cell r="A5" t="str">
            <v>Brandon/Natick/27Winter St</v>
          </cell>
          <cell r="D5">
            <v>3.3</v>
          </cell>
          <cell r="E5">
            <v>5.612903225806452</v>
          </cell>
          <cell r="F5">
            <v>4.0333333333333332</v>
          </cell>
          <cell r="G5">
            <v>5.580645161290323</v>
          </cell>
          <cell r="H5">
            <v>5.129032258064516</v>
          </cell>
          <cell r="I5">
            <v>5.2857142857142856</v>
          </cell>
          <cell r="J5">
            <v>5.161290322580645</v>
          </cell>
          <cell r="K5">
            <v>4.4333333333333336</v>
          </cell>
          <cell r="L5">
            <v>5.4838709677419351</v>
          </cell>
          <cell r="M5">
            <v>5.9333333333333336</v>
          </cell>
          <cell r="N5">
            <v>5.7741935483870961</v>
          </cell>
          <cell r="O5">
            <v>5.0967741935483879</v>
          </cell>
          <cell r="P5">
            <v>4.8</v>
          </cell>
          <cell r="Q5">
            <v>5.064516129032258</v>
          </cell>
          <cell r="R5">
            <v>5.8</v>
          </cell>
          <cell r="S5">
            <v>5.67741935483871</v>
          </cell>
          <cell r="T5">
            <v>5.870967741935484</v>
          </cell>
          <cell r="U5">
            <v>5.7586206896551726</v>
          </cell>
          <cell r="V5">
            <v>5.838709677419355</v>
          </cell>
          <cell r="W5">
            <v>5.6333333333333337</v>
          </cell>
          <cell r="X5">
            <v>4.7419354838709671</v>
          </cell>
          <cell r="Y5">
            <v>5.5333333333333332</v>
          </cell>
          <cell r="Z5">
            <v>5.9354838709677411</v>
          </cell>
          <cell r="AA5">
            <v>5.5161290322580649</v>
          </cell>
          <cell r="AB5">
            <v>5</v>
          </cell>
          <cell r="AC5">
            <v>4.6774193548387091</v>
          </cell>
          <cell r="AD5">
            <v>5.6666666666666661</v>
          </cell>
          <cell r="AE5">
            <v>5.354838709677419</v>
          </cell>
          <cell r="AF5">
            <v>5.2258064516129021</v>
          </cell>
          <cell r="AG5">
            <v>5.75</v>
          </cell>
          <cell r="AH5">
            <v>5.096774193548387</v>
          </cell>
          <cell r="AI5">
            <v>5.6666666666666661</v>
          </cell>
          <cell r="AJ5">
            <v>5.741935483870968</v>
          </cell>
          <cell r="AK5">
            <v>5.7333333333333334</v>
          </cell>
          <cell r="AL5">
            <v>4.7741935483870961</v>
          </cell>
          <cell r="AM5">
            <v>5.387096774193548</v>
          </cell>
          <cell r="AN5">
            <v>5.7666666666666666</v>
          </cell>
          <cell r="AO5">
            <v>6</v>
          </cell>
          <cell r="AP5">
            <v>5.5</v>
          </cell>
          <cell r="AQ5">
            <v>4.6451612903225801</v>
          </cell>
          <cell r="AR5">
            <v>5.6774193548387091</v>
          </cell>
          <cell r="AS5">
            <v>4.7857142857142847</v>
          </cell>
          <cell r="AT5">
            <v>5.870967741935484</v>
          </cell>
          <cell r="AU5">
            <v>5.9</v>
          </cell>
          <cell r="AV5">
            <v>5.1612903225806441</v>
          </cell>
          <cell r="AW5">
            <v>5.7333333333333334</v>
          </cell>
        </row>
        <row r="6">
          <cell r="A6" t="str">
            <v>Caritas St Mary's /Dorch /90Cushing</v>
          </cell>
          <cell r="B6">
            <v>10</v>
          </cell>
          <cell r="C6">
            <v>9.935483870967742</v>
          </cell>
          <cell r="D6">
            <v>9.9333333333333336</v>
          </cell>
          <cell r="E6">
            <v>9.9032258064516121</v>
          </cell>
          <cell r="F6">
            <v>9.8666666666666671</v>
          </cell>
          <cell r="G6">
            <v>7.193548387096774</v>
          </cell>
          <cell r="H6">
            <v>9.2903225806451584</v>
          </cell>
          <cell r="I6">
            <v>8.9642857142857117</v>
          </cell>
          <cell r="J6">
            <v>9.4838709677419342</v>
          </cell>
          <cell r="K6">
            <v>12.9</v>
          </cell>
          <cell r="L6">
            <v>6.1612903225806432</v>
          </cell>
          <cell r="M6">
            <v>9.1666666666666661</v>
          </cell>
          <cell r="N6">
            <v>9.4516129032258061</v>
          </cell>
          <cell r="O6">
            <v>7.9354838709677411</v>
          </cell>
          <cell r="P6">
            <v>10.866666666666665</v>
          </cell>
          <cell r="Q6">
            <v>9.2580645161290338</v>
          </cell>
          <cell r="R6">
            <v>7.8</v>
          </cell>
          <cell r="S6">
            <v>8.064516129032258</v>
          </cell>
          <cell r="T6">
            <v>8.3548387096774182</v>
          </cell>
          <cell r="U6">
            <v>8.8965517241379306</v>
          </cell>
          <cell r="V6">
            <v>8.7741935483870979</v>
          </cell>
          <cell r="W6">
            <v>9.3333333333333339</v>
          </cell>
          <cell r="X6">
            <v>10.03225806451613</v>
          </cell>
          <cell r="Y6">
            <v>9.8666666666666671</v>
          </cell>
          <cell r="Z6">
            <v>8.0322580645161281</v>
          </cell>
          <cell r="AA6">
            <v>7.5161290322580632</v>
          </cell>
          <cell r="AB6">
            <v>7.0333333333333341</v>
          </cell>
          <cell r="AC6">
            <v>9.2258064516129039</v>
          </cell>
          <cell r="AD6">
            <v>7.666666666666667</v>
          </cell>
          <cell r="AE6">
            <v>6.5806451612903221</v>
          </cell>
          <cell r="AF6">
            <v>11.354838709677418</v>
          </cell>
          <cell r="AG6">
            <v>7.6785714285714288</v>
          </cell>
          <cell r="AH6">
            <v>9.4838709677419359</v>
          </cell>
          <cell r="AI6">
            <v>11.366666666666667</v>
          </cell>
          <cell r="AJ6">
            <v>9.6451612903225801</v>
          </cell>
          <cell r="AK6">
            <v>6.2333333333333325</v>
          </cell>
          <cell r="AL6">
            <v>7.870967741935484</v>
          </cell>
          <cell r="AM6">
            <v>7.935483870967742</v>
          </cell>
          <cell r="AN6">
            <v>8.3666666666666654</v>
          </cell>
          <cell r="AO6">
            <v>10.35483870967742</v>
          </cell>
          <cell r="AP6">
            <v>7.7666666666666666</v>
          </cell>
          <cell r="AQ6">
            <v>6.935483870967742</v>
          </cell>
          <cell r="AR6">
            <v>8.7741935483870979</v>
          </cell>
          <cell r="AS6">
            <v>10.571428571428569</v>
          </cell>
          <cell r="AT6">
            <v>9.258064516129032</v>
          </cell>
          <cell r="AU6">
            <v>6.6</v>
          </cell>
          <cell r="AV6">
            <v>8.1290322580645142</v>
          </cell>
          <cell r="AW6">
            <v>7.4333333333333327</v>
          </cell>
        </row>
        <row r="7">
          <cell r="A7" t="str">
            <v>CFP / Dorchester / 31 Athelwold St</v>
          </cell>
          <cell r="AQ7">
            <v>3.32258064516129</v>
          </cell>
          <cell r="AR7">
            <v>6.4516129032258052</v>
          </cell>
          <cell r="AS7">
            <v>6.8571428571428577</v>
          </cell>
          <cell r="AT7">
            <v>6.7096774193548381</v>
          </cell>
          <cell r="AU7">
            <v>7.2</v>
          </cell>
          <cell r="AV7">
            <v>8.064516129032258</v>
          </cell>
          <cell r="AW7">
            <v>6.3</v>
          </cell>
        </row>
        <row r="8">
          <cell r="A8" t="str">
            <v>Communities For People</v>
          </cell>
          <cell r="AP8">
            <v>1.5</v>
          </cell>
          <cell r="AQ8">
            <v>3.967741935483871</v>
          </cell>
          <cell r="AR8">
            <v>1.032258064516129</v>
          </cell>
        </row>
        <row r="9">
          <cell r="A9" t="str">
            <v>Community Care/S.Attleboro/543Newpo</v>
          </cell>
          <cell r="E9">
            <v>4.064516129032258</v>
          </cell>
          <cell r="F9">
            <v>10.566666666666666</v>
          </cell>
          <cell r="G9">
            <v>10.354838709677418</v>
          </cell>
          <cell r="H9">
            <v>11.09677419354839</v>
          </cell>
          <cell r="I9">
            <v>10.857142857142858</v>
          </cell>
          <cell r="J9">
            <v>11.193548387096774</v>
          </cell>
          <cell r="K9">
            <v>10</v>
          </cell>
          <cell r="L9">
            <v>11.032258064516128</v>
          </cell>
          <cell r="M9">
            <v>11.3</v>
          </cell>
          <cell r="N9">
            <v>10.451612903225808</v>
          </cell>
          <cell r="O9">
            <v>11.64516129032258</v>
          </cell>
          <cell r="P9">
            <v>10.6</v>
          </cell>
          <cell r="Q9">
            <v>10.96774193548387</v>
          </cell>
          <cell r="R9">
            <v>10.8</v>
          </cell>
          <cell r="S9">
            <v>10.129032258064516</v>
          </cell>
          <cell r="T9">
            <v>9.0967741935483879</v>
          </cell>
          <cell r="U9">
            <v>11.448275862068966</v>
          </cell>
          <cell r="V9">
            <v>11.032258064516128</v>
          </cell>
          <cell r="W9">
            <v>11.666666666666668</v>
          </cell>
          <cell r="X9">
            <v>10.580645161290322</v>
          </cell>
          <cell r="Y9">
            <v>11.766666666666667</v>
          </cell>
          <cell r="Z9">
            <v>10.903225806451614</v>
          </cell>
          <cell r="AA9">
            <v>10.290322580645162</v>
          </cell>
          <cell r="AB9">
            <v>9.5</v>
          </cell>
          <cell r="AC9">
            <v>10.290322580645162</v>
          </cell>
          <cell r="AD9">
            <v>9.5333333333333332</v>
          </cell>
          <cell r="AE9">
            <v>8.4193548387096762</v>
          </cell>
          <cell r="AF9">
            <v>11.774193548387096</v>
          </cell>
          <cell r="AG9">
            <v>10.071428571428571</v>
          </cell>
          <cell r="AH9">
            <v>10.193548387096776</v>
          </cell>
          <cell r="AI9">
            <v>10.166666666666666</v>
          </cell>
          <cell r="AJ9">
            <v>9.1612903225806477</v>
          </cell>
          <cell r="AK9">
            <v>9.8000000000000007</v>
          </cell>
          <cell r="AL9">
            <v>9.32258064516129</v>
          </cell>
          <cell r="AM9">
            <v>10.193548387096776</v>
          </cell>
          <cell r="AN9">
            <v>8.4333333333333336</v>
          </cell>
          <cell r="AO9">
            <v>11</v>
          </cell>
          <cell r="AP9">
            <v>9.3666666666666654</v>
          </cell>
          <cell r="AQ9">
            <v>8.4838709677419342</v>
          </cell>
          <cell r="AR9">
            <v>9.806451612903226</v>
          </cell>
          <cell r="AS9">
            <v>8.5</v>
          </cell>
          <cell r="AT9">
            <v>9.2903225806451619</v>
          </cell>
          <cell r="AU9">
            <v>10.7</v>
          </cell>
          <cell r="AV9">
            <v>10.709677419354838</v>
          </cell>
          <cell r="AW9">
            <v>9.3000000000000007</v>
          </cell>
        </row>
        <row r="10">
          <cell r="A10" t="str">
            <v>EliotCommunityHS / Waltham/ 130Dale</v>
          </cell>
          <cell r="D10">
            <v>4.5</v>
          </cell>
          <cell r="E10">
            <v>3.4516129032258065</v>
          </cell>
          <cell r="F10">
            <v>2.1</v>
          </cell>
          <cell r="G10">
            <v>4.7096774193548381</v>
          </cell>
          <cell r="H10">
            <v>3.967741935483871</v>
          </cell>
          <cell r="I10">
            <v>4.7857142857142865</v>
          </cell>
          <cell r="J10">
            <v>5.709677419354839</v>
          </cell>
          <cell r="K10">
            <v>5.4</v>
          </cell>
          <cell r="L10">
            <v>4.838709677419355</v>
          </cell>
          <cell r="M10">
            <v>4.666666666666667</v>
          </cell>
          <cell r="N10">
            <v>3.7096774193548381</v>
          </cell>
          <cell r="O10">
            <v>4.2258064516129039</v>
          </cell>
          <cell r="P10">
            <v>3.8333333333333335</v>
          </cell>
          <cell r="Q10">
            <v>3.129032258064516</v>
          </cell>
          <cell r="R10">
            <v>4.1333333333333329</v>
          </cell>
          <cell r="S10">
            <v>3.096774193548387</v>
          </cell>
          <cell r="T10">
            <v>4.709677419354839</v>
          </cell>
          <cell r="U10">
            <v>4.3793103448275863</v>
          </cell>
          <cell r="V10">
            <v>4.935483870967742</v>
          </cell>
          <cell r="W10">
            <v>4.5</v>
          </cell>
          <cell r="X10">
            <v>4.8064516129032251</v>
          </cell>
          <cell r="Y10">
            <v>4.8666666666666671</v>
          </cell>
          <cell r="Z10">
            <v>4.870967741935484</v>
          </cell>
          <cell r="AA10">
            <v>3.225806451612903</v>
          </cell>
          <cell r="AB10">
            <v>4.5333333333333332</v>
          </cell>
          <cell r="AC10">
            <v>4.5161290322580649</v>
          </cell>
          <cell r="AD10">
            <v>4.9333333333333336</v>
          </cell>
          <cell r="AE10">
            <v>3.096774193548387</v>
          </cell>
          <cell r="AF10">
            <v>3.838709677419355</v>
          </cell>
          <cell r="AG10">
            <v>4.2142857142857144</v>
          </cell>
          <cell r="AH10">
            <v>4.258064516129032</v>
          </cell>
          <cell r="AI10">
            <v>3.9666666666666668</v>
          </cell>
          <cell r="AJ10">
            <v>3.6129032258064515</v>
          </cell>
          <cell r="AK10">
            <v>4.833333333333333</v>
          </cell>
          <cell r="AL10">
            <v>4.67741935483871</v>
          </cell>
          <cell r="AM10">
            <v>4.5483870967741939</v>
          </cell>
          <cell r="AN10">
            <v>3.3</v>
          </cell>
          <cell r="AO10">
            <v>4.32258064516129</v>
          </cell>
          <cell r="AP10">
            <v>4.8333333333333339</v>
          </cell>
          <cell r="AQ10">
            <v>4.2903225806451619</v>
          </cell>
          <cell r="AR10">
            <v>3.3870967741935485</v>
          </cell>
          <cell r="AS10">
            <v>3.5357142857142856</v>
          </cell>
          <cell r="AT10">
            <v>5</v>
          </cell>
          <cell r="AU10">
            <v>4.3666666666666671</v>
          </cell>
          <cell r="AV10">
            <v>5</v>
          </cell>
          <cell r="AW10">
            <v>4.2</v>
          </cell>
        </row>
        <row r="11">
          <cell r="A11" t="str">
            <v>EliotCommunityHS/Arling/734-736Mass</v>
          </cell>
          <cell r="E11">
            <v>3.741935483870968</v>
          </cell>
          <cell r="F11">
            <v>4</v>
          </cell>
          <cell r="G11">
            <v>4.774193548387097</v>
          </cell>
          <cell r="H11">
            <v>5.4838709677419351</v>
          </cell>
          <cell r="I11">
            <v>5.5357142857142856</v>
          </cell>
          <cell r="J11">
            <v>2.225806451612903</v>
          </cell>
          <cell r="K11">
            <v>4.7666666666666657</v>
          </cell>
          <cell r="L11">
            <v>5.935483870967742</v>
          </cell>
          <cell r="M11">
            <v>5.7666666666666675</v>
          </cell>
          <cell r="N11">
            <v>4.9677419354838701</v>
          </cell>
          <cell r="O11">
            <v>4.225806451612903</v>
          </cell>
          <cell r="P11">
            <v>3.9333333333333336</v>
          </cell>
          <cell r="Q11">
            <v>2.4516129032258065</v>
          </cell>
          <cell r="R11">
            <v>5.1333333333333329</v>
          </cell>
          <cell r="S11">
            <v>3.225806451612903</v>
          </cell>
          <cell r="T11">
            <v>4.3870967741935489</v>
          </cell>
          <cell r="U11">
            <v>5.1379310344827589</v>
          </cell>
          <cell r="V11">
            <v>5.0322580645161281</v>
          </cell>
          <cell r="W11">
            <v>5.833333333333333</v>
          </cell>
          <cell r="X11">
            <v>5</v>
          </cell>
          <cell r="Y11">
            <v>5.3</v>
          </cell>
          <cell r="Z11">
            <v>3.7741935483870965</v>
          </cell>
          <cell r="AA11">
            <v>2.0322580645161286</v>
          </cell>
          <cell r="AB11">
            <v>3.4666666666666668</v>
          </cell>
          <cell r="AC11">
            <v>4.3548387096774199</v>
          </cell>
          <cell r="AD11">
            <v>4.5</v>
          </cell>
          <cell r="AE11">
            <v>4.387096774193548</v>
          </cell>
          <cell r="AF11">
            <v>4.741935483870968</v>
          </cell>
          <cell r="AG11">
            <v>5.2857142857142856</v>
          </cell>
          <cell r="AH11">
            <v>5.032258064516129</v>
          </cell>
          <cell r="AI11">
            <v>5.9</v>
          </cell>
          <cell r="AJ11">
            <v>5.8709677419354831</v>
          </cell>
          <cell r="AK11">
            <v>5.5333333333333341</v>
          </cell>
          <cell r="AL11">
            <v>5.387096774193548</v>
          </cell>
          <cell r="AM11">
            <v>6.1935483870967731</v>
          </cell>
          <cell r="AN11">
            <v>4.8333333333333339</v>
          </cell>
          <cell r="AO11">
            <v>5.6774193548387091</v>
          </cell>
          <cell r="AP11">
            <v>5.9333333333333336</v>
          </cell>
          <cell r="AQ11">
            <v>4.8709677419354831</v>
          </cell>
          <cell r="AR11">
            <v>5.870967741935484</v>
          </cell>
          <cell r="AS11">
            <v>5.5357142857142856</v>
          </cell>
          <cell r="AT11">
            <v>5.5806451612903221</v>
          </cell>
          <cell r="AU11">
            <v>4.9666666666666659</v>
          </cell>
          <cell r="AV11">
            <v>5.709677419354839</v>
          </cell>
          <cell r="AW11">
            <v>5.6</v>
          </cell>
        </row>
        <row r="12">
          <cell r="A12" t="str">
            <v>EliotCommunityHS/Dedham/20Harvey</v>
          </cell>
          <cell r="D12">
            <v>4</v>
          </cell>
          <cell r="E12">
            <v>3.8709677419354835</v>
          </cell>
          <cell r="F12">
            <v>4.2666666666666666</v>
          </cell>
          <cell r="G12">
            <v>4.096774193548387</v>
          </cell>
          <cell r="H12">
            <v>2.7741935483870965</v>
          </cell>
          <cell r="I12">
            <v>4.3214285714285712</v>
          </cell>
          <cell r="J12">
            <v>3.4838709677419355</v>
          </cell>
          <cell r="K12">
            <v>3.7</v>
          </cell>
          <cell r="L12">
            <v>4.5483870967741939</v>
          </cell>
          <cell r="M12">
            <v>5.9333333333333336</v>
          </cell>
          <cell r="N12">
            <v>5.5161290322580649</v>
          </cell>
          <cell r="O12">
            <v>5.4516129032258061</v>
          </cell>
          <cell r="P12">
            <v>4.9000000000000004</v>
          </cell>
          <cell r="Q12">
            <v>4.193548387096774</v>
          </cell>
          <cell r="R12">
            <v>5.4</v>
          </cell>
          <cell r="S12">
            <v>6</v>
          </cell>
          <cell r="T12">
            <v>4.5806451612903221</v>
          </cell>
          <cell r="U12">
            <v>4.7586206896551726</v>
          </cell>
          <cell r="V12">
            <v>5.193548387096774</v>
          </cell>
          <cell r="W12">
            <v>5.2</v>
          </cell>
          <cell r="X12">
            <v>5.709677419354839</v>
          </cell>
          <cell r="Y12">
            <v>5.3</v>
          </cell>
          <cell r="Z12">
            <v>5.096774193548387</v>
          </cell>
          <cell r="AA12">
            <v>5.096774193548387</v>
          </cell>
          <cell r="AB12">
            <v>4.666666666666667</v>
          </cell>
          <cell r="AC12">
            <v>5.4516129032258061</v>
          </cell>
          <cell r="AD12">
            <v>6</v>
          </cell>
          <cell r="AE12">
            <v>5.2580645161290311</v>
          </cell>
          <cell r="AF12">
            <v>4.741935483870968</v>
          </cell>
          <cell r="AG12">
            <v>5.1785714285714279</v>
          </cell>
          <cell r="AH12">
            <v>5.5483870967741939</v>
          </cell>
          <cell r="AI12">
            <v>5.5333333333333332</v>
          </cell>
          <cell r="AJ12">
            <v>5.806451612903226</v>
          </cell>
          <cell r="AK12">
            <v>5.9333333333333336</v>
          </cell>
          <cell r="AL12">
            <v>5.258064516129032</v>
          </cell>
          <cell r="AM12">
            <v>4.967741935483871</v>
          </cell>
          <cell r="AN12">
            <v>2.7</v>
          </cell>
          <cell r="AO12">
            <v>3.5161290322580649</v>
          </cell>
          <cell r="AP12">
            <v>4.5</v>
          </cell>
          <cell r="AQ12">
            <v>4.032258064516129</v>
          </cell>
          <cell r="AR12">
            <v>2.903225806451613</v>
          </cell>
          <cell r="AS12">
            <v>2.8214285714285712</v>
          </cell>
          <cell r="AT12">
            <v>2.8387096774193545</v>
          </cell>
          <cell r="AU12">
            <v>4.5</v>
          </cell>
          <cell r="AV12">
            <v>5.4838709677419359</v>
          </cell>
          <cell r="AW12">
            <v>5.4666666666666668</v>
          </cell>
        </row>
        <row r="13">
          <cell r="A13" t="str">
            <v>EliotCommunityHS/JamPlain/281HydePk</v>
          </cell>
          <cell r="B13">
            <v>5</v>
          </cell>
          <cell r="C13">
            <v>7.258064516129032</v>
          </cell>
          <cell r="D13">
            <v>9.3666666666666654</v>
          </cell>
          <cell r="E13">
            <v>5.838709677419355</v>
          </cell>
          <cell r="F13">
            <v>9.5</v>
          </cell>
          <cell r="G13">
            <v>6.6451612903225792</v>
          </cell>
          <cell r="H13">
            <v>5.2580645161290311</v>
          </cell>
          <cell r="I13">
            <v>9.928571428571427</v>
          </cell>
          <cell r="J13">
            <v>10.935483870967742</v>
          </cell>
          <cell r="K13">
            <v>8.5666666666666664</v>
          </cell>
          <cell r="L13">
            <v>11.258064516129032</v>
          </cell>
          <cell r="M13">
            <v>11.066666666666666</v>
          </cell>
          <cell r="N13">
            <v>10.387096774193548</v>
          </cell>
          <cell r="O13">
            <v>10.290322580645162</v>
          </cell>
          <cell r="P13">
            <v>9.6999999999999993</v>
          </cell>
          <cell r="Q13">
            <v>11.548387096774194</v>
          </cell>
          <cell r="R13">
            <v>3.5333333333333337</v>
          </cell>
          <cell r="S13">
            <v>9.0322580645161299</v>
          </cell>
          <cell r="T13">
            <v>10.161290322580644</v>
          </cell>
          <cell r="U13">
            <v>11.620689655172416</v>
          </cell>
          <cell r="V13">
            <v>8.6451612903225836</v>
          </cell>
          <cell r="W13">
            <v>0.53333333333333333</v>
          </cell>
        </row>
        <row r="14">
          <cell r="A14" t="str">
            <v>EliotCommunityHS/Lynn/12OrchardSt</v>
          </cell>
          <cell r="C14">
            <v>3.129032258064516</v>
          </cell>
          <cell r="D14">
            <v>3.4333333333333331</v>
          </cell>
          <cell r="E14">
            <v>4.2258064516129039</v>
          </cell>
          <cell r="F14">
            <v>4.8</v>
          </cell>
          <cell r="G14">
            <v>4.709677419354839</v>
          </cell>
          <cell r="H14">
            <v>3.741935483870968</v>
          </cell>
          <cell r="I14">
            <v>5.7142857142857135</v>
          </cell>
          <cell r="J14">
            <v>5.6451612903225801</v>
          </cell>
          <cell r="K14">
            <v>4.5333333333333332</v>
          </cell>
          <cell r="L14">
            <v>4.4516129032258061</v>
          </cell>
          <cell r="M14">
            <v>4.666666666666667</v>
          </cell>
          <cell r="N14">
            <v>3.967741935483871</v>
          </cell>
          <cell r="O14">
            <v>4.3548387096774199</v>
          </cell>
          <cell r="P14">
            <v>2.9666666666666663</v>
          </cell>
          <cell r="Q14">
            <v>5.935483870967742</v>
          </cell>
          <cell r="R14">
            <v>4</v>
          </cell>
          <cell r="S14">
            <v>3.064516129032258</v>
          </cell>
          <cell r="T14">
            <v>3.935483870967742</v>
          </cell>
          <cell r="U14">
            <v>2.2758620689655173</v>
          </cell>
          <cell r="V14">
            <v>3.064516129032258</v>
          </cell>
          <cell r="W14">
            <v>3.0333333333333332</v>
          </cell>
          <cell r="X14">
            <v>2.6774193548387095</v>
          </cell>
          <cell r="Y14">
            <v>4.8666666666666671</v>
          </cell>
          <cell r="Z14">
            <v>3.935483870967742</v>
          </cell>
          <cell r="AA14">
            <v>3.5806451612903225</v>
          </cell>
          <cell r="AB14">
            <v>4.5333333333333332</v>
          </cell>
          <cell r="AC14">
            <v>5.32258064516129</v>
          </cell>
          <cell r="AD14">
            <v>3.0666666666666669</v>
          </cell>
          <cell r="AE14">
            <v>2</v>
          </cell>
          <cell r="AF14">
            <v>4.129032258064516</v>
          </cell>
          <cell r="AG14">
            <v>4.4285714285714288</v>
          </cell>
          <cell r="AH14">
            <v>5</v>
          </cell>
          <cell r="AI14">
            <v>4.4333333333333336</v>
          </cell>
          <cell r="AJ14">
            <v>5.5161290322580641</v>
          </cell>
          <cell r="AK14">
            <v>3.333333333333333</v>
          </cell>
          <cell r="AL14">
            <v>4.774193548387097</v>
          </cell>
          <cell r="AM14">
            <v>4.6774193548387091</v>
          </cell>
          <cell r="AN14">
            <v>5.3</v>
          </cell>
          <cell r="AO14">
            <v>4.6451612903225801</v>
          </cell>
          <cell r="AP14">
            <v>3.5</v>
          </cell>
          <cell r="AQ14">
            <v>2.6129032258064515</v>
          </cell>
          <cell r="AR14">
            <v>5.6129032258064511</v>
          </cell>
          <cell r="AS14">
            <v>2.7857142857142856</v>
          </cell>
          <cell r="AT14">
            <v>4.096774193548387</v>
          </cell>
          <cell r="AU14">
            <v>4.7666666666666666</v>
          </cell>
          <cell r="AV14">
            <v>5.5806451612903221</v>
          </cell>
          <cell r="AW14">
            <v>4.0666666666666673</v>
          </cell>
        </row>
        <row r="15">
          <cell r="A15" t="str">
            <v>EliotCommunityHS/Medford/159Allston</v>
          </cell>
          <cell r="B15">
            <v>5.6451612903225801</v>
          </cell>
          <cell r="C15">
            <v>6.8387096774193541</v>
          </cell>
          <cell r="D15">
            <v>3.9666666666666668</v>
          </cell>
          <cell r="E15">
            <v>5.129032258064516</v>
          </cell>
          <cell r="F15">
            <v>7.0333333333333341</v>
          </cell>
          <cell r="G15">
            <v>7.1290322580645151</v>
          </cell>
          <cell r="H15">
            <v>6.4516129032258052</v>
          </cell>
          <cell r="I15">
            <v>6.5357142857142865</v>
          </cell>
          <cell r="J15">
            <v>7.838709677419355</v>
          </cell>
          <cell r="K15">
            <v>7.3666666666666671</v>
          </cell>
          <cell r="L15">
            <v>6.8064516129032251</v>
          </cell>
          <cell r="M15">
            <v>7.2</v>
          </cell>
          <cell r="N15">
            <v>7.129032258064516</v>
          </cell>
          <cell r="O15">
            <v>6.5483870967741931</v>
          </cell>
          <cell r="P15">
            <v>4.5</v>
          </cell>
          <cell r="Q15">
            <v>5.9677419354838701</v>
          </cell>
          <cell r="R15">
            <v>5.166666666666667</v>
          </cell>
          <cell r="S15">
            <v>6.8387096774193541</v>
          </cell>
          <cell r="T15">
            <v>7.1612903225806459</v>
          </cell>
          <cell r="U15">
            <v>3</v>
          </cell>
          <cell r="V15">
            <v>6.064516129032258</v>
          </cell>
          <cell r="W15">
            <v>6.9666666666666668</v>
          </cell>
          <cell r="X15">
            <v>7.1290322580645169</v>
          </cell>
          <cell r="Y15">
            <v>6.2</v>
          </cell>
          <cell r="Z15">
            <v>5.8709677419354831</v>
          </cell>
          <cell r="AA15">
            <v>7.8709677419354849</v>
          </cell>
          <cell r="AB15">
            <v>7.0333333333333332</v>
          </cell>
          <cell r="AC15">
            <v>5.5806451612903221</v>
          </cell>
          <cell r="AD15">
            <v>4.0666666666666664</v>
          </cell>
          <cell r="AE15">
            <v>5.935483870967742</v>
          </cell>
          <cell r="AF15">
            <v>6.903225806451613</v>
          </cell>
          <cell r="AG15">
            <v>6.0714285714285712</v>
          </cell>
          <cell r="AH15">
            <v>7.3870967741935489</v>
          </cell>
          <cell r="AI15">
            <v>6.8</v>
          </cell>
          <cell r="AJ15">
            <v>7.806451612903226</v>
          </cell>
          <cell r="AK15">
            <v>6.3333333333333321</v>
          </cell>
          <cell r="AL15">
            <v>7.1290322580645151</v>
          </cell>
          <cell r="AM15">
            <v>6.6129032258064511</v>
          </cell>
          <cell r="AN15">
            <v>5</v>
          </cell>
          <cell r="AO15">
            <v>7.5483870967741931</v>
          </cell>
          <cell r="AP15">
            <v>6.8666666666666663</v>
          </cell>
          <cell r="AQ15">
            <v>6.8064516129032269</v>
          </cell>
          <cell r="AR15">
            <v>6.8064516129032242</v>
          </cell>
          <cell r="AS15">
            <v>7.2857142857142865</v>
          </cell>
          <cell r="AT15">
            <v>4.9677419354838701</v>
          </cell>
          <cell r="AU15">
            <v>6.2</v>
          </cell>
          <cell r="AV15">
            <v>6.032258064516129</v>
          </cell>
          <cell r="AW15">
            <v>7.166666666666667</v>
          </cell>
        </row>
        <row r="16">
          <cell r="A16" t="str">
            <v>EliotCommunityHS/NewBedford/163Coun</v>
          </cell>
          <cell r="E16">
            <v>0.61290322580645151</v>
          </cell>
          <cell r="F16">
            <v>6.4333333333333336</v>
          </cell>
          <cell r="G16">
            <v>6.9677419354838719</v>
          </cell>
          <cell r="H16">
            <v>5.5161290322580649</v>
          </cell>
          <cell r="I16">
            <v>5.9642857142857144</v>
          </cell>
          <cell r="J16">
            <v>7.1935483870967749</v>
          </cell>
          <cell r="K16">
            <v>7.4333333333333336</v>
          </cell>
          <cell r="L16">
            <v>4.935483870967742</v>
          </cell>
          <cell r="M16">
            <v>5.4333333333333336</v>
          </cell>
          <cell r="N16">
            <v>7.064516129032258</v>
          </cell>
          <cell r="O16">
            <v>7.645161290322581</v>
          </cell>
          <cell r="P16">
            <v>8.0333333333333332</v>
          </cell>
          <cell r="Q16">
            <v>7</v>
          </cell>
          <cell r="R16">
            <v>7.1</v>
          </cell>
          <cell r="S16">
            <v>6.935483870967742</v>
          </cell>
          <cell r="T16">
            <v>7.4838709677419351</v>
          </cell>
          <cell r="U16">
            <v>6.6896551724137927</v>
          </cell>
          <cell r="V16">
            <v>6.6129032258064511</v>
          </cell>
          <cell r="W16">
            <v>6.7333333333333325</v>
          </cell>
          <cell r="X16">
            <v>7.9354838709677429</v>
          </cell>
          <cell r="Y16">
            <v>7.7</v>
          </cell>
          <cell r="Z16">
            <v>6.7096774193548381</v>
          </cell>
          <cell r="AA16">
            <v>7.806451612903226</v>
          </cell>
          <cell r="AB16">
            <v>7.9</v>
          </cell>
          <cell r="AC16">
            <v>7.5161290322580649</v>
          </cell>
          <cell r="AD16">
            <v>5.7</v>
          </cell>
          <cell r="AE16">
            <v>4.838709677419355</v>
          </cell>
          <cell r="AF16">
            <v>6.5161290322580649</v>
          </cell>
          <cell r="AG16">
            <v>7.0714285714285703</v>
          </cell>
          <cell r="AH16">
            <v>7.161290322580645</v>
          </cell>
          <cell r="AI16">
            <v>6.833333333333333</v>
          </cell>
          <cell r="AJ16">
            <v>6</v>
          </cell>
          <cell r="AK16">
            <v>7.5333333333333332</v>
          </cell>
          <cell r="AL16">
            <v>7.580645161290323</v>
          </cell>
          <cell r="AM16">
            <v>5.9032258064516121</v>
          </cell>
          <cell r="AN16">
            <v>5.8666666666666671</v>
          </cell>
          <cell r="AO16">
            <v>5.32258064516129</v>
          </cell>
          <cell r="AP16">
            <v>5.8333333333333339</v>
          </cell>
          <cell r="AQ16">
            <v>5.903225806451613</v>
          </cell>
          <cell r="AR16">
            <v>6.5483870967741931</v>
          </cell>
          <cell r="AS16">
            <v>7</v>
          </cell>
          <cell r="AT16">
            <v>6.0322580645161281</v>
          </cell>
          <cell r="AU16">
            <v>5.4666666666666659</v>
          </cell>
          <cell r="AV16">
            <v>6.6451612903225801</v>
          </cell>
          <cell r="AW16">
            <v>7.333333333333333</v>
          </cell>
        </row>
        <row r="17">
          <cell r="A17" t="str">
            <v>EliotCommunityHS/Wakefield/18 Lafay</v>
          </cell>
          <cell r="F17">
            <v>0.93333333333333335</v>
          </cell>
          <cell r="G17">
            <v>4.129032258064516</v>
          </cell>
          <cell r="H17">
            <v>3.6129032258064511</v>
          </cell>
          <cell r="I17">
            <v>4.2142857142857144</v>
          </cell>
          <cell r="J17">
            <v>4.2580645161290329</v>
          </cell>
          <cell r="K17">
            <v>4.0666666666666664</v>
          </cell>
          <cell r="L17">
            <v>3.8387096774193545</v>
          </cell>
          <cell r="M17">
            <v>4.166666666666667</v>
          </cell>
          <cell r="N17">
            <v>4.741935483870968</v>
          </cell>
          <cell r="O17">
            <v>4</v>
          </cell>
          <cell r="P17">
            <v>3.9333333333333336</v>
          </cell>
          <cell r="Q17">
            <v>4.064516129032258</v>
          </cell>
          <cell r="R17">
            <v>4.7</v>
          </cell>
          <cell r="S17">
            <v>3.967741935483871</v>
          </cell>
          <cell r="T17">
            <v>4.225806451612903</v>
          </cell>
          <cell r="U17">
            <v>4.9655172413793105</v>
          </cell>
          <cell r="V17">
            <v>3.8709677419354835</v>
          </cell>
          <cell r="W17">
            <v>4.833333333333333</v>
          </cell>
          <cell r="X17">
            <v>3.3548387096774195</v>
          </cell>
          <cell r="Y17">
            <v>4.4333333333333336</v>
          </cell>
          <cell r="Z17">
            <v>5.8064516129032251</v>
          </cell>
          <cell r="AA17">
            <v>4.032258064516129</v>
          </cell>
          <cell r="AB17">
            <v>2.9333333333333336</v>
          </cell>
          <cell r="AC17">
            <v>4.741935483870968</v>
          </cell>
          <cell r="AD17">
            <v>4.3666666666666671</v>
          </cell>
          <cell r="AE17">
            <v>4.290322580645161</v>
          </cell>
          <cell r="AF17">
            <v>4.225806451612903</v>
          </cell>
          <cell r="AG17">
            <v>3.5</v>
          </cell>
          <cell r="AH17">
            <v>4.5483870967741939</v>
          </cell>
          <cell r="AI17">
            <v>3.7666666666666666</v>
          </cell>
          <cell r="AJ17">
            <v>4.4838709677419359</v>
          </cell>
          <cell r="AK17">
            <v>3.9333333333333336</v>
          </cell>
          <cell r="AL17">
            <v>4.032258064516129</v>
          </cell>
          <cell r="AM17">
            <v>2.9032258064516125</v>
          </cell>
          <cell r="AN17">
            <v>3.6333333333333333</v>
          </cell>
          <cell r="AO17">
            <v>4.709677419354839</v>
          </cell>
          <cell r="AP17">
            <v>4.1666666666666661</v>
          </cell>
          <cell r="AQ17">
            <v>4.258064516129032</v>
          </cell>
          <cell r="AR17">
            <v>3.7096774193548385</v>
          </cell>
          <cell r="AS17">
            <v>4.2857142857142856</v>
          </cell>
          <cell r="AT17">
            <v>4.290322580645161</v>
          </cell>
          <cell r="AU17">
            <v>4.3</v>
          </cell>
          <cell r="AV17">
            <v>4.5161290322580641</v>
          </cell>
          <cell r="AW17">
            <v>4.5</v>
          </cell>
        </row>
        <row r="18">
          <cell r="A18" t="str">
            <v>Gandara / Greenfield / 107 Conway</v>
          </cell>
          <cell r="F18">
            <v>2.2333333333333334</v>
          </cell>
          <cell r="G18">
            <v>1.129032258064516</v>
          </cell>
          <cell r="H18">
            <v>0.5161290322580645</v>
          </cell>
          <cell r="I18">
            <v>1.75</v>
          </cell>
          <cell r="J18">
            <v>5.387096774193548</v>
          </cell>
          <cell r="K18">
            <v>6.8</v>
          </cell>
          <cell r="L18">
            <v>5.8709677419354831</v>
          </cell>
          <cell r="M18">
            <v>4.8666666666666671</v>
          </cell>
          <cell r="N18">
            <v>7.9032258064516112</v>
          </cell>
          <cell r="O18">
            <v>8.7741935483870961</v>
          </cell>
          <cell r="P18">
            <v>9.1333333333333329</v>
          </cell>
          <cell r="Q18">
            <v>9.2903225806451601</v>
          </cell>
          <cell r="R18">
            <v>10.633333333333335</v>
          </cell>
          <cell r="S18">
            <v>10.096774193548388</v>
          </cell>
          <cell r="T18">
            <v>9.1612903225806441</v>
          </cell>
          <cell r="U18">
            <v>9.4482758620689662</v>
          </cell>
          <cell r="V18">
            <v>10.935483870967742</v>
          </cell>
          <cell r="W18">
            <v>9.7666666666666657</v>
          </cell>
          <cell r="X18">
            <v>10.516129032258064</v>
          </cell>
          <cell r="Y18">
            <v>10.4</v>
          </cell>
          <cell r="Z18">
            <v>10.70967741935484</v>
          </cell>
          <cell r="AA18">
            <v>11.35483870967742</v>
          </cell>
          <cell r="AB18">
            <v>10.166666666666664</v>
          </cell>
          <cell r="AC18">
            <v>10.677419354838708</v>
          </cell>
          <cell r="AD18">
            <v>10.733333333333336</v>
          </cell>
          <cell r="AE18">
            <v>10.806451612903224</v>
          </cell>
          <cell r="AF18">
            <v>10.64516129032258</v>
          </cell>
          <cell r="AG18">
            <v>9.2142857142857153</v>
          </cell>
          <cell r="AH18">
            <v>9.193548387096774</v>
          </cell>
          <cell r="AI18">
            <v>10.733333333333333</v>
          </cell>
          <cell r="AJ18">
            <v>11.483870967741936</v>
          </cell>
          <cell r="AK18">
            <v>9.0333333333333332</v>
          </cell>
          <cell r="AL18">
            <v>8.7741935483870961</v>
          </cell>
          <cell r="AM18">
            <v>9.7096774193548399</v>
          </cell>
          <cell r="AN18">
            <v>9.6333333333333329</v>
          </cell>
          <cell r="AO18">
            <v>10.580645161290322</v>
          </cell>
          <cell r="AP18">
            <v>10.766666666666667</v>
          </cell>
          <cell r="AQ18">
            <v>10</v>
          </cell>
          <cell r="AR18">
            <v>9.32258064516129</v>
          </cell>
          <cell r="AS18">
            <v>10.535714285714285</v>
          </cell>
          <cell r="AT18">
            <v>11.387096774193548</v>
          </cell>
          <cell r="AU18">
            <v>13.666666666666668</v>
          </cell>
          <cell r="AV18">
            <v>11.709677419354838</v>
          </cell>
          <cell r="AW18">
            <v>13.8</v>
          </cell>
        </row>
        <row r="19">
          <cell r="A19" t="str">
            <v>Gandara / Holyoke / 27-29 Canby St</v>
          </cell>
          <cell r="F19">
            <v>2.8333333333333335</v>
          </cell>
          <cell r="G19">
            <v>2.774193548387097</v>
          </cell>
          <cell r="H19">
            <v>2.161290322580645</v>
          </cell>
          <cell r="I19">
            <v>3.3571428571428572</v>
          </cell>
          <cell r="J19">
            <v>6.9354838709677411</v>
          </cell>
          <cell r="K19">
            <v>11.433333333333332</v>
          </cell>
          <cell r="L19">
            <v>9.4193548387096744</v>
          </cell>
          <cell r="M19">
            <v>11.533333333333335</v>
          </cell>
          <cell r="N19">
            <v>10.838709677419354</v>
          </cell>
          <cell r="O19">
            <v>10.612903225806454</v>
          </cell>
          <cell r="P19">
            <v>10.733333333333336</v>
          </cell>
          <cell r="Q19">
            <v>11.064516129032256</v>
          </cell>
          <cell r="R19">
            <v>11.5</v>
          </cell>
          <cell r="S19">
            <v>11.806451612903224</v>
          </cell>
          <cell r="T19">
            <v>11.806451612903226</v>
          </cell>
          <cell r="U19">
            <v>11.724137931034482</v>
          </cell>
          <cell r="V19">
            <v>11.774193548387094</v>
          </cell>
          <cell r="W19">
            <v>11.7</v>
          </cell>
          <cell r="X19">
            <v>11.70967741935484</v>
          </cell>
          <cell r="Y19">
            <v>10.933333333333332</v>
          </cell>
          <cell r="Z19">
            <v>11.548387096774192</v>
          </cell>
          <cell r="AA19">
            <v>11.451612903225806</v>
          </cell>
          <cell r="AB19">
            <v>11.366666666666665</v>
          </cell>
          <cell r="AC19">
            <v>11.935483870967742</v>
          </cell>
          <cell r="AD19">
            <v>12.3</v>
          </cell>
          <cell r="AE19">
            <v>11.451612903225806</v>
          </cell>
          <cell r="AF19">
            <v>10.838709677419354</v>
          </cell>
          <cell r="AG19">
            <v>10.821428571428571</v>
          </cell>
          <cell r="AH19">
            <v>10.870967741935484</v>
          </cell>
          <cell r="AI19">
            <v>9.1</v>
          </cell>
          <cell r="AJ19">
            <v>10.838709677419354</v>
          </cell>
          <cell r="AK19">
            <v>10.3</v>
          </cell>
          <cell r="AL19">
            <v>11.41935483870968</v>
          </cell>
          <cell r="AM19">
            <v>11.03225806451613</v>
          </cell>
          <cell r="AN19">
            <v>10.666666666666666</v>
          </cell>
          <cell r="AO19">
            <v>11</v>
          </cell>
          <cell r="AP19">
            <v>11.4</v>
          </cell>
          <cell r="AQ19">
            <v>9.4838709677419359</v>
          </cell>
          <cell r="AR19">
            <v>10.774193548387096</v>
          </cell>
          <cell r="AS19">
            <v>10.607142857142858</v>
          </cell>
          <cell r="AT19">
            <v>12</v>
          </cell>
          <cell r="AU19">
            <v>13.5</v>
          </cell>
          <cell r="AV19">
            <v>13.129032258064516</v>
          </cell>
          <cell r="AW19">
            <v>13.166666666666666</v>
          </cell>
        </row>
        <row r="20">
          <cell r="A20" t="str">
            <v>Gandara / Springfield / 25 Moorland</v>
          </cell>
          <cell r="G20">
            <v>2</v>
          </cell>
          <cell r="H20">
            <v>7.6129032258064511</v>
          </cell>
          <cell r="I20">
            <v>7.4285714285714288</v>
          </cell>
          <cell r="J20">
            <v>8.870967741935484</v>
          </cell>
          <cell r="K20">
            <v>8.5</v>
          </cell>
          <cell r="L20">
            <v>6.0645161290322589</v>
          </cell>
          <cell r="M20">
            <v>6.9333333333333327</v>
          </cell>
          <cell r="N20">
            <v>6.258064516129032</v>
          </cell>
          <cell r="O20">
            <v>7.1612903225806441</v>
          </cell>
          <cell r="P20">
            <v>9.4666666666666668</v>
          </cell>
          <cell r="Q20">
            <v>8.1612903225806459</v>
          </cell>
          <cell r="R20">
            <v>7.8333333333333348</v>
          </cell>
          <cell r="S20">
            <v>8.0645161290322598</v>
          </cell>
          <cell r="T20">
            <v>8</v>
          </cell>
          <cell r="U20">
            <v>7.9655172413793114</v>
          </cell>
          <cell r="V20">
            <v>7.6451612903225792</v>
          </cell>
          <cell r="W20">
            <v>8.1333333333333329</v>
          </cell>
          <cell r="X20">
            <v>8.7741935483870961</v>
          </cell>
          <cell r="Y20">
            <v>8.2666666666666657</v>
          </cell>
          <cell r="Z20">
            <v>7.419354838709677</v>
          </cell>
          <cell r="AA20">
            <v>8.0322580645161281</v>
          </cell>
          <cell r="AB20">
            <v>8.5</v>
          </cell>
          <cell r="AC20">
            <v>9.8387096774193559</v>
          </cell>
          <cell r="AD20">
            <v>9.3666666666666671</v>
          </cell>
          <cell r="AE20">
            <v>8.0322580645161281</v>
          </cell>
          <cell r="AF20">
            <v>6.354838709677419</v>
          </cell>
          <cell r="AG20">
            <v>7.5714285714285703</v>
          </cell>
          <cell r="AH20">
            <v>7.032258064516129</v>
          </cell>
          <cell r="AI20">
            <v>8.2666666666666675</v>
          </cell>
          <cell r="AJ20">
            <v>8.3548387096774199</v>
          </cell>
          <cell r="AK20">
            <v>9.9333333333333336</v>
          </cell>
          <cell r="AL20">
            <v>8.9032258064516121</v>
          </cell>
          <cell r="AM20">
            <v>8.6451612903225801</v>
          </cell>
          <cell r="AN20">
            <v>8.4</v>
          </cell>
          <cell r="AO20">
            <v>8.5483870967741939</v>
          </cell>
          <cell r="AP20">
            <v>7.5333333333333332</v>
          </cell>
          <cell r="AQ20">
            <v>7.354838709677419</v>
          </cell>
          <cell r="AR20">
            <v>7.0967741935483861</v>
          </cell>
          <cell r="AS20">
            <v>6.3928571428571423</v>
          </cell>
          <cell r="AT20">
            <v>7.4838709677419359</v>
          </cell>
          <cell r="AU20">
            <v>8.3333333333333321</v>
          </cell>
          <cell r="AV20">
            <v>7.6774193548387091</v>
          </cell>
          <cell r="AW20">
            <v>7.3666666666666663</v>
          </cell>
        </row>
        <row r="21">
          <cell r="A21" t="str">
            <v>Gandara / Springfield / 353 MapleSt</v>
          </cell>
          <cell r="F21">
            <v>5.2</v>
          </cell>
          <cell r="G21">
            <v>8.935483870967742</v>
          </cell>
          <cell r="H21">
            <v>10.903225806451612</v>
          </cell>
          <cell r="I21">
            <v>9.3571428571428577</v>
          </cell>
          <cell r="J21">
            <v>7.4516129032258061</v>
          </cell>
          <cell r="K21">
            <v>10.9</v>
          </cell>
          <cell r="L21">
            <v>10.677419354838712</v>
          </cell>
          <cell r="M21">
            <v>13.3</v>
          </cell>
          <cell r="N21">
            <v>13.612903225806452</v>
          </cell>
          <cell r="O21">
            <v>14.03225806451613</v>
          </cell>
          <cell r="P21">
            <v>14.633333333333335</v>
          </cell>
          <cell r="Q21">
            <v>14.838709677419354</v>
          </cell>
          <cell r="R21">
            <v>14.666666666666666</v>
          </cell>
          <cell r="S21">
            <v>10.903225806451612</v>
          </cell>
          <cell r="T21">
            <v>12.774193548387094</v>
          </cell>
          <cell r="U21">
            <v>14.310344827586206</v>
          </cell>
          <cell r="V21">
            <v>14.548387096774192</v>
          </cell>
          <cell r="W21">
            <v>14.9</v>
          </cell>
          <cell r="X21">
            <v>14.935483870967742</v>
          </cell>
          <cell r="Y21">
            <v>14.933333333333334</v>
          </cell>
          <cell r="Z21">
            <v>14.96774193548387</v>
          </cell>
          <cell r="AA21">
            <v>14.322580645161288</v>
          </cell>
          <cell r="AB21">
            <v>14.566666666666668</v>
          </cell>
          <cell r="AC21">
            <v>14.258064516129032</v>
          </cell>
          <cell r="AD21">
            <v>13.933333333333334</v>
          </cell>
          <cell r="AE21">
            <v>14.64516129032258</v>
          </cell>
          <cell r="AF21">
            <v>14.193548387096776</v>
          </cell>
          <cell r="AG21">
            <v>14.321428571428571</v>
          </cell>
          <cell r="AH21">
            <v>14.483870967741934</v>
          </cell>
          <cell r="AI21">
            <v>14.766666666666667</v>
          </cell>
          <cell r="AJ21">
            <v>14.483870967741934</v>
          </cell>
          <cell r="AK21">
            <v>14.866666666666669</v>
          </cell>
          <cell r="AL21">
            <v>14.967741935483872</v>
          </cell>
          <cell r="AM21">
            <v>14.870967741935484</v>
          </cell>
          <cell r="AN21">
            <v>14.333333333333332</v>
          </cell>
          <cell r="AO21">
            <v>14.58064516129032</v>
          </cell>
          <cell r="AP21">
            <v>13.833333333333336</v>
          </cell>
          <cell r="AQ21">
            <v>13.2258064516129</v>
          </cell>
          <cell r="AR21">
            <v>12.903225806451612</v>
          </cell>
          <cell r="AS21">
            <v>14.428571428571429</v>
          </cell>
          <cell r="AT21">
            <v>16.290322580645164</v>
          </cell>
          <cell r="AU21">
            <v>17.733333333333338</v>
          </cell>
          <cell r="AV21">
            <v>16.838709677419356</v>
          </cell>
          <cell r="AW21">
            <v>17.5</v>
          </cell>
        </row>
        <row r="22">
          <cell r="A22" t="str">
            <v>GermaineLawrence/Arlington/18Clarem</v>
          </cell>
          <cell r="D22">
            <v>7.6333333333333337</v>
          </cell>
          <cell r="E22">
            <v>8.4193548387096779</v>
          </cell>
          <cell r="F22">
            <v>7.8666666666666671</v>
          </cell>
          <cell r="G22">
            <v>7.2903225806451619</v>
          </cell>
          <cell r="H22">
            <v>8.5483870967741922</v>
          </cell>
          <cell r="I22">
            <v>8.1071428571428577</v>
          </cell>
          <cell r="J22">
            <v>8.935483870967742</v>
          </cell>
          <cell r="K22">
            <v>9.0333333333333332</v>
          </cell>
          <cell r="L22">
            <v>11.354838709677422</v>
          </cell>
          <cell r="M22">
            <v>11.9</v>
          </cell>
          <cell r="N22">
            <v>12.096774193548386</v>
          </cell>
          <cell r="O22">
            <v>11.709677419354838</v>
          </cell>
          <cell r="P22">
            <v>7.6</v>
          </cell>
          <cell r="Q22">
            <v>11.67741935483871</v>
          </cell>
          <cell r="R22">
            <v>10.9</v>
          </cell>
          <cell r="S22">
            <v>11</v>
          </cell>
          <cell r="T22">
            <v>10.935483870967742</v>
          </cell>
          <cell r="U22">
            <v>11.862068965517238</v>
          </cell>
          <cell r="V22">
            <v>11.483870967741938</v>
          </cell>
          <cell r="W22">
            <v>12.2</v>
          </cell>
          <cell r="X22">
            <v>10.935483870967742</v>
          </cell>
          <cell r="Y22">
            <v>10.366666666666667</v>
          </cell>
          <cell r="Z22">
            <v>11.74193548387097</v>
          </cell>
          <cell r="AA22">
            <v>12.32258064516129</v>
          </cell>
          <cell r="AB22">
            <v>10.266666666666666</v>
          </cell>
          <cell r="AC22">
            <v>9.7419354838709697</v>
          </cell>
          <cell r="AD22">
            <v>10.866666666666667</v>
          </cell>
          <cell r="AE22">
            <v>9.2258064516129039</v>
          </cell>
          <cell r="AF22">
            <v>10.61290322580645</v>
          </cell>
          <cell r="AG22">
            <v>9.6785714285714288</v>
          </cell>
          <cell r="AH22">
            <v>11.903225806451614</v>
          </cell>
          <cell r="AI22">
            <v>12.233333333333333</v>
          </cell>
          <cell r="AJ22">
            <v>12.483870967741934</v>
          </cell>
          <cell r="AK22">
            <v>11.633333333333333</v>
          </cell>
          <cell r="AL22">
            <v>12.032258064516128</v>
          </cell>
          <cell r="AM22">
            <v>10.419354838709676</v>
          </cell>
          <cell r="AN22">
            <v>10.466666666666669</v>
          </cell>
          <cell r="AO22">
            <v>11.548387096774196</v>
          </cell>
          <cell r="AP22">
            <v>10.6</v>
          </cell>
          <cell r="AQ22">
            <v>11.64516129032258</v>
          </cell>
          <cell r="AR22">
            <v>11.35483870967742</v>
          </cell>
          <cell r="AS22">
            <v>12</v>
          </cell>
          <cell r="AT22">
            <v>11.483870967741936</v>
          </cell>
          <cell r="AU22">
            <v>11.4</v>
          </cell>
          <cell r="AV22">
            <v>12.161290322580644</v>
          </cell>
          <cell r="AW22">
            <v>11.7</v>
          </cell>
        </row>
        <row r="23">
          <cell r="A23" t="str">
            <v>Harbor Schools/ Merrimac /100W.Main</v>
          </cell>
          <cell r="C23">
            <v>0.35483870967741937</v>
          </cell>
          <cell r="D23">
            <v>5.3</v>
          </cell>
          <cell r="E23">
            <v>7.064516129032258</v>
          </cell>
          <cell r="F23">
            <v>7.5</v>
          </cell>
          <cell r="G23">
            <v>6.6451612903225801</v>
          </cell>
          <cell r="H23">
            <v>8.6451612903225801</v>
          </cell>
          <cell r="I23">
            <v>6.5714285714285721</v>
          </cell>
          <cell r="J23">
            <v>9.3225806451612883</v>
          </cell>
          <cell r="K23">
            <v>10.666666666666668</v>
          </cell>
          <cell r="L23">
            <v>11.258064516129032</v>
          </cell>
          <cell r="M23">
            <v>9.5666666666666664</v>
          </cell>
          <cell r="N23">
            <v>10.903225806451614</v>
          </cell>
          <cell r="O23">
            <v>10.451612903225804</v>
          </cell>
          <cell r="P23">
            <v>10.5</v>
          </cell>
          <cell r="Q23">
            <v>9.387096774193548</v>
          </cell>
          <cell r="R23">
            <v>10.766666666666666</v>
          </cell>
          <cell r="S23">
            <v>9.7741935483870961</v>
          </cell>
          <cell r="T23">
            <v>10.258064516129034</v>
          </cell>
          <cell r="U23">
            <v>10.827586206896553</v>
          </cell>
          <cell r="V23">
            <v>11.064516129032258</v>
          </cell>
          <cell r="W23">
            <v>11.066666666666666</v>
          </cell>
          <cell r="X23">
            <v>11.516129032258064</v>
          </cell>
          <cell r="Y23">
            <v>11.533333333333333</v>
          </cell>
          <cell r="Z23">
            <v>11.129032258064516</v>
          </cell>
          <cell r="AA23">
            <v>10.709677419354838</v>
          </cell>
          <cell r="AB23">
            <v>11.466666666666667</v>
          </cell>
          <cell r="AC23">
            <v>11.741935483870968</v>
          </cell>
          <cell r="AD23">
            <v>11.5</v>
          </cell>
          <cell r="AE23">
            <v>11.645161290322582</v>
          </cell>
          <cell r="AF23">
            <v>11.096774193548388</v>
          </cell>
          <cell r="AG23">
            <v>11.75</v>
          </cell>
          <cell r="AH23">
            <v>11.258064516129034</v>
          </cell>
          <cell r="AI23">
            <v>11.666666666666666</v>
          </cell>
          <cell r="AJ23">
            <v>11.580645161290322</v>
          </cell>
          <cell r="AK23">
            <v>11.3</v>
          </cell>
          <cell r="AL23">
            <v>11.903225806451614</v>
          </cell>
          <cell r="AM23">
            <v>11.516129032258066</v>
          </cell>
          <cell r="AN23">
            <v>11.566666666666666</v>
          </cell>
          <cell r="AO23">
            <v>10.225806451612904</v>
          </cell>
          <cell r="AP23">
            <v>10.6</v>
          </cell>
          <cell r="AQ23">
            <v>9.870967741935484</v>
          </cell>
          <cell r="AR23">
            <v>8.064516129032258</v>
          </cell>
          <cell r="AS23">
            <v>10.928571428571429</v>
          </cell>
          <cell r="AT23">
            <v>10.774193548387098</v>
          </cell>
          <cell r="AU23">
            <v>10.566666666666666</v>
          </cell>
          <cell r="AV23">
            <v>11</v>
          </cell>
          <cell r="AW23">
            <v>10.199999999999999</v>
          </cell>
        </row>
        <row r="24">
          <cell r="A24" t="str">
            <v>Health and Education Services</v>
          </cell>
          <cell r="AR24">
            <v>6.4516129032258063E-2</v>
          </cell>
        </row>
        <row r="25">
          <cell r="A25" t="str">
            <v>HES / Beverly / 6 Echo Ave.</v>
          </cell>
          <cell r="B25">
            <v>3.4838709677419351</v>
          </cell>
          <cell r="C25">
            <v>8.4516129032258061</v>
          </cell>
          <cell r="D25">
            <v>8.4666666666666668</v>
          </cell>
          <cell r="E25">
            <v>8.6451612903225801</v>
          </cell>
          <cell r="F25">
            <v>10.6</v>
          </cell>
          <cell r="G25">
            <v>10.129032258064516</v>
          </cell>
          <cell r="H25">
            <v>11.32258064516129</v>
          </cell>
          <cell r="I25">
            <v>9.5714285714285712</v>
          </cell>
          <cell r="J25">
            <v>10.258064516129034</v>
          </cell>
          <cell r="K25">
            <v>9.6333333333333329</v>
          </cell>
          <cell r="L25">
            <v>10.93548387096774</v>
          </cell>
          <cell r="M25">
            <v>9.3333333333333321</v>
          </cell>
          <cell r="N25">
            <v>10.516129032258066</v>
          </cell>
          <cell r="O25">
            <v>10.516129032258064</v>
          </cell>
          <cell r="P25">
            <v>7.6333333333333337</v>
          </cell>
          <cell r="Q25">
            <v>9.3548387096774182</v>
          </cell>
          <cell r="R25">
            <v>7.5</v>
          </cell>
          <cell r="S25">
            <v>9.387096774193548</v>
          </cell>
          <cell r="T25">
            <v>8.258064516129032</v>
          </cell>
          <cell r="U25">
            <v>8.8965517241379288</v>
          </cell>
          <cell r="V25">
            <v>6.5161290322580641</v>
          </cell>
          <cell r="W25">
            <v>8.5</v>
          </cell>
          <cell r="X25">
            <v>9.935483870967742</v>
          </cell>
          <cell r="Y25">
            <v>8.1666666666666679</v>
          </cell>
          <cell r="Z25">
            <v>9.1935483870967758</v>
          </cell>
          <cell r="AA25">
            <v>10.548387096774192</v>
          </cell>
          <cell r="AB25">
            <v>11.533333333333331</v>
          </cell>
          <cell r="AC25">
            <v>8.5806451612903221</v>
          </cell>
          <cell r="AD25">
            <v>10.433333333333334</v>
          </cell>
          <cell r="AE25">
            <v>9.3870967741935498</v>
          </cell>
          <cell r="AF25">
            <v>8.8064516129032242</v>
          </cell>
          <cell r="AG25">
            <v>10.392857142857144</v>
          </cell>
          <cell r="AH25">
            <v>9.2903225806451601</v>
          </cell>
          <cell r="AI25">
            <v>10.3</v>
          </cell>
          <cell r="AJ25">
            <v>10.06451612903226</v>
          </cell>
          <cell r="AK25">
            <v>8.1666666666666661</v>
          </cell>
          <cell r="AL25">
            <v>9.7096774193548381</v>
          </cell>
          <cell r="AM25">
            <v>0.5161290322580645</v>
          </cell>
        </row>
        <row r="26">
          <cell r="A26" t="str">
            <v>HES / Haverhill / 8-10 Howard St</v>
          </cell>
          <cell r="I26">
            <v>1.4285714285714284</v>
          </cell>
          <cell r="J26">
            <v>6.5161290322580649</v>
          </cell>
          <cell r="K26">
            <v>7.5333333333333332</v>
          </cell>
          <cell r="L26">
            <v>5.6774193548387082</v>
          </cell>
          <cell r="M26">
            <v>7.4</v>
          </cell>
          <cell r="N26">
            <v>6.967741935483871</v>
          </cell>
          <cell r="O26">
            <v>6.6451612903225801</v>
          </cell>
          <cell r="P26">
            <v>3.9</v>
          </cell>
          <cell r="Q26">
            <v>3.5483870967741935</v>
          </cell>
          <cell r="R26">
            <v>3.9</v>
          </cell>
          <cell r="S26">
            <v>5.064516129032258</v>
          </cell>
          <cell r="T26">
            <v>6.870967741935484</v>
          </cell>
          <cell r="U26">
            <v>5.5862068965517242</v>
          </cell>
          <cell r="V26">
            <v>6</v>
          </cell>
          <cell r="W26">
            <v>5.9666666666666659</v>
          </cell>
          <cell r="X26">
            <v>5.161290322580645</v>
          </cell>
          <cell r="Y26">
            <v>5.3333333333333339</v>
          </cell>
          <cell r="Z26">
            <v>4.967741935483871</v>
          </cell>
          <cell r="AA26">
            <v>4.7096774193548381</v>
          </cell>
          <cell r="AB26">
            <v>5.0999999999999996</v>
          </cell>
          <cell r="AC26">
            <v>5.774193548387097</v>
          </cell>
          <cell r="AD26">
            <v>2.2999999999999998</v>
          </cell>
        </row>
        <row r="27">
          <cell r="A27" t="str">
            <v>HES / Salem / 39 1/2 Mason St</v>
          </cell>
          <cell r="AL27">
            <v>0.80645161290322576</v>
          </cell>
          <cell r="AM27">
            <v>9.741935483870968</v>
          </cell>
          <cell r="AN27">
            <v>7.1333333333333329</v>
          </cell>
          <cell r="AO27">
            <v>7.7096774193548372</v>
          </cell>
          <cell r="AP27">
            <v>9.4</v>
          </cell>
          <cell r="AQ27">
            <v>8.870967741935484</v>
          </cell>
          <cell r="AR27">
            <v>8.5806451612903203</v>
          </cell>
          <cell r="AS27">
            <v>8.9285714285714306</v>
          </cell>
          <cell r="AT27">
            <v>7.2258064516129021</v>
          </cell>
          <cell r="AU27">
            <v>9.9333333333333318</v>
          </cell>
          <cell r="AV27">
            <v>8.4516129032258043</v>
          </cell>
          <cell r="AW27">
            <v>9.6666666666666643</v>
          </cell>
        </row>
        <row r="28">
          <cell r="A28" t="str">
            <v>ItalianHome/E. Freetown/9PinewoodCt</v>
          </cell>
          <cell r="C28">
            <v>0.12903225806451613</v>
          </cell>
          <cell r="D28">
            <v>2.9333333333333336</v>
          </cell>
          <cell r="E28">
            <v>2.5161290322580645</v>
          </cell>
          <cell r="F28">
            <v>3.8333333333333335</v>
          </cell>
          <cell r="G28">
            <v>6</v>
          </cell>
          <cell r="H28">
            <v>8.129032258064516</v>
          </cell>
          <cell r="I28">
            <v>7.0714285714285712</v>
          </cell>
          <cell r="J28">
            <v>7.4516129032258069</v>
          </cell>
          <cell r="K28">
            <v>5.5333333333333332</v>
          </cell>
          <cell r="L28">
            <v>4.064516129032258</v>
          </cell>
          <cell r="M28">
            <v>4.7</v>
          </cell>
          <cell r="N28">
            <v>4.387096774193548</v>
          </cell>
          <cell r="O28">
            <v>7.5483870967741922</v>
          </cell>
          <cell r="P28">
            <v>7.2333333333333334</v>
          </cell>
          <cell r="Q28">
            <v>5.5161290322580649</v>
          </cell>
          <cell r="R28">
            <v>4.5333333333333332</v>
          </cell>
          <cell r="S28">
            <v>3.4193548387096775</v>
          </cell>
          <cell r="T28">
            <v>4.741935483870968</v>
          </cell>
          <cell r="U28">
            <v>9.4137931034482758</v>
          </cell>
          <cell r="V28">
            <v>7.5806451612903212</v>
          </cell>
          <cell r="W28">
            <v>7.333333333333333</v>
          </cell>
          <cell r="X28">
            <v>7.354838709677419</v>
          </cell>
          <cell r="Y28">
            <v>6.833333333333333</v>
          </cell>
          <cell r="Z28">
            <v>6.935483870967742</v>
          </cell>
          <cell r="AA28">
            <v>7.161290322580645</v>
          </cell>
          <cell r="AB28">
            <v>6.333333333333333</v>
          </cell>
          <cell r="AC28">
            <v>7.806451612903226</v>
          </cell>
          <cell r="AD28">
            <v>7.7333333333333325</v>
          </cell>
          <cell r="AE28">
            <v>6.7096774193548381</v>
          </cell>
          <cell r="AF28">
            <v>6.258064516129032</v>
          </cell>
          <cell r="AG28">
            <v>7.3214285714285721</v>
          </cell>
          <cell r="AH28">
            <v>5.741935483870968</v>
          </cell>
          <cell r="AI28">
            <v>7</v>
          </cell>
          <cell r="AJ28">
            <v>5.032258064516129</v>
          </cell>
          <cell r="AK28">
            <v>6.166666666666667</v>
          </cell>
          <cell r="AL28">
            <v>7.225806451612903</v>
          </cell>
          <cell r="AM28">
            <v>5.32258064516129</v>
          </cell>
          <cell r="AN28">
            <v>3.9</v>
          </cell>
          <cell r="AO28">
            <v>5.1290322580645169</v>
          </cell>
          <cell r="AP28">
            <v>6.7333333333333334</v>
          </cell>
          <cell r="AQ28">
            <v>5.67741935483871</v>
          </cell>
          <cell r="AR28">
            <v>5.774193548387097</v>
          </cell>
          <cell r="AS28">
            <v>8.3571428571428577</v>
          </cell>
          <cell r="AT28">
            <v>5.967741935483871</v>
          </cell>
          <cell r="AU28">
            <v>7.4333333333333336</v>
          </cell>
          <cell r="AV28">
            <v>7.064516129032258</v>
          </cell>
          <cell r="AW28">
            <v>8.1666666666666661</v>
          </cell>
        </row>
        <row r="29">
          <cell r="A29" t="str">
            <v>ItalianHome/JamPl/1125CentreSt</v>
          </cell>
          <cell r="B29">
            <v>3.2258064516129031E-2</v>
          </cell>
          <cell r="C29">
            <v>1.4516129032258065</v>
          </cell>
          <cell r="D29">
            <v>2</v>
          </cell>
          <cell r="E29">
            <v>1</v>
          </cell>
          <cell r="F29">
            <v>1.4333333333333331</v>
          </cell>
          <cell r="G29">
            <v>0.64516129032258063</v>
          </cell>
          <cell r="H29">
            <v>0.77419354838709675</v>
          </cell>
          <cell r="I29">
            <v>1.5</v>
          </cell>
          <cell r="J29">
            <v>1.6129032258064515</v>
          </cell>
          <cell r="K29">
            <v>1.7666666666666666</v>
          </cell>
          <cell r="L29">
            <v>0.45161290322580644</v>
          </cell>
          <cell r="M29">
            <v>0.93333333333333335</v>
          </cell>
          <cell r="N29">
            <v>1.903225806451613</v>
          </cell>
          <cell r="O29">
            <v>1.3870967741935485</v>
          </cell>
          <cell r="P29">
            <v>1.8666666666666667</v>
          </cell>
          <cell r="Q29">
            <v>1.2903225806451613</v>
          </cell>
          <cell r="R29">
            <v>1.1666666666666667</v>
          </cell>
          <cell r="S29">
            <v>1.9032258064516128</v>
          </cell>
          <cell r="T29">
            <v>1.1935483870967742</v>
          </cell>
          <cell r="U29">
            <v>1.6206896551724137</v>
          </cell>
          <cell r="V29">
            <v>1.064516129032258</v>
          </cell>
          <cell r="W29">
            <v>2</v>
          </cell>
          <cell r="X29">
            <v>1.903225806451613</v>
          </cell>
          <cell r="Y29">
            <v>1.8</v>
          </cell>
          <cell r="Z29">
            <v>1.2580645161290323</v>
          </cell>
          <cell r="AA29">
            <v>1.6451612903225805</v>
          </cell>
          <cell r="AB29">
            <v>0.6</v>
          </cell>
          <cell r="AC29">
            <v>1.1935483870967742</v>
          </cell>
          <cell r="AD29">
            <v>2</v>
          </cell>
          <cell r="AE29">
            <v>1.6451612903225805</v>
          </cell>
          <cell r="AF29">
            <v>2</v>
          </cell>
          <cell r="AG29">
            <v>2</v>
          </cell>
          <cell r="AH29">
            <v>1.3870967741935483</v>
          </cell>
          <cell r="AI29">
            <v>1.1000000000000001</v>
          </cell>
          <cell r="AJ29">
            <v>1.5806451612903225</v>
          </cell>
          <cell r="AK29">
            <v>1.6</v>
          </cell>
          <cell r="AL29">
            <v>1.2903225806451613</v>
          </cell>
          <cell r="AM29">
            <v>0.77419354838709675</v>
          </cell>
          <cell r="AN29">
            <v>2</v>
          </cell>
          <cell r="AO29">
            <v>1.2903225806451615</v>
          </cell>
          <cell r="AP29">
            <v>1.8666666666666667</v>
          </cell>
          <cell r="AQ29">
            <v>6.4516129032258063E-2</v>
          </cell>
        </row>
        <row r="30">
          <cell r="A30" t="str">
            <v>Key / Fall River / 62 County St</v>
          </cell>
          <cell r="B30">
            <v>5.4838709677419342</v>
          </cell>
          <cell r="C30">
            <v>6.0322580645161299</v>
          </cell>
          <cell r="D30">
            <v>5.7</v>
          </cell>
          <cell r="E30">
            <v>5.5483870967741939</v>
          </cell>
          <cell r="F30">
            <v>9.2333333333333343</v>
          </cell>
          <cell r="G30">
            <v>11.774193548387096</v>
          </cell>
          <cell r="H30">
            <v>10.451612903225806</v>
          </cell>
          <cell r="I30">
            <v>10.785714285714285</v>
          </cell>
          <cell r="J30">
            <v>10.322580645161294</v>
          </cell>
          <cell r="K30">
            <v>12.8</v>
          </cell>
          <cell r="L30">
            <v>12.419354838709678</v>
          </cell>
          <cell r="M30">
            <v>12.066666666666668</v>
          </cell>
          <cell r="N30">
            <v>12.806451612903226</v>
          </cell>
          <cell r="O30">
            <v>14.451612903225808</v>
          </cell>
          <cell r="P30">
            <v>14.533333333333335</v>
          </cell>
          <cell r="Q30">
            <v>14.387096774193548</v>
          </cell>
          <cell r="R30">
            <v>14.6</v>
          </cell>
          <cell r="S30">
            <v>14.741935483870966</v>
          </cell>
          <cell r="T30">
            <v>14.967741935483872</v>
          </cell>
          <cell r="U30">
            <v>14.827586206896553</v>
          </cell>
          <cell r="V30">
            <v>14.838709677419356</v>
          </cell>
          <cell r="W30">
            <v>14.8</v>
          </cell>
          <cell r="X30">
            <v>15</v>
          </cell>
          <cell r="Y30">
            <v>14.533333333333335</v>
          </cell>
          <cell r="Z30">
            <v>14.870967741935484</v>
          </cell>
          <cell r="AA30">
            <v>14.70967741935484</v>
          </cell>
          <cell r="AB30">
            <v>14.2</v>
          </cell>
          <cell r="AC30">
            <v>13</v>
          </cell>
          <cell r="AD30">
            <v>14.3</v>
          </cell>
          <cell r="AE30">
            <v>13.516129032258064</v>
          </cell>
          <cell r="AF30">
            <v>13.645161290322582</v>
          </cell>
          <cell r="AG30">
            <v>11.428571428571431</v>
          </cell>
          <cell r="AH30">
            <v>12.064516129032258</v>
          </cell>
          <cell r="AI30">
            <v>14.266666666666667</v>
          </cell>
          <cell r="AJ30">
            <v>13.06451612903226</v>
          </cell>
          <cell r="AK30">
            <v>14.4</v>
          </cell>
          <cell r="AL30">
            <v>14.645161290322584</v>
          </cell>
          <cell r="AM30">
            <v>13.064516129032258</v>
          </cell>
          <cell r="AN30">
            <v>12.3</v>
          </cell>
          <cell r="AO30">
            <v>14.258064516129034</v>
          </cell>
          <cell r="AP30">
            <v>14.233333333333333</v>
          </cell>
          <cell r="AQ30">
            <v>12.35483870967742</v>
          </cell>
          <cell r="AR30">
            <v>12.774193548387094</v>
          </cell>
          <cell r="AS30">
            <v>14.035714285714286</v>
          </cell>
          <cell r="AT30">
            <v>14.225806451612904</v>
          </cell>
          <cell r="AU30">
            <v>14.533333333333331</v>
          </cell>
          <cell r="AV30">
            <v>14.451612903225808</v>
          </cell>
          <cell r="AW30">
            <v>14.7</v>
          </cell>
        </row>
        <row r="31">
          <cell r="A31" t="str">
            <v>Key / Methuen / 175 Lowell St</v>
          </cell>
          <cell r="B31">
            <v>11.35483870967742</v>
          </cell>
          <cell r="C31">
            <v>11.064516129032258</v>
          </cell>
          <cell r="D31">
            <v>9.9333333333333336</v>
          </cell>
          <cell r="E31">
            <v>9.4838709677419359</v>
          </cell>
          <cell r="F31">
            <v>9.8666666666666671</v>
          </cell>
          <cell r="G31">
            <v>10.548387096774194</v>
          </cell>
          <cell r="H31">
            <v>10.58064516129032</v>
          </cell>
          <cell r="I31">
            <v>9.4285714285714288</v>
          </cell>
          <cell r="J31">
            <v>10</v>
          </cell>
          <cell r="K31">
            <v>11.5</v>
          </cell>
          <cell r="L31">
            <v>10.741935483870966</v>
          </cell>
          <cell r="M31">
            <v>9.9666666666666668</v>
          </cell>
          <cell r="N31">
            <v>10.61290322580645</v>
          </cell>
          <cell r="O31">
            <v>10.548387096774196</v>
          </cell>
          <cell r="P31">
            <v>9.1</v>
          </cell>
          <cell r="Q31">
            <v>9.5161290322580641</v>
          </cell>
          <cell r="R31">
            <v>10.7</v>
          </cell>
          <cell r="S31">
            <v>9.064516129032258</v>
          </cell>
          <cell r="T31">
            <v>5</v>
          </cell>
          <cell r="U31">
            <v>5.6206896551724128</v>
          </cell>
          <cell r="V31">
            <v>4.6774193548387091</v>
          </cell>
          <cell r="W31">
            <v>4.8333333333333339</v>
          </cell>
          <cell r="X31">
            <v>4.4193548387096779</v>
          </cell>
          <cell r="Y31">
            <v>5.166666666666667</v>
          </cell>
          <cell r="Z31">
            <v>3.870967741935484</v>
          </cell>
          <cell r="AA31">
            <v>3.8387096774193545</v>
          </cell>
          <cell r="AB31">
            <v>1.8333333333333333</v>
          </cell>
          <cell r="AC31">
            <v>4.7741935483870961</v>
          </cell>
          <cell r="AD31">
            <v>5.1333333333333329</v>
          </cell>
          <cell r="AE31">
            <v>5.354838709677419</v>
          </cell>
          <cell r="AF31">
            <v>3.3870967741935489</v>
          </cell>
          <cell r="AG31">
            <v>5.75</v>
          </cell>
          <cell r="AH31">
            <v>4.67741935483871</v>
          </cell>
          <cell r="AI31">
            <v>4.5</v>
          </cell>
          <cell r="AJ31">
            <v>5.6129032258064511</v>
          </cell>
          <cell r="AK31">
            <v>5.3</v>
          </cell>
          <cell r="AL31">
            <v>4.8064516129032251</v>
          </cell>
          <cell r="AM31">
            <v>5.838709677419355</v>
          </cell>
          <cell r="AN31">
            <v>4.4000000000000004</v>
          </cell>
          <cell r="AO31">
            <v>5.354838709677419</v>
          </cell>
          <cell r="AP31">
            <v>5.0999999999999996</v>
          </cell>
          <cell r="AQ31">
            <v>4.7096774193548381</v>
          </cell>
          <cell r="AR31">
            <v>4.903225806451613</v>
          </cell>
          <cell r="AS31">
            <v>3.964285714285714</v>
          </cell>
          <cell r="AT31">
            <v>4.838709677419355</v>
          </cell>
          <cell r="AU31">
            <v>5.8666666666666663</v>
          </cell>
          <cell r="AV31">
            <v>5.903225806451613</v>
          </cell>
          <cell r="AW31">
            <v>5.3</v>
          </cell>
        </row>
        <row r="32">
          <cell r="A32" t="str">
            <v>Key / Methuen / 19 Mystic St</v>
          </cell>
          <cell r="S32">
            <v>0.80645161290322576</v>
          </cell>
          <cell r="T32">
            <v>5.5161290322580649</v>
          </cell>
          <cell r="U32">
            <v>5.5862068965517242</v>
          </cell>
          <cell r="V32">
            <v>5.5483870967741939</v>
          </cell>
          <cell r="W32">
            <v>5.7666666666666666</v>
          </cell>
          <cell r="X32">
            <v>4.9677419354838701</v>
          </cell>
          <cell r="Y32">
            <v>6.3</v>
          </cell>
          <cell r="Z32">
            <v>4.258064516129032</v>
          </cell>
          <cell r="AA32">
            <v>5.612903225806452</v>
          </cell>
          <cell r="AB32">
            <v>5.8</v>
          </cell>
          <cell r="AC32">
            <v>6</v>
          </cell>
          <cell r="AD32">
            <v>4.5333333333333341</v>
          </cell>
          <cell r="AE32">
            <v>5.1290322580645169</v>
          </cell>
          <cell r="AF32">
            <v>5.129032258064516</v>
          </cell>
          <cell r="AG32">
            <v>5</v>
          </cell>
          <cell r="AH32">
            <v>4.4838709677419351</v>
          </cell>
          <cell r="AI32">
            <v>4.0666666666666664</v>
          </cell>
          <cell r="AJ32">
            <v>5.4838709677419351</v>
          </cell>
          <cell r="AK32">
            <v>4.5333333333333332</v>
          </cell>
          <cell r="AL32">
            <v>3.6451612903225805</v>
          </cell>
          <cell r="AM32">
            <v>5.6451612903225801</v>
          </cell>
          <cell r="AN32">
            <v>5.333333333333333</v>
          </cell>
          <cell r="AO32">
            <v>4</v>
          </cell>
          <cell r="AP32">
            <v>4.6333333333333329</v>
          </cell>
          <cell r="AQ32">
            <v>5.4838709677419351</v>
          </cell>
          <cell r="AR32">
            <v>4.1612903225806441</v>
          </cell>
          <cell r="AS32">
            <v>4.9285714285714279</v>
          </cell>
          <cell r="AT32">
            <v>4.4838709677419351</v>
          </cell>
          <cell r="AU32">
            <v>5.3666666666666671</v>
          </cell>
          <cell r="AV32">
            <v>5.6774193548387091</v>
          </cell>
          <cell r="AW32">
            <v>5.8666666666666663</v>
          </cell>
        </row>
        <row r="33">
          <cell r="A33" t="str">
            <v>Key / Pittsfield / 369 West St</v>
          </cell>
          <cell r="B33">
            <v>9.387096774193548</v>
          </cell>
          <cell r="C33">
            <v>10.838709677419354</v>
          </cell>
          <cell r="D33">
            <v>9.8666666666666671</v>
          </cell>
          <cell r="E33">
            <v>11</v>
          </cell>
          <cell r="F33">
            <v>10.3</v>
          </cell>
          <cell r="G33">
            <v>10.096774193548388</v>
          </cell>
          <cell r="H33">
            <v>11.387096774193544</v>
          </cell>
          <cell r="I33">
            <v>11.428571428571429</v>
          </cell>
          <cell r="J33">
            <v>11.451612903225806</v>
          </cell>
          <cell r="K33">
            <v>10.1</v>
          </cell>
          <cell r="L33">
            <v>11.096774193548388</v>
          </cell>
          <cell r="M33">
            <v>9.5333333333333314</v>
          </cell>
          <cell r="N33">
            <v>11.580645161290322</v>
          </cell>
          <cell r="O33">
            <v>11.354838709677416</v>
          </cell>
          <cell r="P33">
            <v>11.5</v>
          </cell>
          <cell r="Q33">
            <v>11.677419354838708</v>
          </cell>
          <cell r="R33">
            <v>11.266666666666667</v>
          </cell>
          <cell r="S33">
            <v>11.741935483870966</v>
          </cell>
          <cell r="T33">
            <v>11.838709677419354</v>
          </cell>
          <cell r="U33">
            <v>11.931034482758621</v>
          </cell>
          <cell r="V33">
            <v>12.032258064516128</v>
          </cell>
          <cell r="W33">
            <v>12.033333333333333</v>
          </cell>
          <cell r="X33">
            <v>12</v>
          </cell>
          <cell r="Y33">
            <v>11.966666666666667</v>
          </cell>
          <cell r="Z33">
            <v>11.67741935483871</v>
          </cell>
          <cell r="AA33">
            <v>11.322580645161288</v>
          </cell>
          <cell r="AB33">
            <v>11.466666666666667</v>
          </cell>
          <cell r="AC33">
            <v>11.35483870967742</v>
          </cell>
          <cell r="AD33">
            <v>10.766666666666666</v>
          </cell>
          <cell r="AE33">
            <v>11.032258064516128</v>
          </cell>
          <cell r="AF33">
            <v>11.354838709677418</v>
          </cell>
          <cell r="AG33">
            <v>11.5</v>
          </cell>
          <cell r="AH33">
            <v>11.70967741935484</v>
          </cell>
          <cell r="AI33">
            <v>11.766666666666666</v>
          </cell>
          <cell r="AJ33">
            <v>11.741935483870966</v>
          </cell>
          <cell r="AK33">
            <v>11.866666666666667</v>
          </cell>
          <cell r="AL33">
            <v>10.806451612903228</v>
          </cell>
          <cell r="AM33">
            <v>11.193548387096776</v>
          </cell>
          <cell r="AN33">
            <v>11.333333333333332</v>
          </cell>
          <cell r="AO33">
            <v>11.580645161290322</v>
          </cell>
          <cell r="AP33">
            <v>11.466666666666665</v>
          </cell>
          <cell r="AQ33">
            <v>11.67741935483871</v>
          </cell>
          <cell r="AR33">
            <v>11.161290322580644</v>
          </cell>
          <cell r="AS33">
            <v>11.607142857142856</v>
          </cell>
          <cell r="AT33">
            <v>12.838709677419358</v>
          </cell>
          <cell r="AU33">
            <v>13.266666666666666</v>
          </cell>
          <cell r="AV33">
            <v>12.516129032258066</v>
          </cell>
          <cell r="AW33">
            <v>12.8</v>
          </cell>
        </row>
        <row r="34">
          <cell r="A34" t="str">
            <v>Key / Worcester / 2 Norton St</v>
          </cell>
          <cell r="B34">
            <v>7.9354838709677429</v>
          </cell>
          <cell r="C34">
            <v>8.129032258064516</v>
          </cell>
          <cell r="D34">
            <v>7.0666666666666664</v>
          </cell>
          <cell r="E34">
            <v>7.7741935483870979</v>
          </cell>
          <cell r="F34">
            <v>7</v>
          </cell>
          <cell r="G34">
            <v>8.2903225806451619</v>
          </cell>
          <cell r="H34">
            <v>8.9032258064516121</v>
          </cell>
          <cell r="I34">
            <v>8.4642857142857153</v>
          </cell>
          <cell r="J34">
            <v>8.6774193548387117</v>
          </cell>
          <cell r="K34">
            <v>9.1333333333333329</v>
          </cell>
          <cell r="L34">
            <v>9.935483870967742</v>
          </cell>
          <cell r="M34">
            <v>9.3000000000000007</v>
          </cell>
          <cell r="N34">
            <v>6.4838709677419342</v>
          </cell>
          <cell r="O34">
            <v>8.3225806451612883</v>
          </cell>
          <cell r="P34">
            <v>9.5666666666666664</v>
          </cell>
          <cell r="Q34">
            <v>9.1935483870967758</v>
          </cell>
          <cell r="R34">
            <v>9.9333333333333336</v>
          </cell>
          <cell r="S34">
            <v>9.4838709677419377</v>
          </cell>
          <cell r="T34">
            <v>9.4838709677419359</v>
          </cell>
          <cell r="U34">
            <v>9.9655172413793096</v>
          </cell>
          <cell r="V34">
            <v>9.9032258064516139</v>
          </cell>
          <cell r="W34">
            <v>9.5</v>
          </cell>
          <cell r="X34">
            <v>9.806451612903226</v>
          </cell>
          <cell r="Y34">
            <v>9.6333333333333329</v>
          </cell>
          <cell r="Z34">
            <v>9.387096774193548</v>
          </cell>
          <cell r="AA34">
            <v>9.5483870967741939</v>
          </cell>
          <cell r="AB34">
            <v>9.4</v>
          </cell>
          <cell r="AC34">
            <v>7.870967741935484</v>
          </cell>
          <cell r="AD34">
            <v>6.6</v>
          </cell>
          <cell r="AE34">
            <v>8.0322580645161299</v>
          </cell>
          <cell r="AF34">
            <v>7.5483870967741939</v>
          </cell>
          <cell r="AG34">
            <v>7.6785714285714288</v>
          </cell>
          <cell r="AH34">
            <v>7.258064516129032</v>
          </cell>
          <cell r="AI34">
            <v>9.3333333333333321</v>
          </cell>
          <cell r="AJ34">
            <v>9.6129032258064502</v>
          </cell>
          <cell r="AK34">
            <v>9.1666666666666679</v>
          </cell>
          <cell r="AL34">
            <v>9.2258064516129039</v>
          </cell>
          <cell r="AM34">
            <v>7.8709677419354831</v>
          </cell>
          <cell r="AN34">
            <v>7.833333333333333</v>
          </cell>
          <cell r="AO34">
            <v>9.67741935483871</v>
          </cell>
          <cell r="AP34">
            <v>9.3333333333333339</v>
          </cell>
          <cell r="AQ34">
            <v>7.7741935483870961</v>
          </cell>
          <cell r="AR34">
            <v>8.3548387096774199</v>
          </cell>
          <cell r="AS34">
            <v>9.6428571428571423</v>
          </cell>
          <cell r="AT34">
            <v>7.67741935483871</v>
          </cell>
          <cell r="AU34">
            <v>9.3666666666666654</v>
          </cell>
          <cell r="AV34">
            <v>9.870967741935484</v>
          </cell>
          <cell r="AW34">
            <v>9.9333333333333353</v>
          </cell>
        </row>
        <row r="35">
          <cell r="A35" t="str">
            <v>LUK / Fitchburg / 101 South St</v>
          </cell>
          <cell r="B35">
            <v>5.5161290322580641</v>
          </cell>
          <cell r="C35">
            <v>6.161290322580645</v>
          </cell>
          <cell r="D35">
            <v>5.666666666666667</v>
          </cell>
          <cell r="E35">
            <v>5.7419354838709671</v>
          </cell>
          <cell r="F35">
            <v>6.5333333333333332</v>
          </cell>
          <cell r="G35">
            <v>6.0322580645161299</v>
          </cell>
          <cell r="H35">
            <v>5.4193548387096779</v>
          </cell>
          <cell r="I35">
            <v>5.1785714285714288</v>
          </cell>
          <cell r="J35">
            <v>5.2580645161290329</v>
          </cell>
          <cell r="K35">
            <v>5.5</v>
          </cell>
          <cell r="L35">
            <v>3.967741935483871</v>
          </cell>
          <cell r="M35">
            <v>5.4666666666666668</v>
          </cell>
          <cell r="N35">
            <v>6.5483870967741939</v>
          </cell>
          <cell r="O35">
            <v>7.290322580645161</v>
          </cell>
          <cell r="P35">
            <v>7.0666666666666664</v>
          </cell>
          <cell r="Q35">
            <v>6.4838709677419351</v>
          </cell>
          <cell r="R35">
            <v>6.0333333333333332</v>
          </cell>
          <cell r="S35">
            <v>6.967741935483871</v>
          </cell>
          <cell r="T35">
            <v>6.258064516129032</v>
          </cell>
          <cell r="U35">
            <v>7</v>
          </cell>
          <cell r="V35">
            <v>6.741935483870968</v>
          </cell>
          <cell r="W35">
            <v>6.7666666666666666</v>
          </cell>
          <cell r="X35">
            <v>6.032258064516129</v>
          </cell>
          <cell r="Y35">
            <v>6.1666666666666661</v>
          </cell>
          <cell r="Z35">
            <v>6.741935483870968</v>
          </cell>
          <cell r="AA35">
            <v>6.7741935483870961</v>
          </cell>
          <cell r="AB35">
            <v>6.7333333333333343</v>
          </cell>
          <cell r="AC35">
            <v>7.096774193548387</v>
          </cell>
          <cell r="AD35">
            <v>5.7333333333333334</v>
          </cell>
          <cell r="AE35">
            <v>6.225806451612903</v>
          </cell>
          <cell r="AF35">
            <v>6.387096774193548</v>
          </cell>
          <cell r="AG35">
            <v>7</v>
          </cell>
          <cell r="AH35">
            <v>5.838709677419355</v>
          </cell>
          <cell r="AI35">
            <v>5.166666666666667</v>
          </cell>
          <cell r="AJ35">
            <v>6.3870967741935472</v>
          </cell>
          <cell r="AK35">
            <v>4.7666666666666666</v>
          </cell>
          <cell r="AL35">
            <v>4.354838709677419</v>
          </cell>
          <cell r="AM35">
            <v>5.935483870967742</v>
          </cell>
          <cell r="AN35">
            <v>5.1333333333333337</v>
          </cell>
          <cell r="AO35">
            <v>5.161290322580645</v>
          </cell>
          <cell r="AP35">
            <v>5.833333333333333</v>
          </cell>
          <cell r="AQ35">
            <v>6.419354838709677</v>
          </cell>
          <cell r="AR35">
            <v>6.2903225806451619</v>
          </cell>
          <cell r="AS35">
            <v>3.25</v>
          </cell>
          <cell r="AT35">
            <v>4.193548387096774</v>
          </cell>
          <cell r="AU35">
            <v>5.3666666666666663</v>
          </cell>
          <cell r="AV35">
            <v>6.354838709677419</v>
          </cell>
          <cell r="AW35">
            <v>6.6666666666666679</v>
          </cell>
        </row>
        <row r="36">
          <cell r="A36" t="str">
            <v>LUK / Fitchburg / 102 Day Street</v>
          </cell>
          <cell r="B36">
            <v>2.032258064516129</v>
          </cell>
          <cell r="C36">
            <v>2.32258064516129</v>
          </cell>
          <cell r="D36">
            <v>3.1333333333333337</v>
          </cell>
          <cell r="E36">
            <v>2.6451612903225801</v>
          </cell>
          <cell r="F36">
            <v>4</v>
          </cell>
          <cell r="G36">
            <v>3.4838709677419355</v>
          </cell>
          <cell r="H36">
            <v>3.774193548387097</v>
          </cell>
          <cell r="I36">
            <v>3.25</v>
          </cell>
          <cell r="J36">
            <v>3.806451612903226</v>
          </cell>
          <cell r="K36">
            <v>3.6666666666666665</v>
          </cell>
          <cell r="L36">
            <v>4.4193548387096779</v>
          </cell>
          <cell r="M36">
            <v>3.666666666666667</v>
          </cell>
          <cell r="N36">
            <v>3.5483870967741935</v>
          </cell>
          <cell r="O36">
            <v>3.7096774193548385</v>
          </cell>
          <cell r="P36">
            <v>3.4666666666666668</v>
          </cell>
          <cell r="Q36">
            <v>4.064516129032258</v>
          </cell>
          <cell r="R36">
            <v>4.8</v>
          </cell>
          <cell r="S36">
            <v>4.6451612903225801</v>
          </cell>
          <cell r="T36">
            <v>4.9677419354838701</v>
          </cell>
          <cell r="U36">
            <v>4.4137931034482758</v>
          </cell>
          <cell r="V36">
            <v>1.2903225806451613</v>
          </cell>
          <cell r="W36">
            <v>2.1666666666666665</v>
          </cell>
          <cell r="X36">
            <v>4.193548387096774</v>
          </cell>
          <cell r="Y36">
            <v>5.6333333333333329</v>
          </cell>
          <cell r="Z36">
            <v>6.0967741935483861</v>
          </cell>
          <cell r="AA36">
            <v>6.709677419354839</v>
          </cell>
          <cell r="AB36">
            <v>6.2</v>
          </cell>
          <cell r="AC36">
            <v>8.2903225806451601</v>
          </cell>
          <cell r="AD36">
            <v>8.6</v>
          </cell>
          <cell r="AE36">
            <v>7.967741935483871</v>
          </cell>
          <cell r="AF36">
            <v>6.935483870967742</v>
          </cell>
          <cell r="AG36">
            <v>7.5714285714285721</v>
          </cell>
          <cell r="AH36">
            <v>8.129032258064516</v>
          </cell>
          <cell r="AI36">
            <v>7.6333333333333337</v>
          </cell>
          <cell r="AJ36">
            <v>6.580645161290323</v>
          </cell>
          <cell r="AK36">
            <v>6.4</v>
          </cell>
          <cell r="AL36">
            <v>6.4516129032258069</v>
          </cell>
          <cell r="AM36">
            <v>3.774193548387097</v>
          </cell>
          <cell r="AN36">
            <v>1</v>
          </cell>
          <cell r="AO36">
            <v>1</v>
          </cell>
          <cell r="AP36">
            <v>0.5</v>
          </cell>
        </row>
        <row r="37">
          <cell r="A37" t="str">
            <v>LUK / Fitchburg / 27 Myrtle Ave</v>
          </cell>
          <cell r="B37">
            <v>5.2880645161290323</v>
          </cell>
          <cell r="C37">
            <v>6.7741935483870961</v>
          </cell>
          <cell r="D37">
            <v>7.4333333333333336</v>
          </cell>
          <cell r="E37">
            <v>7.354838709677419</v>
          </cell>
          <cell r="F37">
            <v>8</v>
          </cell>
          <cell r="G37">
            <v>8.0967741935483861</v>
          </cell>
          <cell r="H37">
            <v>8.5483870967741939</v>
          </cell>
          <cell r="I37">
            <v>6.8214285714285712</v>
          </cell>
          <cell r="J37">
            <v>7.612903225806452</v>
          </cell>
          <cell r="K37">
            <v>8.9666666666666686</v>
          </cell>
          <cell r="L37">
            <v>8.9677419354838701</v>
          </cell>
          <cell r="M37">
            <v>8.6999999999999993</v>
          </cell>
          <cell r="N37">
            <v>9.2903225806451619</v>
          </cell>
          <cell r="O37">
            <v>9.0967741935483861</v>
          </cell>
          <cell r="P37">
            <v>9.4</v>
          </cell>
          <cell r="Q37">
            <v>8.741935483870968</v>
          </cell>
          <cell r="R37">
            <v>8.6999999999999993</v>
          </cell>
          <cell r="S37">
            <v>9.0322580645161299</v>
          </cell>
          <cell r="T37">
            <v>8.9032258064516121</v>
          </cell>
          <cell r="U37">
            <v>8.6896551724137936</v>
          </cell>
          <cell r="V37">
            <v>9.0322580645161299</v>
          </cell>
          <cell r="W37">
            <v>8.8666666666666654</v>
          </cell>
          <cell r="X37">
            <v>8.7096774193548381</v>
          </cell>
          <cell r="Y37">
            <v>7.4666666666666668</v>
          </cell>
          <cell r="Z37">
            <v>6.258064516129032</v>
          </cell>
          <cell r="AA37">
            <v>6.096774193548387</v>
          </cell>
          <cell r="AB37">
            <v>4.7333333333333334</v>
          </cell>
          <cell r="AC37">
            <v>4.225806451612903</v>
          </cell>
          <cell r="AD37">
            <v>4.0666666666666664</v>
          </cell>
          <cell r="AE37">
            <v>5.064516129032258</v>
          </cell>
          <cell r="AF37">
            <v>6.290322580645161</v>
          </cell>
          <cell r="AG37">
            <v>5.7142857142857144</v>
          </cell>
          <cell r="AH37">
            <v>5.225806451612903</v>
          </cell>
          <cell r="AI37">
            <v>5.7</v>
          </cell>
          <cell r="AJ37">
            <v>7.096774193548387</v>
          </cell>
          <cell r="AK37">
            <v>6.8666666666666663</v>
          </cell>
          <cell r="AL37">
            <v>5.4838709677419359</v>
          </cell>
          <cell r="AM37">
            <v>6.6129032258064511</v>
          </cell>
          <cell r="AN37">
            <v>6.4666666666666668</v>
          </cell>
          <cell r="AO37">
            <v>6.193548387096774</v>
          </cell>
          <cell r="AP37">
            <v>3.7666666666666662</v>
          </cell>
          <cell r="AQ37">
            <v>4.193548387096774</v>
          </cell>
          <cell r="AR37">
            <v>5.806451612903226</v>
          </cell>
          <cell r="AS37">
            <v>6.75</v>
          </cell>
          <cell r="AT37">
            <v>5.2903225806451601</v>
          </cell>
          <cell r="AU37">
            <v>3.833333333333333</v>
          </cell>
          <cell r="AV37">
            <v>3.6451612903225805</v>
          </cell>
          <cell r="AW37">
            <v>4.833333333333333</v>
          </cell>
        </row>
        <row r="38">
          <cell r="A38" t="str">
            <v>LUK / Fitchburg / 846 Westminster</v>
          </cell>
          <cell r="AM38">
            <v>0.5161290322580645</v>
          </cell>
          <cell r="AN38">
            <v>4.8666666666666671</v>
          </cell>
          <cell r="AO38">
            <v>5.774193548387097</v>
          </cell>
          <cell r="AP38">
            <v>5.5</v>
          </cell>
          <cell r="AQ38">
            <v>5.419354838709677</v>
          </cell>
          <cell r="AR38">
            <v>5.064516129032258</v>
          </cell>
          <cell r="AS38">
            <v>6.3214285714285721</v>
          </cell>
          <cell r="AT38">
            <v>7.741935483870968</v>
          </cell>
          <cell r="AU38">
            <v>8.3666666666666654</v>
          </cell>
          <cell r="AV38">
            <v>8.0322580645161281</v>
          </cell>
          <cell r="AW38">
            <v>6.9</v>
          </cell>
        </row>
        <row r="39">
          <cell r="A39" t="str">
            <v>NFI / Arlington /23 Maple St</v>
          </cell>
          <cell r="D39">
            <v>4.2666666666666666</v>
          </cell>
          <cell r="E39">
            <v>5.096774193548387</v>
          </cell>
          <cell r="F39">
            <v>5.6</v>
          </cell>
          <cell r="G39">
            <v>5.5483870967741931</v>
          </cell>
          <cell r="H39">
            <v>5.419354838709677</v>
          </cell>
          <cell r="I39">
            <v>5.1071428571428577</v>
          </cell>
          <cell r="J39">
            <v>5.32258064516129</v>
          </cell>
          <cell r="K39">
            <v>5.7</v>
          </cell>
          <cell r="L39">
            <v>5.7096774193548381</v>
          </cell>
          <cell r="M39">
            <v>5.5666666666666664</v>
          </cell>
          <cell r="N39">
            <v>5.387096774193548</v>
          </cell>
          <cell r="O39">
            <v>5.6774193548387091</v>
          </cell>
          <cell r="P39">
            <v>3.8</v>
          </cell>
          <cell r="Q39">
            <v>3.193548387096774</v>
          </cell>
          <cell r="R39">
            <v>5.2666666666666675</v>
          </cell>
          <cell r="S39">
            <v>4.8709677419354831</v>
          </cell>
          <cell r="T39">
            <v>5.5483870967741939</v>
          </cell>
          <cell r="U39">
            <v>5.8965517241379306</v>
          </cell>
          <cell r="V39">
            <v>5.32258064516129</v>
          </cell>
          <cell r="W39">
            <v>5.3</v>
          </cell>
          <cell r="X39">
            <v>5.6451612903225801</v>
          </cell>
          <cell r="Y39">
            <v>5.2333333333333343</v>
          </cell>
          <cell r="Z39">
            <v>5.354838709677419</v>
          </cell>
          <cell r="AA39">
            <v>3.5161290322580645</v>
          </cell>
          <cell r="AB39">
            <v>2.3333333333333339</v>
          </cell>
          <cell r="AC39">
            <v>5.387096774193548</v>
          </cell>
          <cell r="AD39">
            <v>5.5333333333333332</v>
          </cell>
          <cell r="AE39">
            <v>4.9032258064516121</v>
          </cell>
          <cell r="AF39">
            <v>4.903225806451613</v>
          </cell>
          <cell r="AG39">
            <v>4.1785714285714279</v>
          </cell>
          <cell r="AH39">
            <v>5.645161290322581</v>
          </cell>
          <cell r="AI39">
            <v>5.2666666666666666</v>
          </cell>
          <cell r="AJ39">
            <v>5.7419354838709671</v>
          </cell>
          <cell r="AK39">
            <v>5.3</v>
          </cell>
          <cell r="AL39">
            <v>5.935483870967742</v>
          </cell>
          <cell r="AM39">
            <v>4.8709677419354849</v>
          </cell>
          <cell r="AN39">
            <v>4.6333333333333337</v>
          </cell>
          <cell r="AO39">
            <v>4.9032258064516121</v>
          </cell>
          <cell r="AP39">
            <v>5.6</v>
          </cell>
          <cell r="AQ39">
            <v>5.193548387096774</v>
          </cell>
          <cell r="AR39">
            <v>5.3225806451612909</v>
          </cell>
          <cell r="AS39">
            <v>5.3928571428571432</v>
          </cell>
          <cell r="AT39">
            <v>5.4193548387096762</v>
          </cell>
          <cell r="AU39">
            <v>5.7333333333333325</v>
          </cell>
          <cell r="AV39">
            <v>5.419354838709677</v>
          </cell>
          <cell r="AW39">
            <v>5.3666666666666671</v>
          </cell>
        </row>
        <row r="40">
          <cell r="A40" t="str">
            <v>Old Colony Y/Brockton/917R Montello</v>
          </cell>
          <cell r="B40">
            <v>8.32258064516129</v>
          </cell>
          <cell r="C40">
            <v>9.193548387096774</v>
          </cell>
          <cell r="D40">
            <v>10.166666666666666</v>
          </cell>
          <cell r="E40">
            <v>10.419354838709678</v>
          </cell>
          <cell r="F40">
            <v>11.8</v>
          </cell>
          <cell r="G40">
            <v>11.032258064516128</v>
          </cell>
          <cell r="H40">
            <v>11.193548387096774</v>
          </cell>
          <cell r="I40">
            <v>11.142857142857141</v>
          </cell>
          <cell r="J40">
            <v>12.290322580645164</v>
          </cell>
          <cell r="K40">
            <v>12.433333333333334</v>
          </cell>
          <cell r="L40">
            <v>11.548387096774194</v>
          </cell>
          <cell r="M40">
            <v>15.133333333333335</v>
          </cell>
          <cell r="N40">
            <v>12.387096774193546</v>
          </cell>
          <cell r="O40">
            <v>10.677419354838708</v>
          </cell>
          <cell r="P40">
            <v>10.933333333333335</v>
          </cell>
          <cell r="Q40">
            <v>11.161290322580644</v>
          </cell>
          <cell r="R40">
            <v>11.6</v>
          </cell>
          <cell r="S40">
            <v>11.645161290322582</v>
          </cell>
          <cell r="T40">
            <v>11.129032258064514</v>
          </cell>
          <cell r="U40">
            <v>9.5517241379310338</v>
          </cell>
          <cell r="V40">
            <v>10.29032258064516</v>
          </cell>
          <cell r="W40">
            <v>11.566666666666668</v>
          </cell>
          <cell r="X40">
            <v>11.516129032258066</v>
          </cell>
          <cell r="Y40">
            <v>10.666666666666668</v>
          </cell>
          <cell r="Z40">
            <v>11.741935483870968</v>
          </cell>
          <cell r="AA40">
            <v>11.06451612903226</v>
          </cell>
          <cell r="AB40">
            <v>11.733333333333334</v>
          </cell>
          <cell r="AC40">
            <v>11.806451612903226</v>
          </cell>
          <cell r="AD40">
            <v>11.066666666666665</v>
          </cell>
          <cell r="AE40">
            <v>11.67741935483871</v>
          </cell>
          <cell r="AF40">
            <v>11.354838709677422</v>
          </cell>
          <cell r="AG40">
            <v>10.214285714285714</v>
          </cell>
          <cell r="AH40">
            <v>10.774193548387098</v>
          </cell>
          <cell r="AI40">
            <v>10.4</v>
          </cell>
          <cell r="AJ40">
            <v>10.935483870967742</v>
          </cell>
          <cell r="AK40">
            <v>11.233333333333333</v>
          </cell>
          <cell r="AL40">
            <v>10.64516129032258</v>
          </cell>
          <cell r="AM40">
            <v>9.2258064516129057</v>
          </cell>
          <cell r="AN40">
            <v>11.166666666666666</v>
          </cell>
          <cell r="AO40">
            <v>9.1612903225806441</v>
          </cell>
          <cell r="AP40">
            <v>7.3333333333333339</v>
          </cell>
          <cell r="AQ40">
            <v>8.3548387096774199</v>
          </cell>
          <cell r="AR40">
            <v>10.935483870967742</v>
          </cell>
          <cell r="AS40">
            <v>11.535714285714288</v>
          </cell>
          <cell r="AT40">
            <v>11.032258064516128</v>
          </cell>
          <cell r="AU40">
            <v>9.5</v>
          </cell>
          <cell r="AV40">
            <v>11.258064516129032</v>
          </cell>
          <cell r="AW40">
            <v>9.6999999999999993</v>
          </cell>
        </row>
        <row r="41">
          <cell r="A41" t="str">
            <v>Old Colony Y/Fall River/199 N. Main</v>
          </cell>
          <cell r="F41">
            <v>13.4</v>
          </cell>
          <cell r="G41">
            <v>11.419354838709678</v>
          </cell>
          <cell r="H41">
            <v>12.29032258064516</v>
          </cell>
          <cell r="I41">
            <v>13.785714285714286</v>
          </cell>
          <cell r="J41">
            <v>13.516129032258066</v>
          </cell>
          <cell r="K41">
            <v>13.9</v>
          </cell>
          <cell r="L41">
            <v>13.225806451612904</v>
          </cell>
          <cell r="M41">
            <v>14.033333333333333</v>
          </cell>
          <cell r="N41">
            <v>13.064516129032256</v>
          </cell>
          <cell r="O41">
            <v>12.161290322580644</v>
          </cell>
          <cell r="P41">
            <v>13.533333333333331</v>
          </cell>
          <cell r="Q41">
            <v>13.7741935483871</v>
          </cell>
          <cell r="R41">
            <v>12.833333333333334</v>
          </cell>
          <cell r="S41">
            <v>12.741935483870968</v>
          </cell>
          <cell r="T41">
            <v>13.129032258064514</v>
          </cell>
          <cell r="U41">
            <v>13.482758620689657</v>
          </cell>
          <cell r="V41">
            <v>13.483870967741936</v>
          </cell>
          <cell r="W41">
            <v>13.9</v>
          </cell>
          <cell r="X41">
            <v>11.548387096774194</v>
          </cell>
          <cell r="Y41">
            <v>5.9</v>
          </cell>
          <cell r="Z41">
            <v>8.5483870967741922</v>
          </cell>
          <cell r="AA41">
            <v>1.5806451612903225</v>
          </cell>
        </row>
        <row r="42">
          <cell r="A42" t="str">
            <v>Old Colony Y/NewBedford/106 bullard</v>
          </cell>
          <cell r="X42">
            <v>1.967741935483871</v>
          </cell>
          <cell r="Y42">
            <v>7.8</v>
          </cell>
          <cell r="Z42">
            <v>4.419354838709677</v>
          </cell>
          <cell r="AA42">
            <v>8.7741935483870979</v>
          </cell>
          <cell r="AB42">
            <v>12.6</v>
          </cell>
          <cell r="AC42">
            <v>12.193548387096776</v>
          </cell>
          <cell r="AD42">
            <v>12.6</v>
          </cell>
          <cell r="AE42">
            <v>10.74193548387097</v>
          </cell>
          <cell r="AF42">
            <v>12.612903225806452</v>
          </cell>
          <cell r="AG42">
            <v>12.642857142857144</v>
          </cell>
          <cell r="AH42">
            <v>12.580645161290324</v>
          </cell>
          <cell r="AI42">
            <v>13.366666666666667</v>
          </cell>
          <cell r="AJ42">
            <v>13.677419354838708</v>
          </cell>
          <cell r="AK42">
            <v>14.866666666666665</v>
          </cell>
          <cell r="AL42">
            <v>13.354838709677418</v>
          </cell>
          <cell r="AM42">
            <v>13.322580645161292</v>
          </cell>
          <cell r="AN42">
            <v>13.3</v>
          </cell>
          <cell r="AO42">
            <v>13.290322580645158</v>
          </cell>
          <cell r="AP42">
            <v>12.066666666666668</v>
          </cell>
          <cell r="AQ42">
            <v>11.161290322580646</v>
          </cell>
          <cell r="AR42">
            <v>12.741935483870968</v>
          </cell>
          <cell r="AS42">
            <v>12.892857142857144</v>
          </cell>
          <cell r="AT42">
            <v>13.06451612903226</v>
          </cell>
          <cell r="AU42">
            <v>13.533333333333331</v>
          </cell>
          <cell r="AV42">
            <v>13.451612903225808</v>
          </cell>
          <cell r="AW42">
            <v>11.5</v>
          </cell>
        </row>
        <row r="43">
          <cell r="A43" t="str">
            <v>RFK / Lancaster / 220 Old Common</v>
          </cell>
          <cell r="C43">
            <v>5.064516129032258</v>
          </cell>
          <cell r="D43">
            <v>10</v>
          </cell>
          <cell r="E43">
            <v>9.9677419354838719</v>
          </cell>
          <cell r="F43">
            <v>9.4</v>
          </cell>
          <cell r="G43">
            <v>9.258064516129032</v>
          </cell>
          <cell r="H43">
            <v>9.9032258064516157</v>
          </cell>
          <cell r="I43">
            <v>11.785714285714286</v>
          </cell>
          <cell r="J43">
            <v>10.193548387096774</v>
          </cell>
          <cell r="K43">
            <v>11.433333333333334</v>
          </cell>
          <cell r="L43">
            <v>13.516129032258064</v>
          </cell>
          <cell r="M43">
            <v>13.633333333333335</v>
          </cell>
          <cell r="N43">
            <v>13.870967741935484</v>
          </cell>
          <cell r="O43">
            <v>12.516129032258064</v>
          </cell>
          <cell r="P43">
            <v>11.6</v>
          </cell>
          <cell r="Q43">
            <v>12.064516129032258</v>
          </cell>
          <cell r="R43">
            <v>13.1</v>
          </cell>
          <cell r="S43">
            <v>14.806451612903226</v>
          </cell>
          <cell r="T43">
            <v>14.096774193548388</v>
          </cell>
          <cell r="U43">
            <v>14.413793103448274</v>
          </cell>
          <cell r="V43">
            <v>14.129032258064518</v>
          </cell>
          <cell r="W43">
            <v>14.466666666666667</v>
          </cell>
          <cell r="X43">
            <v>14.70967741935484</v>
          </cell>
          <cell r="Y43">
            <v>14.666666666666668</v>
          </cell>
          <cell r="Z43">
            <v>14.67741935483871</v>
          </cell>
          <cell r="AA43">
            <v>13.935483870967742</v>
          </cell>
          <cell r="AB43">
            <v>13.633333333333333</v>
          </cell>
          <cell r="AC43">
            <v>13.387096774193548</v>
          </cell>
          <cell r="AD43">
            <v>11.433333333333334</v>
          </cell>
          <cell r="AE43">
            <v>10.32258064516129</v>
          </cell>
          <cell r="AF43">
            <v>13.516129032258064</v>
          </cell>
          <cell r="AG43">
            <v>12.714285714285714</v>
          </cell>
          <cell r="AH43">
            <v>10.645161290322582</v>
          </cell>
          <cell r="AI43">
            <v>12.3</v>
          </cell>
          <cell r="AJ43">
            <v>13.064516129032256</v>
          </cell>
          <cell r="AK43">
            <v>14</v>
          </cell>
          <cell r="AL43">
            <v>13.580645161290322</v>
          </cell>
          <cell r="AM43">
            <v>12.483870967741936</v>
          </cell>
          <cell r="AN43">
            <v>10.433333333333335</v>
          </cell>
          <cell r="AO43">
            <v>12.419354838709678</v>
          </cell>
          <cell r="AP43">
            <v>11.3</v>
          </cell>
          <cell r="AQ43">
            <v>10.774193548387096</v>
          </cell>
          <cell r="AR43">
            <v>10.774193548387096</v>
          </cell>
          <cell r="AS43">
            <v>11.107142857142858</v>
          </cell>
          <cell r="AT43">
            <v>12.741935483870968</v>
          </cell>
          <cell r="AU43">
            <v>14.166666666666666</v>
          </cell>
          <cell r="AV43">
            <v>13.129032258064518</v>
          </cell>
          <cell r="AW43">
            <v>13.2</v>
          </cell>
        </row>
        <row r="44">
          <cell r="A44" t="str">
            <v>RFK / S.Yarmouth / 137 Run Pond</v>
          </cell>
          <cell r="B44">
            <v>9.612903225806452</v>
          </cell>
          <cell r="C44">
            <v>11.612903225806452</v>
          </cell>
          <cell r="D44">
            <v>10.466666666666667</v>
          </cell>
          <cell r="E44">
            <v>10.451612903225804</v>
          </cell>
          <cell r="F44">
            <v>11.533333333333335</v>
          </cell>
          <cell r="G44">
            <v>11.322580645161288</v>
          </cell>
          <cell r="H44">
            <v>9.1935483870967758</v>
          </cell>
          <cell r="I44">
            <v>10.392857142857142</v>
          </cell>
          <cell r="J44">
            <v>11.774193548387098</v>
          </cell>
          <cell r="K44">
            <v>11.566666666666666</v>
          </cell>
          <cell r="L44">
            <v>11.387096774193548</v>
          </cell>
          <cell r="M44">
            <v>11.833333333333332</v>
          </cell>
          <cell r="N44">
            <v>9.387096774193548</v>
          </cell>
          <cell r="O44">
            <v>9.5483870967741939</v>
          </cell>
          <cell r="P44">
            <v>10.266666666666666</v>
          </cell>
          <cell r="Q44">
            <v>10.29032258064516</v>
          </cell>
          <cell r="R44">
            <v>11.666666666666666</v>
          </cell>
          <cell r="S44">
            <v>10.967741935483874</v>
          </cell>
          <cell r="T44">
            <v>11.516129032258064</v>
          </cell>
          <cell r="U44">
            <v>11.310344827586206</v>
          </cell>
          <cell r="V44">
            <v>10.419354838709678</v>
          </cell>
          <cell r="W44">
            <v>9.8333333333333321</v>
          </cell>
          <cell r="X44">
            <v>11.806451612903226</v>
          </cell>
          <cell r="Y44">
            <v>11.833333333333332</v>
          </cell>
          <cell r="Z44">
            <v>11.774193548387096</v>
          </cell>
          <cell r="AA44">
            <v>11.032258064516128</v>
          </cell>
          <cell r="AB44">
            <v>11.7</v>
          </cell>
          <cell r="AC44">
            <v>11.580645161290322</v>
          </cell>
          <cell r="AD44">
            <v>11.666666666666666</v>
          </cell>
          <cell r="AE44">
            <v>11.67741935483871</v>
          </cell>
          <cell r="AF44">
            <v>11.258064516129034</v>
          </cell>
          <cell r="AG44">
            <v>11.25</v>
          </cell>
          <cell r="AH44">
            <v>11.806451612903228</v>
          </cell>
          <cell r="AI44">
            <v>11.366666666666669</v>
          </cell>
          <cell r="AJ44">
            <v>11.161290322580646</v>
          </cell>
          <cell r="AK44">
            <v>11.066666666666668</v>
          </cell>
          <cell r="AL44">
            <v>11</v>
          </cell>
          <cell r="AM44">
            <v>12</v>
          </cell>
          <cell r="AN44">
            <v>11.266666666666667</v>
          </cell>
          <cell r="AO44">
            <v>11.806451612903226</v>
          </cell>
          <cell r="AP44">
            <v>11.966666666666667</v>
          </cell>
          <cell r="AQ44">
            <v>11.161290322580644</v>
          </cell>
          <cell r="AR44">
            <v>11.161290322580644</v>
          </cell>
          <cell r="AS44">
            <v>11.357142857142858</v>
          </cell>
          <cell r="AT44">
            <v>11.838709677419354</v>
          </cell>
          <cell r="AU44">
            <v>11.733333333333333</v>
          </cell>
          <cell r="AV44">
            <v>11.096774193548386</v>
          </cell>
          <cell r="AW44">
            <v>10.366666666666667</v>
          </cell>
        </row>
        <row r="45">
          <cell r="A45" t="str">
            <v>SPIN / Lynn / 50 Newhall Street</v>
          </cell>
          <cell r="D45">
            <v>4.5</v>
          </cell>
          <cell r="E45">
            <v>10.064516129032256</v>
          </cell>
          <cell r="F45">
            <v>10.5</v>
          </cell>
          <cell r="G45">
            <v>8.2258064516129039</v>
          </cell>
          <cell r="H45">
            <v>5.354838709677419</v>
          </cell>
          <cell r="I45">
            <v>1.3214285714285712</v>
          </cell>
          <cell r="J45">
            <v>8</v>
          </cell>
          <cell r="K45">
            <v>10.433333333333332</v>
          </cell>
          <cell r="L45">
            <v>7.8709677419354822</v>
          </cell>
          <cell r="M45">
            <v>8.2333333333333343</v>
          </cell>
          <cell r="N45">
            <v>10.064516129032258</v>
          </cell>
          <cell r="O45">
            <v>8.129032258064516</v>
          </cell>
          <cell r="P45">
            <v>6.333333333333333</v>
          </cell>
          <cell r="Q45">
            <v>9.2258064516129021</v>
          </cell>
          <cell r="R45">
            <v>9</v>
          </cell>
          <cell r="S45">
            <v>8</v>
          </cell>
          <cell r="T45">
            <v>8.9677419354838737</v>
          </cell>
          <cell r="U45">
            <v>6.5862068965517251</v>
          </cell>
          <cell r="V45">
            <v>9.193548387096774</v>
          </cell>
          <cell r="W45">
            <v>9.5666666666666647</v>
          </cell>
          <cell r="X45">
            <v>9.0322580645161263</v>
          </cell>
          <cell r="Y45">
            <v>10.5</v>
          </cell>
          <cell r="Z45">
            <v>11.225806451612904</v>
          </cell>
          <cell r="AA45">
            <v>9.1935483870967758</v>
          </cell>
          <cell r="AB45">
            <v>8.0333333333333332</v>
          </cell>
          <cell r="AC45">
            <v>8.9677419354838701</v>
          </cell>
          <cell r="AD45">
            <v>9.8000000000000007</v>
          </cell>
          <cell r="AE45">
            <v>9.67741935483871</v>
          </cell>
          <cell r="AF45">
            <v>9.4516129032258043</v>
          </cell>
          <cell r="AG45">
            <v>7.4285714285714297</v>
          </cell>
          <cell r="AH45">
            <v>9.612903225806452</v>
          </cell>
          <cell r="AI45">
            <v>9.6</v>
          </cell>
          <cell r="AJ45">
            <v>8.5806451612903221</v>
          </cell>
          <cell r="AK45">
            <v>11.433333333333334</v>
          </cell>
          <cell r="AL45">
            <v>8.5161290322580641</v>
          </cell>
          <cell r="AM45">
            <v>8.5806451612903238</v>
          </cell>
          <cell r="AN45">
            <v>5.9666666666666668</v>
          </cell>
          <cell r="AO45">
            <v>7.5161290322580632</v>
          </cell>
          <cell r="AP45">
            <v>11.06666666666667</v>
          </cell>
          <cell r="AQ45">
            <v>9.7096774193548381</v>
          </cell>
          <cell r="AR45">
            <v>8.5483870967741939</v>
          </cell>
          <cell r="AS45">
            <v>9.2857142857142865</v>
          </cell>
          <cell r="AT45">
            <v>8.3548387096774182</v>
          </cell>
          <cell r="AU45">
            <v>10.5</v>
          </cell>
          <cell r="AV45">
            <v>9.2258064516129039</v>
          </cell>
          <cell r="AW45">
            <v>10.1</v>
          </cell>
        </row>
        <row r="46">
          <cell r="A46" t="str">
            <v>St Vincent's/FallRiver/2425Highland</v>
          </cell>
          <cell r="D46">
            <v>1.4333333333333331</v>
          </cell>
          <cell r="E46">
            <v>4.5483870967741939</v>
          </cell>
          <cell r="F46">
            <v>8.9333333333333336</v>
          </cell>
          <cell r="G46">
            <v>7.7741935483870961</v>
          </cell>
          <cell r="H46">
            <v>6.225806451612903</v>
          </cell>
          <cell r="I46">
            <v>6.4285714285714288</v>
          </cell>
          <cell r="J46">
            <v>6.935483870967742</v>
          </cell>
          <cell r="K46">
            <v>7.8</v>
          </cell>
          <cell r="L46">
            <v>7.193548387096774</v>
          </cell>
          <cell r="M46">
            <v>6.8333333333333339</v>
          </cell>
          <cell r="N46">
            <v>7.258064516129032</v>
          </cell>
          <cell r="O46">
            <v>7.935483870967742</v>
          </cell>
          <cell r="P46">
            <v>7.8</v>
          </cell>
          <cell r="Q46">
            <v>9</v>
          </cell>
          <cell r="R46">
            <v>8.9333333333333336</v>
          </cell>
          <cell r="S46">
            <v>7.064516129032258</v>
          </cell>
          <cell r="T46">
            <v>6.7419354838709671</v>
          </cell>
          <cell r="U46">
            <v>8.206896551724137</v>
          </cell>
          <cell r="V46">
            <v>8.935483870967742</v>
          </cell>
          <cell r="W46">
            <v>8.6333333333333329</v>
          </cell>
          <cell r="X46">
            <v>6.7741935483870961</v>
          </cell>
          <cell r="Y46">
            <v>6.9333333333333336</v>
          </cell>
          <cell r="Z46">
            <v>8.4838709677419359</v>
          </cell>
          <cell r="AA46">
            <v>8.2903225806451619</v>
          </cell>
          <cell r="AB46">
            <v>6.666666666666667</v>
          </cell>
          <cell r="AC46">
            <v>6.5161290322580641</v>
          </cell>
          <cell r="AD46">
            <v>8.1333333333333329</v>
          </cell>
          <cell r="AE46">
            <v>9.0645161290322598</v>
          </cell>
          <cell r="AF46">
            <v>7.4838709677419351</v>
          </cell>
          <cell r="AG46">
            <v>8.1071428571428577</v>
          </cell>
          <cell r="AH46">
            <v>8.935483870967742</v>
          </cell>
          <cell r="AI46">
            <v>8.9666666666666668</v>
          </cell>
          <cell r="AJ46">
            <v>8.5806451612903203</v>
          </cell>
          <cell r="AK46">
            <v>8.9</v>
          </cell>
          <cell r="AL46">
            <v>8.612903225806452</v>
          </cell>
          <cell r="AM46">
            <v>7.67741935483871</v>
          </cell>
          <cell r="AN46">
            <v>5.2</v>
          </cell>
          <cell r="AO46">
            <v>3.645161290322581</v>
          </cell>
          <cell r="AP46">
            <v>7.333333333333333</v>
          </cell>
          <cell r="AQ46">
            <v>8.3548387096774182</v>
          </cell>
          <cell r="AR46">
            <v>8.8709677419354822</v>
          </cell>
          <cell r="AS46">
            <v>6.5</v>
          </cell>
          <cell r="AT46">
            <v>7.1935483870967731</v>
          </cell>
          <cell r="AU46">
            <v>7.1333333333333337</v>
          </cell>
          <cell r="AV46">
            <v>8.935483870967742</v>
          </cell>
          <cell r="AW46">
            <v>8.9333333333333336</v>
          </cell>
        </row>
        <row r="47">
          <cell r="A47" t="str">
            <v>TeamCoord / Bradford / 4 S. Kimball</v>
          </cell>
          <cell r="D47">
            <v>1.9333333333333331</v>
          </cell>
          <cell r="E47">
            <v>5.6129032258064511</v>
          </cell>
          <cell r="F47">
            <v>8.9</v>
          </cell>
          <cell r="G47">
            <v>8.387096774193548</v>
          </cell>
          <cell r="H47">
            <v>8.4516129032258078</v>
          </cell>
          <cell r="I47">
            <v>8.8928571428571441</v>
          </cell>
          <cell r="J47">
            <v>9.4193548387096762</v>
          </cell>
          <cell r="K47">
            <v>9.1666666666666661</v>
          </cell>
          <cell r="L47">
            <v>9.4838709677419342</v>
          </cell>
          <cell r="M47">
            <v>8.9666666666666668</v>
          </cell>
          <cell r="N47">
            <v>5.8064516129032251</v>
          </cell>
          <cell r="O47">
            <v>5.064516129032258</v>
          </cell>
          <cell r="P47">
            <v>4.1333333333333329</v>
          </cell>
          <cell r="Q47">
            <v>5.419354838709677</v>
          </cell>
          <cell r="R47">
            <v>5.5</v>
          </cell>
          <cell r="S47">
            <v>4.7096774193548381</v>
          </cell>
          <cell r="T47">
            <v>5.354838709677419</v>
          </cell>
          <cell r="U47">
            <v>5.4482758620689653</v>
          </cell>
          <cell r="V47">
            <v>3.67741935483871</v>
          </cell>
          <cell r="W47">
            <v>3.9333333333333327</v>
          </cell>
          <cell r="X47">
            <v>4.064516129032258</v>
          </cell>
          <cell r="Y47">
            <v>3.4</v>
          </cell>
          <cell r="Z47">
            <v>5.32258064516129</v>
          </cell>
          <cell r="AA47">
            <v>4.258064516129032</v>
          </cell>
          <cell r="AB47">
            <v>3.1</v>
          </cell>
          <cell r="AC47">
            <v>5.096774193548387</v>
          </cell>
          <cell r="AD47">
            <v>5.0333333333333332</v>
          </cell>
          <cell r="AE47">
            <v>4.064516129032258</v>
          </cell>
          <cell r="AF47">
            <v>5.5161290322580641</v>
          </cell>
          <cell r="AG47">
            <v>4.6071428571428577</v>
          </cell>
          <cell r="AH47">
            <v>2.193548387096774</v>
          </cell>
          <cell r="AI47">
            <v>3.7</v>
          </cell>
          <cell r="AJ47">
            <v>5.7419354838709671</v>
          </cell>
          <cell r="AK47">
            <v>5.3</v>
          </cell>
          <cell r="AL47">
            <v>3.8064516129032255</v>
          </cell>
          <cell r="AM47">
            <v>3.193548387096774</v>
          </cell>
          <cell r="AN47">
            <v>3.7666666666666666</v>
          </cell>
          <cell r="AO47">
            <v>4.32258064516129</v>
          </cell>
          <cell r="AP47">
            <v>2.6666666666666674</v>
          </cell>
          <cell r="AQ47">
            <v>3.354838709677419</v>
          </cell>
          <cell r="AR47">
            <v>4</v>
          </cell>
          <cell r="AS47">
            <v>4</v>
          </cell>
          <cell r="AT47">
            <v>4.4838709677419359</v>
          </cell>
          <cell r="AU47">
            <v>5.2333333333333325</v>
          </cell>
          <cell r="AV47">
            <v>5.741935483870968</v>
          </cell>
          <cell r="AW47">
            <v>4.5666666666666664</v>
          </cell>
        </row>
        <row r="48">
          <cell r="A48" t="str">
            <v>TeamCoord / Haverhill / 20NewcombSt</v>
          </cell>
          <cell r="D48">
            <v>3.3333333333333335</v>
          </cell>
          <cell r="E48">
            <v>4.258064516129032</v>
          </cell>
          <cell r="F48">
            <v>1.3</v>
          </cell>
          <cell r="K48">
            <v>6.6666666666666666E-2</v>
          </cell>
          <cell r="L48">
            <v>1.161290322580645</v>
          </cell>
          <cell r="M48">
            <v>1.9666666666666668</v>
          </cell>
          <cell r="N48">
            <v>5.4838709677419359</v>
          </cell>
          <cell r="O48">
            <v>1.2580645161290323</v>
          </cell>
          <cell r="P48">
            <v>3.333333333333333</v>
          </cell>
          <cell r="Q48">
            <v>3.903225806451613</v>
          </cell>
          <cell r="R48">
            <v>5.2</v>
          </cell>
          <cell r="S48">
            <v>5.064516129032258</v>
          </cell>
          <cell r="T48">
            <v>5.064516129032258</v>
          </cell>
          <cell r="U48">
            <v>5.931034482758621</v>
          </cell>
          <cell r="V48">
            <v>4.6774193548387091</v>
          </cell>
          <cell r="W48">
            <v>5.5</v>
          </cell>
          <cell r="X48">
            <v>5.3870967741935489</v>
          </cell>
          <cell r="Y48">
            <v>4.7</v>
          </cell>
          <cell r="Z48">
            <v>3.838709677419355</v>
          </cell>
          <cell r="AA48">
            <v>3.8064516129032251</v>
          </cell>
          <cell r="AB48">
            <v>5.9</v>
          </cell>
          <cell r="AC48">
            <v>5.838709677419355</v>
          </cell>
          <cell r="AD48">
            <v>4.2333333333333334</v>
          </cell>
          <cell r="AE48">
            <v>5.290322580645161</v>
          </cell>
          <cell r="AF48">
            <v>5.4838709677419351</v>
          </cell>
          <cell r="AG48">
            <v>2.3928571428571428</v>
          </cell>
          <cell r="AH48">
            <v>2.645161290322581</v>
          </cell>
          <cell r="AI48">
            <v>3.9666666666666663</v>
          </cell>
          <cell r="AJ48">
            <v>3.4838709677419355</v>
          </cell>
          <cell r="AK48">
            <v>1.3666666666666667</v>
          </cell>
          <cell r="AL48">
            <v>2.7419354838709671</v>
          </cell>
          <cell r="AM48">
            <v>4.8709677419354831</v>
          </cell>
          <cell r="AN48">
            <v>3.6333333333333333</v>
          </cell>
          <cell r="AO48">
            <v>5.129032258064516</v>
          </cell>
          <cell r="AP48">
            <v>4.5333333333333332</v>
          </cell>
          <cell r="AQ48">
            <v>4.032258064516129</v>
          </cell>
          <cell r="AR48">
            <v>5.32258064516129</v>
          </cell>
          <cell r="AS48">
            <v>5.2142857142857144</v>
          </cell>
          <cell r="AT48">
            <v>3.967741935483871</v>
          </cell>
          <cell r="AU48">
            <v>2.2999999999999998</v>
          </cell>
          <cell r="AV48">
            <v>5.032258064516129</v>
          </cell>
          <cell r="AW48">
            <v>3.4</v>
          </cell>
        </row>
        <row r="49">
          <cell r="A49" t="str">
            <v>TeamCoord/Wilmington/82HighSt</v>
          </cell>
          <cell r="D49">
            <v>1.8333333333333335</v>
          </cell>
          <cell r="E49">
            <v>4.741935483870968</v>
          </cell>
          <cell r="F49">
            <v>2.9333333333333336</v>
          </cell>
          <cell r="G49">
            <v>4.064516129032258</v>
          </cell>
          <cell r="H49">
            <v>3.5483870967741931</v>
          </cell>
          <cell r="I49">
            <v>3.6428571428571428</v>
          </cell>
          <cell r="J49">
            <v>3.4516129032258069</v>
          </cell>
          <cell r="K49">
            <v>4.8666666666666663</v>
          </cell>
          <cell r="L49">
            <v>4.6129032258064511</v>
          </cell>
          <cell r="M49">
            <v>5.0333333333333332</v>
          </cell>
          <cell r="N49">
            <v>4.838709677419355</v>
          </cell>
          <cell r="O49">
            <v>4.806451612903226</v>
          </cell>
          <cell r="P49">
            <v>3.7</v>
          </cell>
          <cell r="Q49">
            <v>3.806451612903226</v>
          </cell>
          <cell r="R49">
            <v>3.1333333333333333</v>
          </cell>
          <cell r="S49">
            <v>4.096774193548387</v>
          </cell>
          <cell r="T49">
            <v>4.935483870967742</v>
          </cell>
          <cell r="U49">
            <v>4.7931034482758621</v>
          </cell>
          <cell r="V49">
            <v>4.4838709677419351</v>
          </cell>
          <cell r="W49">
            <v>3.3333333333333335</v>
          </cell>
          <cell r="X49">
            <v>3.32258064516129</v>
          </cell>
          <cell r="Y49">
            <v>4.666666666666667</v>
          </cell>
          <cell r="Z49">
            <v>4.4516129032258061</v>
          </cell>
          <cell r="AA49">
            <v>4.4193548387096779</v>
          </cell>
          <cell r="AB49">
            <v>2.833333333333333</v>
          </cell>
          <cell r="AC49">
            <v>4.096774193548387</v>
          </cell>
          <cell r="AD49">
            <v>4.8666666666666663</v>
          </cell>
          <cell r="AE49">
            <v>4.354838709677419</v>
          </cell>
          <cell r="AF49">
            <v>2.967741935483871</v>
          </cell>
          <cell r="AG49">
            <v>4.5714285714285712</v>
          </cell>
          <cell r="AH49">
            <v>3.967741935483871</v>
          </cell>
          <cell r="AI49">
            <v>3.9666666666666672</v>
          </cell>
          <cell r="AJ49">
            <v>4.612903225806452</v>
          </cell>
          <cell r="AK49">
            <v>4.7333333333333334</v>
          </cell>
          <cell r="AL49">
            <v>4.3870967741935472</v>
          </cell>
          <cell r="AM49">
            <v>4.290322580645161</v>
          </cell>
          <cell r="AN49">
            <v>4.8333333333333339</v>
          </cell>
          <cell r="AO49">
            <v>4.870967741935484</v>
          </cell>
          <cell r="AP49">
            <v>4.5666666666666664</v>
          </cell>
          <cell r="AQ49">
            <v>4.838709677419355</v>
          </cell>
          <cell r="AR49">
            <v>4.4838709677419351</v>
          </cell>
          <cell r="AS49">
            <v>4.9642857142857144</v>
          </cell>
          <cell r="AT49">
            <v>4.709677419354839</v>
          </cell>
          <cell r="AU49">
            <v>4.833333333333333</v>
          </cell>
          <cell r="AV49">
            <v>4.8064516129032251</v>
          </cell>
          <cell r="AW49">
            <v>4.3</v>
          </cell>
        </row>
        <row r="50">
          <cell r="A50" t="str">
            <v>TheHome for LW/Walpole/399Lincoln</v>
          </cell>
          <cell r="C50">
            <v>1.6774193548387095</v>
          </cell>
          <cell r="D50">
            <v>2.7333333333333329</v>
          </cell>
          <cell r="E50">
            <v>5.129032258064516</v>
          </cell>
          <cell r="F50">
            <v>4.0999999999999996</v>
          </cell>
          <cell r="G50">
            <v>3.6774193548387095</v>
          </cell>
          <cell r="H50">
            <v>3.9354838709677415</v>
          </cell>
          <cell r="I50">
            <v>4.7857142857142856</v>
          </cell>
          <cell r="J50">
            <v>2.612903225806452</v>
          </cell>
          <cell r="K50">
            <v>5.6333333333333329</v>
          </cell>
          <cell r="L50">
            <v>5.580645161290323</v>
          </cell>
          <cell r="M50">
            <v>6.0333333333333332</v>
          </cell>
          <cell r="N50">
            <v>2.8064516129032255</v>
          </cell>
          <cell r="O50">
            <v>5.193548387096774</v>
          </cell>
          <cell r="P50">
            <v>5.3</v>
          </cell>
          <cell r="Q50">
            <v>5.064516129032258</v>
          </cell>
          <cell r="R50">
            <v>6.9666666666666668</v>
          </cell>
          <cell r="S50">
            <v>5.5161290322580649</v>
          </cell>
          <cell r="T50">
            <v>6</v>
          </cell>
          <cell r="U50">
            <v>7.5172413793103452</v>
          </cell>
          <cell r="V50">
            <v>6.6451612903225801</v>
          </cell>
          <cell r="W50">
            <v>7.2666666666666675</v>
          </cell>
          <cell r="X50">
            <v>6.7096774193548381</v>
          </cell>
          <cell r="Y50">
            <v>7.1333333333333329</v>
          </cell>
          <cell r="Z50">
            <v>6.32258064516129</v>
          </cell>
          <cell r="AA50">
            <v>7.32258064516129</v>
          </cell>
          <cell r="AB50">
            <v>6.8666666666666654</v>
          </cell>
          <cell r="AC50">
            <v>6.387096774193548</v>
          </cell>
          <cell r="AD50">
            <v>7</v>
          </cell>
          <cell r="AE50">
            <v>6.2903225806451601</v>
          </cell>
          <cell r="AF50">
            <v>6.258064516129032</v>
          </cell>
          <cell r="AG50">
            <v>7.4285714285714288</v>
          </cell>
          <cell r="AH50">
            <v>7.806451612903226</v>
          </cell>
          <cell r="AI50">
            <v>7.2</v>
          </cell>
          <cell r="AJ50">
            <v>7.580645161290323</v>
          </cell>
          <cell r="AK50">
            <v>6.9</v>
          </cell>
          <cell r="AL50">
            <v>6.5806451612903221</v>
          </cell>
          <cell r="AM50">
            <v>6.1612903225806459</v>
          </cell>
          <cell r="AN50">
            <v>4.3333333333333321</v>
          </cell>
          <cell r="AO50">
            <v>6.5483870967741939</v>
          </cell>
          <cell r="AP50">
            <v>6.4666666666666668</v>
          </cell>
          <cell r="AQ50">
            <v>6.064516129032258</v>
          </cell>
          <cell r="AR50">
            <v>6.1290322580645151</v>
          </cell>
          <cell r="AS50">
            <v>6.7857142857142847</v>
          </cell>
          <cell r="AT50">
            <v>7.032258064516129</v>
          </cell>
          <cell r="AU50">
            <v>6.9</v>
          </cell>
          <cell r="AV50">
            <v>5.354838709677419</v>
          </cell>
          <cell r="AW50">
            <v>6.2333333333333334</v>
          </cell>
        </row>
        <row r="51">
          <cell r="A51" t="str">
            <v>Wayside/Framingham/1FredrickAbbotWy</v>
          </cell>
          <cell r="AI51">
            <v>1.5</v>
          </cell>
          <cell r="AJ51">
            <v>20.064516129032256</v>
          </cell>
          <cell r="AK51">
            <v>18.066666666666666</v>
          </cell>
          <cell r="AL51">
            <v>20.451612903225808</v>
          </cell>
          <cell r="AM51">
            <v>20.161290322580641</v>
          </cell>
          <cell r="AN51">
            <v>19.633333333333329</v>
          </cell>
          <cell r="AO51">
            <v>18.806451612903231</v>
          </cell>
          <cell r="AP51">
            <v>19.533333333333328</v>
          </cell>
          <cell r="AQ51">
            <v>19.419354838709683</v>
          </cell>
          <cell r="AR51">
            <v>17.419354838709676</v>
          </cell>
          <cell r="AS51">
            <v>19.178571428571431</v>
          </cell>
          <cell r="AT51">
            <v>20</v>
          </cell>
          <cell r="AU51">
            <v>19.866666666666667</v>
          </cell>
          <cell r="AV51">
            <v>19.870967741935484</v>
          </cell>
          <cell r="AW51">
            <v>20.5</v>
          </cell>
        </row>
        <row r="52">
          <cell r="A52" t="str">
            <v>Wayside/Framingham/85Edgell Rd</v>
          </cell>
          <cell r="E52">
            <v>2.258064516129032</v>
          </cell>
          <cell r="F52">
            <v>3.3333333333333335</v>
          </cell>
          <cell r="G52">
            <v>3.6774193548387095</v>
          </cell>
          <cell r="H52">
            <v>3.7741935483870965</v>
          </cell>
          <cell r="I52">
            <v>2.25</v>
          </cell>
          <cell r="J52">
            <v>3.774193548387097</v>
          </cell>
          <cell r="K52">
            <v>3.8333333333333335</v>
          </cell>
          <cell r="L52">
            <v>3.5161290322580645</v>
          </cell>
          <cell r="M52">
            <v>3.5333333333333337</v>
          </cell>
          <cell r="N52">
            <v>3.838709677419355</v>
          </cell>
          <cell r="O52">
            <v>4.0322580645161299</v>
          </cell>
          <cell r="P52">
            <v>3.9666666666666668</v>
          </cell>
          <cell r="Q52">
            <v>3.935483870967742</v>
          </cell>
          <cell r="R52">
            <v>3.7</v>
          </cell>
          <cell r="S52">
            <v>3.838709677419355</v>
          </cell>
          <cell r="T52">
            <v>3.967741935483871</v>
          </cell>
          <cell r="U52">
            <v>3.9655172413793105</v>
          </cell>
          <cell r="V52">
            <v>4</v>
          </cell>
          <cell r="W52">
            <v>4</v>
          </cell>
          <cell r="X52">
            <v>3.5161290322580645</v>
          </cell>
          <cell r="Y52">
            <v>4.6666666666666661</v>
          </cell>
          <cell r="Z52">
            <v>4.290322580645161</v>
          </cell>
          <cell r="AA52">
            <v>3.8387096774193541</v>
          </cell>
          <cell r="AB52">
            <v>4</v>
          </cell>
          <cell r="AC52">
            <v>2.7096774193548385</v>
          </cell>
          <cell r="AD52">
            <v>3.5666666666666664</v>
          </cell>
          <cell r="AE52">
            <v>3.4516129032258065</v>
          </cell>
          <cell r="AF52">
            <v>2.967741935483871</v>
          </cell>
          <cell r="AG52">
            <v>3.8928571428571428</v>
          </cell>
          <cell r="AH52">
            <v>3.935483870967742</v>
          </cell>
          <cell r="AI52">
            <v>3.6</v>
          </cell>
        </row>
        <row r="53">
          <cell r="A53" t="str">
            <v>Wayside/Framingham/98DennisonAve</v>
          </cell>
          <cell r="E53">
            <v>8.612903225806452</v>
          </cell>
          <cell r="F53">
            <v>6.9333333333333336</v>
          </cell>
          <cell r="G53">
            <v>5.612903225806452</v>
          </cell>
          <cell r="H53">
            <v>5.645161290322581</v>
          </cell>
          <cell r="I53">
            <v>8</v>
          </cell>
          <cell r="J53">
            <v>8.6129032258064537</v>
          </cell>
          <cell r="K53">
            <v>7.4333333333333345</v>
          </cell>
          <cell r="L53">
            <v>8.0967741935483879</v>
          </cell>
          <cell r="M53">
            <v>8.3333333333333339</v>
          </cell>
          <cell r="N53">
            <v>7.419354838709677</v>
          </cell>
          <cell r="O53">
            <v>7.935483870967742</v>
          </cell>
          <cell r="P53">
            <v>5.8666666666666663</v>
          </cell>
          <cell r="Q53">
            <v>7.161290322580645</v>
          </cell>
          <cell r="R53">
            <v>7.6666666666666661</v>
          </cell>
          <cell r="S53">
            <v>7.838709677419355</v>
          </cell>
          <cell r="T53">
            <v>8.3225806451612918</v>
          </cell>
          <cell r="U53">
            <v>8.3793103448275854</v>
          </cell>
          <cell r="V53">
            <v>7.354838709677419</v>
          </cell>
          <cell r="W53">
            <v>8.2333333333333343</v>
          </cell>
          <cell r="X53">
            <v>6.9677419354838701</v>
          </cell>
          <cell r="Y53">
            <v>8</v>
          </cell>
          <cell r="Z53">
            <v>8.193548387096774</v>
          </cell>
          <cell r="AA53">
            <v>7.193548387096774</v>
          </cell>
          <cell r="AB53">
            <v>7.6</v>
          </cell>
          <cell r="AC53">
            <v>7.0322580645161281</v>
          </cell>
          <cell r="AD53">
            <v>8.4</v>
          </cell>
          <cell r="AE53">
            <v>7.129032258064516</v>
          </cell>
          <cell r="AF53">
            <v>6.6129032258064511</v>
          </cell>
          <cell r="AG53">
            <v>8.25</v>
          </cell>
          <cell r="AH53">
            <v>8.1612903225806441</v>
          </cell>
          <cell r="AI53">
            <v>7.7</v>
          </cell>
        </row>
        <row r="54">
          <cell r="A54" t="str">
            <v>Wayside/Waltham/558WaverleyOaksRd</v>
          </cell>
          <cell r="E54">
            <v>5.354838709677419</v>
          </cell>
          <cell r="F54">
            <v>5.4333333333333336</v>
          </cell>
          <cell r="G54">
            <v>6.0967741935483861</v>
          </cell>
          <cell r="H54">
            <v>7.6774193548387082</v>
          </cell>
          <cell r="I54">
            <v>6.9285714285714288</v>
          </cell>
          <cell r="J54">
            <v>8.3548387096774182</v>
          </cell>
          <cell r="K54">
            <v>8.2333333333333325</v>
          </cell>
          <cell r="L54">
            <v>7.3870967741935489</v>
          </cell>
          <cell r="M54">
            <v>7.833333333333333</v>
          </cell>
          <cell r="N54">
            <v>7.161290322580645</v>
          </cell>
          <cell r="O54">
            <v>6.6451612903225801</v>
          </cell>
          <cell r="P54">
            <v>6.0333333333333332</v>
          </cell>
          <cell r="Q54">
            <v>7.8064516129032251</v>
          </cell>
          <cell r="R54">
            <v>6.5</v>
          </cell>
          <cell r="S54">
            <v>6.6774193548387109</v>
          </cell>
          <cell r="T54">
            <v>7.4838709677419359</v>
          </cell>
          <cell r="U54">
            <v>7.5862068965517251</v>
          </cell>
          <cell r="V54">
            <v>6.4838709677419351</v>
          </cell>
          <cell r="W54">
            <v>7.5333333333333332</v>
          </cell>
          <cell r="X54">
            <v>7.4838709677419359</v>
          </cell>
          <cell r="Y54">
            <v>6.7666666666666657</v>
          </cell>
          <cell r="Z54">
            <v>7.612903225806452</v>
          </cell>
          <cell r="AA54">
            <v>8.1290322580645178</v>
          </cell>
          <cell r="AB54">
            <v>8.8333333333333321</v>
          </cell>
          <cell r="AC54">
            <v>7.4516129032258069</v>
          </cell>
          <cell r="AD54">
            <v>5.5666666666666664</v>
          </cell>
          <cell r="AE54">
            <v>7</v>
          </cell>
          <cell r="AF54">
            <v>7.5483870967741922</v>
          </cell>
          <cell r="AG54">
            <v>7.1785714285714279</v>
          </cell>
          <cell r="AH54">
            <v>8.0322580645161281</v>
          </cell>
          <cell r="AI54">
            <v>5.6333333333333346</v>
          </cell>
        </row>
        <row r="55">
          <cell r="A55" t="str">
            <v>YOU / Boylston / 1 Elmwood Place</v>
          </cell>
          <cell r="B55">
            <v>7.9354838709677411</v>
          </cell>
          <cell r="C55">
            <v>8.4838709677419359</v>
          </cell>
          <cell r="D55">
            <v>8.8666666666666654</v>
          </cell>
          <cell r="E55">
            <v>8.4193548387096779</v>
          </cell>
          <cell r="F55">
            <v>7.5333333333333332</v>
          </cell>
          <cell r="G55">
            <v>7</v>
          </cell>
          <cell r="H55">
            <v>7.806451612903226</v>
          </cell>
          <cell r="I55">
            <v>7.75</v>
          </cell>
          <cell r="J55">
            <v>7</v>
          </cell>
          <cell r="K55">
            <v>8.3000000000000007</v>
          </cell>
          <cell r="L55">
            <v>8.3548387096774182</v>
          </cell>
          <cell r="M55">
            <v>8.8333333333333339</v>
          </cell>
          <cell r="N55">
            <v>8.935483870967742</v>
          </cell>
          <cell r="O55">
            <v>8.7096774193548381</v>
          </cell>
          <cell r="P55">
            <v>8.033333333333335</v>
          </cell>
          <cell r="Q55">
            <v>9</v>
          </cell>
          <cell r="R55">
            <v>8.1</v>
          </cell>
          <cell r="S55">
            <v>8.9677419354838719</v>
          </cell>
          <cell r="T55">
            <v>7.838709677419355</v>
          </cell>
          <cell r="U55">
            <v>9</v>
          </cell>
          <cell r="V55">
            <v>8.806451612903226</v>
          </cell>
          <cell r="W55">
            <v>8.9333333333333336</v>
          </cell>
          <cell r="X55">
            <v>9</v>
          </cell>
          <cell r="Y55">
            <v>7.9333333333333336</v>
          </cell>
          <cell r="Z55">
            <v>7.9032258064516121</v>
          </cell>
          <cell r="AA55">
            <v>6.8709677419354831</v>
          </cell>
          <cell r="AB55">
            <v>7.9333333333333336</v>
          </cell>
          <cell r="AC55">
            <v>7.4838709677419351</v>
          </cell>
          <cell r="AD55">
            <v>7.3666666666666663</v>
          </cell>
          <cell r="AE55">
            <v>7.6451612903225801</v>
          </cell>
          <cell r="AF55">
            <v>7.612903225806452</v>
          </cell>
          <cell r="AG55">
            <v>7.9285714285714288</v>
          </cell>
          <cell r="AH55">
            <v>7.67741935483871</v>
          </cell>
          <cell r="AI55">
            <v>8.1</v>
          </cell>
          <cell r="AJ55">
            <v>8.387096774193548</v>
          </cell>
          <cell r="AK55">
            <v>8.466666666666665</v>
          </cell>
          <cell r="AL55">
            <v>7.8387096774193541</v>
          </cell>
          <cell r="AM55">
            <v>8.1290322580645178</v>
          </cell>
          <cell r="AN55">
            <v>7.8666666666666671</v>
          </cell>
          <cell r="AO55">
            <v>8.4516129032258078</v>
          </cell>
          <cell r="AP55">
            <v>7.3666666666666654</v>
          </cell>
          <cell r="AQ55">
            <v>6.9677419354838701</v>
          </cell>
          <cell r="AR55">
            <v>6.967741935483871</v>
          </cell>
          <cell r="AS55">
            <v>8.5357142857142847</v>
          </cell>
          <cell r="AT55">
            <v>8.0967741935483861</v>
          </cell>
          <cell r="AU55">
            <v>7.2333333333333334</v>
          </cell>
          <cell r="AV55">
            <v>8.4516129032258078</v>
          </cell>
          <cell r="AW55">
            <v>7.3333333333333321</v>
          </cell>
        </row>
        <row r="56">
          <cell r="A56" t="str">
            <v>YOU / Worcester / 37 Boylston</v>
          </cell>
          <cell r="B56">
            <v>4.645161290322581</v>
          </cell>
          <cell r="C56">
            <v>5.5161290322580649</v>
          </cell>
          <cell r="D56">
            <v>5.9</v>
          </cell>
          <cell r="E56">
            <v>5.935483870967742</v>
          </cell>
          <cell r="F56">
            <v>5.7</v>
          </cell>
          <cell r="G56">
            <v>5.419354838709677</v>
          </cell>
          <cell r="H56">
            <v>6.387096774193548</v>
          </cell>
          <cell r="I56">
            <v>6.3214285714285712</v>
          </cell>
          <cell r="J56">
            <v>7.806451612903226</v>
          </cell>
          <cell r="K56">
            <v>6.5333333333333341</v>
          </cell>
          <cell r="L56">
            <v>6</v>
          </cell>
          <cell r="M56">
            <v>5.5333333333333332</v>
          </cell>
          <cell r="N56">
            <v>5.5483870967741939</v>
          </cell>
          <cell r="O56">
            <v>5.741935483870968</v>
          </cell>
          <cell r="P56">
            <v>5.7666666666666666</v>
          </cell>
          <cell r="Q56">
            <v>6</v>
          </cell>
          <cell r="R56">
            <v>6</v>
          </cell>
          <cell r="S56">
            <v>5.645161290322581</v>
          </cell>
          <cell r="T56">
            <v>5.5161290322580641</v>
          </cell>
          <cell r="U56">
            <v>5.6551724137931032</v>
          </cell>
          <cell r="V56">
            <v>5.419354838709677</v>
          </cell>
          <cell r="W56">
            <v>5.9666666666666668</v>
          </cell>
          <cell r="X56">
            <v>5.967741935483871</v>
          </cell>
          <cell r="Y56">
            <v>5.8333333333333339</v>
          </cell>
          <cell r="Z56">
            <v>5.5806451612903221</v>
          </cell>
          <cell r="AA56">
            <v>6.774193548387097</v>
          </cell>
          <cell r="AB56">
            <v>6.9666666666666668</v>
          </cell>
          <cell r="AC56">
            <v>5.387096774193548</v>
          </cell>
          <cell r="AD56">
            <v>5.5</v>
          </cell>
          <cell r="AE56">
            <v>5.32258064516129</v>
          </cell>
          <cell r="AF56">
            <v>7</v>
          </cell>
          <cell r="AG56">
            <v>6.7857142857142856</v>
          </cell>
          <cell r="AH56">
            <v>6.4516129032258069</v>
          </cell>
          <cell r="AI56">
            <v>5.166666666666667</v>
          </cell>
          <cell r="AJ56">
            <v>5.064516129032258</v>
          </cell>
          <cell r="AK56">
            <v>5.8</v>
          </cell>
          <cell r="AL56">
            <v>5.67741935483871</v>
          </cell>
          <cell r="AM56">
            <v>5.838709677419355</v>
          </cell>
          <cell r="AN56">
            <v>4.9333333333333336</v>
          </cell>
          <cell r="AO56">
            <v>5.67741935483871</v>
          </cell>
          <cell r="AP56">
            <v>5.7</v>
          </cell>
          <cell r="AQ56">
            <v>5.032258064516129</v>
          </cell>
          <cell r="AR56">
            <v>4.967741935483871</v>
          </cell>
          <cell r="AS56">
            <v>4.8571428571428577</v>
          </cell>
          <cell r="AT56">
            <v>4.935483870967742</v>
          </cell>
          <cell r="AU56">
            <v>4.0999999999999996</v>
          </cell>
          <cell r="AV56">
            <v>4.870967741935484</v>
          </cell>
          <cell r="AW56">
            <v>4.0333333333333332</v>
          </cell>
        </row>
        <row r="263">
          <cell r="C263" t="str">
            <v>Bay State CS / Plymouth / 475 State 1</v>
          </cell>
          <cell r="D263" t="str">
            <v>Brockton Area Office</v>
          </cell>
          <cell r="AA263">
            <v>6.4516129032258063E-2</v>
          </cell>
          <cell r="AB263">
            <v>1</v>
          </cell>
          <cell r="AC263">
            <v>6.4516129032258063E-2</v>
          </cell>
          <cell r="AG263">
            <v>0.46666666666666667</v>
          </cell>
          <cell r="AH263">
            <v>3.2258064516129031E-2</v>
          </cell>
          <cell r="AJ263">
            <v>0.6428571428571429</v>
          </cell>
          <cell r="AK263">
            <v>1.3870967741935485</v>
          </cell>
          <cell r="AL263">
            <v>0.43333333333333335</v>
          </cell>
          <cell r="AM263">
            <v>1.032258064516129</v>
          </cell>
          <cell r="AN263">
            <v>1.1000000000000001</v>
          </cell>
          <cell r="AO263">
            <v>1</v>
          </cell>
          <cell r="AP263">
            <v>0.41935483870967744</v>
          </cell>
          <cell r="AS263">
            <v>0.36666666666666664</v>
          </cell>
          <cell r="AU263">
            <v>0.77419354838709675</v>
          </cell>
          <cell r="AV263">
            <v>1</v>
          </cell>
          <cell r="AW263">
            <v>1</v>
          </cell>
          <cell r="AX263">
            <v>0.73333333333333328</v>
          </cell>
          <cell r="AY263">
            <v>1</v>
          </cell>
          <cell r="AZ263">
            <v>1</v>
          </cell>
        </row>
        <row r="264">
          <cell r="C264" t="str">
            <v>Bay State CS / Plymouth / 475 State 2</v>
          </cell>
          <cell r="D264" t="str">
            <v>Cape Cod Area Office</v>
          </cell>
          <cell r="AT264">
            <v>9.6774193548387094E-2</v>
          </cell>
          <cell r="AW264">
            <v>1.3870967741935485</v>
          </cell>
          <cell r="AX264">
            <v>1.0333333333333334</v>
          </cell>
          <cell r="AY264">
            <v>1</v>
          </cell>
          <cell r="AZ264">
            <v>0.13333333333333333</v>
          </cell>
        </row>
        <row r="265">
          <cell r="C265" t="str">
            <v>Bay State CS / Plymouth / 475 State 3</v>
          </cell>
          <cell r="D265" t="str">
            <v>Coastal Area Office</v>
          </cell>
          <cell r="Q265">
            <v>0.12903225806451613</v>
          </cell>
          <cell r="W265">
            <v>0.67741935483870963</v>
          </cell>
          <cell r="X265">
            <v>0.41379310344827591</v>
          </cell>
          <cell r="AD265">
            <v>6.4516129032258063E-2</v>
          </cell>
        </row>
        <row r="266">
          <cell r="C266" t="str">
            <v>Bay State CS / Plymouth / 475 State 4</v>
          </cell>
          <cell r="D266" t="str">
            <v>Fall River Area Office</v>
          </cell>
          <cell r="S266">
            <v>0.2</v>
          </cell>
          <cell r="T266">
            <v>0.35483870967741937</v>
          </cell>
          <cell r="AA266">
            <v>9.6774193548387094E-2</v>
          </cell>
          <cell r="AB266">
            <v>3.3333333333333333E-2</v>
          </cell>
          <cell r="AD266">
            <v>0.32258064516129031</v>
          </cell>
          <cell r="AX266">
            <v>0.43333333333333335</v>
          </cell>
          <cell r="AZ266">
            <v>0.2</v>
          </cell>
        </row>
        <row r="267">
          <cell r="C267" t="str">
            <v>Bay State CS / Plymouth / 475 State 5</v>
          </cell>
          <cell r="D267" t="str">
            <v>New Bedford Area Office</v>
          </cell>
          <cell r="AK267">
            <v>6.4516129032258063E-2</v>
          </cell>
          <cell r="AL267">
            <v>0.43333333333333329</v>
          </cell>
          <cell r="AN267">
            <v>0.16666666666666666</v>
          </cell>
          <cell r="AO267">
            <v>9.6774193548387094E-2</v>
          </cell>
          <cell r="AR267">
            <v>0.16129032258064516</v>
          </cell>
          <cell r="AT267">
            <v>0.967741935483871</v>
          </cell>
          <cell r="AU267">
            <v>1.2903225806451613</v>
          </cell>
          <cell r="AV267">
            <v>1.7857142857142856</v>
          </cell>
          <cell r="AX267">
            <v>6.6666666666666666E-2</v>
          </cell>
          <cell r="AY267">
            <v>0.74193548387096775</v>
          </cell>
          <cell r="AZ267">
            <v>1.0666666666666667</v>
          </cell>
        </row>
        <row r="268">
          <cell r="C268" t="str">
            <v>Bay State CS / Plymouth / 475 State 6</v>
          </cell>
          <cell r="D268" t="str">
            <v>Plymouth Area Office</v>
          </cell>
          <cell r="O268">
            <v>9.6774193548387094E-2</v>
          </cell>
          <cell r="P268">
            <v>5.7</v>
          </cell>
          <cell r="Q268">
            <v>8.5806451612903221</v>
          </cell>
          <cell r="R268">
            <v>8</v>
          </cell>
          <cell r="S268">
            <v>4.8333333333333321</v>
          </cell>
          <cell r="T268">
            <v>9.9354838709677402</v>
          </cell>
          <cell r="U268">
            <v>11.366666666666667</v>
          </cell>
          <cell r="V268">
            <v>10.61290322580645</v>
          </cell>
          <cell r="W268">
            <v>10.225806451612904</v>
          </cell>
          <cell r="X268">
            <v>8.4482758620689662</v>
          </cell>
          <cell r="Y268">
            <v>10.870967741935482</v>
          </cell>
          <cell r="Z268">
            <v>12.066666666666666</v>
          </cell>
          <cell r="AA268">
            <v>10</v>
          </cell>
          <cell r="AB268">
            <v>10.3</v>
          </cell>
          <cell r="AC268">
            <v>10.387096774193548</v>
          </cell>
          <cell r="AD268">
            <v>10.129032258064516</v>
          </cell>
          <cell r="AE268">
            <v>10.933333333333334</v>
          </cell>
          <cell r="AF268">
            <v>9.9677419354838701</v>
          </cell>
          <cell r="AG268">
            <v>9.0666666666666664</v>
          </cell>
          <cell r="AH268">
            <v>11.258064516129032</v>
          </cell>
          <cell r="AI268">
            <v>10.870967741935484</v>
          </cell>
          <cell r="AJ268">
            <v>7.7857142857142865</v>
          </cell>
          <cell r="AK268">
            <v>8.0322580645161281</v>
          </cell>
          <cell r="AL268">
            <v>9.9</v>
          </cell>
          <cell r="AM268">
            <v>7.806451612903226</v>
          </cell>
          <cell r="AN268">
            <v>8.2333333333333325</v>
          </cell>
          <cell r="AO268">
            <v>5.870967741935484</v>
          </cell>
          <cell r="AP268">
            <v>9.0645161290322598</v>
          </cell>
          <cell r="AQ268">
            <v>9.6999999999999993</v>
          </cell>
          <cell r="AR268">
            <v>9.935483870967742</v>
          </cell>
          <cell r="AS268">
            <v>8.4666666666666668</v>
          </cell>
          <cell r="AT268">
            <v>7.8387096774193541</v>
          </cell>
          <cell r="AU268">
            <v>6.8387096774193541</v>
          </cell>
          <cell r="AV268">
            <v>6.5357142857142856</v>
          </cell>
          <cell r="AW268">
            <v>4.161290322580645</v>
          </cell>
          <cell r="AX268">
            <v>4.8666666666666663</v>
          </cell>
          <cell r="AY268">
            <v>8.7096774193548381</v>
          </cell>
          <cell r="AZ268">
            <v>9.1</v>
          </cell>
        </row>
        <row r="269">
          <cell r="C269" t="str">
            <v>Bay State CS / Plymouth / 475 State 7</v>
          </cell>
          <cell r="D269" t="str">
            <v>Solutions for Living (PAS SE)</v>
          </cell>
          <cell r="AF269">
            <v>0.93548387096774188</v>
          </cell>
          <cell r="AG269">
            <v>0.5</v>
          </cell>
          <cell r="AN269">
            <v>0.23333333333333334</v>
          </cell>
          <cell r="AO269">
            <v>0.16129032258064516</v>
          </cell>
          <cell r="AX269">
            <v>0.2</v>
          </cell>
        </row>
        <row r="270">
          <cell r="C270" t="str">
            <v>Bay State CS / Plymouth / 475 State 8</v>
          </cell>
          <cell r="D270" t="str">
            <v>Taunton/Attleboro Area Office</v>
          </cell>
          <cell r="T270">
            <v>0.16129032258064516</v>
          </cell>
          <cell r="AA270">
            <v>9.6774193548387094E-2</v>
          </cell>
        </row>
        <row r="271">
          <cell r="C271" t="str">
            <v>Bay State CS / S.Weymouth/ 911 Main 1</v>
          </cell>
          <cell r="D271" t="str">
            <v>Arlington Area Office</v>
          </cell>
          <cell r="G271">
            <v>6.6666666666666666E-2</v>
          </cell>
          <cell r="H271">
            <v>9.6774193548387094E-2</v>
          </cell>
          <cell r="T271">
            <v>6.4516129032258063E-2</v>
          </cell>
          <cell r="U271">
            <v>0.96666666666666667</v>
          </cell>
          <cell r="V271">
            <v>0.32258064516129031</v>
          </cell>
          <cell r="X271">
            <v>3.4482758620689655E-2</v>
          </cell>
          <cell r="Y271">
            <v>6.4516129032258063E-2</v>
          </cell>
          <cell r="AB271">
            <v>3.3333333333333333E-2</v>
          </cell>
          <cell r="AP271">
            <v>0.12903225806451613</v>
          </cell>
        </row>
        <row r="272">
          <cell r="C272" t="str">
            <v>Bay State CS / S.Weymouth/ 911 Main 2</v>
          </cell>
          <cell r="D272" t="str">
            <v>Brockton Area Office</v>
          </cell>
          <cell r="AM272">
            <v>6.4516129032258063E-2</v>
          </cell>
          <cell r="AO272">
            <v>0.80645161290322576</v>
          </cell>
          <cell r="AP272">
            <v>0.70967741935483875</v>
          </cell>
          <cell r="AQ272">
            <v>0.9</v>
          </cell>
          <cell r="AU272">
            <v>3.2258064516129031E-2</v>
          </cell>
          <cell r="AV272">
            <v>0.42857142857142855</v>
          </cell>
          <cell r="AX272">
            <v>0.53333333333333333</v>
          </cell>
          <cell r="AY272">
            <v>0.41935483870967744</v>
          </cell>
        </row>
        <row r="273">
          <cell r="C273" t="str">
            <v>Bay State CS / S.Weymouth/ 911 Main 3</v>
          </cell>
          <cell r="D273" t="str">
            <v>Cambridge Area Office</v>
          </cell>
          <cell r="H273">
            <v>0.19354838709677419</v>
          </cell>
          <cell r="AY273">
            <v>0.67741935483870963</v>
          </cell>
          <cell r="AZ273">
            <v>0.3</v>
          </cell>
        </row>
        <row r="274">
          <cell r="C274" t="str">
            <v>Bay State CS / S.Weymouth/ 911 Main 4</v>
          </cell>
          <cell r="D274" t="str">
            <v>Cape Cod Area Office</v>
          </cell>
          <cell r="U274">
            <v>3.3333333333333333E-2</v>
          </cell>
        </row>
        <row r="275">
          <cell r="C275" t="str">
            <v>Bay State CS / S.Weymouth/ 911 Main 5</v>
          </cell>
          <cell r="D275" t="str">
            <v>Coastal Area Office</v>
          </cell>
          <cell r="G275">
            <v>5.7333333333333334</v>
          </cell>
          <cell r="H275">
            <v>5.7419354838709671</v>
          </cell>
          <cell r="I275">
            <v>8.2666666666666675</v>
          </cell>
          <cell r="J275">
            <v>7.6774193548387091</v>
          </cell>
          <cell r="K275">
            <v>7</v>
          </cell>
          <cell r="L275">
            <v>5.5</v>
          </cell>
          <cell r="M275">
            <v>7.4516129032258061</v>
          </cell>
          <cell r="N275">
            <v>8.6333333333333329</v>
          </cell>
          <cell r="O275">
            <v>7.67741935483871</v>
          </cell>
          <cell r="P275">
            <v>8.3333333333333321</v>
          </cell>
          <cell r="Q275">
            <v>7.9677419354838692</v>
          </cell>
          <cell r="R275">
            <v>8.258064516129032</v>
          </cell>
          <cell r="S275">
            <v>7.6</v>
          </cell>
          <cell r="T275">
            <v>7.9677419354838701</v>
          </cell>
          <cell r="U275">
            <v>7.8</v>
          </cell>
          <cell r="V275">
            <v>8.2903225806451601</v>
          </cell>
          <cell r="W275">
            <v>7.7741935483870961</v>
          </cell>
          <cell r="X275">
            <v>7.2758620689655169</v>
          </cell>
          <cell r="Y275">
            <v>7</v>
          </cell>
          <cell r="Z275">
            <v>7.6333333333333346</v>
          </cell>
          <cell r="AA275">
            <v>7.4516129032258052</v>
          </cell>
          <cell r="AB275">
            <v>7.6</v>
          </cell>
          <cell r="AC275">
            <v>7.612903225806452</v>
          </cell>
          <cell r="AD275">
            <v>5.064516129032258</v>
          </cell>
          <cell r="AE275">
            <v>5.6333333333333329</v>
          </cell>
          <cell r="AF275">
            <v>7.064516129032258</v>
          </cell>
          <cell r="AG275">
            <v>8.6999999999999993</v>
          </cell>
          <cell r="AH275">
            <v>7.935483870967742</v>
          </cell>
          <cell r="AI275">
            <v>7.6774193548387082</v>
          </cell>
          <cell r="AJ275">
            <v>6.5714285714285703</v>
          </cell>
          <cell r="AK275">
            <v>8</v>
          </cell>
          <cell r="AL275">
            <v>8.7333333333333325</v>
          </cell>
          <cell r="AM275">
            <v>5.225806451612903</v>
          </cell>
          <cell r="AN275">
            <v>8</v>
          </cell>
          <cell r="AO275">
            <v>5.4193548387096779</v>
          </cell>
          <cell r="AP275">
            <v>4.0645161290322571</v>
          </cell>
          <cell r="AQ275">
            <v>7.7</v>
          </cell>
          <cell r="AR275">
            <v>6.3548387096774182</v>
          </cell>
          <cell r="AS275">
            <v>6.3666666666666671</v>
          </cell>
          <cell r="AT275">
            <v>6.5483870967741939</v>
          </cell>
          <cell r="AU275">
            <v>5.1935483870967731</v>
          </cell>
          <cell r="AV275">
            <v>7.2857142857142865</v>
          </cell>
          <cell r="AW275">
            <v>7.5161290322580641</v>
          </cell>
          <cell r="AX275">
            <v>6.4</v>
          </cell>
          <cell r="AY275">
            <v>4.161290322580645</v>
          </cell>
          <cell r="AZ275">
            <v>7.4666666666666668</v>
          </cell>
        </row>
        <row r="276">
          <cell r="C276" t="str">
            <v>Bay State CS / S.Weymouth/ 911 Main 6</v>
          </cell>
          <cell r="D276" t="str">
            <v>Communities For People (Adop)</v>
          </cell>
          <cell r="AC276">
            <v>1</v>
          </cell>
          <cell r="AD276">
            <v>0.41935483870967744</v>
          </cell>
        </row>
        <row r="277">
          <cell r="C277" t="str">
            <v>Bay State CS / S.Weymouth/ 911 Main 7</v>
          </cell>
          <cell r="D277" t="str">
            <v>Dimock St. Area Office</v>
          </cell>
          <cell r="L277">
            <v>0.17857142857142855</v>
          </cell>
          <cell r="T277">
            <v>6.4516129032258063E-2</v>
          </cell>
        </row>
        <row r="278">
          <cell r="C278" t="str">
            <v>Bay State CS / S.Weymouth/ 911 Main 8</v>
          </cell>
          <cell r="D278" t="str">
            <v>Framingham Area Office</v>
          </cell>
          <cell r="G278">
            <v>0.16666666666666666</v>
          </cell>
          <cell r="AK278">
            <v>3.2258064516129031E-2</v>
          </cell>
          <cell r="AM278">
            <v>0.38709677419354838</v>
          </cell>
          <cell r="AN278">
            <v>6.6666666666666666E-2</v>
          </cell>
          <cell r="AP278">
            <v>0.25806451612903225</v>
          </cell>
          <cell r="AS278">
            <v>1.4666666666666668</v>
          </cell>
          <cell r="AT278">
            <v>0.32258064516129031</v>
          </cell>
        </row>
        <row r="279">
          <cell r="C279" t="str">
            <v>Bay State CS / S.Weymouth/ 911 Main 9</v>
          </cell>
          <cell r="D279" t="str">
            <v>Harbor Area Office</v>
          </cell>
          <cell r="AI279">
            <v>0.12903225806451613</v>
          </cell>
          <cell r="AO279">
            <v>9.6774193548387094E-2</v>
          </cell>
        </row>
        <row r="280">
          <cell r="C280" t="str">
            <v>Bay State CS / S.Weymouth/ 911 Main 10</v>
          </cell>
          <cell r="D280" t="str">
            <v>Hyde Park Area Office</v>
          </cell>
          <cell r="AL280">
            <v>0.13333333333333333</v>
          </cell>
        </row>
        <row r="281">
          <cell r="C281" t="str">
            <v>Bay State CS / S.Weymouth/ 911 Main 11</v>
          </cell>
          <cell r="D281" t="str">
            <v>Lynn Area Office</v>
          </cell>
          <cell r="AF281">
            <v>0.70967741935483875</v>
          </cell>
        </row>
        <row r="282">
          <cell r="C282" t="str">
            <v>Bay State CS / S.Weymouth/ 911 Main 12</v>
          </cell>
          <cell r="D282" t="str">
            <v>Malden Area Office</v>
          </cell>
          <cell r="H282">
            <v>3.2258064516129031E-2</v>
          </cell>
          <cell r="AK282">
            <v>6.4516129032258063E-2</v>
          </cell>
          <cell r="AM282">
            <v>9.6774193548387094E-2</v>
          </cell>
        </row>
        <row r="283">
          <cell r="C283" t="str">
            <v>Bay State CS / S.Weymouth/ 911 Main 13</v>
          </cell>
          <cell r="D283" t="str">
            <v>Plymouth Area Office</v>
          </cell>
          <cell r="K283">
            <v>0.45161290322580644</v>
          </cell>
          <cell r="L283">
            <v>1</v>
          </cell>
          <cell r="M283">
            <v>0.35483870967741937</v>
          </cell>
          <cell r="W283">
            <v>0.67741935483870963</v>
          </cell>
        </row>
        <row r="284">
          <cell r="C284" t="str">
            <v>Bay State CS / S.Weymouth/ 911 Main 14</v>
          </cell>
          <cell r="D284" t="str">
            <v>Worcester East Area Office</v>
          </cell>
          <cell r="AM284">
            <v>0.29032258064516131</v>
          </cell>
        </row>
        <row r="285">
          <cell r="C285" t="str">
            <v>Brandon/Natick/27Winter St 1</v>
          </cell>
          <cell r="D285" t="str">
            <v>Arlington Area Office</v>
          </cell>
          <cell r="G285">
            <v>0.43333333333333335</v>
          </cell>
          <cell r="H285">
            <v>0.64516129032258063</v>
          </cell>
          <cell r="I285">
            <v>0.6</v>
          </cell>
          <cell r="J285">
            <v>1</v>
          </cell>
          <cell r="K285">
            <v>1</v>
          </cell>
          <cell r="L285">
            <v>1.3214285714285714</v>
          </cell>
          <cell r="M285">
            <v>0.54838709677419351</v>
          </cell>
          <cell r="N285">
            <v>0.13333333333333333</v>
          </cell>
          <cell r="O285">
            <v>1</v>
          </cell>
          <cell r="P285">
            <v>1</v>
          </cell>
          <cell r="Q285">
            <v>1</v>
          </cell>
          <cell r="R285">
            <v>0.967741935483871</v>
          </cell>
          <cell r="S285">
            <v>1</v>
          </cell>
          <cell r="T285">
            <v>0.93548387096774188</v>
          </cell>
          <cell r="U285">
            <v>0.96666666666666667</v>
          </cell>
          <cell r="V285">
            <v>0.90322580645161288</v>
          </cell>
          <cell r="W285">
            <v>1</v>
          </cell>
          <cell r="X285">
            <v>1</v>
          </cell>
          <cell r="Y285">
            <v>0.22580645161290322</v>
          </cell>
          <cell r="Z285">
            <v>1.3</v>
          </cell>
          <cell r="AA285">
            <v>1.2258064516129032</v>
          </cell>
          <cell r="AB285">
            <v>0.93333333333333335</v>
          </cell>
          <cell r="AC285">
            <v>1</v>
          </cell>
          <cell r="AD285">
            <v>1</v>
          </cell>
          <cell r="AE285">
            <v>1</v>
          </cell>
          <cell r="AF285">
            <v>1.3225806451612903</v>
          </cell>
          <cell r="AG285">
            <v>1.9666666666666668</v>
          </cell>
          <cell r="AH285">
            <v>1.5806451612903225</v>
          </cell>
          <cell r="AI285">
            <v>0.87096774193548387</v>
          </cell>
          <cell r="AJ285">
            <v>1</v>
          </cell>
          <cell r="AK285">
            <v>0.83870967741935487</v>
          </cell>
          <cell r="AL285">
            <v>0.43333333333333335</v>
          </cell>
          <cell r="AM285">
            <v>0.77419354838709675</v>
          </cell>
          <cell r="AN285">
            <v>1.1000000000000001</v>
          </cell>
          <cell r="AO285">
            <v>1</v>
          </cell>
          <cell r="AP285">
            <v>1</v>
          </cell>
          <cell r="AQ285">
            <v>1</v>
          </cell>
          <cell r="AR285">
            <v>1</v>
          </cell>
          <cell r="AS285">
            <v>1.2</v>
          </cell>
          <cell r="AT285">
            <v>1.096774193548387</v>
          </cell>
          <cell r="AU285">
            <v>0.87096774193548387</v>
          </cell>
          <cell r="AV285">
            <v>0.7142857142857143</v>
          </cell>
          <cell r="AW285">
            <v>2.064516129032258</v>
          </cell>
          <cell r="AX285">
            <v>2</v>
          </cell>
          <cell r="AY285">
            <v>0.54838709677419351</v>
          </cell>
          <cell r="AZ285">
            <v>1</v>
          </cell>
        </row>
        <row r="286">
          <cell r="C286" t="str">
            <v>Brandon/Natick/27Winter St 2</v>
          </cell>
          <cell r="D286" t="str">
            <v>Cambridge Area Office</v>
          </cell>
          <cell r="G286">
            <v>0.6333333333333333</v>
          </cell>
          <cell r="H286">
            <v>1.096774193548387</v>
          </cell>
          <cell r="I286">
            <v>0.7</v>
          </cell>
          <cell r="J286">
            <v>1</v>
          </cell>
          <cell r="K286">
            <v>0.77419354838709675</v>
          </cell>
          <cell r="L286">
            <v>1</v>
          </cell>
          <cell r="M286">
            <v>0.96774193548387089</v>
          </cell>
          <cell r="N286">
            <v>1.1000000000000001</v>
          </cell>
          <cell r="O286">
            <v>0.80645161290322576</v>
          </cell>
          <cell r="P286">
            <v>1</v>
          </cell>
          <cell r="Q286">
            <v>1</v>
          </cell>
          <cell r="R286">
            <v>0.5161290322580645</v>
          </cell>
          <cell r="S286">
            <v>0.13333333333333333</v>
          </cell>
          <cell r="T286">
            <v>0.87096774193548387</v>
          </cell>
          <cell r="U286">
            <v>1</v>
          </cell>
          <cell r="V286">
            <v>1</v>
          </cell>
          <cell r="W286">
            <v>1</v>
          </cell>
          <cell r="X286">
            <v>0.7931034482758621</v>
          </cell>
          <cell r="Y286">
            <v>1</v>
          </cell>
          <cell r="Z286">
            <v>0.73333333333333328</v>
          </cell>
          <cell r="AB286">
            <v>0.6333333333333333</v>
          </cell>
          <cell r="AC286">
            <v>1</v>
          </cell>
          <cell r="AD286">
            <v>0.61290322580645162</v>
          </cell>
          <cell r="AF286">
            <v>0.74193548387096775</v>
          </cell>
          <cell r="AG286">
            <v>0.8666666666666667</v>
          </cell>
          <cell r="AH286">
            <v>1</v>
          </cell>
          <cell r="AI286">
            <v>0.80645161290322576</v>
          </cell>
          <cell r="AJ286">
            <v>0.89285714285714279</v>
          </cell>
          <cell r="AK286">
            <v>0.4838709677419355</v>
          </cell>
          <cell r="AL286">
            <v>0.93333333333333335</v>
          </cell>
          <cell r="AM286">
            <v>1</v>
          </cell>
          <cell r="AN286">
            <v>0.43333333333333335</v>
          </cell>
          <cell r="AO286">
            <v>0.90322580645161288</v>
          </cell>
          <cell r="AP286">
            <v>0.61290322580645162</v>
          </cell>
          <cell r="AQ286">
            <v>0.8</v>
          </cell>
          <cell r="AR286">
            <v>1</v>
          </cell>
          <cell r="AS286">
            <v>1</v>
          </cell>
          <cell r="AT286">
            <v>1</v>
          </cell>
          <cell r="AU286">
            <v>1</v>
          </cell>
          <cell r="AV286">
            <v>0.8214285714285714</v>
          </cell>
          <cell r="AW286">
            <v>0.74193548387096775</v>
          </cell>
          <cell r="AX286">
            <v>1</v>
          </cell>
          <cell r="AY286">
            <v>0.967741935483871</v>
          </cell>
          <cell r="AZ286">
            <v>1</v>
          </cell>
        </row>
        <row r="287">
          <cell r="C287" t="str">
            <v>Brandon/Natick/27Winter St 3</v>
          </cell>
          <cell r="D287" t="str">
            <v>Coastal Area Office</v>
          </cell>
          <cell r="AA287">
            <v>0.58064516129032262</v>
          </cell>
          <cell r="AB287">
            <v>1</v>
          </cell>
          <cell r="AC287">
            <v>0.967741935483871</v>
          </cell>
          <cell r="AL287">
            <v>0.46666666666666667</v>
          </cell>
          <cell r="AM287">
            <v>1</v>
          </cell>
          <cell r="AN287">
            <v>1</v>
          </cell>
          <cell r="AO287">
            <v>0.19354838709677419</v>
          </cell>
        </row>
        <row r="288">
          <cell r="C288" t="str">
            <v>Brandon/Natick/27Winter St 4</v>
          </cell>
          <cell r="D288" t="str">
            <v>Dimock St. Area Office</v>
          </cell>
          <cell r="K288">
            <v>0.77419354838709675</v>
          </cell>
          <cell r="L288">
            <v>0.75</v>
          </cell>
          <cell r="M288">
            <v>0.77419354838709675</v>
          </cell>
          <cell r="N288">
            <v>0.3</v>
          </cell>
          <cell r="V288">
            <v>0.4838709677419355</v>
          </cell>
          <cell r="W288">
            <v>1</v>
          </cell>
          <cell r="X288">
            <v>0.24137931034482757</v>
          </cell>
          <cell r="Y288">
            <v>1.129032258064516</v>
          </cell>
          <cell r="Z288">
            <v>1.2666666666666666</v>
          </cell>
          <cell r="AA288">
            <v>0.25806451612903225</v>
          </cell>
          <cell r="AH288">
            <v>0.41935483870967738</v>
          </cell>
          <cell r="AI288">
            <v>1</v>
          </cell>
          <cell r="AJ288">
            <v>3.5714285714285712E-2</v>
          </cell>
          <cell r="AK288">
            <v>0.29032258064516125</v>
          </cell>
          <cell r="AL288">
            <v>1</v>
          </cell>
          <cell r="AM288">
            <v>0.96774193548387089</v>
          </cell>
          <cell r="AN288">
            <v>0.66666666666666663</v>
          </cell>
          <cell r="AO288">
            <v>9.6774193548387094E-2</v>
          </cell>
          <cell r="AP288">
            <v>0.64516129032258063</v>
          </cell>
          <cell r="AS288">
            <v>0.6333333333333333</v>
          </cell>
          <cell r="AT288">
            <v>0.77419354838709675</v>
          </cell>
          <cell r="AV288">
            <v>0.21428571428571427</v>
          </cell>
          <cell r="AW288">
            <v>0.54838709677419351</v>
          </cell>
          <cell r="AZ288">
            <v>0.26666666666666666</v>
          </cell>
        </row>
        <row r="289">
          <cell r="C289" t="str">
            <v>Brandon/Natick/27Winter St 5</v>
          </cell>
          <cell r="D289" t="str">
            <v>Framingham Area Office</v>
          </cell>
          <cell r="G289">
            <v>0.83333333333333337</v>
          </cell>
          <cell r="H289">
            <v>1.032258064516129</v>
          </cell>
          <cell r="I289">
            <v>0.96666666666666667</v>
          </cell>
          <cell r="J289">
            <v>1.5806451612903225</v>
          </cell>
          <cell r="K289">
            <v>0.64516129032258074</v>
          </cell>
          <cell r="L289">
            <v>0.9642857142857143</v>
          </cell>
          <cell r="M289">
            <v>0.87096774193548399</v>
          </cell>
          <cell r="N289">
            <v>1.4333333333333333</v>
          </cell>
          <cell r="O289">
            <v>2</v>
          </cell>
          <cell r="P289">
            <v>2</v>
          </cell>
          <cell r="Q289">
            <v>1.2258064516129032</v>
          </cell>
          <cell r="R289">
            <v>0.70967741935483875</v>
          </cell>
          <cell r="S289">
            <v>1</v>
          </cell>
          <cell r="T289">
            <v>0.93548387096774188</v>
          </cell>
          <cell r="U289">
            <v>1.5666666666666667</v>
          </cell>
          <cell r="V289">
            <v>1.7741935483870965</v>
          </cell>
          <cell r="W289">
            <v>1.7741935483870968</v>
          </cell>
          <cell r="X289">
            <v>2</v>
          </cell>
          <cell r="Y289">
            <v>2.6129032258064515</v>
          </cell>
          <cell r="Z289">
            <v>1.5333333333333334</v>
          </cell>
          <cell r="AA289">
            <v>1.032258064516129</v>
          </cell>
          <cell r="AB289">
            <v>1</v>
          </cell>
          <cell r="AC289">
            <v>1.032258064516129</v>
          </cell>
          <cell r="AD289">
            <v>2.129032258064516</v>
          </cell>
          <cell r="AE289">
            <v>2</v>
          </cell>
          <cell r="AF289">
            <v>1.1935483870967742</v>
          </cell>
          <cell r="AG289">
            <v>1</v>
          </cell>
          <cell r="AH289">
            <v>1</v>
          </cell>
          <cell r="AI289">
            <v>1.5483870967741935</v>
          </cell>
          <cell r="AJ289">
            <v>1.8928571428571428</v>
          </cell>
          <cell r="AK289">
            <v>0.80645161290322587</v>
          </cell>
          <cell r="AL289">
            <v>1.2333333333333334</v>
          </cell>
          <cell r="AM289">
            <v>1</v>
          </cell>
          <cell r="AN289">
            <v>1</v>
          </cell>
          <cell r="AO289">
            <v>0.67741935483870974</v>
          </cell>
          <cell r="AP289">
            <v>1.935483870967742</v>
          </cell>
          <cell r="AQ289">
            <v>1.0666666666666667</v>
          </cell>
          <cell r="AR289">
            <v>1.5483870967741935</v>
          </cell>
          <cell r="AS289">
            <v>0.83333333333333326</v>
          </cell>
          <cell r="AT289">
            <v>0.58064516129032262</v>
          </cell>
          <cell r="AU289">
            <v>1</v>
          </cell>
          <cell r="AV289">
            <v>0.82142857142857129</v>
          </cell>
          <cell r="AW289">
            <v>1</v>
          </cell>
          <cell r="AX289">
            <v>1</v>
          </cell>
          <cell r="AY289">
            <v>1.709677419354839</v>
          </cell>
          <cell r="AZ289">
            <v>1.9</v>
          </cell>
        </row>
        <row r="290">
          <cell r="C290" t="str">
            <v>Brandon/Natick/27Winter St 6</v>
          </cell>
          <cell r="D290" t="str">
            <v>Harbor Area Office</v>
          </cell>
          <cell r="H290">
            <v>3.2258064516129031E-2</v>
          </cell>
          <cell r="I290">
            <v>1</v>
          </cell>
          <cell r="J290">
            <v>1.3548387096774193</v>
          </cell>
          <cell r="K290">
            <v>0.54838709677419351</v>
          </cell>
          <cell r="L290">
            <v>0.25</v>
          </cell>
          <cell r="M290">
            <v>1</v>
          </cell>
          <cell r="N290">
            <v>0.16666666666666666</v>
          </cell>
          <cell r="O290">
            <v>0.67741935483870974</v>
          </cell>
          <cell r="P290">
            <v>1.1000000000000001</v>
          </cell>
          <cell r="Q290">
            <v>0.80645161290322576</v>
          </cell>
          <cell r="R290">
            <v>0.35483870967741937</v>
          </cell>
          <cell r="S290">
            <v>1</v>
          </cell>
          <cell r="T290">
            <v>0.29032258064516125</v>
          </cell>
          <cell r="U290">
            <v>0.66666666666666663</v>
          </cell>
          <cell r="W290">
            <v>0.74193548387096775</v>
          </cell>
          <cell r="X290">
            <v>1.6206896551724137</v>
          </cell>
          <cell r="Y290">
            <v>0.87096774193548387</v>
          </cell>
          <cell r="AE290">
            <v>0.23333333333333334</v>
          </cell>
          <cell r="AF290">
            <v>1</v>
          </cell>
          <cell r="AG290">
            <v>0.2</v>
          </cell>
          <cell r="AH290">
            <v>6.4516129032258063E-2</v>
          </cell>
          <cell r="AI290">
            <v>1</v>
          </cell>
          <cell r="AJ290">
            <v>0.17857142857142855</v>
          </cell>
          <cell r="AK290">
            <v>0.41935483870967744</v>
          </cell>
          <cell r="AL290">
            <v>1</v>
          </cell>
          <cell r="AM290">
            <v>0.22580645161290322</v>
          </cell>
          <cell r="AN290">
            <v>0.53333333333333333</v>
          </cell>
          <cell r="AO290">
            <v>0.90322580645161288</v>
          </cell>
          <cell r="AP290">
            <v>0.35483870967741937</v>
          </cell>
          <cell r="AQ290">
            <v>1</v>
          </cell>
          <cell r="AR290">
            <v>1</v>
          </cell>
          <cell r="AS290">
            <v>3.3333333333333333E-2</v>
          </cell>
          <cell r="AX290">
            <v>0.66666666666666663</v>
          </cell>
        </row>
        <row r="291">
          <cell r="C291" t="str">
            <v>Brandon/Natick/27Winter St 7</v>
          </cell>
          <cell r="D291" t="str">
            <v>Hyde Park Area Office</v>
          </cell>
          <cell r="G291">
            <v>0.46666666666666667</v>
          </cell>
          <cell r="H291">
            <v>0.967741935483871</v>
          </cell>
          <cell r="K291">
            <v>0.45161290322580644</v>
          </cell>
          <cell r="L291">
            <v>1</v>
          </cell>
          <cell r="M291">
            <v>0.35483870967741937</v>
          </cell>
          <cell r="N291">
            <v>0.7</v>
          </cell>
          <cell r="O291">
            <v>0.77419354838709675</v>
          </cell>
          <cell r="Q291">
            <v>0.22580645161290322</v>
          </cell>
          <cell r="R291">
            <v>1</v>
          </cell>
          <cell r="S291">
            <v>0.23333333333333334</v>
          </cell>
          <cell r="T291">
            <v>0.967741935483871</v>
          </cell>
          <cell r="U291">
            <v>1</v>
          </cell>
          <cell r="V291">
            <v>0.5161290322580645</v>
          </cell>
          <cell r="AA291">
            <v>0.64516129032258063</v>
          </cell>
          <cell r="AB291">
            <v>0.83333333333333337</v>
          </cell>
          <cell r="AC291">
            <v>0.74193548387096775</v>
          </cell>
          <cell r="AD291">
            <v>1.3225806451612903</v>
          </cell>
          <cell r="AE291">
            <v>0.76666666666666672</v>
          </cell>
          <cell r="AG291">
            <v>1.6333333333333333</v>
          </cell>
          <cell r="AH291">
            <v>1.2258064516129032</v>
          </cell>
          <cell r="AJ291">
            <v>0.8214285714285714</v>
          </cell>
          <cell r="AK291">
            <v>0.74193548387096775</v>
          </cell>
          <cell r="AN291">
            <v>6.6666666666666666E-2</v>
          </cell>
          <cell r="AO291">
            <v>1</v>
          </cell>
          <cell r="AP291">
            <v>0.38709677419354838</v>
          </cell>
          <cell r="AT291">
            <v>0.16129032258064516</v>
          </cell>
          <cell r="AU291">
            <v>2</v>
          </cell>
          <cell r="AV291">
            <v>0.75</v>
          </cell>
          <cell r="AW291">
            <v>0.45161290322580644</v>
          </cell>
          <cell r="AX291">
            <v>1.0666666666666667</v>
          </cell>
          <cell r="AY291">
            <v>1.064516129032258</v>
          </cell>
          <cell r="AZ291">
            <v>0.6</v>
          </cell>
        </row>
        <row r="292">
          <cell r="C292" t="str">
            <v>Brandon/Natick/27Winter St 8</v>
          </cell>
          <cell r="D292" t="str">
            <v>Malden Area Office</v>
          </cell>
          <cell r="G292">
            <v>0.3</v>
          </cell>
          <cell r="H292">
            <v>0.83870967741935487</v>
          </cell>
          <cell r="M292">
            <v>0.64516129032258063</v>
          </cell>
          <cell r="N292">
            <v>0.6</v>
          </cell>
          <cell r="Q292">
            <v>0.5161290322580645</v>
          </cell>
          <cell r="R292">
            <v>0.90322580645161299</v>
          </cell>
          <cell r="S292">
            <v>1</v>
          </cell>
          <cell r="T292">
            <v>6.4516129032258063E-2</v>
          </cell>
          <cell r="W292">
            <v>0.16129032258064516</v>
          </cell>
          <cell r="X292">
            <v>0.10344827586206896</v>
          </cell>
          <cell r="AK292">
            <v>0.93548387096774188</v>
          </cell>
          <cell r="AL292">
            <v>0.6</v>
          </cell>
          <cell r="AM292">
            <v>0.19354838709677419</v>
          </cell>
          <cell r="AQ292">
            <v>0.96666666666666667</v>
          </cell>
          <cell r="AR292">
            <v>0.45161290322580644</v>
          </cell>
          <cell r="AS292">
            <v>0.83333333333333337</v>
          </cell>
          <cell r="AT292">
            <v>1</v>
          </cell>
          <cell r="AU292">
            <v>0.80645161290322576</v>
          </cell>
          <cell r="AV292">
            <v>1.0714285714285714</v>
          </cell>
          <cell r="AW292">
            <v>6.4516129032258063E-2</v>
          </cell>
        </row>
        <row r="293">
          <cell r="C293" t="str">
            <v>Brandon/Natick/27Winter St 9</v>
          </cell>
          <cell r="D293" t="str">
            <v>Park St. Area Office</v>
          </cell>
          <cell r="G293">
            <v>0.6333333333333333</v>
          </cell>
          <cell r="H293">
            <v>1</v>
          </cell>
          <cell r="I293">
            <v>0.76666666666666672</v>
          </cell>
          <cell r="J293">
            <v>0.64516129032258063</v>
          </cell>
          <cell r="K293">
            <v>0.93548387096774188</v>
          </cell>
          <cell r="O293">
            <v>0.22580645161290322</v>
          </cell>
          <cell r="P293">
            <v>0.83333333333333326</v>
          </cell>
          <cell r="Q293">
            <v>1</v>
          </cell>
          <cell r="R293">
            <v>0.64516129032258063</v>
          </cell>
          <cell r="S293">
            <v>0.43333333333333335</v>
          </cell>
          <cell r="T293">
            <v>1</v>
          </cell>
          <cell r="U293">
            <v>0.6</v>
          </cell>
          <cell r="V293">
            <v>1</v>
          </cell>
          <cell r="W293">
            <v>0.19354838709677419</v>
          </cell>
          <cell r="Z293">
            <v>0.8</v>
          </cell>
          <cell r="AA293">
            <v>1</v>
          </cell>
          <cell r="AB293">
            <v>1.1333333333333333</v>
          </cell>
          <cell r="AC293">
            <v>1.1935483870967742</v>
          </cell>
          <cell r="AD293">
            <v>0.45161290322580644</v>
          </cell>
          <cell r="AE293">
            <v>1</v>
          </cell>
          <cell r="AF293">
            <v>0.41935483870967744</v>
          </cell>
          <cell r="AH293">
            <v>6.4516129032258063E-2</v>
          </cell>
          <cell r="AJ293">
            <v>0.9285714285714286</v>
          </cell>
          <cell r="AK293">
            <v>0.58064516129032262</v>
          </cell>
          <cell r="AM293">
            <v>0.58064516129032262</v>
          </cell>
          <cell r="AN293">
            <v>0.93333333333333335</v>
          </cell>
          <cell r="AP293">
            <v>0.45161290322580644</v>
          </cell>
          <cell r="AQ293">
            <v>0.93333333333333335</v>
          </cell>
          <cell r="AR293">
            <v>1</v>
          </cell>
          <cell r="AS293">
            <v>0.96666666666666656</v>
          </cell>
          <cell r="AT293">
            <v>3.2258064516129031E-2</v>
          </cell>
          <cell r="AV293">
            <v>0.39285714285714285</v>
          </cell>
          <cell r="AW293">
            <v>1</v>
          </cell>
          <cell r="AX293">
            <v>0.16666666666666666</v>
          </cell>
          <cell r="AY293">
            <v>0.87096774193548387</v>
          </cell>
          <cell r="AZ293">
            <v>0.66666666666666663</v>
          </cell>
        </row>
        <row r="294">
          <cell r="C294" t="str">
            <v>Brandon/Natick/27Winter St 10</v>
          </cell>
          <cell r="D294" t="str">
            <v>Solutions for Living (PAS Bos)</v>
          </cell>
          <cell r="AZ294">
            <v>0.3</v>
          </cell>
        </row>
        <row r="295">
          <cell r="C295" t="str">
            <v>Caritas St Mary's /Dorch /90Cushing 1</v>
          </cell>
          <cell r="D295" t="str">
            <v>Cape Cod Area Office</v>
          </cell>
          <cell r="P295">
            <v>0.66666666666666663</v>
          </cell>
        </row>
        <row r="296">
          <cell r="C296" t="str">
            <v>Caritas St Mary's /Dorch /90Cushing 2</v>
          </cell>
          <cell r="D296" t="str">
            <v>Coastal Area Office</v>
          </cell>
          <cell r="E296">
            <v>6.4516129032258063E-2</v>
          </cell>
          <cell r="W296">
            <v>6.4516129032258063E-2</v>
          </cell>
          <cell r="X296">
            <v>0.27586206896551724</v>
          </cell>
          <cell r="AQ296">
            <v>3.3333333333333333E-2</v>
          </cell>
        </row>
        <row r="297">
          <cell r="C297" t="str">
            <v>Caritas St Mary's /Dorch /90Cushing 3</v>
          </cell>
          <cell r="D297" t="str">
            <v>Dimock St. Area Office</v>
          </cell>
          <cell r="E297">
            <v>5.741935483870968</v>
          </cell>
          <cell r="F297">
            <v>4.032258064516129</v>
          </cell>
          <cell r="G297">
            <v>4.3333333333333339</v>
          </cell>
          <cell r="H297">
            <v>2.935483870967742</v>
          </cell>
          <cell r="I297">
            <v>5.0666666666666664</v>
          </cell>
          <cell r="J297">
            <v>2.4516129032258065</v>
          </cell>
          <cell r="K297">
            <v>1.3548387096774193</v>
          </cell>
          <cell r="L297">
            <v>2</v>
          </cell>
          <cell r="M297">
            <v>0.70967741935483875</v>
          </cell>
          <cell r="N297">
            <v>0.96666666666666667</v>
          </cell>
          <cell r="O297">
            <v>1</v>
          </cell>
          <cell r="P297">
            <v>0.36666666666666664</v>
          </cell>
          <cell r="Q297">
            <v>1.064516129032258</v>
          </cell>
          <cell r="R297">
            <v>1.8387096774193548</v>
          </cell>
          <cell r="S297">
            <v>0.8666666666666667</v>
          </cell>
          <cell r="T297">
            <v>0.67741935483870974</v>
          </cell>
          <cell r="U297">
            <v>2</v>
          </cell>
          <cell r="V297">
            <v>1.3548387096774195</v>
          </cell>
          <cell r="X297">
            <v>0.86206896551724133</v>
          </cell>
          <cell r="Y297">
            <v>0.80645161290322576</v>
          </cell>
          <cell r="Z297">
            <v>0.23333333333333334</v>
          </cell>
          <cell r="AA297">
            <v>1.6451612903225805</v>
          </cell>
          <cell r="AB297">
            <v>1.6333333333333333</v>
          </cell>
          <cell r="AC297">
            <v>0.74193548387096775</v>
          </cell>
          <cell r="AD297">
            <v>1</v>
          </cell>
          <cell r="AE297">
            <v>0.8666666666666667</v>
          </cell>
          <cell r="AF297">
            <v>1.4838709677419355</v>
          </cell>
          <cell r="AG297">
            <v>1.8</v>
          </cell>
          <cell r="AH297">
            <v>2</v>
          </cell>
          <cell r="AI297">
            <v>4.3548387096774199</v>
          </cell>
          <cell r="AJ297">
            <v>1.9642857142857144</v>
          </cell>
          <cell r="AK297">
            <v>2.129032258064516</v>
          </cell>
          <cell r="AL297">
            <v>2.1666666666666665</v>
          </cell>
          <cell r="AM297">
            <v>1.6129032258064515</v>
          </cell>
          <cell r="AN297">
            <v>2.4666666666666668</v>
          </cell>
          <cell r="AO297">
            <v>2.4193548387096775</v>
          </cell>
          <cell r="AP297">
            <v>3.193548387096774</v>
          </cell>
          <cell r="AQ297">
            <v>2.7333333333333334</v>
          </cell>
          <cell r="AR297">
            <v>0.77419354838709675</v>
          </cell>
          <cell r="AS297">
            <v>0.73333333333333328</v>
          </cell>
          <cell r="AT297">
            <v>0.54838709677419351</v>
          </cell>
          <cell r="AU297">
            <v>3.0322580645161294</v>
          </cell>
          <cell r="AV297">
            <v>2.3214285714285716</v>
          </cell>
          <cell r="AW297">
            <v>0.77419354838709675</v>
          </cell>
          <cell r="AX297">
            <v>1.8</v>
          </cell>
          <cell r="AY297">
            <v>1.6129032258064513</v>
          </cell>
          <cell r="AZ297">
            <v>1.7666666666666668</v>
          </cell>
        </row>
        <row r="298">
          <cell r="C298" t="str">
            <v>Caritas St Mary's /Dorch /90Cushing 4</v>
          </cell>
          <cell r="D298" t="str">
            <v>Harbor Area Office</v>
          </cell>
          <cell r="E298">
            <v>1.193548387096774</v>
          </cell>
          <cell r="F298">
            <v>3.4193548387096775</v>
          </cell>
          <cell r="G298">
            <v>4.0999999999999996</v>
          </cell>
          <cell r="H298">
            <v>5.0645161290322589</v>
          </cell>
          <cell r="I298">
            <v>2.2000000000000002</v>
          </cell>
          <cell r="J298">
            <v>2.741935483870968</v>
          </cell>
          <cell r="K298">
            <v>3.8064516129032251</v>
          </cell>
          <cell r="L298">
            <v>5</v>
          </cell>
          <cell r="M298">
            <v>5.9354838709677402</v>
          </cell>
          <cell r="N298">
            <v>7.8</v>
          </cell>
          <cell r="O298">
            <v>3.5806451612903216</v>
          </cell>
          <cell r="P298">
            <v>5</v>
          </cell>
          <cell r="Q298">
            <v>2.903225806451613</v>
          </cell>
          <cell r="R298">
            <v>4.709677419354839</v>
          </cell>
          <cell r="S298">
            <v>6.2</v>
          </cell>
          <cell r="T298">
            <v>3.9032258064516125</v>
          </cell>
          <cell r="U298">
            <v>2.6333333333333333</v>
          </cell>
          <cell r="V298">
            <v>3.064516129032258</v>
          </cell>
          <cell r="W298">
            <v>4.290322580645161</v>
          </cell>
          <cell r="X298">
            <v>3.2068965517241379</v>
          </cell>
          <cell r="Y298">
            <v>4.806451612903226</v>
          </cell>
          <cell r="Z298">
            <v>3.5666666666666673</v>
          </cell>
          <cell r="AA298">
            <v>4.032258064516129</v>
          </cell>
          <cell r="AB298">
            <v>5.4</v>
          </cell>
          <cell r="AC298">
            <v>1.1935483870967742</v>
          </cell>
          <cell r="AD298">
            <v>0.32258064516129031</v>
          </cell>
          <cell r="AE298">
            <v>6.6666666666666666E-2</v>
          </cell>
          <cell r="AF298">
            <v>2.645161290322581</v>
          </cell>
          <cell r="AG298">
            <v>2.0666666666666664</v>
          </cell>
          <cell r="AH298">
            <v>9.6774193548387094E-2</v>
          </cell>
          <cell r="AI298">
            <v>1.935483870967742</v>
          </cell>
          <cell r="AJ298">
            <v>3.75</v>
          </cell>
          <cell r="AK298">
            <v>3.419354838709677</v>
          </cell>
          <cell r="AL298">
            <v>3.333333333333333</v>
          </cell>
          <cell r="AM298">
            <v>4.064516129032258</v>
          </cell>
          <cell r="AN298">
            <v>3.2666666666666671</v>
          </cell>
          <cell r="AO298">
            <v>4.612903225806452</v>
          </cell>
          <cell r="AP298">
            <v>2.161290322580645</v>
          </cell>
          <cell r="AQ298">
            <v>2</v>
          </cell>
          <cell r="AR298">
            <v>5.774193548387097</v>
          </cell>
          <cell r="AS298">
            <v>4.5999999999999996</v>
          </cell>
          <cell r="AT298">
            <v>1.3548387096774193</v>
          </cell>
          <cell r="AU298">
            <v>0.77419354838709675</v>
          </cell>
          <cell r="AV298">
            <v>1.3571428571428572</v>
          </cell>
          <cell r="AW298">
            <v>2.4838709677419355</v>
          </cell>
          <cell r="AX298">
            <v>1.9</v>
          </cell>
          <cell r="AY298">
            <v>3.0322580645161294</v>
          </cell>
          <cell r="AZ298">
            <v>4.2666666666666666</v>
          </cell>
        </row>
        <row r="299">
          <cell r="C299" t="str">
            <v>Caritas St Mary's /Dorch /90Cushing 5</v>
          </cell>
          <cell r="D299" t="str">
            <v>Hyde Park Area Office</v>
          </cell>
          <cell r="H299">
            <v>0.16129032258064516</v>
          </cell>
          <cell r="I299">
            <v>1</v>
          </cell>
          <cell r="J299">
            <v>0.67741935483870963</v>
          </cell>
          <cell r="K299">
            <v>0.45161290322580644</v>
          </cell>
          <cell r="L299">
            <v>0.4642857142857143</v>
          </cell>
          <cell r="M299">
            <v>9.6774193548387094E-2</v>
          </cell>
          <cell r="O299">
            <v>0.29032258064516131</v>
          </cell>
          <cell r="P299">
            <v>1</v>
          </cell>
          <cell r="Q299">
            <v>1</v>
          </cell>
          <cell r="R299">
            <v>0.45161290322580649</v>
          </cell>
          <cell r="S299">
            <v>2.7</v>
          </cell>
          <cell r="T299">
            <v>2.5806451612903225</v>
          </cell>
          <cell r="U299">
            <v>0.4</v>
          </cell>
          <cell r="V299">
            <v>0.80645161290322576</v>
          </cell>
          <cell r="W299">
            <v>2</v>
          </cell>
          <cell r="X299">
            <v>1.4827586206896552</v>
          </cell>
          <cell r="Y299">
            <v>1.5483870967741935</v>
          </cell>
          <cell r="Z299">
            <v>3.8666666666666671</v>
          </cell>
          <cell r="AA299">
            <v>1.5806451612903225</v>
          </cell>
          <cell r="AB299">
            <v>0.33333333333333331</v>
          </cell>
          <cell r="AC299">
            <v>0.61290322580645162</v>
          </cell>
          <cell r="AD299">
            <v>1.6451612903225805</v>
          </cell>
          <cell r="AE299">
            <v>1.6333333333333333</v>
          </cell>
          <cell r="AF299">
            <v>1.096774193548387</v>
          </cell>
          <cell r="AG299">
            <v>0.93333333333333335</v>
          </cell>
          <cell r="AH299">
            <v>1.3870967741935485</v>
          </cell>
          <cell r="AI299">
            <v>0.83870967741935487</v>
          </cell>
          <cell r="AJ299">
            <v>1</v>
          </cell>
          <cell r="AK299">
            <v>2.225806451612903</v>
          </cell>
          <cell r="AL299">
            <v>2.0333333333333332</v>
          </cell>
          <cell r="AM299">
            <v>1.032258064516129</v>
          </cell>
          <cell r="AO299">
            <v>0.12903225806451613</v>
          </cell>
          <cell r="AP299">
            <v>0.80645161290322576</v>
          </cell>
          <cell r="AQ299">
            <v>0.13333333333333333</v>
          </cell>
          <cell r="AR299">
            <v>1</v>
          </cell>
          <cell r="AS299">
            <v>0.66666666666666663</v>
          </cell>
          <cell r="AT299">
            <v>0.93548387096774188</v>
          </cell>
          <cell r="AU299">
            <v>1.032258064516129</v>
          </cell>
          <cell r="AV299">
            <v>1.3214285714285714</v>
          </cell>
          <cell r="AW299">
            <v>0.83870967741935476</v>
          </cell>
          <cell r="AX299">
            <v>2.2666666666666666</v>
          </cell>
          <cell r="AY299">
            <v>1.5806451612903227</v>
          </cell>
          <cell r="AZ299">
            <v>3.3333333333333333E-2</v>
          </cell>
        </row>
        <row r="300">
          <cell r="C300" t="str">
            <v>Caritas St Mary's /Dorch /90Cushing 6</v>
          </cell>
          <cell r="D300" t="str">
            <v>Lawrence Area Office</v>
          </cell>
          <cell r="I300">
            <v>0.3</v>
          </cell>
        </row>
        <row r="301">
          <cell r="C301" t="str">
            <v>Caritas St Mary's /Dorch /90Cushing 7</v>
          </cell>
          <cell r="D301" t="str">
            <v>Park St. Area Office</v>
          </cell>
          <cell r="E301">
            <v>3</v>
          </cell>
          <cell r="F301">
            <v>2.4838709677419355</v>
          </cell>
          <cell r="G301">
            <v>1.5</v>
          </cell>
          <cell r="H301">
            <v>1.7419354838709677</v>
          </cell>
          <cell r="I301">
            <v>1.3</v>
          </cell>
          <cell r="J301">
            <v>1.3225806451612903</v>
          </cell>
          <cell r="K301">
            <v>3.67741935483871</v>
          </cell>
          <cell r="L301">
            <v>1.5</v>
          </cell>
          <cell r="M301">
            <v>2.7419354838709675</v>
          </cell>
          <cell r="N301">
            <v>4.1333333333333329</v>
          </cell>
          <cell r="O301">
            <v>1.290322580645161</v>
          </cell>
          <cell r="P301">
            <v>2.1333333333333333</v>
          </cell>
          <cell r="Q301">
            <v>4.4838709677419359</v>
          </cell>
          <cell r="R301">
            <v>0.93548387096774188</v>
          </cell>
          <cell r="S301">
            <v>1.1000000000000001</v>
          </cell>
          <cell r="T301">
            <v>2.096774193548387</v>
          </cell>
          <cell r="U301">
            <v>2.7666666666666666</v>
          </cell>
          <cell r="V301">
            <v>2.8387096774193545</v>
          </cell>
          <cell r="W301">
            <v>2</v>
          </cell>
          <cell r="X301">
            <v>3.068965517241379</v>
          </cell>
          <cell r="Y301">
            <v>1.4838709677419355</v>
          </cell>
          <cell r="Z301">
            <v>0.66666666666666663</v>
          </cell>
          <cell r="AA301">
            <v>2.032258064516129</v>
          </cell>
          <cell r="AB301">
            <v>2.5</v>
          </cell>
          <cell r="AC301">
            <v>5.4838709677419359</v>
          </cell>
          <cell r="AD301">
            <v>4.5483870967741931</v>
          </cell>
          <cell r="AE301">
            <v>4.4666666666666668</v>
          </cell>
          <cell r="AF301">
            <v>4</v>
          </cell>
          <cell r="AG301">
            <v>2.8666666666666663</v>
          </cell>
          <cell r="AH301">
            <v>3.096774193548387</v>
          </cell>
          <cell r="AI301">
            <v>4.225806451612903</v>
          </cell>
          <cell r="AJ301">
            <v>0.9642857142857143</v>
          </cell>
          <cell r="AK301">
            <v>1.7096774193548387</v>
          </cell>
          <cell r="AL301">
            <v>3.8333333333333335</v>
          </cell>
          <cell r="AM301">
            <v>2.935483870967742</v>
          </cell>
          <cell r="AN301">
            <v>0.5</v>
          </cell>
          <cell r="AO301">
            <v>0.70967741935483875</v>
          </cell>
          <cell r="AP301">
            <v>1.774193548387097</v>
          </cell>
          <cell r="AQ301">
            <v>3.4666666666666668</v>
          </cell>
          <cell r="AR301">
            <v>2.806451612903226</v>
          </cell>
          <cell r="AS301">
            <v>1.7666666666666668</v>
          </cell>
          <cell r="AT301">
            <v>4.096774193548387</v>
          </cell>
          <cell r="AU301">
            <v>3.935483870967742</v>
          </cell>
          <cell r="AV301">
            <v>5.5714285714285712</v>
          </cell>
          <cell r="AW301">
            <v>5.161290322580645</v>
          </cell>
          <cell r="AX301">
            <v>0.6333333333333333</v>
          </cell>
          <cell r="AY301">
            <v>1.903225806451613</v>
          </cell>
          <cell r="AZ301">
            <v>1.3666666666666667</v>
          </cell>
        </row>
        <row r="302">
          <cell r="C302" t="str">
            <v>Caritas St Mary's /Dorch /90Cushing 8</v>
          </cell>
          <cell r="D302" t="str">
            <v>Solutions for Living (PAS Metro)</v>
          </cell>
          <cell r="Y302">
            <v>0.12903225806451613</v>
          </cell>
          <cell r="Z302">
            <v>1</v>
          </cell>
          <cell r="AA302">
            <v>0.74193548387096775</v>
          </cell>
        </row>
        <row r="303">
          <cell r="C303" t="str">
            <v>CFP / Dorchester / 31 Athelwold St 1</v>
          </cell>
          <cell r="D303" t="str">
            <v>Dimock St. Area Office</v>
          </cell>
          <cell r="AT303">
            <v>1.064516129032258</v>
          </cell>
          <cell r="AU303">
            <v>2.774193548387097</v>
          </cell>
          <cell r="AV303">
            <v>3.9285714285714284</v>
          </cell>
          <cell r="AW303">
            <v>2.903225806451613</v>
          </cell>
          <cell r="AX303">
            <v>1.1666666666666665</v>
          </cell>
          <cell r="AY303">
            <v>1.6451612903225807</v>
          </cell>
          <cell r="AZ303">
            <v>2.1</v>
          </cell>
        </row>
        <row r="304">
          <cell r="C304" t="str">
            <v>CFP / Dorchester / 31 Athelwold St 2</v>
          </cell>
          <cell r="D304" t="str">
            <v>Harbor Area Office</v>
          </cell>
          <cell r="AT304">
            <v>1.2580645161290323</v>
          </cell>
          <cell r="AU304">
            <v>2.6451612903225805</v>
          </cell>
          <cell r="AV304">
            <v>1.4642857142857144</v>
          </cell>
          <cell r="AW304">
            <v>0.80645161290322576</v>
          </cell>
          <cell r="AX304">
            <v>3.0666666666666664</v>
          </cell>
          <cell r="AY304">
            <v>3.2258064516129035</v>
          </cell>
          <cell r="AZ304">
            <v>2.166666666666667</v>
          </cell>
        </row>
        <row r="305">
          <cell r="C305" t="str">
            <v>CFP / Dorchester / 31 Athelwold St 3</v>
          </cell>
          <cell r="D305" t="str">
            <v>Hyde Park Area Office</v>
          </cell>
          <cell r="AW305">
            <v>0.54838709677419351</v>
          </cell>
          <cell r="AX305">
            <v>1.0666666666666667</v>
          </cell>
          <cell r="AY305">
            <v>1.6451612903225805</v>
          </cell>
          <cell r="AZ305">
            <v>1.9333333333333336</v>
          </cell>
        </row>
        <row r="306">
          <cell r="C306" t="str">
            <v>CFP / Dorchester / 31 Athelwold St 4</v>
          </cell>
          <cell r="D306" t="str">
            <v>Park St. Area Office</v>
          </cell>
          <cell r="AT306">
            <v>1</v>
          </cell>
          <cell r="AU306">
            <v>1.032258064516129</v>
          </cell>
          <cell r="AV306">
            <v>1.4642857142857144</v>
          </cell>
          <cell r="AW306">
            <v>2.4516129032258061</v>
          </cell>
          <cell r="AX306">
            <v>1.9</v>
          </cell>
          <cell r="AY306">
            <v>1.5483870967741935</v>
          </cell>
          <cell r="AZ306">
            <v>0.1</v>
          </cell>
        </row>
        <row r="307">
          <cell r="C307" t="str">
            <v>Communities For People 1</v>
          </cell>
          <cell r="D307" t="str">
            <v>Harbor Area Office</v>
          </cell>
          <cell r="AS307">
            <v>0.8666666666666667</v>
          </cell>
          <cell r="AT307">
            <v>1.967741935483871</v>
          </cell>
          <cell r="AU307">
            <v>0.45161290322580644</v>
          </cell>
        </row>
        <row r="308">
          <cell r="C308" t="str">
            <v>Communities For People 2</v>
          </cell>
          <cell r="D308" t="str">
            <v>Hyde Park Area Office</v>
          </cell>
          <cell r="AS308">
            <v>0.53333333333333333</v>
          </cell>
          <cell r="AT308">
            <v>2</v>
          </cell>
          <cell r="AU308">
            <v>0.16129032258064516</v>
          </cell>
        </row>
        <row r="309">
          <cell r="C309" t="str">
            <v>Communities For People 3</v>
          </cell>
          <cell r="D309" t="str">
            <v>Park St. Area Office</v>
          </cell>
          <cell r="AS309">
            <v>0.1</v>
          </cell>
          <cell r="AU309">
            <v>0.41935483870967744</v>
          </cell>
        </row>
        <row r="310">
          <cell r="C310" t="str">
            <v>Community Care/S.Attleboro/543Newpo 1</v>
          </cell>
          <cell r="D310" t="str">
            <v>Arlington Area Office</v>
          </cell>
          <cell r="Y310">
            <v>6.4516129032258063E-2</v>
          </cell>
        </row>
        <row r="311">
          <cell r="C311" t="str">
            <v>Community Care/S.Attleboro/543Newpo 2</v>
          </cell>
          <cell r="D311" t="str">
            <v>Brockton Area Office</v>
          </cell>
          <cell r="I311">
            <v>0.23333333333333334</v>
          </cell>
          <cell r="J311">
            <v>1</v>
          </cell>
          <cell r="K311">
            <v>0.96774193548387089</v>
          </cell>
          <cell r="O311">
            <v>0.16129032258064516</v>
          </cell>
          <cell r="S311">
            <v>0.1</v>
          </cell>
          <cell r="T311">
            <v>0.58064516129032262</v>
          </cell>
          <cell r="V311">
            <v>0.25806451612903225</v>
          </cell>
          <cell r="W311">
            <v>1.161290322580645</v>
          </cell>
          <cell r="X311">
            <v>1.3448275862068966</v>
          </cell>
          <cell r="Y311">
            <v>0.61290322580645162</v>
          </cell>
          <cell r="Z311">
            <v>0.56666666666666665</v>
          </cell>
          <cell r="AC311">
            <v>0.5161290322580645</v>
          </cell>
          <cell r="AD311">
            <v>0.67741935483870963</v>
          </cell>
          <cell r="AE311">
            <v>0.26666666666666666</v>
          </cell>
          <cell r="AF311">
            <v>0.5161290322580645</v>
          </cell>
          <cell r="AG311">
            <v>0.33333333333333337</v>
          </cell>
          <cell r="AH311">
            <v>0.45161290322580644</v>
          </cell>
          <cell r="AI311">
            <v>0.4838709677419355</v>
          </cell>
          <cell r="AJ311">
            <v>0.8928571428571429</v>
          </cell>
          <cell r="AM311">
            <v>3.2258064516129031E-2</v>
          </cell>
          <cell r="AO311">
            <v>0.67741935483870963</v>
          </cell>
          <cell r="AP311">
            <v>1.096774193548387</v>
          </cell>
          <cell r="AQ311">
            <v>1.3666666666666667</v>
          </cell>
          <cell r="AR311">
            <v>2.032258064516129</v>
          </cell>
          <cell r="AS311">
            <v>1.2333333333333334</v>
          </cell>
          <cell r="AT311">
            <v>0.35483870967741937</v>
          </cell>
          <cell r="AU311">
            <v>1</v>
          </cell>
          <cell r="AV311">
            <v>0.75</v>
          </cell>
        </row>
        <row r="312">
          <cell r="C312" t="str">
            <v>Community Care/S.Attleboro/543Newpo 3</v>
          </cell>
          <cell r="D312" t="str">
            <v>Cape Cod Area Office</v>
          </cell>
          <cell r="AD312">
            <v>0.16129032258064516</v>
          </cell>
          <cell r="AE312">
            <v>6.6666666666666666E-2</v>
          </cell>
          <cell r="AG312">
            <v>3.3333333333333333E-2</v>
          </cell>
          <cell r="AL312">
            <v>0.5</v>
          </cell>
          <cell r="AY312">
            <v>3.2258064516129031E-2</v>
          </cell>
        </row>
        <row r="313">
          <cell r="C313" t="str">
            <v>Community Care/S.Attleboro/543Newpo 4</v>
          </cell>
          <cell r="D313" t="str">
            <v>Coastal Area Office</v>
          </cell>
          <cell r="AM313">
            <v>9.6774193548387094E-2</v>
          </cell>
        </row>
        <row r="314">
          <cell r="C314" t="str">
            <v>Community Care/S.Attleboro/543Newpo 5</v>
          </cell>
          <cell r="D314" t="str">
            <v>Dimock St. Area Office</v>
          </cell>
          <cell r="AD314">
            <v>3.2258064516129031E-2</v>
          </cell>
          <cell r="AJ314">
            <v>3.5714285714285712E-2</v>
          </cell>
        </row>
        <row r="315">
          <cell r="C315" t="str">
            <v>Community Care/S.Attleboro/543Newpo 6</v>
          </cell>
          <cell r="D315" t="str">
            <v>Fall River Area Office</v>
          </cell>
          <cell r="H315">
            <v>0.22580645161290322</v>
          </cell>
          <cell r="I315">
            <v>1</v>
          </cell>
          <cell r="J315">
            <v>0.38709677419354838</v>
          </cell>
          <cell r="T315">
            <v>9.6774193548387094E-2</v>
          </cell>
          <cell r="U315">
            <v>3.3333333333333333E-2</v>
          </cell>
          <cell r="V315">
            <v>6.4516129032258063E-2</v>
          </cell>
          <cell r="W315">
            <v>1</v>
          </cell>
          <cell r="X315">
            <v>0.5862068965517242</v>
          </cell>
          <cell r="Y315">
            <v>0.22580645161290322</v>
          </cell>
          <cell r="AA315">
            <v>0.41935483870967744</v>
          </cell>
          <cell r="AB315">
            <v>0.33333333333333331</v>
          </cell>
          <cell r="AC315">
            <v>0.41935483870967744</v>
          </cell>
          <cell r="AD315">
            <v>1</v>
          </cell>
          <cell r="AE315">
            <v>0.6</v>
          </cell>
          <cell r="AO315">
            <v>6.4516129032258063E-2</v>
          </cell>
          <cell r="AS315">
            <v>3.3333333333333333E-2</v>
          </cell>
          <cell r="AW315">
            <v>0.41935483870967744</v>
          </cell>
          <cell r="AX315">
            <v>0.46666666666666667</v>
          </cell>
          <cell r="AZ315">
            <v>3.3333333333333333E-2</v>
          </cell>
        </row>
        <row r="316">
          <cell r="C316" t="str">
            <v>Community Care/S.Attleboro/543Newpo 7</v>
          </cell>
          <cell r="D316" t="str">
            <v>Framingham Area Office</v>
          </cell>
          <cell r="AI316">
            <v>0.12903225806451613</v>
          </cell>
        </row>
        <row r="317">
          <cell r="C317" t="str">
            <v>Community Care/S.Attleboro/543Newpo 8</v>
          </cell>
          <cell r="D317" t="str">
            <v>New Bedford Area Office</v>
          </cell>
          <cell r="P317">
            <v>0.1</v>
          </cell>
          <cell r="Q317">
            <v>0.61290322580645162</v>
          </cell>
          <cell r="R317">
            <v>0.25806451612903225</v>
          </cell>
          <cell r="W317">
            <v>0.12903225806451613</v>
          </cell>
          <cell r="X317">
            <v>0.10344827586206896</v>
          </cell>
          <cell r="Z317">
            <v>0.1</v>
          </cell>
          <cell r="AA317">
            <v>0.19354838709677419</v>
          </cell>
          <cell r="AB317">
            <v>0.1</v>
          </cell>
          <cell r="AC317">
            <v>0.22580645161290322</v>
          </cell>
          <cell r="AD317">
            <v>0.32258064516129031</v>
          </cell>
          <cell r="AE317">
            <v>0.13333333333333333</v>
          </cell>
          <cell r="AO317">
            <v>0.12903225806451613</v>
          </cell>
          <cell r="AP317">
            <v>0.38709677419354838</v>
          </cell>
          <cell r="AQ317">
            <v>0.1</v>
          </cell>
          <cell r="AV317">
            <v>0.3571428571428571</v>
          </cell>
          <cell r="AW317">
            <v>1.5483870967741935</v>
          </cell>
          <cell r="AX317">
            <v>0.73333333333333339</v>
          </cell>
          <cell r="AY317">
            <v>1</v>
          </cell>
          <cell r="AZ317">
            <v>1.6</v>
          </cell>
        </row>
        <row r="318">
          <cell r="C318" t="str">
            <v>Community Care/S.Attleboro/543Newpo 9</v>
          </cell>
          <cell r="D318" t="str">
            <v>New Bedford Child and Family (Adop)</v>
          </cell>
          <cell r="AC318">
            <v>0.90322580645161288</v>
          </cell>
          <cell r="AI318">
            <v>0.38709677419354838</v>
          </cell>
          <cell r="AJ318">
            <v>1</v>
          </cell>
          <cell r="AK318">
            <v>0.80645161290322576</v>
          </cell>
          <cell r="AL318">
            <v>0.3</v>
          </cell>
        </row>
        <row r="319">
          <cell r="C319" t="str">
            <v>Community Care/S.Attleboro/543Newpo 10</v>
          </cell>
          <cell r="D319" t="str">
            <v>Plymouth Area Office</v>
          </cell>
          <cell r="H319">
            <v>0.12903225806451613</v>
          </cell>
          <cell r="I319">
            <v>1</v>
          </cell>
          <cell r="J319">
            <v>0.64516129032258063</v>
          </cell>
          <cell r="K319">
            <v>1</v>
          </cell>
          <cell r="L319">
            <v>1</v>
          </cell>
          <cell r="M319">
            <v>0.90322580645161288</v>
          </cell>
          <cell r="N319">
            <v>1</v>
          </cell>
          <cell r="O319">
            <v>1.4838709677419355</v>
          </cell>
          <cell r="P319">
            <v>0.33333333333333331</v>
          </cell>
          <cell r="AA319">
            <v>3.2258064516129031E-2</v>
          </cell>
          <cell r="AB319">
            <v>6.6666666666666666E-2</v>
          </cell>
          <cell r="AD319">
            <v>0.22580645161290322</v>
          </cell>
          <cell r="AE319">
            <v>1</v>
          </cell>
          <cell r="AF319">
            <v>0.29032258064516125</v>
          </cell>
          <cell r="AG319">
            <v>0.2</v>
          </cell>
          <cell r="AK319">
            <v>3.2258064516129031E-2</v>
          </cell>
          <cell r="AN319">
            <v>0.4</v>
          </cell>
          <cell r="AQ319">
            <v>0.26666666666666666</v>
          </cell>
          <cell r="AU319">
            <v>0.12903225806451613</v>
          </cell>
          <cell r="AV319">
            <v>0.21428571428571427</v>
          </cell>
        </row>
        <row r="320">
          <cell r="C320" t="str">
            <v>Community Care/S.Attleboro/543Newpo 11</v>
          </cell>
          <cell r="D320" t="str">
            <v>Solutions for Living (PAS SE)</v>
          </cell>
          <cell r="AI320">
            <v>0.64516129032258063</v>
          </cell>
          <cell r="AJ320">
            <v>0.8571428571428571</v>
          </cell>
          <cell r="AL320">
            <v>0.26666666666666666</v>
          </cell>
          <cell r="AM320">
            <v>1</v>
          </cell>
          <cell r="AN320">
            <v>0.33333333333333331</v>
          </cell>
        </row>
        <row r="321">
          <cell r="C321" t="str">
            <v>Community Care/S.Attleboro/543Newpo 12</v>
          </cell>
          <cell r="D321" t="str">
            <v>Taunton/Attleboro Area Office</v>
          </cell>
          <cell r="H321">
            <v>3.709677419354839</v>
          </cell>
          <cell r="I321">
            <v>8.3333333333333339</v>
          </cell>
          <cell r="J321">
            <v>8.3225806451612918</v>
          </cell>
          <cell r="K321">
            <v>9.129032258064516</v>
          </cell>
          <cell r="L321">
            <v>9.8571428571428577</v>
          </cell>
          <cell r="M321">
            <v>10.29032258064516</v>
          </cell>
          <cell r="N321">
            <v>9</v>
          </cell>
          <cell r="O321">
            <v>9.387096774193548</v>
          </cell>
          <cell r="P321">
            <v>10.866666666666665</v>
          </cell>
          <cell r="Q321">
            <v>9.8387096774193541</v>
          </cell>
          <cell r="R321">
            <v>11.387096774193548</v>
          </cell>
          <cell r="S321">
            <v>10.5</v>
          </cell>
          <cell r="T321">
            <v>10.29032258064516</v>
          </cell>
          <cell r="U321">
            <v>10.766666666666667</v>
          </cell>
          <cell r="V321">
            <v>9.806451612903226</v>
          </cell>
          <cell r="W321">
            <v>6.806451612903226</v>
          </cell>
          <cell r="X321">
            <v>9.4137931034482758</v>
          </cell>
          <cell r="Y321">
            <v>10.129032258064516</v>
          </cell>
          <cell r="Z321">
            <v>11</v>
          </cell>
          <cell r="AA321">
            <v>9.9354838709677402</v>
          </cell>
          <cell r="AB321">
            <v>11.266666666666667</v>
          </cell>
          <cell r="AC321">
            <v>8.8387096774193541</v>
          </cell>
          <cell r="AD321">
            <v>7.8709677419354831</v>
          </cell>
          <cell r="AE321">
            <v>7.4333333333333327</v>
          </cell>
          <cell r="AF321">
            <v>9.4838709677419359</v>
          </cell>
          <cell r="AG321">
            <v>8.966666666666665</v>
          </cell>
          <cell r="AH321">
            <v>7.967741935483871</v>
          </cell>
          <cell r="AI321">
            <v>10.129032258064516</v>
          </cell>
          <cell r="AJ321">
            <v>7.2857142857142856</v>
          </cell>
          <cell r="AK321">
            <v>9.3548387096774199</v>
          </cell>
          <cell r="AL321">
            <v>9.1</v>
          </cell>
          <cell r="AM321">
            <v>8.0322580645161281</v>
          </cell>
          <cell r="AN321">
            <v>9.0666666666666664</v>
          </cell>
          <cell r="AO321">
            <v>8.4516129032258043</v>
          </cell>
          <cell r="AP321">
            <v>8.7096774193548399</v>
          </cell>
          <cell r="AQ321">
            <v>6.7</v>
          </cell>
          <cell r="AR321">
            <v>8.9677419354838719</v>
          </cell>
          <cell r="AS321">
            <v>8.1</v>
          </cell>
          <cell r="AT321">
            <v>8.129032258064516</v>
          </cell>
          <cell r="AU321">
            <v>8.67741935483871</v>
          </cell>
          <cell r="AV321">
            <v>7.1785714285714288</v>
          </cell>
          <cell r="AW321">
            <v>7.3225806451612909</v>
          </cell>
          <cell r="AX321">
            <v>9.5</v>
          </cell>
          <cell r="AY321">
            <v>9.67741935483871</v>
          </cell>
          <cell r="AZ321">
            <v>7.666666666666667</v>
          </cell>
        </row>
        <row r="322">
          <cell r="C322" t="str">
            <v>EliotCommunityHS / Waltham/ 130Dale 1</v>
          </cell>
          <cell r="D322" t="str">
            <v>Arlington Area Office</v>
          </cell>
          <cell r="I322">
            <v>0.33333333333333337</v>
          </cell>
          <cell r="J322">
            <v>2.709677419354839</v>
          </cell>
          <cell r="K322">
            <v>1.4838709677419355</v>
          </cell>
          <cell r="L322">
            <v>0.9642857142857143</v>
          </cell>
          <cell r="M322">
            <v>1.5806451612903225</v>
          </cell>
          <cell r="N322">
            <v>1.1000000000000001</v>
          </cell>
          <cell r="O322">
            <v>1.096774193548387</v>
          </cell>
          <cell r="P322">
            <v>1.8666666666666667</v>
          </cell>
          <cell r="Q322">
            <v>0.83870967741935487</v>
          </cell>
          <cell r="R322">
            <v>1.6129032258064515</v>
          </cell>
          <cell r="S322">
            <v>2.7333333333333334</v>
          </cell>
          <cell r="T322">
            <v>1.8709677419354838</v>
          </cell>
          <cell r="U322">
            <v>1</v>
          </cell>
          <cell r="V322">
            <v>0.19354838709677419</v>
          </cell>
          <cell r="W322">
            <v>0.16129032258064516</v>
          </cell>
          <cell r="X322">
            <v>1.103448275862069</v>
          </cell>
          <cell r="Y322">
            <v>3</v>
          </cell>
          <cell r="Z322">
            <v>2.4666666666666668</v>
          </cell>
          <cell r="AA322">
            <v>2.193548387096774</v>
          </cell>
          <cell r="AB322">
            <v>3.6</v>
          </cell>
          <cell r="AC322">
            <v>2.3548387096774195</v>
          </cell>
          <cell r="AD322">
            <v>0.16129032258064516</v>
          </cell>
          <cell r="AE322">
            <v>1</v>
          </cell>
          <cell r="AF322">
            <v>1.3548387096774195</v>
          </cell>
          <cell r="AG322">
            <v>0.4</v>
          </cell>
          <cell r="AJ322">
            <v>7.1428571428571425E-2</v>
          </cell>
          <cell r="AM322">
            <v>0.32258064516129031</v>
          </cell>
          <cell r="AN322">
            <v>1.1333333333333333</v>
          </cell>
          <cell r="AO322">
            <v>3</v>
          </cell>
          <cell r="AP322">
            <v>2.741935483870968</v>
          </cell>
          <cell r="AQ322">
            <v>1.2666666666666666</v>
          </cell>
          <cell r="AR322">
            <v>2.129032258064516</v>
          </cell>
          <cell r="AS322">
            <v>2</v>
          </cell>
          <cell r="AT322">
            <v>2</v>
          </cell>
          <cell r="AU322">
            <v>1.7419354838709677</v>
          </cell>
          <cell r="AV322">
            <v>0.5714285714285714</v>
          </cell>
          <cell r="AX322">
            <v>0.76666666666666672</v>
          </cell>
          <cell r="AY322">
            <v>1</v>
          </cell>
          <cell r="AZ322">
            <v>0.3</v>
          </cell>
        </row>
        <row r="323">
          <cell r="C323" t="str">
            <v>EliotCommunityHS / Waltham/ 130Dale 2</v>
          </cell>
          <cell r="D323" t="str">
            <v>Brockton Area Office</v>
          </cell>
          <cell r="N323">
            <v>1.8</v>
          </cell>
          <cell r="O323">
            <v>2</v>
          </cell>
          <cell r="X323">
            <v>0.48275862068965519</v>
          </cell>
        </row>
        <row r="324">
          <cell r="C324" t="str">
            <v>EliotCommunityHS / Waltham/ 130Dale 3</v>
          </cell>
          <cell r="D324" t="str">
            <v>Cambridge Area Office</v>
          </cell>
          <cell r="G324">
            <v>1.5</v>
          </cell>
          <cell r="H324">
            <v>2.2580645161290325</v>
          </cell>
          <cell r="I324">
            <v>1.4</v>
          </cell>
          <cell r="J324">
            <v>0.38709677419354838</v>
          </cell>
          <cell r="K324">
            <v>0.4838709677419355</v>
          </cell>
          <cell r="L324">
            <v>1.9642857142857144</v>
          </cell>
          <cell r="M324">
            <v>2.967741935483871</v>
          </cell>
          <cell r="N324">
            <v>0.66666666666666663</v>
          </cell>
          <cell r="W324">
            <v>1.935483870967742</v>
          </cell>
          <cell r="X324">
            <v>0.96551724137931039</v>
          </cell>
          <cell r="AG324">
            <v>0.93333333333333335</v>
          </cell>
          <cell r="AH324">
            <v>0.61290322580645162</v>
          </cell>
          <cell r="AJ324">
            <v>0.8214285714285714</v>
          </cell>
          <cell r="AK324">
            <v>2.67741935483871</v>
          </cell>
          <cell r="AL324">
            <v>1.9666666666666666</v>
          </cell>
          <cell r="AM324">
            <v>1.4838709677419355</v>
          </cell>
          <cell r="AN324">
            <v>1.7666666666666666</v>
          </cell>
          <cell r="AO324">
            <v>0.4838709677419355</v>
          </cell>
          <cell r="AS324">
            <v>0.7</v>
          </cell>
          <cell r="AT324">
            <v>0.54838709677419351</v>
          </cell>
          <cell r="AX324">
            <v>0.43333333333333335</v>
          </cell>
        </row>
        <row r="325">
          <cell r="C325" t="str">
            <v>EliotCommunityHS / Waltham/ 130Dale 4</v>
          </cell>
          <cell r="D325" t="str">
            <v>Coastal Area Office</v>
          </cell>
          <cell r="H325">
            <v>3.2258064516129031E-2</v>
          </cell>
          <cell r="I325">
            <v>0.36666666666666664</v>
          </cell>
          <cell r="J325">
            <v>1</v>
          </cell>
          <cell r="K325">
            <v>1</v>
          </cell>
          <cell r="L325">
            <v>0.9285714285714286</v>
          </cell>
          <cell r="M325">
            <v>0.16129032258064516</v>
          </cell>
          <cell r="N325">
            <v>0.83333333333333337</v>
          </cell>
          <cell r="O325">
            <v>1</v>
          </cell>
          <cell r="P325">
            <v>2.8</v>
          </cell>
          <cell r="Q325">
            <v>1.870967741935484</v>
          </cell>
          <cell r="R325">
            <v>0.77419354838709675</v>
          </cell>
          <cell r="V325">
            <v>3.2258064516129031E-2</v>
          </cell>
          <cell r="W325">
            <v>1.5161290322580645</v>
          </cell>
          <cell r="X325">
            <v>1.4137931034482758</v>
          </cell>
          <cell r="Y325">
            <v>1</v>
          </cell>
          <cell r="Z325">
            <v>1.0666666666666667</v>
          </cell>
          <cell r="AA325">
            <v>1.6451612903225805</v>
          </cell>
          <cell r="AB325">
            <v>0.66666666666666663</v>
          </cell>
          <cell r="AC325">
            <v>3.2258064516129031E-2</v>
          </cell>
          <cell r="AD325">
            <v>1</v>
          </cell>
          <cell r="AE325">
            <v>1</v>
          </cell>
          <cell r="AG325">
            <v>1.6333333333333333</v>
          </cell>
          <cell r="AH325">
            <v>0.80645161290322576</v>
          </cell>
          <cell r="AI325">
            <v>0.90322580645161299</v>
          </cell>
          <cell r="AJ325">
            <v>1</v>
          </cell>
          <cell r="AK325">
            <v>0.90322580645161288</v>
          </cell>
          <cell r="AL325">
            <v>0.76666666666666672</v>
          </cell>
          <cell r="AM325">
            <v>0.87096774193548387</v>
          </cell>
          <cell r="AN325">
            <v>1</v>
          </cell>
          <cell r="AO325">
            <v>1.161290322580645</v>
          </cell>
          <cell r="AP325">
            <v>0.83870967741935487</v>
          </cell>
          <cell r="AQ325">
            <v>1.1000000000000001</v>
          </cell>
          <cell r="AR325">
            <v>2.193548387096774</v>
          </cell>
          <cell r="AS325">
            <v>2.0333333333333332</v>
          </cell>
          <cell r="AT325">
            <v>0.74193548387096775</v>
          </cell>
          <cell r="AV325">
            <v>0.75</v>
          </cell>
          <cell r="AW325">
            <v>1</v>
          </cell>
          <cell r="AX325">
            <v>0.3666666666666667</v>
          </cell>
          <cell r="AY325">
            <v>1</v>
          </cell>
          <cell r="AZ325">
            <v>1.4333333333333333</v>
          </cell>
        </row>
        <row r="326">
          <cell r="C326" t="str">
            <v>EliotCommunityHS / Waltham/ 130Dale 5</v>
          </cell>
          <cell r="D326" t="str">
            <v>Framingham Area Office</v>
          </cell>
          <cell r="L326">
            <v>0.4642857142857143</v>
          </cell>
          <cell r="Q326">
            <v>1</v>
          </cell>
          <cell r="R326">
            <v>1</v>
          </cell>
          <cell r="S326">
            <v>0.1</v>
          </cell>
          <cell r="T326">
            <v>0.29032258064516131</v>
          </cell>
          <cell r="U326">
            <v>0.6</v>
          </cell>
          <cell r="V326">
            <v>0.80645161290322576</v>
          </cell>
          <cell r="W326">
            <v>1</v>
          </cell>
          <cell r="X326">
            <v>0.2413793103448276</v>
          </cell>
          <cell r="Z326">
            <v>0.5</v>
          </cell>
          <cell r="AA326">
            <v>0.967741935483871</v>
          </cell>
          <cell r="AB326">
            <v>0.23333333333333334</v>
          </cell>
          <cell r="AC326">
            <v>1.4838709677419355</v>
          </cell>
          <cell r="AD326">
            <v>0.67741935483870963</v>
          </cell>
          <cell r="AE326">
            <v>0.43333333333333335</v>
          </cell>
          <cell r="AF326">
            <v>2</v>
          </cell>
          <cell r="AG326">
            <v>1.9666666666666666</v>
          </cell>
          <cell r="AH326">
            <v>1.5806451612903225</v>
          </cell>
          <cell r="AI326">
            <v>0.77419354838709675</v>
          </cell>
          <cell r="AL326">
            <v>0.46666666666666667</v>
          </cell>
          <cell r="AM326">
            <v>0.25806451612903225</v>
          </cell>
          <cell r="AO326">
            <v>3.2258064516129031E-2</v>
          </cell>
          <cell r="AP326">
            <v>0.967741935483871</v>
          </cell>
          <cell r="AS326">
            <v>6.6666666666666666E-2</v>
          </cell>
          <cell r="AV326">
            <v>0.6071428571428571</v>
          </cell>
          <cell r="AW326">
            <v>1</v>
          </cell>
          <cell r="AX326">
            <v>0.1</v>
          </cell>
          <cell r="AY326">
            <v>1</v>
          </cell>
          <cell r="AZ326">
            <v>0.56666666666666665</v>
          </cell>
        </row>
        <row r="327">
          <cell r="C327" t="str">
            <v>EliotCommunityHS / Waltham/ 130Dale 6</v>
          </cell>
          <cell r="D327" t="str">
            <v>Lawrence Area Office</v>
          </cell>
          <cell r="AZ327">
            <v>3.3333333333333333E-2</v>
          </cell>
        </row>
        <row r="328">
          <cell r="C328" t="str">
            <v>EliotCommunityHS / Waltham/ 130Dale 7</v>
          </cell>
          <cell r="D328" t="str">
            <v>Malden Area Office</v>
          </cell>
          <cell r="G328">
            <v>3</v>
          </cell>
          <cell r="H328">
            <v>1.161290322580645</v>
          </cell>
          <cell r="J328">
            <v>0.61290322580645162</v>
          </cell>
          <cell r="K328">
            <v>1</v>
          </cell>
          <cell r="L328">
            <v>0.4642857142857143</v>
          </cell>
          <cell r="M328">
            <v>1</v>
          </cell>
          <cell r="N328">
            <v>1</v>
          </cell>
          <cell r="O328">
            <v>0.74193548387096775</v>
          </cell>
          <cell r="R328">
            <v>0.83870967741935487</v>
          </cell>
          <cell r="S328">
            <v>1</v>
          </cell>
          <cell r="T328">
            <v>0.41935483870967744</v>
          </cell>
          <cell r="U328">
            <v>1.5333333333333332</v>
          </cell>
          <cell r="V328">
            <v>1.064516129032258</v>
          </cell>
          <cell r="X328">
            <v>0.17241379310344829</v>
          </cell>
          <cell r="Y328">
            <v>0.93548387096774188</v>
          </cell>
          <cell r="Z328">
            <v>0.46666666666666667</v>
          </cell>
          <cell r="AB328">
            <v>0.36666666666666664</v>
          </cell>
          <cell r="AC328">
            <v>1</v>
          </cell>
          <cell r="AD328">
            <v>0.83870967741935476</v>
          </cell>
          <cell r="AE328">
            <v>2</v>
          </cell>
          <cell r="AF328">
            <v>1.161290322580645</v>
          </cell>
          <cell r="AH328">
            <v>9.6774193548387094E-2</v>
          </cell>
          <cell r="AI328">
            <v>2.161290322580645</v>
          </cell>
          <cell r="AJ328">
            <v>2.3214285714285712</v>
          </cell>
          <cell r="AK328">
            <v>0.67741935483870963</v>
          </cell>
          <cell r="AL328">
            <v>0.76666666666666672</v>
          </cell>
          <cell r="AQ328">
            <v>0.93333333333333335</v>
          </cell>
          <cell r="AS328">
            <v>3.3333333333333333E-2</v>
          </cell>
          <cell r="AT328">
            <v>1</v>
          </cell>
          <cell r="AU328">
            <v>1.6451612903225805</v>
          </cell>
          <cell r="AV328">
            <v>1.6071428571428572</v>
          </cell>
          <cell r="AW328">
            <v>3</v>
          </cell>
          <cell r="AX328">
            <v>2.7</v>
          </cell>
          <cell r="AY328">
            <v>2</v>
          </cell>
          <cell r="AZ328">
            <v>1.8666666666666667</v>
          </cell>
        </row>
        <row r="329">
          <cell r="C329" t="str">
            <v>EliotCommunityHS / Waltham/ 130Dale 8</v>
          </cell>
          <cell r="D329" t="str">
            <v>South Central Area Office</v>
          </cell>
          <cell r="T329">
            <v>0.54838709677419351</v>
          </cell>
          <cell r="U329">
            <v>1</v>
          </cell>
          <cell r="V329">
            <v>1</v>
          </cell>
          <cell r="W329">
            <v>9.6774193548387094E-2</v>
          </cell>
          <cell r="AD329">
            <v>0.54838709677419351</v>
          </cell>
          <cell r="AE329">
            <v>0.1</v>
          </cell>
          <cell r="AM329">
            <v>0.67741935483870963</v>
          </cell>
          <cell r="AN329">
            <v>0.93333333333333335</v>
          </cell>
        </row>
        <row r="330">
          <cell r="C330" t="str">
            <v>EliotCommunityHS/Arling/734-736Mass 1</v>
          </cell>
          <cell r="D330" t="str">
            <v>Arlington Area Office</v>
          </cell>
          <cell r="H330">
            <v>0.16129032258064516</v>
          </cell>
          <cell r="I330">
            <v>0.93333333333333335</v>
          </cell>
          <cell r="J330">
            <v>1.4193548387096775</v>
          </cell>
          <cell r="K330">
            <v>1.4838709677419355</v>
          </cell>
          <cell r="L330">
            <v>1.892857142857143</v>
          </cell>
          <cell r="M330">
            <v>0.87096774193548387</v>
          </cell>
          <cell r="N330">
            <v>1.6666666666666665</v>
          </cell>
          <cell r="O330">
            <v>1.935483870967742</v>
          </cell>
          <cell r="P330">
            <v>1.6666666666666665</v>
          </cell>
          <cell r="Q330">
            <v>1.7741935483870968</v>
          </cell>
          <cell r="R330">
            <v>1.5806451612903225</v>
          </cell>
          <cell r="S330">
            <v>2.5333333333333332</v>
          </cell>
          <cell r="T330">
            <v>1.161290322580645</v>
          </cell>
          <cell r="U330">
            <v>2.2333333333333334</v>
          </cell>
          <cell r="V330">
            <v>1.5806451612903225</v>
          </cell>
          <cell r="W330">
            <v>1.5161290322580645</v>
          </cell>
          <cell r="X330">
            <v>0.86206896551724133</v>
          </cell>
          <cell r="Y330">
            <v>2.3870967741935485</v>
          </cell>
          <cell r="Z330">
            <v>3</v>
          </cell>
          <cell r="AA330">
            <v>2.806451612903226</v>
          </cell>
          <cell r="AB330">
            <v>3.0666666666666669</v>
          </cell>
          <cell r="AC330">
            <v>2</v>
          </cell>
          <cell r="AD330">
            <v>1.9677419354838708</v>
          </cell>
          <cell r="AE330">
            <v>2.4</v>
          </cell>
          <cell r="AF330">
            <v>2.3548387096774195</v>
          </cell>
          <cell r="AG330">
            <v>0.73333333333333339</v>
          </cell>
          <cell r="AH330">
            <v>1.1935483870967742</v>
          </cell>
          <cell r="AI330">
            <v>0.87096774193548387</v>
          </cell>
          <cell r="AJ330">
            <v>0.5714285714285714</v>
          </cell>
          <cell r="AK330">
            <v>0.16129032258064516</v>
          </cell>
          <cell r="AL330">
            <v>1.8</v>
          </cell>
          <cell r="AM330">
            <v>1.9354838709677418</v>
          </cell>
          <cell r="AN330">
            <v>1.3666666666666667</v>
          </cell>
          <cell r="AO330">
            <v>1.1612903225806452</v>
          </cell>
          <cell r="AP330">
            <v>2.3870967741935485</v>
          </cell>
          <cell r="AQ330">
            <v>0.56666666666666665</v>
          </cell>
          <cell r="AR330">
            <v>1.096774193548387</v>
          </cell>
          <cell r="AS330">
            <v>2.9333333333333336</v>
          </cell>
          <cell r="AT330">
            <v>2.4838709677419355</v>
          </cell>
          <cell r="AU330">
            <v>1.3870967741935485</v>
          </cell>
          <cell r="AV330">
            <v>0.9285714285714286</v>
          </cell>
          <cell r="AW330">
            <v>1.4516129032258065</v>
          </cell>
          <cell r="AX330">
            <v>1.1333333333333333</v>
          </cell>
          <cell r="AY330">
            <v>1.4838709677419355</v>
          </cell>
          <cell r="AZ330">
            <v>1.7666666666666666</v>
          </cell>
        </row>
        <row r="331">
          <cell r="C331" t="str">
            <v>EliotCommunityHS/Arling/734-736Mass 2</v>
          </cell>
          <cell r="D331" t="str">
            <v>Cambridge Area Office</v>
          </cell>
          <cell r="H331">
            <v>1.935483870967742</v>
          </cell>
          <cell r="I331">
            <v>0.96666666666666667</v>
          </cell>
          <cell r="M331">
            <v>0.25806451612903225</v>
          </cell>
          <cell r="N331">
            <v>1.7</v>
          </cell>
          <cell r="O331">
            <v>1</v>
          </cell>
          <cell r="P331">
            <v>1.3333333333333333</v>
          </cell>
          <cell r="Q331">
            <v>1.4516129032258065</v>
          </cell>
          <cell r="R331">
            <v>1.2580645161290323</v>
          </cell>
          <cell r="X331">
            <v>0.65517241379310343</v>
          </cell>
          <cell r="Y331">
            <v>1</v>
          </cell>
          <cell r="Z331">
            <v>0.96666666666666656</v>
          </cell>
          <cell r="AA331">
            <v>0.93548387096774188</v>
          </cell>
          <cell r="AC331">
            <v>6.4516129032258063E-2</v>
          </cell>
          <cell r="AD331">
            <v>6.4516129032258063E-2</v>
          </cell>
          <cell r="AI331">
            <v>0.83870967741935487</v>
          </cell>
          <cell r="AJ331">
            <v>1</v>
          </cell>
          <cell r="AK331">
            <v>1</v>
          </cell>
          <cell r="AL331">
            <v>1</v>
          </cell>
          <cell r="AM331">
            <v>0.19354838709677419</v>
          </cell>
          <cell r="AN331">
            <v>3.3333333333333333E-2</v>
          </cell>
          <cell r="AO331">
            <v>1.5806451612903225</v>
          </cell>
          <cell r="AP331">
            <v>1.7741935483870968</v>
          </cell>
          <cell r="AQ331">
            <v>0.23333333333333334</v>
          </cell>
          <cell r="AX331">
            <v>0.3</v>
          </cell>
          <cell r="AY331">
            <v>1</v>
          </cell>
          <cell r="AZ331">
            <v>1</v>
          </cell>
        </row>
        <row r="332">
          <cell r="C332" t="str">
            <v>EliotCommunityHS/Arling/734-736Mass 3</v>
          </cell>
          <cell r="D332" t="str">
            <v>Coastal Area Office</v>
          </cell>
          <cell r="J332">
            <v>0.83870967741935487</v>
          </cell>
          <cell r="K332">
            <v>1.6451612903225805</v>
          </cell>
          <cell r="L332">
            <v>1.1785714285714284</v>
          </cell>
          <cell r="M332">
            <v>0.16129032258064516</v>
          </cell>
          <cell r="T332">
            <v>0.32258064516129037</v>
          </cell>
          <cell r="U332">
            <v>2.1666666666666665</v>
          </cell>
          <cell r="V332">
            <v>1.6451612903225805</v>
          </cell>
          <cell r="W332">
            <v>9.6774193548387094E-2</v>
          </cell>
          <cell r="X332">
            <v>1</v>
          </cell>
          <cell r="Y332">
            <v>0.5161290322580645</v>
          </cell>
          <cell r="AC332">
            <v>0.41935483870967744</v>
          </cell>
          <cell r="AE332">
            <v>0.66666666666666674</v>
          </cell>
          <cell r="AG332">
            <v>0.56666666666666665</v>
          </cell>
          <cell r="AH332">
            <v>0.45161290322580644</v>
          </cell>
          <cell r="AK332">
            <v>0.45161290322580644</v>
          </cell>
          <cell r="AL332">
            <v>6.6666666666666666E-2</v>
          </cell>
          <cell r="AM332">
            <v>0.83870967741935487</v>
          </cell>
          <cell r="AN332">
            <v>0.23333333333333334</v>
          </cell>
          <cell r="AX332">
            <v>0.3</v>
          </cell>
          <cell r="AY332">
            <v>0.74193548387096775</v>
          </cell>
        </row>
        <row r="333">
          <cell r="C333" t="str">
            <v>EliotCommunityHS/Arling/734-736Mass 4</v>
          </cell>
          <cell r="D333" t="str">
            <v>Framingham Area Office</v>
          </cell>
          <cell r="I333">
            <v>0.13333333333333333</v>
          </cell>
          <cell r="J333">
            <v>1.4516129032258065</v>
          </cell>
          <cell r="K333">
            <v>0.32258064516129031</v>
          </cell>
          <cell r="M333">
            <v>0.29032258064516131</v>
          </cell>
          <cell r="N333">
            <v>1</v>
          </cell>
          <cell r="O333">
            <v>1</v>
          </cell>
          <cell r="P333">
            <v>1</v>
          </cell>
          <cell r="Q333">
            <v>0.70967741935483875</v>
          </cell>
          <cell r="W333">
            <v>0.93548387096774199</v>
          </cell>
          <cell r="X333">
            <v>0.13793103448275862</v>
          </cell>
          <cell r="Z333">
            <v>1.8666666666666667</v>
          </cell>
          <cell r="AA333">
            <v>1.129032258064516</v>
          </cell>
          <cell r="AE333">
            <v>0.4</v>
          </cell>
          <cell r="AF333">
            <v>1.064516129032258</v>
          </cell>
          <cell r="AG333">
            <v>1.8666666666666669</v>
          </cell>
          <cell r="AH333">
            <v>1.967741935483871</v>
          </cell>
          <cell r="AI333">
            <v>2.5161290322580645</v>
          </cell>
          <cell r="AJ333">
            <v>3</v>
          </cell>
          <cell r="AK333">
            <v>1.161290322580645</v>
          </cell>
          <cell r="AL333">
            <v>1.0333333333333334</v>
          </cell>
          <cell r="AM333">
            <v>1.8064516129032258</v>
          </cell>
          <cell r="AN333">
            <v>2.2000000000000002</v>
          </cell>
          <cell r="AO333">
            <v>1.096774193548387</v>
          </cell>
          <cell r="AP333">
            <v>6.4516129032258063E-2</v>
          </cell>
          <cell r="AQ333">
            <v>1.1333333333333333</v>
          </cell>
          <cell r="AR333">
            <v>1.5806451612903225</v>
          </cell>
          <cell r="AS333">
            <v>6.6666666666666666E-2</v>
          </cell>
          <cell r="AT333">
            <v>6.4516129032258063E-2</v>
          </cell>
          <cell r="AU333">
            <v>2.4838709677419355</v>
          </cell>
          <cell r="AV333">
            <v>2.6071428571428572</v>
          </cell>
          <cell r="AW333">
            <v>2</v>
          </cell>
          <cell r="AX333">
            <v>2</v>
          </cell>
          <cell r="AY333">
            <v>1.4838709677419355</v>
          </cell>
          <cell r="AZ333">
            <v>2.7666666666666666</v>
          </cell>
        </row>
        <row r="334">
          <cell r="C334" t="str">
            <v>EliotCommunityHS/Arling/734-736Mass 5</v>
          </cell>
          <cell r="D334" t="str">
            <v>Hyde Park Area Office</v>
          </cell>
          <cell r="Q334">
            <v>3.2258064516129031E-2</v>
          </cell>
        </row>
        <row r="335">
          <cell r="C335" t="str">
            <v>EliotCommunityHS/Arling/734-736Mass 6</v>
          </cell>
          <cell r="D335" t="str">
            <v>Malden Area Office</v>
          </cell>
          <cell r="H335">
            <v>1.6451612903225805</v>
          </cell>
          <cell r="I335">
            <v>1.9666666666666668</v>
          </cell>
          <cell r="J335">
            <v>1.064516129032258</v>
          </cell>
          <cell r="K335">
            <v>2.032258064516129</v>
          </cell>
          <cell r="L335">
            <v>2.4642857142857144</v>
          </cell>
          <cell r="M335">
            <v>0.64516129032258063</v>
          </cell>
          <cell r="N335">
            <v>0.4</v>
          </cell>
          <cell r="O335">
            <v>2</v>
          </cell>
          <cell r="P335">
            <v>1.7666666666666666</v>
          </cell>
          <cell r="Q335">
            <v>1</v>
          </cell>
          <cell r="R335">
            <v>1.3870967741935483</v>
          </cell>
          <cell r="S335">
            <v>1.4</v>
          </cell>
          <cell r="T335">
            <v>0.967741935483871</v>
          </cell>
          <cell r="U335">
            <v>0.73333333333333328</v>
          </cell>
          <cell r="W335">
            <v>1.8387096774193548</v>
          </cell>
          <cell r="X335">
            <v>2.4827586206896552</v>
          </cell>
          <cell r="Y335">
            <v>1.129032258064516</v>
          </cell>
          <cell r="AA335">
            <v>0.12903225806451613</v>
          </cell>
          <cell r="AB335">
            <v>2.2333333333333334</v>
          </cell>
          <cell r="AC335">
            <v>1.2903225806451613</v>
          </cell>
          <cell r="AF335">
            <v>0.93548387096774199</v>
          </cell>
          <cell r="AG335">
            <v>1.3333333333333335</v>
          </cell>
          <cell r="AH335">
            <v>0.77419354838709675</v>
          </cell>
          <cell r="AI335">
            <v>0.5161290322580645</v>
          </cell>
          <cell r="AJ335">
            <v>0.7142857142857143</v>
          </cell>
          <cell r="AK335">
            <v>1.6774193548387095</v>
          </cell>
          <cell r="AL335">
            <v>2</v>
          </cell>
          <cell r="AM335">
            <v>1.096774193548387</v>
          </cell>
          <cell r="AN335">
            <v>1.7</v>
          </cell>
          <cell r="AO335">
            <v>1.5483870967741935</v>
          </cell>
          <cell r="AP335">
            <v>1.9677419354838712</v>
          </cell>
          <cell r="AQ335">
            <v>2.9</v>
          </cell>
          <cell r="AR335">
            <v>3</v>
          </cell>
          <cell r="AS335">
            <v>2.9333333333333331</v>
          </cell>
          <cell r="AT335">
            <v>2.32258064516129</v>
          </cell>
          <cell r="AU335">
            <v>2</v>
          </cell>
          <cell r="AV335">
            <v>2</v>
          </cell>
          <cell r="AW335">
            <v>2.129032258064516</v>
          </cell>
          <cell r="AX335">
            <v>1.2333333333333334</v>
          </cell>
          <cell r="AY335">
            <v>1</v>
          </cell>
          <cell r="AZ335">
            <v>6.6666666666666666E-2</v>
          </cell>
        </row>
        <row r="336">
          <cell r="C336" t="str">
            <v>EliotCommunityHS/Arling/734-736Mass 7</v>
          </cell>
          <cell r="D336" t="str">
            <v>South Central Area Office</v>
          </cell>
          <cell r="AK336">
            <v>0.25806451612903225</v>
          </cell>
        </row>
        <row r="337">
          <cell r="C337" t="str">
            <v>EliotCommunityHS/Arling/734-736Mass 8</v>
          </cell>
          <cell r="D337" t="str">
            <v>Worcester East Area Office</v>
          </cell>
          <cell r="AK337">
            <v>0.32258064516129031</v>
          </cell>
        </row>
        <row r="338">
          <cell r="C338" t="str">
            <v>EliotCommunityHS/Dedham/20Harvey 1</v>
          </cell>
          <cell r="D338" t="str">
            <v>Arlington Area Office</v>
          </cell>
          <cell r="H338">
            <v>0.70967741935483875</v>
          </cell>
          <cell r="I338">
            <v>0.83333333333333337</v>
          </cell>
          <cell r="L338">
            <v>2.7142857142857144</v>
          </cell>
          <cell r="M338">
            <v>1.32258064516129</v>
          </cell>
          <cell r="N338">
            <v>0.96666666666666656</v>
          </cell>
          <cell r="O338">
            <v>1.064516129032258</v>
          </cell>
          <cell r="P338">
            <v>1.9333333333333333</v>
          </cell>
          <cell r="Q338">
            <v>0.5161290322580645</v>
          </cell>
          <cell r="S338">
            <v>0.16666666666666666</v>
          </cell>
          <cell r="T338">
            <v>1.2258064516129032</v>
          </cell>
          <cell r="U338">
            <v>2</v>
          </cell>
          <cell r="V338">
            <v>2</v>
          </cell>
          <cell r="W338">
            <v>2</v>
          </cell>
          <cell r="X338">
            <v>1.1379310344827587</v>
          </cell>
          <cell r="Y338">
            <v>1</v>
          </cell>
          <cell r="Z338">
            <v>1</v>
          </cell>
          <cell r="AA338">
            <v>1</v>
          </cell>
          <cell r="AB338">
            <v>1.7333333333333334</v>
          </cell>
          <cell r="AC338">
            <v>0.77419354838709675</v>
          </cell>
          <cell r="AD338">
            <v>0.93548387096774188</v>
          </cell>
          <cell r="AE338">
            <v>0.3</v>
          </cell>
          <cell r="AF338">
            <v>1</v>
          </cell>
          <cell r="AG338">
            <v>1</v>
          </cell>
          <cell r="AH338">
            <v>1</v>
          </cell>
          <cell r="AI338">
            <v>1.064516129032258</v>
          </cell>
          <cell r="AJ338">
            <v>2.0714285714285712</v>
          </cell>
          <cell r="AK338">
            <v>2</v>
          </cell>
          <cell r="AL338">
            <v>1.0666666666666667</v>
          </cell>
          <cell r="AN338">
            <v>1</v>
          </cell>
          <cell r="AO338">
            <v>1</v>
          </cell>
          <cell r="AP338">
            <v>0.41935483870967744</v>
          </cell>
          <cell r="AR338">
            <v>9.6774193548387094E-2</v>
          </cell>
          <cell r="AS338">
            <v>0.96666666666666667</v>
          </cell>
          <cell r="AV338">
            <v>0.42857142857142855</v>
          </cell>
          <cell r="AW338">
            <v>0.19354838709677419</v>
          </cell>
          <cell r="AX338">
            <v>1</v>
          </cell>
          <cell r="AY338">
            <v>1</v>
          </cell>
          <cell r="AZ338">
            <v>1</v>
          </cell>
        </row>
        <row r="339">
          <cell r="C339" t="str">
            <v>EliotCommunityHS/Dedham/20Harvey 2</v>
          </cell>
          <cell r="D339" t="str">
            <v>Cambridge Area Office</v>
          </cell>
          <cell r="H339">
            <v>0.83870967741935487</v>
          </cell>
          <cell r="I339">
            <v>1</v>
          </cell>
          <cell r="J339">
            <v>0.83870967741935487</v>
          </cell>
          <cell r="K339">
            <v>0.64516129032258063</v>
          </cell>
          <cell r="L339">
            <v>1.3214285714285714</v>
          </cell>
          <cell r="M339">
            <v>0.25806451612903225</v>
          </cell>
          <cell r="N339">
            <v>3.3333333333333333E-2</v>
          </cell>
          <cell r="O339">
            <v>1</v>
          </cell>
          <cell r="P339">
            <v>0.56666666666666665</v>
          </cell>
          <cell r="W339">
            <v>0.35483870967741937</v>
          </cell>
          <cell r="X339">
            <v>1</v>
          </cell>
          <cell r="Y339">
            <v>1.129032258064516</v>
          </cell>
          <cell r="Z339">
            <v>1</v>
          </cell>
          <cell r="AA339">
            <v>0.70967741935483875</v>
          </cell>
          <cell r="AB339">
            <v>0.73333333333333328</v>
          </cell>
          <cell r="AC339">
            <v>1</v>
          </cell>
          <cell r="AD339">
            <v>1.4193548387096775</v>
          </cell>
          <cell r="AE339">
            <v>1</v>
          </cell>
          <cell r="AF339">
            <v>1</v>
          </cell>
          <cell r="AG339">
            <v>1</v>
          </cell>
          <cell r="AH339">
            <v>0.87096774193548387</v>
          </cell>
          <cell r="AI339">
            <v>1.4838709677419355</v>
          </cell>
          <cell r="AJ339">
            <v>1</v>
          </cell>
          <cell r="AK339">
            <v>1</v>
          </cell>
          <cell r="AL339">
            <v>1</v>
          </cell>
          <cell r="AM339">
            <v>1.096774193548387</v>
          </cell>
          <cell r="AN339">
            <v>1.0666666666666667</v>
          </cell>
          <cell r="AO339">
            <v>1.2580645161290323</v>
          </cell>
          <cell r="AP339">
            <v>2.774193548387097</v>
          </cell>
          <cell r="AQ339">
            <v>2.333333333333333</v>
          </cell>
          <cell r="AR339">
            <v>2.4193548387096775</v>
          </cell>
          <cell r="AS339">
            <v>1</v>
          </cell>
          <cell r="AT339">
            <v>0.70967741935483875</v>
          </cell>
          <cell r="AW339">
            <v>0.64516129032258063</v>
          </cell>
          <cell r="AX339">
            <v>1</v>
          </cell>
          <cell r="AY339">
            <v>0.54838709677419351</v>
          </cell>
        </row>
        <row r="340">
          <cell r="C340" t="str">
            <v>EliotCommunityHS/Dedham/20Harvey 3</v>
          </cell>
          <cell r="D340" t="str">
            <v>Coastal Area Office</v>
          </cell>
          <cell r="G340">
            <v>2</v>
          </cell>
          <cell r="H340">
            <v>1.2258064516129032</v>
          </cell>
          <cell r="I340">
            <v>2.4333333333333331</v>
          </cell>
          <cell r="J340">
            <v>3.2580645161290325</v>
          </cell>
          <cell r="K340">
            <v>2.129032258064516</v>
          </cell>
          <cell r="M340">
            <v>0.90322580645161288</v>
          </cell>
          <cell r="N340">
            <v>1.8333333333333335</v>
          </cell>
          <cell r="O340">
            <v>0.70967741935483875</v>
          </cell>
          <cell r="P340">
            <v>0.43333333333333335</v>
          </cell>
          <cell r="Q340">
            <v>3</v>
          </cell>
          <cell r="R340">
            <v>3.290322580645161</v>
          </cell>
          <cell r="S340">
            <v>3.8666666666666663</v>
          </cell>
          <cell r="T340">
            <v>2.967741935483871</v>
          </cell>
          <cell r="U340">
            <v>3.4</v>
          </cell>
          <cell r="V340">
            <v>4</v>
          </cell>
          <cell r="W340">
            <v>1.2580645161290323</v>
          </cell>
          <cell r="X340">
            <v>1</v>
          </cell>
          <cell r="Y340">
            <v>1</v>
          </cell>
          <cell r="Z340">
            <v>1.5</v>
          </cell>
          <cell r="AA340">
            <v>3</v>
          </cell>
          <cell r="AB340">
            <v>1.5666666666666667</v>
          </cell>
          <cell r="AC340">
            <v>2.32258064516129</v>
          </cell>
          <cell r="AD340">
            <v>2.387096774193548</v>
          </cell>
          <cell r="AE340">
            <v>3.3666666666666667</v>
          </cell>
          <cell r="AF340">
            <v>3.096774193548387</v>
          </cell>
          <cell r="AG340">
            <v>2</v>
          </cell>
          <cell r="AH340">
            <v>1.5161290322580645</v>
          </cell>
          <cell r="AI340">
            <v>0.19354838709677419</v>
          </cell>
          <cell r="AJ340">
            <v>0.35714285714285715</v>
          </cell>
          <cell r="AK340">
            <v>1.2580645161290323</v>
          </cell>
          <cell r="AL340">
            <v>1.2333333333333334</v>
          </cell>
          <cell r="AM340">
            <v>1.032258064516129</v>
          </cell>
          <cell r="AN340">
            <v>0.9</v>
          </cell>
          <cell r="AO340">
            <v>0.70967741935483863</v>
          </cell>
          <cell r="AS340">
            <v>0.76666666666666672</v>
          </cell>
          <cell r="AT340">
            <v>0.5161290322580645</v>
          </cell>
          <cell r="AU340">
            <v>0.90322580645161288</v>
          </cell>
          <cell r="AV340">
            <v>0.6071428571428571</v>
          </cell>
          <cell r="AW340">
            <v>1</v>
          </cell>
          <cell r="AX340">
            <v>0.5</v>
          </cell>
          <cell r="AZ340">
            <v>0.46666666666666667</v>
          </cell>
        </row>
        <row r="341">
          <cell r="C341" t="str">
            <v>EliotCommunityHS/Dedham/20Harvey 4</v>
          </cell>
          <cell r="D341" t="str">
            <v>Dimock St. Area Office</v>
          </cell>
          <cell r="AA341">
            <v>1</v>
          </cell>
          <cell r="AB341">
            <v>0.5</v>
          </cell>
        </row>
        <row r="342">
          <cell r="C342" t="str">
            <v>EliotCommunityHS/Dedham/20Harvey 5</v>
          </cell>
          <cell r="D342" t="str">
            <v>Framingham Area Office</v>
          </cell>
          <cell r="R342">
            <v>0.83870967741935487</v>
          </cell>
          <cell r="S342">
            <v>0.8666666666666667</v>
          </cell>
          <cell r="W342">
            <v>0.96774193548387089</v>
          </cell>
          <cell r="X342">
            <v>1.6206896551724137</v>
          </cell>
          <cell r="Y342">
            <v>1.870967741935484</v>
          </cell>
          <cell r="Z342">
            <v>1.1333333333333333</v>
          </cell>
          <cell r="AH342">
            <v>0.77419354838709675</v>
          </cell>
          <cell r="AI342">
            <v>1</v>
          </cell>
          <cell r="AJ342">
            <v>0.8214285714285714</v>
          </cell>
          <cell r="AK342">
            <v>0.29032258064516131</v>
          </cell>
          <cell r="AL342">
            <v>1.3</v>
          </cell>
          <cell r="AM342">
            <v>1.6774193548387095</v>
          </cell>
          <cell r="AN342">
            <v>1</v>
          </cell>
          <cell r="AO342">
            <v>1.7741935483870968</v>
          </cell>
          <cell r="AP342">
            <v>1.3225806451612903</v>
          </cell>
          <cell r="AQ342">
            <v>0.36666666666666664</v>
          </cell>
          <cell r="AR342">
            <v>1</v>
          </cell>
          <cell r="AS342">
            <v>1.5333333333333334</v>
          </cell>
          <cell r="AT342">
            <v>2.806451612903226</v>
          </cell>
          <cell r="AU342">
            <v>2</v>
          </cell>
          <cell r="AV342">
            <v>1.7857142857142856</v>
          </cell>
          <cell r="AW342">
            <v>1</v>
          </cell>
          <cell r="AX342">
            <v>2</v>
          </cell>
          <cell r="AY342">
            <v>3.935483870967742</v>
          </cell>
          <cell r="AZ342">
            <v>4</v>
          </cell>
        </row>
        <row r="343">
          <cell r="C343" t="str">
            <v>EliotCommunityHS/Dedham/20Harvey 6</v>
          </cell>
          <cell r="D343" t="str">
            <v>Greenfield Area Office</v>
          </cell>
          <cell r="AP343">
            <v>0.45161290322580644</v>
          </cell>
        </row>
        <row r="344">
          <cell r="C344" t="str">
            <v>EliotCommunityHS/Dedham/20Harvey 7</v>
          </cell>
          <cell r="D344" t="str">
            <v>Malden Area Office</v>
          </cell>
          <cell r="G344">
            <v>2</v>
          </cell>
          <cell r="H344">
            <v>1.096774193548387</v>
          </cell>
          <cell r="L344">
            <v>0.2857142857142857</v>
          </cell>
          <cell r="M344">
            <v>1</v>
          </cell>
          <cell r="N344">
            <v>0.8666666666666667</v>
          </cell>
          <cell r="O344">
            <v>1.7741935483870968</v>
          </cell>
          <cell r="P344">
            <v>3</v>
          </cell>
          <cell r="Q344">
            <v>2</v>
          </cell>
          <cell r="R344">
            <v>1.3225806451612905</v>
          </cell>
          <cell r="Y344">
            <v>0.19354838709677419</v>
          </cell>
          <cell r="Z344">
            <v>0.56666666666666665</v>
          </cell>
          <cell r="AB344">
            <v>0.76666666666666672</v>
          </cell>
          <cell r="AC344">
            <v>1</v>
          </cell>
          <cell r="AD344">
            <v>0.35483870967741937</v>
          </cell>
          <cell r="AF344">
            <v>0.29032258064516131</v>
          </cell>
          <cell r="AG344">
            <v>1</v>
          </cell>
          <cell r="AH344">
            <v>9.6774193548387094E-2</v>
          </cell>
          <cell r="AJ344">
            <v>0.35714285714285715</v>
          </cell>
          <cell r="AK344">
            <v>1</v>
          </cell>
          <cell r="AL344">
            <v>0.93333333333333335</v>
          </cell>
          <cell r="AM344">
            <v>2</v>
          </cell>
          <cell r="AN344">
            <v>1.9666666666666668</v>
          </cell>
          <cell r="AO344">
            <v>0.5161290322580645</v>
          </cell>
          <cell r="AS344">
            <v>0.23333333333333334</v>
          </cell>
        </row>
        <row r="345">
          <cell r="C345" t="str">
            <v>EliotCommunityHS/Dedham/20Harvey 8</v>
          </cell>
          <cell r="D345" t="str">
            <v>North Central Area Office</v>
          </cell>
          <cell r="AF345">
            <v>6.4516129032258063E-2</v>
          </cell>
          <cell r="AG345">
            <v>1</v>
          </cell>
          <cell r="AH345">
            <v>1</v>
          </cell>
          <cell r="AI345">
            <v>1</v>
          </cell>
          <cell r="AJ345">
            <v>0.5714285714285714</v>
          </cell>
        </row>
        <row r="346">
          <cell r="C346" t="str">
            <v>EliotCommunityHS/JamPlain/281HydePk 1</v>
          </cell>
          <cell r="D346" t="str">
            <v>Dimock St. Area Office</v>
          </cell>
          <cell r="E346">
            <v>2.161290322580645</v>
          </cell>
          <cell r="F346">
            <v>1.161290322580645</v>
          </cell>
          <cell r="G346">
            <v>3.5666666666666664</v>
          </cell>
          <cell r="H346">
            <v>1.7096774193548385</v>
          </cell>
          <cell r="I346">
            <v>2.0333333333333332</v>
          </cell>
          <cell r="J346">
            <v>0.58064516129032251</v>
          </cell>
          <cell r="L346">
            <v>2.6785714285714288</v>
          </cell>
          <cell r="M346">
            <v>3.612903225806452</v>
          </cell>
          <cell r="N346">
            <v>1.8666666666666667</v>
          </cell>
          <cell r="O346">
            <v>2.7419354838709675</v>
          </cell>
          <cell r="P346">
            <v>3.3333333333333335</v>
          </cell>
          <cell r="Q346">
            <v>3.161290322580645</v>
          </cell>
          <cell r="R346">
            <v>3.7096774193548385</v>
          </cell>
          <cell r="S346">
            <v>3.0666666666666664</v>
          </cell>
          <cell r="T346">
            <v>3.838709677419355</v>
          </cell>
          <cell r="U346">
            <v>0.7</v>
          </cell>
          <cell r="V346">
            <v>1.3225806451612903</v>
          </cell>
          <cell r="W346">
            <v>1.161290322580645</v>
          </cell>
          <cell r="X346">
            <v>2.7586206896551722</v>
          </cell>
          <cell r="Y346">
            <v>1.3870967741935483</v>
          </cell>
          <cell r="Z346">
            <v>6.6666666666666666E-2</v>
          </cell>
        </row>
        <row r="347">
          <cell r="C347" t="str">
            <v>EliotCommunityHS/JamPlain/281HydePk 2</v>
          </cell>
          <cell r="D347" t="str">
            <v>Harbor Area Office</v>
          </cell>
          <cell r="E347">
            <v>0.4838709677419355</v>
          </cell>
          <cell r="F347">
            <v>1</v>
          </cell>
          <cell r="G347">
            <v>0.8666666666666667</v>
          </cell>
          <cell r="I347">
            <v>2.2666666666666666</v>
          </cell>
          <cell r="J347">
            <v>0.70967741935483875</v>
          </cell>
          <cell r="K347">
            <v>6.4516129032258063E-2</v>
          </cell>
          <cell r="L347">
            <v>1.6071428571428572</v>
          </cell>
          <cell r="M347">
            <v>2.290322580645161</v>
          </cell>
          <cell r="N347">
            <v>2.5333333333333332</v>
          </cell>
          <cell r="O347">
            <v>2.129032258064516</v>
          </cell>
          <cell r="P347">
            <v>3</v>
          </cell>
          <cell r="Q347">
            <v>2.6129032258064515</v>
          </cell>
          <cell r="R347">
            <v>2.7741935483870965</v>
          </cell>
          <cell r="S347">
            <v>2.2999999999999998</v>
          </cell>
          <cell r="T347">
            <v>2.193548387096774</v>
          </cell>
          <cell r="U347">
            <v>0.2</v>
          </cell>
          <cell r="V347">
            <v>1.967741935483871</v>
          </cell>
          <cell r="W347">
            <v>4.161290322580645</v>
          </cell>
          <cell r="X347">
            <v>6.6551724137931032</v>
          </cell>
          <cell r="Y347">
            <v>3.258064516129032</v>
          </cell>
          <cell r="Z347">
            <v>6.6666666666666666E-2</v>
          </cell>
        </row>
        <row r="348">
          <cell r="C348" t="str">
            <v>EliotCommunityHS/JamPlain/281HydePk 3</v>
          </cell>
          <cell r="D348" t="str">
            <v>Hyde Park Area Office</v>
          </cell>
          <cell r="E348">
            <v>1</v>
          </cell>
          <cell r="F348">
            <v>2.096774193548387</v>
          </cell>
          <cell r="G348">
            <v>1.9666666666666668</v>
          </cell>
          <cell r="H348">
            <v>1.161290322580645</v>
          </cell>
          <cell r="I348">
            <v>1</v>
          </cell>
          <cell r="J348">
            <v>2.5806451612903225</v>
          </cell>
          <cell r="K348">
            <v>2.161290322580645</v>
          </cell>
          <cell r="L348">
            <v>1.2857142857142856</v>
          </cell>
          <cell r="M348">
            <v>1.5806451612903225</v>
          </cell>
          <cell r="N348">
            <v>0.56666666666666665</v>
          </cell>
          <cell r="O348">
            <v>1.838709677419355</v>
          </cell>
          <cell r="P348">
            <v>2.4333333333333331</v>
          </cell>
          <cell r="Q348">
            <v>2.6129032258064515</v>
          </cell>
          <cell r="R348">
            <v>0.61290322580645162</v>
          </cell>
          <cell r="S348">
            <v>0.53333333333333333</v>
          </cell>
          <cell r="T348">
            <v>1.903225806451613</v>
          </cell>
          <cell r="U348">
            <v>1.5666666666666667</v>
          </cell>
          <cell r="V348">
            <v>3.032258064516129</v>
          </cell>
          <cell r="W348">
            <v>2.709677419354839</v>
          </cell>
          <cell r="X348">
            <v>0.68965517241379315</v>
          </cell>
          <cell r="Y348">
            <v>1.967741935483871</v>
          </cell>
          <cell r="Z348">
            <v>0.2</v>
          </cell>
        </row>
        <row r="349">
          <cell r="C349" t="str">
            <v>EliotCommunityHS/JamPlain/281HydePk 4</v>
          </cell>
          <cell r="D349" t="str">
            <v>Park St. Area Office</v>
          </cell>
          <cell r="E349">
            <v>1.3548387096774193</v>
          </cell>
          <cell r="F349">
            <v>3</v>
          </cell>
          <cell r="G349">
            <v>2.9666666666666663</v>
          </cell>
          <cell r="H349">
            <v>2.967741935483871</v>
          </cell>
          <cell r="I349">
            <v>4.2</v>
          </cell>
          <cell r="J349">
            <v>2.774193548387097</v>
          </cell>
          <cell r="K349">
            <v>3.032258064516129</v>
          </cell>
          <cell r="L349">
            <v>4.3571428571428568</v>
          </cell>
          <cell r="M349">
            <v>3.4516129032258065</v>
          </cell>
          <cell r="N349">
            <v>3.6</v>
          </cell>
          <cell r="O349">
            <v>4.5483870967741931</v>
          </cell>
          <cell r="P349">
            <v>2.2999999999999998</v>
          </cell>
          <cell r="Q349">
            <v>2</v>
          </cell>
          <cell r="R349">
            <v>3.193548387096774</v>
          </cell>
          <cell r="S349">
            <v>3.8</v>
          </cell>
          <cell r="T349">
            <v>3.6129032258064515</v>
          </cell>
          <cell r="U349">
            <v>1.0666666666666667</v>
          </cell>
          <cell r="V349">
            <v>2.709677419354839</v>
          </cell>
          <cell r="W349">
            <v>2.129032258064516</v>
          </cell>
          <cell r="X349">
            <v>1.5172413793103448</v>
          </cell>
          <cell r="Y349">
            <v>2.032258064516129</v>
          </cell>
          <cell r="Z349">
            <v>0.2</v>
          </cell>
        </row>
        <row r="350">
          <cell r="C350" t="str">
            <v>EliotCommunityHS/Lynn/12OrchardSt 1</v>
          </cell>
          <cell r="D350" t="str">
            <v>Arlington Area Office</v>
          </cell>
          <cell r="L350">
            <v>7.1428571428571425E-2</v>
          </cell>
          <cell r="M350">
            <v>3.2258064516129031E-2</v>
          </cell>
        </row>
        <row r="351">
          <cell r="C351" t="str">
            <v>EliotCommunityHS/Lynn/12OrchardSt 2</v>
          </cell>
          <cell r="D351" t="str">
            <v>Cape Ann Area Office</v>
          </cell>
          <cell r="G351">
            <v>0.26666666666666666</v>
          </cell>
          <cell r="H351">
            <v>1.7096774193548385</v>
          </cell>
          <cell r="I351">
            <v>1.9333333333333331</v>
          </cell>
          <cell r="J351">
            <v>2.4193548387096775</v>
          </cell>
          <cell r="K351">
            <v>1.4516129032258065</v>
          </cell>
          <cell r="L351">
            <v>3.0357142857142856</v>
          </cell>
          <cell r="M351">
            <v>2.32258064516129</v>
          </cell>
          <cell r="N351">
            <v>2.8666666666666667</v>
          </cell>
          <cell r="O351">
            <v>2.387096774193548</v>
          </cell>
          <cell r="P351">
            <v>2</v>
          </cell>
          <cell r="Q351">
            <v>1.870967741935484</v>
          </cell>
          <cell r="R351">
            <v>1.967741935483871</v>
          </cell>
          <cell r="S351">
            <v>1.1666666666666667</v>
          </cell>
          <cell r="T351">
            <v>3</v>
          </cell>
          <cell r="U351">
            <v>1.7333333333333334</v>
          </cell>
          <cell r="V351">
            <v>0.64516129032258063</v>
          </cell>
          <cell r="W351">
            <v>0.80645161290322576</v>
          </cell>
          <cell r="X351">
            <v>0.34482758620689657</v>
          </cell>
          <cell r="AB351">
            <v>0.96666666666666667</v>
          </cell>
          <cell r="AC351">
            <v>1.096774193548387</v>
          </cell>
          <cell r="AD351">
            <v>0.54838709677419351</v>
          </cell>
          <cell r="AE351">
            <v>1.5333333333333332</v>
          </cell>
          <cell r="AF351">
            <v>3.4838709677419351</v>
          </cell>
          <cell r="AG351">
            <v>0.8666666666666667</v>
          </cell>
          <cell r="AH351">
            <v>3.2258064516129031E-2</v>
          </cell>
          <cell r="AI351">
            <v>1.935483870967742</v>
          </cell>
          <cell r="AJ351">
            <v>1.4285714285714284</v>
          </cell>
          <cell r="AK351">
            <v>2.3225806451612905</v>
          </cell>
          <cell r="AL351">
            <v>1.5666666666666667</v>
          </cell>
          <cell r="AM351">
            <v>2.709677419354839</v>
          </cell>
          <cell r="AN351">
            <v>0.4</v>
          </cell>
          <cell r="AO351">
            <v>2.161290322580645</v>
          </cell>
          <cell r="AP351">
            <v>2.67741935483871</v>
          </cell>
          <cell r="AQ351">
            <v>2.2000000000000002</v>
          </cell>
          <cell r="AR351">
            <v>2.5483870967741935</v>
          </cell>
          <cell r="AS351">
            <v>0.7</v>
          </cell>
          <cell r="AT351">
            <v>0.19354838709677419</v>
          </cell>
          <cell r="AU351">
            <v>3</v>
          </cell>
          <cell r="AV351">
            <v>0.89285714285714279</v>
          </cell>
          <cell r="AW351">
            <v>0.64516129032258063</v>
          </cell>
          <cell r="AX351">
            <v>2.5333333333333332</v>
          </cell>
          <cell r="AY351">
            <v>3.4193548387096775</v>
          </cell>
          <cell r="AZ351">
            <v>2.7666666666666666</v>
          </cell>
        </row>
        <row r="352">
          <cell r="C352" t="str">
            <v>EliotCommunityHS/Lynn/12OrchardSt 3</v>
          </cell>
          <cell r="D352" t="str">
            <v>Haverhill Area Office</v>
          </cell>
          <cell r="J352">
            <v>9.6774193548387094E-2</v>
          </cell>
          <cell r="K352">
            <v>0.25806451612903225</v>
          </cell>
          <cell r="L352">
            <v>1</v>
          </cell>
          <cell r="M352">
            <v>0.35483870967741937</v>
          </cell>
          <cell r="P352">
            <v>0.13333333333333333</v>
          </cell>
          <cell r="Q352">
            <v>3.2258064516129031E-2</v>
          </cell>
          <cell r="R352">
            <v>0.74193548387096775</v>
          </cell>
          <cell r="W352">
            <v>0.25806451612903225</v>
          </cell>
        </row>
        <row r="353">
          <cell r="C353" t="str">
            <v>EliotCommunityHS/Lynn/12OrchardSt 4</v>
          </cell>
          <cell r="D353" t="str">
            <v>Lawrence Area Office</v>
          </cell>
          <cell r="V353">
            <v>1.7419354838709677</v>
          </cell>
          <cell r="W353">
            <v>1.4838709677419355</v>
          </cell>
          <cell r="AJ353">
            <v>0.39285714285714285</v>
          </cell>
          <cell r="AK353">
            <v>0.32258064516129031</v>
          </cell>
          <cell r="AW353">
            <v>0.70967741935483863</v>
          </cell>
          <cell r="AX353">
            <v>0.26666666666666666</v>
          </cell>
        </row>
        <row r="354">
          <cell r="C354" t="str">
            <v>EliotCommunityHS/Lynn/12OrchardSt 5</v>
          </cell>
          <cell r="D354" t="str">
            <v>Lowell Area Office</v>
          </cell>
          <cell r="AT354">
            <v>0.967741935483871</v>
          </cell>
          <cell r="AW354">
            <v>0.90322580645161288</v>
          </cell>
          <cell r="AX354">
            <v>0.5</v>
          </cell>
        </row>
        <row r="355">
          <cell r="C355" t="str">
            <v>EliotCommunityHS/Lynn/12OrchardSt 6</v>
          </cell>
          <cell r="D355" t="str">
            <v>Lynn Area Office</v>
          </cell>
          <cell r="F355">
            <v>3.129032258064516</v>
          </cell>
          <cell r="G355">
            <v>3.1666666666666665</v>
          </cell>
          <cell r="H355">
            <v>2.5161290322580645</v>
          </cell>
          <cell r="I355">
            <v>2.8666666666666667</v>
          </cell>
          <cell r="J355">
            <v>2.193548387096774</v>
          </cell>
          <cell r="K355">
            <v>2.032258064516129</v>
          </cell>
          <cell r="L355">
            <v>1.6071428571428572</v>
          </cell>
          <cell r="M355">
            <v>2.935483870967742</v>
          </cell>
          <cell r="N355">
            <v>1.6666666666666665</v>
          </cell>
          <cell r="O355">
            <v>2.064516129032258</v>
          </cell>
          <cell r="P355">
            <v>2.5333333333333332</v>
          </cell>
          <cell r="Q355">
            <v>2.064516129032258</v>
          </cell>
          <cell r="R355">
            <v>1.6451612903225807</v>
          </cell>
          <cell r="S355">
            <v>1.8</v>
          </cell>
          <cell r="T355">
            <v>2.935483870967742</v>
          </cell>
          <cell r="U355">
            <v>2.2666666666666666</v>
          </cell>
          <cell r="V355">
            <v>0.67741935483870974</v>
          </cell>
          <cell r="W355">
            <v>1.3870967741935485</v>
          </cell>
          <cell r="X355">
            <v>1.9310344827586208</v>
          </cell>
          <cell r="Y355">
            <v>3</v>
          </cell>
          <cell r="Z355">
            <v>2.5333333333333332</v>
          </cell>
          <cell r="AA355">
            <v>2.6774193548387095</v>
          </cell>
          <cell r="AB355">
            <v>3.9</v>
          </cell>
          <cell r="AC355">
            <v>2.838709677419355</v>
          </cell>
          <cell r="AD355">
            <v>3.032258064516129</v>
          </cell>
          <cell r="AE355">
            <v>3</v>
          </cell>
          <cell r="AF355">
            <v>1.3870967741935485</v>
          </cell>
          <cell r="AG355">
            <v>2.2000000000000002</v>
          </cell>
          <cell r="AH355">
            <v>1.967741935483871</v>
          </cell>
          <cell r="AI355">
            <v>2.193548387096774</v>
          </cell>
          <cell r="AJ355">
            <v>2.6071428571428572</v>
          </cell>
          <cell r="AK355">
            <v>2.354838709677419</v>
          </cell>
          <cell r="AL355">
            <v>2.8666666666666667</v>
          </cell>
          <cell r="AM355">
            <v>2.806451612903226</v>
          </cell>
          <cell r="AN355">
            <v>2.9333333333333336</v>
          </cell>
          <cell r="AO355">
            <v>2.612903225806452</v>
          </cell>
          <cell r="AP355">
            <v>2</v>
          </cell>
          <cell r="AQ355">
            <v>3.1</v>
          </cell>
          <cell r="AR355">
            <v>2.096774193548387</v>
          </cell>
          <cell r="AS355">
            <v>2.8</v>
          </cell>
          <cell r="AT355">
            <v>1.4516129032258065</v>
          </cell>
          <cell r="AU355">
            <v>2.6129032258064515</v>
          </cell>
          <cell r="AV355">
            <v>1.8928571428571428</v>
          </cell>
          <cell r="AW355">
            <v>1.838709677419355</v>
          </cell>
          <cell r="AX355">
            <v>1.4666666666666668</v>
          </cell>
          <cell r="AY355">
            <v>2.161290322580645</v>
          </cell>
          <cell r="AZ355">
            <v>1.2333333333333332</v>
          </cell>
        </row>
        <row r="356">
          <cell r="C356" t="str">
            <v>EliotCommunityHS/Lynn/12OrchardSt 7</v>
          </cell>
          <cell r="D356" t="str">
            <v>Malden Area Office</v>
          </cell>
          <cell r="Y356">
            <v>6.4516129032258063E-2</v>
          </cell>
          <cell r="Z356">
            <v>0.5</v>
          </cell>
          <cell r="AF356">
            <v>0.45161290322580644</v>
          </cell>
          <cell r="AZ356">
            <v>6.6666666666666666E-2</v>
          </cell>
        </row>
        <row r="357">
          <cell r="C357" t="str">
            <v>EliotCommunityHS/Medford/159Allston 1</v>
          </cell>
          <cell r="D357" t="str">
            <v>Arlington Area Office</v>
          </cell>
          <cell r="R357">
            <v>6.4516129032258063E-2</v>
          </cell>
          <cell r="AO357">
            <v>0.29032258064516131</v>
          </cell>
          <cell r="AW357">
            <v>0.45161290322580644</v>
          </cell>
          <cell r="AX357">
            <v>3.3333333333333333E-2</v>
          </cell>
        </row>
        <row r="358">
          <cell r="C358" t="str">
            <v>EliotCommunityHS/Medford/159Allston 2</v>
          </cell>
          <cell r="D358" t="str">
            <v>Coastal Area Office</v>
          </cell>
          <cell r="AG358">
            <v>0.3</v>
          </cell>
          <cell r="AH358">
            <v>1.5161290322580645</v>
          </cell>
          <cell r="AI358">
            <v>0.80645161290322576</v>
          </cell>
        </row>
        <row r="359">
          <cell r="C359" t="str">
            <v>EliotCommunityHS/Medford/159Allston 3</v>
          </cell>
          <cell r="D359" t="str">
            <v>Dimock St. Area Office</v>
          </cell>
          <cell r="E359">
            <v>2.3548387096774195</v>
          </cell>
          <cell r="F359">
            <v>2.32258064516129</v>
          </cell>
          <cell r="G359">
            <v>1.1666666666666667</v>
          </cell>
          <cell r="H359">
            <v>0.80645161290322576</v>
          </cell>
          <cell r="I359">
            <v>3.5666666666666669</v>
          </cell>
          <cell r="J359">
            <v>4.6451612903225801</v>
          </cell>
          <cell r="K359">
            <v>3.129032258064516</v>
          </cell>
          <cell r="L359">
            <v>1.3928571428571428</v>
          </cell>
          <cell r="M359">
            <v>0.64516129032258063</v>
          </cell>
          <cell r="N359">
            <v>0.76666666666666661</v>
          </cell>
          <cell r="O359">
            <v>1.4838709677419355</v>
          </cell>
          <cell r="P359">
            <v>1.5</v>
          </cell>
          <cell r="Q359">
            <v>0.45161290322580644</v>
          </cell>
          <cell r="R359">
            <v>0.16129032258064516</v>
          </cell>
          <cell r="T359">
            <v>0.83870967741935476</v>
          </cell>
          <cell r="U359">
            <v>0.6333333333333333</v>
          </cell>
          <cell r="V359">
            <v>1.032258064516129</v>
          </cell>
          <cell r="W359">
            <v>2.4516129032258061</v>
          </cell>
          <cell r="X359">
            <v>0.2413793103448276</v>
          </cell>
          <cell r="Y359">
            <v>2</v>
          </cell>
          <cell r="Z359">
            <v>2.9666666666666663</v>
          </cell>
          <cell r="AA359">
            <v>0.45161290322580644</v>
          </cell>
          <cell r="AC359">
            <v>0.54838709677419351</v>
          </cell>
          <cell r="AD359">
            <v>2.6451612903225805</v>
          </cell>
          <cell r="AE359">
            <v>2.0333333333333332</v>
          </cell>
          <cell r="AF359">
            <v>1.1612903225806452</v>
          </cell>
          <cell r="AG359">
            <v>0.23333333333333334</v>
          </cell>
          <cell r="AH359">
            <v>1</v>
          </cell>
          <cell r="AI359">
            <v>0.22580645161290322</v>
          </cell>
          <cell r="AK359">
            <v>0.29032258064516131</v>
          </cell>
          <cell r="AL359">
            <v>0.93333333333333324</v>
          </cell>
          <cell r="AM359">
            <v>1.4516129032258065</v>
          </cell>
          <cell r="AO359">
            <v>0.35483870967741937</v>
          </cell>
          <cell r="AR359">
            <v>0.22580645161290322</v>
          </cell>
          <cell r="AS359">
            <v>1.6666666666666665</v>
          </cell>
          <cell r="AT359">
            <v>0.32258064516129031</v>
          </cell>
          <cell r="AU359">
            <v>0.87096774193548387</v>
          </cell>
          <cell r="AV359">
            <v>1.75</v>
          </cell>
          <cell r="AW359">
            <v>1.2903225806451613</v>
          </cell>
          <cell r="AX359">
            <v>0.33333333333333331</v>
          </cell>
          <cell r="AY359">
            <v>1.3548387096774193</v>
          </cell>
          <cell r="AZ359">
            <v>3.8666666666666667</v>
          </cell>
        </row>
        <row r="360">
          <cell r="C360" t="str">
            <v>EliotCommunityHS/Medford/159Allston 4</v>
          </cell>
          <cell r="D360" t="str">
            <v>Framingham Area Office</v>
          </cell>
          <cell r="AS360">
            <v>0.36666666666666664</v>
          </cell>
          <cell r="AT360">
            <v>0.58064516129032251</v>
          </cell>
          <cell r="AW360">
            <v>0.29032258064516131</v>
          </cell>
          <cell r="AX360">
            <v>0.16666666666666666</v>
          </cell>
        </row>
        <row r="361">
          <cell r="C361" t="str">
            <v>EliotCommunityHS/Medford/159Allston 5</v>
          </cell>
          <cell r="D361" t="str">
            <v>Harbor Area Office</v>
          </cell>
          <cell r="F361">
            <v>1.4193548387096775</v>
          </cell>
          <cell r="G361">
            <v>0.8666666666666667</v>
          </cell>
          <cell r="H361">
            <v>1.6451612903225805</v>
          </cell>
          <cell r="I361">
            <v>0.46666666666666667</v>
          </cell>
          <cell r="J361">
            <v>0.32258064516129031</v>
          </cell>
          <cell r="K361">
            <v>2.4516129032258065</v>
          </cell>
          <cell r="L361">
            <v>2.3928571428571428</v>
          </cell>
          <cell r="M361">
            <v>2</v>
          </cell>
          <cell r="N361">
            <v>2.4</v>
          </cell>
          <cell r="O361">
            <v>1.3548387096774195</v>
          </cell>
          <cell r="P361">
            <v>2.7</v>
          </cell>
          <cell r="Q361">
            <v>2.967741935483871</v>
          </cell>
          <cell r="R361">
            <v>2.903225806451613</v>
          </cell>
          <cell r="S361">
            <v>2.5666666666666664</v>
          </cell>
          <cell r="T361">
            <v>1.3870967741935485</v>
          </cell>
          <cell r="V361">
            <v>0.58064516129032262</v>
          </cell>
          <cell r="W361">
            <v>2.064516129032258</v>
          </cell>
          <cell r="X361">
            <v>1.0689655172413794</v>
          </cell>
          <cell r="Y361">
            <v>1.4516129032258065</v>
          </cell>
          <cell r="Z361">
            <v>0.33333333333333337</v>
          </cell>
          <cell r="AA361">
            <v>0.87096774193548387</v>
          </cell>
          <cell r="AB361">
            <v>0.16666666666666666</v>
          </cell>
          <cell r="AC361">
            <v>0.93548387096774188</v>
          </cell>
          <cell r="AD361">
            <v>0.90322580645161288</v>
          </cell>
          <cell r="AE361">
            <v>0.3</v>
          </cell>
          <cell r="AF361">
            <v>0.67741935483870974</v>
          </cell>
          <cell r="AG361">
            <v>1.6</v>
          </cell>
          <cell r="AH361">
            <v>6.4516129032258063E-2</v>
          </cell>
          <cell r="AJ361">
            <v>0.5714285714285714</v>
          </cell>
          <cell r="AK361">
            <v>2</v>
          </cell>
          <cell r="AL361">
            <v>1.2</v>
          </cell>
          <cell r="AM361">
            <v>3.935483870967742</v>
          </cell>
          <cell r="AN361">
            <v>1.8666666666666669</v>
          </cell>
          <cell r="AO361">
            <v>2.064516129032258</v>
          </cell>
          <cell r="AP361">
            <v>1.7741935483870968</v>
          </cell>
          <cell r="AQ361">
            <v>0.6</v>
          </cell>
          <cell r="AR361">
            <v>2.032258064516129</v>
          </cell>
          <cell r="AS361">
            <v>1.1000000000000001</v>
          </cell>
          <cell r="AT361">
            <v>3</v>
          </cell>
          <cell r="AU361">
            <v>3.4838709677419355</v>
          </cell>
          <cell r="AV361">
            <v>3.6428571428571432</v>
          </cell>
          <cell r="AW361">
            <v>1.290322580645161</v>
          </cell>
          <cell r="AX361">
            <v>3.5</v>
          </cell>
          <cell r="AY361">
            <v>3.290322580645161</v>
          </cell>
          <cell r="AZ361">
            <v>2.5333333333333337</v>
          </cell>
        </row>
        <row r="362">
          <cell r="C362" t="str">
            <v>EliotCommunityHS/Medford/159Allston 6</v>
          </cell>
          <cell r="D362" t="str">
            <v>Hyde Park Area Office</v>
          </cell>
          <cell r="F362">
            <v>0.93548387096774188</v>
          </cell>
          <cell r="G362">
            <v>0.93333333333333335</v>
          </cell>
          <cell r="H362">
            <v>1.4838709677419355</v>
          </cell>
          <cell r="I362">
            <v>2</v>
          </cell>
          <cell r="J362">
            <v>1.161290322580645</v>
          </cell>
          <cell r="K362">
            <v>0.77419354838709675</v>
          </cell>
          <cell r="L362">
            <v>0.7142857142857143</v>
          </cell>
          <cell r="M362">
            <v>1.967741935483871</v>
          </cell>
          <cell r="N362">
            <v>2.6333333333333333</v>
          </cell>
          <cell r="O362">
            <v>2.6451612903225805</v>
          </cell>
          <cell r="P362">
            <v>3</v>
          </cell>
          <cell r="Q362">
            <v>2.32258064516129</v>
          </cell>
          <cell r="R362">
            <v>1.193548387096774</v>
          </cell>
          <cell r="S362">
            <v>1.1666666666666665</v>
          </cell>
          <cell r="T362">
            <v>0.5161290322580645</v>
          </cell>
          <cell r="U362">
            <v>2.3666666666666667</v>
          </cell>
          <cell r="V362">
            <v>2.4516129032258065</v>
          </cell>
          <cell r="W362">
            <v>1.935483870967742</v>
          </cell>
          <cell r="X362">
            <v>0.72413793103448276</v>
          </cell>
          <cell r="Z362">
            <v>1.1666666666666665</v>
          </cell>
          <cell r="AA362">
            <v>2.8064516129032255</v>
          </cell>
          <cell r="AB362">
            <v>3.8666666666666667</v>
          </cell>
          <cell r="AC362">
            <v>1.6451612903225805</v>
          </cell>
          <cell r="AD362">
            <v>2.4193548387096775</v>
          </cell>
          <cell r="AE362">
            <v>3.2333333333333334</v>
          </cell>
          <cell r="AF362">
            <v>1.032258064516129</v>
          </cell>
          <cell r="AG362">
            <v>1</v>
          </cell>
          <cell r="AH362">
            <v>1.290322580645161</v>
          </cell>
          <cell r="AI362">
            <v>2.419354838709677</v>
          </cell>
          <cell r="AJ362">
            <v>2.3571428571428568</v>
          </cell>
          <cell r="AK362">
            <v>2.806451612903226</v>
          </cell>
          <cell r="AL362">
            <v>2.1333333333333333</v>
          </cell>
          <cell r="AM362">
            <v>1.3548387096774193</v>
          </cell>
          <cell r="AN362">
            <v>2.2999999999999998</v>
          </cell>
          <cell r="AO362">
            <v>2.32258064516129</v>
          </cell>
          <cell r="AP362">
            <v>1.8064516129032258</v>
          </cell>
          <cell r="AQ362">
            <v>1.6</v>
          </cell>
          <cell r="AR362">
            <v>2.225806451612903</v>
          </cell>
          <cell r="AS362">
            <v>1.5</v>
          </cell>
          <cell r="AT362">
            <v>1.4838709677419355</v>
          </cell>
          <cell r="AU362">
            <v>1.064516129032258</v>
          </cell>
          <cell r="AW362">
            <v>0.74193548387096775</v>
          </cell>
          <cell r="AX362">
            <v>0.8666666666666667</v>
          </cell>
          <cell r="AY362">
            <v>0.19354838709677419</v>
          </cell>
        </row>
        <row r="363">
          <cell r="C363" t="str">
            <v>EliotCommunityHS/Medford/159Allston 7</v>
          </cell>
          <cell r="D363" t="str">
            <v>Lynn Area Office</v>
          </cell>
          <cell r="X363">
            <v>0.10344827586206896</v>
          </cell>
          <cell r="AE363">
            <v>0.2</v>
          </cell>
          <cell r="AP363">
            <v>0.45161290322580644</v>
          </cell>
        </row>
        <row r="364">
          <cell r="C364" t="str">
            <v>EliotCommunityHS/Medford/159Allston 8</v>
          </cell>
          <cell r="D364" t="str">
            <v>Park St. Area Office</v>
          </cell>
          <cell r="E364">
            <v>3.290322580645161</v>
          </cell>
          <cell r="F364">
            <v>2.161290322580645</v>
          </cell>
          <cell r="G364">
            <v>1</v>
          </cell>
          <cell r="H364">
            <v>1.1935483870967742</v>
          </cell>
          <cell r="I364">
            <v>1</v>
          </cell>
          <cell r="J364">
            <v>1</v>
          </cell>
          <cell r="K364">
            <v>9.6774193548387094E-2</v>
          </cell>
          <cell r="L364">
            <v>2.0357142857142856</v>
          </cell>
          <cell r="M364">
            <v>3.225806451612903</v>
          </cell>
          <cell r="N364">
            <v>1.5666666666666667</v>
          </cell>
          <cell r="O364">
            <v>1.3225806451612903</v>
          </cell>
          <cell r="Q364">
            <v>1.3870967741935485</v>
          </cell>
          <cell r="R364">
            <v>2.225806451612903</v>
          </cell>
          <cell r="S364">
            <v>0.76666666666666661</v>
          </cell>
          <cell r="T364">
            <v>3.2258064516129035</v>
          </cell>
          <cell r="U364">
            <v>2.1666666666666665</v>
          </cell>
          <cell r="V364">
            <v>2.774193548387097</v>
          </cell>
          <cell r="W364">
            <v>0.70967741935483875</v>
          </cell>
          <cell r="X364">
            <v>0.86206896551724144</v>
          </cell>
          <cell r="Y364">
            <v>2.6129032258064515</v>
          </cell>
          <cell r="Z364">
            <v>2.5</v>
          </cell>
          <cell r="AA364">
            <v>3</v>
          </cell>
          <cell r="AB364">
            <v>2.1666666666666665</v>
          </cell>
          <cell r="AC364">
            <v>2.741935483870968</v>
          </cell>
          <cell r="AD364">
            <v>1.903225806451613</v>
          </cell>
          <cell r="AE364">
            <v>1.2666666666666668</v>
          </cell>
          <cell r="AF364">
            <v>2.7096774193548385</v>
          </cell>
          <cell r="AG364">
            <v>0.93333333333333335</v>
          </cell>
          <cell r="AH364">
            <v>2.064516129032258</v>
          </cell>
          <cell r="AI364">
            <v>3.4516129032258061</v>
          </cell>
          <cell r="AJ364">
            <v>3.1428571428571428</v>
          </cell>
          <cell r="AK364">
            <v>2.2903225806451615</v>
          </cell>
          <cell r="AL364">
            <v>2.5333333333333332</v>
          </cell>
          <cell r="AM364">
            <v>1.064516129032258</v>
          </cell>
          <cell r="AN364">
            <v>2.166666666666667</v>
          </cell>
          <cell r="AO364">
            <v>2.096774193548387</v>
          </cell>
          <cell r="AP364">
            <v>2.5806451612903225</v>
          </cell>
          <cell r="AQ364">
            <v>2.8</v>
          </cell>
          <cell r="AR364">
            <v>3.064516129032258</v>
          </cell>
          <cell r="AS364">
            <v>2.2333333333333338</v>
          </cell>
          <cell r="AT364">
            <v>1.4193548387096775</v>
          </cell>
          <cell r="AU364">
            <v>1.3870967741935485</v>
          </cell>
          <cell r="AV364">
            <v>1.8928571428571428</v>
          </cell>
          <cell r="AW364">
            <v>0.90322580645161288</v>
          </cell>
          <cell r="AX364">
            <v>1.3</v>
          </cell>
          <cell r="AY364">
            <v>1.1935483870967742</v>
          </cell>
          <cell r="AZ364">
            <v>0.76666666666666661</v>
          </cell>
        </row>
        <row r="365">
          <cell r="C365" t="str">
            <v>EliotCommunityHS/NewBedford/163Coun 1</v>
          </cell>
          <cell r="D365" t="str">
            <v>Brockton Area Office</v>
          </cell>
          <cell r="L365">
            <v>0.6428571428571429</v>
          </cell>
          <cell r="AA365">
            <v>3.2258064516129031E-2</v>
          </cell>
          <cell r="AB365">
            <v>1</v>
          </cell>
          <cell r="AC365">
            <v>1</v>
          </cell>
          <cell r="AD365">
            <v>1</v>
          </cell>
          <cell r="AE365">
            <v>1</v>
          </cell>
          <cell r="AF365">
            <v>0.83870967741935487</v>
          </cell>
          <cell r="AM365">
            <v>0.22580645161290322</v>
          </cell>
          <cell r="AX365">
            <v>1.3</v>
          </cell>
          <cell r="AY365">
            <v>1</v>
          </cell>
          <cell r="AZ365">
            <v>6.6666666666666666E-2</v>
          </cell>
        </row>
        <row r="366">
          <cell r="C366" t="str">
            <v>EliotCommunityHS/NewBedford/163Coun 2</v>
          </cell>
          <cell r="D366" t="str">
            <v>Coastal Area Office</v>
          </cell>
          <cell r="AB366">
            <v>0.1</v>
          </cell>
        </row>
        <row r="367">
          <cell r="C367" t="str">
            <v>EliotCommunityHS/NewBedford/163Coun 3</v>
          </cell>
          <cell r="D367" t="str">
            <v>Fall River Area Office</v>
          </cell>
          <cell r="T367">
            <v>3.2258064516129031E-2</v>
          </cell>
          <cell r="U367">
            <v>3.3333333333333333E-2</v>
          </cell>
          <cell r="AL367">
            <v>1</v>
          </cell>
          <cell r="AM367">
            <v>0.45161290322580644</v>
          </cell>
          <cell r="AN367">
            <v>0.56666666666666665</v>
          </cell>
          <cell r="AO367">
            <v>3.2258064516129031E-2</v>
          </cell>
          <cell r="AR367">
            <v>0.29032258064516131</v>
          </cell>
          <cell r="AS367">
            <v>1</v>
          </cell>
          <cell r="AT367">
            <v>0.4838709677419355</v>
          </cell>
          <cell r="AZ367">
            <v>0.2</v>
          </cell>
        </row>
        <row r="368">
          <cell r="C368" t="str">
            <v>EliotCommunityHS/NewBedford/163Coun 4</v>
          </cell>
          <cell r="D368" t="str">
            <v>Framingham Area Office</v>
          </cell>
          <cell r="AO368">
            <v>1.4838709677419355</v>
          </cell>
          <cell r="AP368">
            <v>0.77419354838709675</v>
          </cell>
        </row>
        <row r="369">
          <cell r="C369" t="str">
            <v>EliotCommunityHS/NewBedford/163Coun 5</v>
          </cell>
          <cell r="D369" t="str">
            <v>New Bedford Area Office</v>
          </cell>
          <cell r="H369">
            <v>0.61290322580645151</v>
          </cell>
          <cell r="I369">
            <v>6.4333333333333336</v>
          </cell>
          <cell r="J369">
            <v>6.9677419354838719</v>
          </cell>
          <cell r="K369">
            <v>5.5161290322580649</v>
          </cell>
          <cell r="L369">
            <v>5.3214285714285712</v>
          </cell>
          <cell r="M369">
            <v>7.1935483870967749</v>
          </cell>
          <cell r="N369">
            <v>7.4333333333333336</v>
          </cell>
          <cell r="O369">
            <v>4.935483870967742</v>
          </cell>
          <cell r="P369">
            <v>5.4333333333333336</v>
          </cell>
          <cell r="Q369">
            <v>7.0322580645161281</v>
          </cell>
          <cell r="R369">
            <v>7.645161290322581</v>
          </cell>
          <cell r="S369">
            <v>8.0333333333333332</v>
          </cell>
          <cell r="T369">
            <v>6.9677419354838701</v>
          </cell>
          <cell r="U369">
            <v>7.0666666666666673</v>
          </cell>
          <cell r="V369">
            <v>6.4838709677419359</v>
          </cell>
          <cell r="W369">
            <v>7.4838709677419351</v>
          </cell>
          <cell r="X369">
            <v>6.6896551724137927</v>
          </cell>
          <cell r="Y369">
            <v>6.4838709677419351</v>
          </cell>
          <cell r="Z369">
            <v>6.7333333333333325</v>
          </cell>
          <cell r="AA369">
            <v>7.9032258064516139</v>
          </cell>
          <cell r="AB369">
            <v>6.6</v>
          </cell>
          <cell r="AC369">
            <v>5.709677419354839</v>
          </cell>
          <cell r="AD369">
            <v>6.806451612903226</v>
          </cell>
          <cell r="AE369">
            <v>6.9</v>
          </cell>
          <cell r="AF369">
            <v>6.67741935483871</v>
          </cell>
          <cell r="AG369">
            <v>5.7</v>
          </cell>
          <cell r="AH369">
            <v>4.838709677419355</v>
          </cell>
          <cell r="AI369">
            <v>6.5161290322580649</v>
          </cell>
          <cell r="AJ369">
            <v>7.0714285714285703</v>
          </cell>
          <cell r="AK369">
            <v>7.161290322580645</v>
          </cell>
          <cell r="AL369">
            <v>5.833333333333333</v>
          </cell>
          <cell r="AM369">
            <v>5.3225806451612891</v>
          </cell>
          <cell r="AN369">
            <v>6.9666666666666668</v>
          </cell>
          <cell r="AO369">
            <v>6.064516129032258</v>
          </cell>
          <cell r="AP369">
            <v>5.129032258064516</v>
          </cell>
          <cell r="AQ369">
            <v>5.8666666666666671</v>
          </cell>
          <cell r="AR369">
            <v>5.032258064516129</v>
          </cell>
          <cell r="AS369">
            <v>4.833333333333333</v>
          </cell>
          <cell r="AT369">
            <v>5.4193548387096779</v>
          </cell>
          <cell r="AU369">
            <v>6.5483870967741931</v>
          </cell>
          <cell r="AV369">
            <v>6.7857142857142856</v>
          </cell>
          <cell r="AW369">
            <v>6</v>
          </cell>
          <cell r="AX369">
            <v>4.166666666666667</v>
          </cell>
          <cell r="AY369">
            <v>5.4838709677419359</v>
          </cell>
          <cell r="AZ369">
            <v>6.3</v>
          </cell>
        </row>
        <row r="370">
          <cell r="C370" t="str">
            <v>EliotCommunityHS/NewBedford/163Coun 6</v>
          </cell>
          <cell r="D370" t="str">
            <v>Plymouth Area Office</v>
          </cell>
          <cell r="V370">
            <v>0.45161290322580644</v>
          </cell>
          <cell r="AV370">
            <v>0.21428571428571427</v>
          </cell>
          <cell r="AW370">
            <v>3.2258064516129031E-2</v>
          </cell>
        </row>
        <row r="371">
          <cell r="C371" t="str">
            <v>EliotCommunityHS/NewBedford/163Coun 7</v>
          </cell>
          <cell r="D371" t="str">
            <v>Robert Van Wart Area Office</v>
          </cell>
          <cell r="AZ371">
            <v>0.73333333333333328</v>
          </cell>
        </row>
        <row r="372">
          <cell r="C372" t="str">
            <v>EliotCommunityHS/NewBedford/163Coun 8</v>
          </cell>
          <cell r="D372" t="str">
            <v>Springfield Area Office</v>
          </cell>
          <cell r="Y372">
            <v>0.12903225806451613</v>
          </cell>
        </row>
        <row r="373">
          <cell r="C373" t="str">
            <v>EliotCommunityHS/NewBedford/163Coun 9</v>
          </cell>
          <cell r="D373" t="str">
            <v>Taunton/Attleboro Area Office</v>
          </cell>
          <cell r="Q373">
            <v>3.2258064516129031E-2</v>
          </cell>
          <cell r="AY373">
            <v>0.16129032258064516</v>
          </cell>
          <cell r="AZ373">
            <v>3.3333333333333333E-2</v>
          </cell>
        </row>
        <row r="374">
          <cell r="C374" t="str">
            <v>EliotCommunityHS/Wakefield/18 Lafay 1</v>
          </cell>
          <cell r="D374" t="str">
            <v>Arlington Area Office</v>
          </cell>
          <cell r="N374">
            <v>0.4</v>
          </cell>
          <cell r="R374">
            <v>0.16129032258064516</v>
          </cell>
          <cell r="S374">
            <v>0.36666666666666664</v>
          </cell>
          <cell r="AA374">
            <v>0.45161290322580644</v>
          </cell>
        </row>
        <row r="375">
          <cell r="C375" t="str">
            <v>EliotCommunityHS/Wakefield/18 Lafay 2</v>
          </cell>
          <cell r="D375" t="str">
            <v>Cambridge Area Office</v>
          </cell>
          <cell r="I375">
            <v>0.23333333333333334</v>
          </cell>
          <cell r="J375">
            <v>2</v>
          </cell>
          <cell r="K375">
            <v>2</v>
          </cell>
          <cell r="L375">
            <v>2.4642857142857144</v>
          </cell>
          <cell r="M375">
            <v>1.4516129032258065</v>
          </cell>
          <cell r="N375">
            <v>0.73333333333333328</v>
          </cell>
          <cell r="O375">
            <v>2.096774193548387</v>
          </cell>
          <cell r="P375">
            <v>2</v>
          </cell>
          <cell r="Q375">
            <v>2</v>
          </cell>
          <cell r="R375">
            <v>1.935483870967742</v>
          </cell>
          <cell r="S375">
            <v>0.8666666666666667</v>
          </cell>
          <cell r="T375">
            <v>1.2258064516129032</v>
          </cell>
          <cell r="U375">
            <v>2.2000000000000002</v>
          </cell>
          <cell r="V375">
            <v>1.3870967741935485</v>
          </cell>
          <cell r="W375">
            <v>1.4838709677419355</v>
          </cell>
          <cell r="X375">
            <v>1.9655172413793105</v>
          </cell>
          <cell r="Y375">
            <v>1.3870967741935485</v>
          </cell>
          <cell r="Z375">
            <v>2</v>
          </cell>
          <cell r="AA375">
            <v>0.67741935483870963</v>
          </cell>
          <cell r="AB375">
            <v>1.9</v>
          </cell>
          <cell r="AC375">
            <v>1.935483870967742</v>
          </cell>
          <cell r="AD375">
            <v>1.6129032258064515</v>
          </cell>
          <cell r="AE375">
            <v>1</v>
          </cell>
          <cell r="AF375">
            <v>1.8064516129032258</v>
          </cell>
          <cell r="AG375">
            <v>2</v>
          </cell>
          <cell r="AH375">
            <v>1.9354838709677418</v>
          </cell>
          <cell r="AI375">
            <v>1.7419354838709677</v>
          </cell>
          <cell r="AJ375">
            <v>1.0714285714285714</v>
          </cell>
          <cell r="AK375">
            <v>1.8064516129032258</v>
          </cell>
          <cell r="AL375">
            <v>1.8666666666666667</v>
          </cell>
          <cell r="AM375">
            <v>2</v>
          </cell>
          <cell r="AN375">
            <v>0.96666666666666656</v>
          </cell>
          <cell r="AO375">
            <v>1.032258064516129</v>
          </cell>
          <cell r="AP375">
            <v>0.29032258064516131</v>
          </cell>
          <cell r="AQ375">
            <v>0.23333333333333334</v>
          </cell>
          <cell r="AR375">
            <v>1.870967741935484</v>
          </cell>
          <cell r="AS375">
            <v>1.3333333333333335</v>
          </cell>
          <cell r="AT375">
            <v>2</v>
          </cell>
          <cell r="AU375">
            <v>1.4193548387096775</v>
          </cell>
          <cell r="AV375">
            <v>1.25</v>
          </cell>
          <cell r="AW375">
            <v>1.7096774193548387</v>
          </cell>
          <cell r="AX375">
            <v>1.6333333333333333</v>
          </cell>
          <cell r="AY375">
            <v>1.5806451612903225</v>
          </cell>
          <cell r="AZ375">
            <v>1.6333333333333333</v>
          </cell>
        </row>
        <row r="376">
          <cell r="C376" t="str">
            <v>EliotCommunityHS/Wakefield/18 Lafay 3</v>
          </cell>
          <cell r="D376" t="str">
            <v>Cape Ann Area Office</v>
          </cell>
          <cell r="AJ376">
            <v>3.5714285714285712E-2</v>
          </cell>
        </row>
        <row r="377">
          <cell r="C377" t="str">
            <v>EliotCommunityHS/Wakefield/18 Lafay 4</v>
          </cell>
          <cell r="D377" t="str">
            <v>Coastal Area Office</v>
          </cell>
          <cell r="K377">
            <v>0.19354838709677419</v>
          </cell>
          <cell r="Z377">
            <v>0.2</v>
          </cell>
          <cell r="AL377">
            <v>0.16666666666666666</v>
          </cell>
        </row>
        <row r="378">
          <cell r="C378" t="str">
            <v>EliotCommunityHS/Wakefield/18 Lafay 5</v>
          </cell>
          <cell r="D378" t="str">
            <v>Framingham Area Office</v>
          </cell>
          <cell r="O378">
            <v>0.16129032258064516</v>
          </cell>
          <cell r="AA378">
            <v>6.4516129032258063E-2</v>
          </cell>
          <cell r="AB378">
            <v>0.13333333333333333</v>
          </cell>
          <cell r="AC378">
            <v>0.90322580645161288</v>
          </cell>
          <cell r="AQ378">
            <v>0.7</v>
          </cell>
          <cell r="AR378">
            <v>6.4516129032258063E-2</v>
          </cell>
          <cell r="AS378">
            <v>0.43333333333333335</v>
          </cell>
          <cell r="AV378">
            <v>0.10714285714285714</v>
          </cell>
          <cell r="AW378">
            <v>0.32258064516129031</v>
          </cell>
          <cell r="AX378">
            <v>0.16666666666666666</v>
          </cell>
          <cell r="AY378">
            <v>0.12903225806451613</v>
          </cell>
          <cell r="AZ378">
            <v>3.3333333333333333E-2</v>
          </cell>
        </row>
        <row r="379">
          <cell r="C379" t="str">
            <v>EliotCommunityHS/Wakefield/18 Lafay 6</v>
          </cell>
          <cell r="D379" t="str">
            <v>Lynn Area Office</v>
          </cell>
          <cell r="AC379">
            <v>3.2258064516129031E-2</v>
          </cell>
          <cell r="AD379">
            <v>0.74193548387096775</v>
          </cell>
          <cell r="AE379">
            <v>0.1</v>
          </cell>
          <cell r="AQ379">
            <v>0.26666666666666666</v>
          </cell>
        </row>
        <row r="380">
          <cell r="C380" t="str">
            <v>EliotCommunityHS/Wakefield/18 Lafay 7</v>
          </cell>
          <cell r="D380" t="str">
            <v>Malden Area Office</v>
          </cell>
          <cell r="I380">
            <v>0.7</v>
          </cell>
          <cell r="J380">
            <v>2.129032258064516</v>
          </cell>
          <cell r="K380">
            <v>1.4193548387096775</v>
          </cell>
          <cell r="L380">
            <v>1.75</v>
          </cell>
          <cell r="M380">
            <v>2.806451612903226</v>
          </cell>
          <cell r="N380">
            <v>2.9333333333333331</v>
          </cell>
          <cell r="O380">
            <v>1.5806451612903225</v>
          </cell>
          <cell r="P380">
            <v>2.166666666666667</v>
          </cell>
          <cell r="Q380">
            <v>2.7419354838709675</v>
          </cell>
          <cell r="R380">
            <v>1.9032258064516128</v>
          </cell>
          <cell r="S380">
            <v>2.7</v>
          </cell>
          <cell r="T380">
            <v>2.8387096774193545</v>
          </cell>
          <cell r="U380">
            <v>2.5</v>
          </cell>
          <cell r="V380">
            <v>2.5806451612903225</v>
          </cell>
          <cell r="W380">
            <v>2.7419354838709675</v>
          </cell>
          <cell r="X380">
            <v>3</v>
          </cell>
          <cell r="Y380">
            <v>2.4838709677419355</v>
          </cell>
          <cell r="Z380">
            <v>2.6333333333333337</v>
          </cell>
          <cell r="AA380">
            <v>2.1612903225806455</v>
          </cell>
          <cell r="AB380">
            <v>2.4</v>
          </cell>
          <cell r="AC380">
            <v>2.935483870967742</v>
          </cell>
          <cell r="AD380">
            <v>1.6774193548387095</v>
          </cell>
          <cell r="AE380">
            <v>1.8333333333333335</v>
          </cell>
          <cell r="AF380">
            <v>2.935483870967742</v>
          </cell>
          <cell r="AG380">
            <v>2.3666666666666671</v>
          </cell>
          <cell r="AH380">
            <v>2.354838709677419</v>
          </cell>
          <cell r="AI380">
            <v>2.4838709677419355</v>
          </cell>
          <cell r="AJ380">
            <v>2.3928571428571428</v>
          </cell>
          <cell r="AK380">
            <v>2.7419354838709675</v>
          </cell>
          <cell r="AL380">
            <v>1.7333333333333334</v>
          </cell>
          <cell r="AM380">
            <v>2.4838709677419355</v>
          </cell>
          <cell r="AN380">
            <v>2.9666666666666668</v>
          </cell>
          <cell r="AO380">
            <v>3</v>
          </cell>
          <cell r="AP380">
            <v>2.6129032258064511</v>
          </cell>
          <cell r="AQ380">
            <v>2.4333333333333331</v>
          </cell>
          <cell r="AR380">
            <v>2.774193548387097</v>
          </cell>
          <cell r="AS380">
            <v>2.4</v>
          </cell>
          <cell r="AT380">
            <v>2.258064516129032</v>
          </cell>
          <cell r="AU380">
            <v>2.290322580645161</v>
          </cell>
          <cell r="AV380">
            <v>2.9285714285714288</v>
          </cell>
          <cell r="AW380">
            <v>2.258064516129032</v>
          </cell>
          <cell r="AX380">
            <v>2.5</v>
          </cell>
          <cell r="AY380">
            <v>2.806451612903226</v>
          </cell>
          <cell r="AZ380">
            <v>2.8333333333333335</v>
          </cell>
        </row>
        <row r="381">
          <cell r="C381" t="str">
            <v>Gandara / Greenfield / 107 Conway 1</v>
          </cell>
          <cell r="D381" t="str">
            <v>Ctr Human Dev (PAS West)</v>
          </cell>
          <cell r="O381">
            <v>3.2258064516129031E-2</v>
          </cell>
          <cell r="P381">
            <v>0.46666666666666667</v>
          </cell>
          <cell r="AW381">
            <v>0.967741935483871</v>
          </cell>
        </row>
        <row r="382">
          <cell r="C382" t="str">
            <v>Gandara / Greenfield / 107 Conway 2</v>
          </cell>
          <cell r="D382" t="str">
            <v>Greenfield Area Office</v>
          </cell>
          <cell r="I382">
            <v>2.2333333333333334</v>
          </cell>
          <cell r="J382">
            <v>1.129032258064516</v>
          </cell>
          <cell r="K382">
            <v>0.5161290322580645</v>
          </cell>
          <cell r="L382">
            <v>1.75</v>
          </cell>
          <cell r="M382">
            <v>5.387096774193548</v>
          </cell>
          <cell r="N382">
            <v>6.6</v>
          </cell>
          <cell r="O382">
            <v>5.5806451612903221</v>
          </cell>
          <cell r="P382">
            <v>4.4000000000000004</v>
          </cell>
          <cell r="Q382">
            <v>7.8709677419354822</v>
          </cell>
          <cell r="R382">
            <v>7.4838709677419359</v>
          </cell>
          <cell r="S382">
            <v>7.366666666666668</v>
          </cell>
          <cell r="T382">
            <v>8.064516129032258</v>
          </cell>
          <cell r="U382">
            <v>10.633333333333335</v>
          </cell>
          <cell r="V382">
            <v>9.1612903225806441</v>
          </cell>
          <cell r="W382">
            <v>7.8387096774193541</v>
          </cell>
          <cell r="X382">
            <v>8.3793103448275872</v>
          </cell>
          <cell r="Y382">
            <v>9.6451612903225801</v>
          </cell>
          <cell r="Z382">
            <v>8</v>
          </cell>
          <cell r="AA382">
            <v>8.935483870967742</v>
          </cell>
          <cell r="AB382">
            <v>9.4</v>
          </cell>
          <cell r="AC382">
            <v>10.290322580645162</v>
          </cell>
          <cell r="AD382">
            <v>11.322580645161292</v>
          </cell>
          <cell r="AE382">
            <v>10.033333333333333</v>
          </cell>
          <cell r="AF382">
            <v>10.677419354838708</v>
          </cell>
          <cell r="AG382">
            <v>10.733333333333336</v>
          </cell>
          <cell r="AH382">
            <v>10.741935483870968</v>
          </cell>
          <cell r="AI382">
            <v>10.64516129032258</v>
          </cell>
          <cell r="AJ382">
            <v>8.6071428571428577</v>
          </cell>
          <cell r="AK382">
            <v>9.193548387096774</v>
          </cell>
          <cell r="AL382">
            <v>10.733333333333333</v>
          </cell>
          <cell r="AM382">
            <v>11.483870967741936</v>
          </cell>
          <cell r="AN382">
            <v>8.4</v>
          </cell>
          <cell r="AO382">
            <v>8.387096774193548</v>
          </cell>
          <cell r="AP382">
            <v>9</v>
          </cell>
          <cell r="AQ382">
            <v>8.6333333333333329</v>
          </cell>
          <cell r="AR382">
            <v>10.193548387096774</v>
          </cell>
          <cell r="AS382">
            <v>10.766666666666667</v>
          </cell>
          <cell r="AT382">
            <v>10</v>
          </cell>
          <cell r="AU382">
            <v>9.32258064516129</v>
          </cell>
          <cell r="AV382">
            <v>10.535714285714285</v>
          </cell>
          <cell r="AW382">
            <v>10.419354838709678</v>
          </cell>
          <cell r="AX382">
            <v>12.866666666666667</v>
          </cell>
          <cell r="AY382">
            <v>10.35483870967742</v>
          </cell>
          <cell r="AZ382">
            <v>11.7</v>
          </cell>
        </row>
        <row r="383">
          <cell r="C383" t="str">
            <v>Gandara / Greenfield / 107 Conway 3</v>
          </cell>
          <cell r="D383" t="str">
            <v>Holyoke Area Office</v>
          </cell>
          <cell r="R383">
            <v>0.32258064516129031</v>
          </cell>
          <cell r="S383">
            <v>0.3666666666666667</v>
          </cell>
          <cell r="T383">
            <v>0.80645161290322587</v>
          </cell>
          <cell r="V383">
            <v>0.41935483870967744</v>
          </cell>
          <cell r="Y383">
            <v>0.80645161290322587</v>
          </cell>
          <cell r="Z383">
            <v>0.46666666666666667</v>
          </cell>
          <cell r="AE383">
            <v>0.13333333333333333</v>
          </cell>
          <cell r="AJ383">
            <v>0.42857142857142855</v>
          </cell>
          <cell r="AP383">
            <v>3.2258064516129031E-2</v>
          </cell>
          <cell r="AX383">
            <v>0.8</v>
          </cell>
          <cell r="AY383">
            <v>0.58064516129032251</v>
          </cell>
          <cell r="AZ383">
            <v>0.46666666666666667</v>
          </cell>
        </row>
        <row r="384">
          <cell r="C384" t="str">
            <v>Gandara / Greenfield / 107 Conway 4</v>
          </cell>
          <cell r="D384" t="str">
            <v>Lowell Area Office</v>
          </cell>
          <cell r="Y384">
            <v>9.6774193548387094E-2</v>
          </cell>
        </row>
        <row r="385">
          <cell r="C385" t="str">
            <v>Gandara / Greenfield / 107 Conway 5</v>
          </cell>
          <cell r="D385" t="str">
            <v>Pittsfield Area Office</v>
          </cell>
          <cell r="AJ385">
            <v>0.17857142857142858</v>
          </cell>
          <cell r="AP385">
            <v>0.4838709677419355</v>
          </cell>
          <cell r="AQ385">
            <v>1</v>
          </cell>
          <cell r="AR385">
            <v>0.38709677419354838</v>
          </cell>
          <cell r="AY385">
            <v>0.19354838709677419</v>
          </cell>
          <cell r="AZ385">
            <v>0.8</v>
          </cell>
        </row>
        <row r="386">
          <cell r="C386" t="str">
            <v>Gandara / Greenfield / 107 Conway 6</v>
          </cell>
          <cell r="D386" t="str">
            <v>Robert Van Wart Area Office</v>
          </cell>
          <cell r="Q386">
            <v>3.2258064516129031E-2</v>
          </cell>
          <cell r="R386">
            <v>0.967741935483871</v>
          </cell>
          <cell r="S386">
            <v>1</v>
          </cell>
          <cell r="T386">
            <v>0.12903225806451613</v>
          </cell>
          <cell r="X386">
            <v>6.8965517241379309E-2</v>
          </cell>
          <cell r="Z386">
            <v>1.1333333333333333</v>
          </cell>
          <cell r="AA386">
            <v>1.5806451612903225</v>
          </cell>
          <cell r="AB386">
            <v>1</v>
          </cell>
          <cell r="AC386">
            <v>0.41935483870967744</v>
          </cell>
          <cell r="AH386">
            <v>6.4516129032258063E-2</v>
          </cell>
          <cell r="AN386">
            <v>0.6333333333333333</v>
          </cell>
          <cell r="AO386">
            <v>0.38709677419354838</v>
          </cell>
          <cell r="AP386">
            <v>0.19354838709677419</v>
          </cell>
        </row>
        <row r="387">
          <cell r="C387" t="str">
            <v>Gandara / Greenfield / 107 Conway 7</v>
          </cell>
          <cell r="D387" t="str">
            <v>South Central Area Office</v>
          </cell>
          <cell r="AY387">
            <v>0.16129032258064516</v>
          </cell>
        </row>
        <row r="388">
          <cell r="C388" t="str">
            <v>Gandara / Greenfield / 107 Conway 8</v>
          </cell>
          <cell r="D388" t="str">
            <v>Springfield Area Office</v>
          </cell>
          <cell r="N388">
            <v>0.2</v>
          </cell>
          <cell r="O388">
            <v>0.25806451612903225</v>
          </cell>
          <cell r="S388">
            <v>0.4</v>
          </cell>
          <cell r="T388">
            <v>0.29032258064516131</v>
          </cell>
          <cell r="V388">
            <v>0.35483870967741937</v>
          </cell>
          <cell r="W388">
            <v>0.32258064516129031</v>
          </cell>
          <cell r="Y388">
            <v>0.19354838709677419</v>
          </cell>
          <cell r="Z388">
            <v>0.16666666666666666</v>
          </cell>
          <cell r="AD388">
            <v>3.2258064516129031E-2</v>
          </cell>
          <cell r="AY388">
            <v>0.41935483870967738</v>
          </cell>
          <cell r="AZ388">
            <v>0.83333333333333326</v>
          </cell>
        </row>
        <row r="389">
          <cell r="C389" t="str">
            <v>Gandara / Greenfield / 107 Conway 9</v>
          </cell>
          <cell r="D389" t="str">
            <v>Worcester East Area Office</v>
          </cell>
          <cell r="V389">
            <v>0.16129032258064516</v>
          </cell>
          <cell r="W389">
            <v>1</v>
          </cell>
          <cell r="X389">
            <v>1</v>
          </cell>
          <cell r="Y389">
            <v>0.19354838709677419</v>
          </cell>
        </row>
        <row r="390">
          <cell r="C390" t="str">
            <v>Gandara / Holyoke / 27-29 Canby St 1</v>
          </cell>
          <cell r="D390" t="str">
            <v>Greenfield Area Office</v>
          </cell>
          <cell r="N390">
            <v>0.1</v>
          </cell>
          <cell r="AD390">
            <v>0.12903225806451613</v>
          </cell>
          <cell r="AE390">
            <v>0.33333333333333331</v>
          </cell>
          <cell r="AH390">
            <v>0.22580645161290322</v>
          </cell>
        </row>
        <row r="391">
          <cell r="C391" t="str">
            <v>Gandara / Holyoke / 27-29 Canby St 2</v>
          </cell>
          <cell r="D391" t="str">
            <v>Holyoke Area Office</v>
          </cell>
          <cell r="I391">
            <v>2.8333333333333335</v>
          </cell>
          <cell r="J391">
            <v>2.774193548387097</v>
          </cell>
          <cell r="K391">
            <v>2.161290322580645</v>
          </cell>
          <cell r="L391">
            <v>3.3571428571428572</v>
          </cell>
          <cell r="M391">
            <v>5.967741935483871</v>
          </cell>
          <cell r="N391">
            <v>8.533333333333335</v>
          </cell>
          <cell r="O391">
            <v>5.774193548387097</v>
          </cell>
          <cell r="P391">
            <v>8.3333333333333339</v>
          </cell>
          <cell r="Q391">
            <v>8.2258064516129039</v>
          </cell>
          <cell r="R391">
            <v>7.580645161290323</v>
          </cell>
          <cell r="S391">
            <v>6.9</v>
          </cell>
          <cell r="T391">
            <v>8.064516129032258</v>
          </cell>
          <cell r="U391">
            <v>7.9333333333333345</v>
          </cell>
          <cell r="V391">
            <v>7.7741935483870961</v>
          </cell>
          <cell r="W391">
            <v>8.870967741935484</v>
          </cell>
          <cell r="X391">
            <v>9.0344827586206886</v>
          </cell>
          <cell r="Y391">
            <v>8.9677419354838701</v>
          </cell>
          <cell r="Z391">
            <v>8.6999999999999993</v>
          </cell>
          <cell r="AA391">
            <v>8.67741935483871</v>
          </cell>
          <cell r="AB391">
            <v>7.9666666666666668</v>
          </cell>
          <cell r="AC391">
            <v>8.3548387096774182</v>
          </cell>
          <cell r="AD391">
            <v>7.903225806451613</v>
          </cell>
          <cell r="AE391">
            <v>8.0666666666666664</v>
          </cell>
          <cell r="AF391">
            <v>8.6129032258064502</v>
          </cell>
          <cell r="AG391">
            <v>9.1999999999999993</v>
          </cell>
          <cell r="AH391">
            <v>8.258064516129032</v>
          </cell>
          <cell r="AI391">
            <v>7.2580645161290311</v>
          </cell>
          <cell r="AJ391">
            <v>6.5357142857142856</v>
          </cell>
          <cell r="AK391">
            <v>6.7096774193548381</v>
          </cell>
          <cell r="AL391">
            <v>5.7333333333333334</v>
          </cell>
          <cell r="AM391">
            <v>7.870967741935484</v>
          </cell>
          <cell r="AN391">
            <v>7.3</v>
          </cell>
          <cell r="AO391">
            <v>8.387096774193548</v>
          </cell>
          <cell r="AP391">
            <v>8.258064516129032</v>
          </cell>
          <cell r="AQ391">
            <v>7.1333333333333329</v>
          </cell>
          <cell r="AR391">
            <v>6.9677419354838701</v>
          </cell>
          <cell r="AS391">
            <v>6.7333333333333334</v>
          </cell>
          <cell r="AT391">
            <v>6.1935483870967731</v>
          </cell>
          <cell r="AU391">
            <v>8.4838709677419342</v>
          </cell>
          <cell r="AV391">
            <v>8.3928571428571423</v>
          </cell>
          <cell r="AW391">
            <v>8.193548387096774</v>
          </cell>
          <cell r="AX391">
            <v>8.8333333333333339</v>
          </cell>
          <cell r="AY391">
            <v>8.612903225806452</v>
          </cell>
          <cell r="AZ391">
            <v>9.1666666666666661</v>
          </cell>
        </row>
        <row r="392">
          <cell r="C392" t="str">
            <v>Gandara / Holyoke / 27-29 Canby St 3</v>
          </cell>
          <cell r="D392" t="str">
            <v>Pittsfield Area Office</v>
          </cell>
          <cell r="AD392">
            <v>0.41935483870967744</v>
          </cell>
          <cell r="AL392">
            <v>0.1</v>
          </cell>
        </row>
        <row r="393">
          <cell r="C393" t="str">
            <v>Gandara / Holyoke / 27-29 Canby St 4</v>
          </cell>
          <cell r="D393" t="str">
            <v>Robert Van Wart Area Office</v>
          </cell>
          <cell r="M393">
            <v>0.967741935483871</v>
          </cell>
          <cell r="N393">
            <v>2.4</v>
          </cell>
          <cell r="O393">
            <v>3.1290322580645165</v>
          </cell>
          <cell r="P393">
            <v>3.2</v>
          </cell>
          <cell r="Q393">
            <v>2.5483870967741935</v>
          </cell>
          <cell r="R393">
            <v>3.032258064516129</v>
          </cell>
          <cell r="S393">
            <v>3.8333333333333335</v>
          </cell>
          <cell r="T393">
            <v>3</v>
          </cell>
          <cell r="U393">
            <v>3.5333333333333332</v>
          </cell>
          <cell r="V393">
            <v>4</v>
          </cell>
          <cell r="W393">
            <v>2.935483870967742</v>
          </cell>
          <cell r="X393">
            <v>2.6896551724137931</v>
          </cell>
          <cell r="Y393">
            <v>2.806451612903226</v>
          </cell>
          <cell r="Z393">
            <v>3</v>
          </cell>
          <cell r="AA393">
            <v>3</v>
          </cell>
          <cell r="AB393">
            <v>2.9666666666666668</v>
          </cell>
          <cell r="AC393">
            <v>3.161290322580645</v>
          </cell>
          <cell r="AD393">
            <v>3</v>
          </cell>
          <cell r="AE393">
            <v>2.9666666666666668</v>
          </cell>
          <cell r="AF393">
            <v>3.096774193548387</v>
          </cell>
          <cell r="AG393">
            <v>3</v>
          </cell>
          <cell r="AH393">
            <v>2.9677419354838706</v>
          </cell>
          <cell r="AI393">
            <v>3.5161290322580645</v>
          </cell>
          <cell r="AJ393">
            <v>4.2857142857142856</v>
          </cell>
          <cell r="AK393">
            <v>4.096774193548387</v>
          </cell>
          <cell r="AL393">
            <v>3.2666666666666666</v>
          </cell>
          <cell r="AM393">
            <v>2.9677419354838706</v>
          </cell>
          <cell r="AN393">
            <v>3</v>
          </cell>
          <cell r="AO393">
            <v>3.032258064516129</v>
          </cell>
          <cell r="AP393">
            <v>2.7096774193548385</v>
          </cell>
          <cell r="AQ393">
            <v>3.5333333333333332</v>
          </cell>
          <cell r="AR393">
            <v>4.032258064516129</v>
          </cell>
          <cell r="AS393">
            <v>3.7666666666666666</v>
          </cell>
          <cell r="AT393">
            <v>2.6451612903225805</v>
          </cell>
          <cell r="AU393">
            <v>2.2903225806451615</v>
          </cell>
          <cell r="AV393">
            <v>2.2142857142857144</v>
          </cell>
          <cell r="AW393">
            <v>3.4838709677419355</v>
          </cell>
          <cell r="AX393">
            <v>4.2</v>
          </cell>
          <cell r="AY393">
            <v>4</v>
          </cell>
          <cell r="AZ393">
            <v>3.9666666666666668</v>
          </cell>
        </row>
        <row r="394">
          <cell r="C394" t="str">
            <v>Gandara / Holyoke / 27-29 Canby St 5</v>
          </cell>
          <cell r="D394" t="str">
            <v>Springfield Area Office</v>
          </cell>
          <cell r="N394">
            <v>0.4</v>
          </cell>
          <cell r="O394">
            <v>0.5161290322580645</v>
          </cell>
          <cell r="Q394">
            <v>6.4516129032258063E-2</v>
          </cell>
          <cell r="U394">
            <v>3.3333333333333333E-2</v>
          </cell>
          <cell r="V394">
            <v>3.2258064516129031E-2</v>
          </cell>
          <cell r="AA394">
            <v>3.2258064516129031E-2</v>
          </cell>
          <cell r="AC394">
            <v>3.2258064516129031E-2</v>
          </cell>
          <cell r="AF394">
            <v>0.22580645161290322</v>
          </cell>
          <cell r="AG394">
            <v>0.1</v>
          </cell>
          <cell r="AI394">
            <v>6.4516129032258063E-2</v>
          </cell>
          <cell r="AK394">
            <v>6.4516129032258063E-2</v>
          </cell>
          <cell r="AS394">
            <v>0.9</v>
          </cell>
          <cell r="AT394">
            <v>0.64516129032258063</v>
          </cell>
          <cell r="AW394">
            <v>0.32258064516129037</v>
          </cell>
          <cell r="AX394">
            <v>0.46666666666666667</v>
          </cell>
          <cell r="AY394">
            <v>0.5161290322580645</v>
          </cell>
          <cell r="AZ394">
            <v>3.3333333333333333E-2</v>
          </cell>
        </row>
        <row r="395">
          <cell r="C395" t="str">
            <v>Gandara / Holyoke / 27-29 Canby St 6</v>
          </cell>
          <cell r="D395" t="str">
            <v>(blank)</v>
          </cell>
          <cell r="AP395">
            <v>6.4516129032258063E-2</v>
          </cell>
        </row>
        <row r="396">
          <cell r="C396" t="str">
            <v>Gandara / Springfield / 25 Moorland 1</v>
          </cell>
          <cell r="D396" t="str">
            <v>Greenfield Area Office</v>
          </cell>
          <cell r="J396">
            <v>0.67741935483870963</v>
          </cell>
          <cell r="K396">
            <v>1</v>
          </cell>
          <cell r="L396">
            <v>0.5357142857142857</v>
          </cell>
          <cell r="O396">
            <v>0.70967741935483875</v>
          </cell>
          <cell r="P396">
            <v>0.4</v>
          </cell>
          <cell r="S396">
            <v>0.56666666666666665</v>
          </cell>
          <cell r="T396">
            <v>1.7096774193548387</v>
          </cell>
          <cell r="U396">
            <v>1</v>
          </cell>
          <cell r="V396">
            <v>0.54838709677419351</v>
          </cell>
          <cell r="X396">
            <v>0.51724137931034486</v>
          </cell>
          <cell r="Y396">
            <v>0.54838709677419351</v>
          </cell>
          <cell r="AC396">
            <v>0.12903225806451613</v>
          </cell>
          <cell r="AH396">
            <v>0.22580645161290322</v>
          </cell>
          <cell r="AL396">
            <v>0.13333333333333333</v>
          </cell>
          <cell r="AM396">
            <v>0.80645161290322576</v>
          </cell>
        </row>
        <row r="397">
          <cell r="C397" t="str">
            <v>Gandara / Springfield / 25 Moorland 2</v>
          </cell>
          <cell r="D397" t="str">
            <v>Holyoke Area Office</v>
          </cell>
          <cell r="K397">
            <v>1.6129032258064517</v>
          </cell>
          <cell r="L397">
            <v>2</v>
          </cell>
          <cell r="M397">
            <v>2.290322580645161</v>
          </cell>
          <cell r="N397">
            <v>2.0666666666666669</v>
          </cell>
          <cell r="P397">
            <v>1.4666666666666668</v>
          </cell>
          <cell r="Q397">
            <v>1.7419354838709677</v>
          </cell>
          <cell r="R397">
            <v>1.064516129032258</v>
          </cell>
          <cell r="S397">
            <v>2.9333333333333336</v>
          </cell>
          <cell r="T397">
            <v>0.93548387096774188</v>
          </cell>
          <cell r="U397">
            <v>1.1333333333333333</v>
          </cell>
          <cell r="V397">
            <v>2</v>
          </cell>
          <cell r="W397">
            <v>1.3870967741935483</v>
          </cell>
          <cell r="X397">
            <v>1.5862068965517242</v>
          </cell>
          <cell r="Y397">
            <v>2.5483870967741935</v>
          </cell>
          <cell r="Z397">
            <v>2.7</v>
          </cell>
          <cell r="AA397">
            <v>2.806451612903226</v>
          </cell>
          <cell r="AB397">
            <v>2.2333333333333334</v>
          </cell>
          <cell r="AC397">
            <v>1.5483870967741935</v>
          </cell>
          <cell r="AD397">
            <v>1.870967741935484</v>
          </cell>
          <cell r="AE397">
            <v>2.5</v>
          </cell>
          <cell r="AF397">
            <v>2.967741935483871</v>
          </cell>
          <cell r="AG397">
            <v>1.8</v>
          </cell>
          <cell r="AH397">
            <v>2.6451612903225805</v>
          </cell>
          <cell r="AI397">
            <v>1.3548387096774195</v>
          </cell>
          <cell r="AJ397">
            <v>1.4642857142857144</v>
          </cell>
          <cell r="AK397">
            <v>1.2580645161290323</v>
          </cell>
          <cell r="AL397">
            <v>2.0333333333333332</v>
          </cell>
          <cell r="AM397">
            <v>1.7419354838709677</v>
          </cell>
          <cell r="AN397">
            <v>2.333333333333333</v>
          </cell>
          <cell r="AO397">
            <v>2.903225806451613</v>
          </cell>
          <cell r="AP397">
            <v>2.064516129032258</v>
          </cell>
          <cell r="AQ397">
            <v>1.8666666666666667</v>
          </cell>
          <cell r="AR397">
            <v>2</v>
          </cell>
          <cell r="AS397">
            <v>2.1</v>
          </cell>
          <cell r="AT397">
            <v>1.3548387096774195</v>
          </cell>
          <cell r="AU397">
            <v>0.83870967741935487</v>
          </cell>
          <cell r="AV397">
            <v>1.0357142857142858</v>
          </cell>
          <cell r="AW397">
            <v>2.225806451612903</v>
          </cell>
          <cell r="AX397">
            <v>2.7666666666666666</v>
          </cell>
          <cell r="AY397">
            <v>1.903225806451613</v>
          </cell>
          <cell r="AZ397">
            <v>2.1333333333333333</v>
          </cell>
        </row>
        <row r="398">
          <cell r="C398" t="str">
            <v>Gandara / Springfield / 25 Moorland 3</v>
          </cell>
          <cell r="D398" t="str">
            <v>Pittsfield Area Office</v>
          </cell>
          <cell r="J398">
            <v>0.19354838709677419</v>
          </cell>
          <cell r="K398">
            <v>1</v>
          </cell>
          <cell r="L398">
            <v>1</v>
          </cell>
          <cell r="M398">
            <v>0.58064516129032262</v>
          </cell>
          <cell r="Z398">
            <v>0.46666666666666667</v>
          </cell>
          <cell r="AA398">
            <v>1.129032258064516</v>
          </cell>
          <cell r="AB398">
            <v>1.3666666666666667</v>
          </cell>
          <cell r="AC398">
            <v>0.22580645161290322</v>
          </cell>
          <cell r="AI398">
            <v>0.19354838709677419</v>
          </cell>
          <cell r="AJ398">
            <v>0.39285714285714285</v>
          </cell>
        </row>
        <row r="399">
          <cell r="C399" t="str">
            <v>Gandara / Springfield / 25 Moorland 4</v>
          </cell>
          <cell r="D399" t="str">
            <v>Robert Van Wart Area Office</v>
          </cell>
          <cell r="J399">
            <v>0.25806451612903225</v>
          </cell>
          <cell r="K399">
            <v>2</v>
          </cell>
          <cell r="L399">
            <v>1.2857142857142856</v>
          </cell>
          <cell r="M399">
            <v>3.096774193548387</v>
          </cell>
          <cell r="N399">
            <v>4</v>
          </cell>
          <cell r="O399">
            <v>3.387096774193548</v>
          </cell>
          <cell r="P399">
            <v>1.8</v>
          </cell>
          <cell r="Q399">
            <v>2.9032258064516125</v>
          </cell>
          <cell r="R399">
            <v>3.096774193548387</v>
          </cell>
          <cell r="S399">
            <v>3.4333333333333336</v>
          </cell>
          <cell r="T399">
            <v>2.4838709677419355</v>
          </cell>
          <cell r="U399">
            <v>2.7333333333333334</v>
          </cell>
          <cell r="V399">
            <v>2.8387096774193545</v>
          </cell>
          <cell r="W399">
            <v>3.806451612903226</v>
          </cell>
          <cell r="X399">
            <v>3.1724137931034484</v>
          </cell>
          <cell r="Y399">
            <v>1.9032258064516128</v>
          </cell>
          <cell r="Z399">
            <v>2</v>
          </cell>
          <cell r="AA399">
            <v>2</v>
          </cell>
          <cell r="AB399">
            <v>1.6666666666666667</v>
          </cell>
          <cell r="AC399">
            <v>2.7096774193548385</v>
          </cell>
          <cell r="AD399">
            <v>3.354838709677419</v>
          </cell>
          <cell r="AE399">
            <v>3.4</v>
          </cell>
          <cell r="AF399">
            <v>3</v>
          </cell>
          <cell r="AG399">
            <v>3.4333333333333336</v>
          </cell>
          <cell r="AH399">
            <v>2.354838709677419</v>
          </cell>
          <cell r="AI399">
            <v>2</v>
          </cell>
          <cell r="AJ399">
            <v>3.3214285714285712</v>
          </cell>
          <cell r="AK399">
            <v>3.129032258064516</v>
          </cell>
          <cell r="AL399">
            <v>3.5666666666666664</v>
          </cell>
          <cell r="AM399">
            <v>3.1612903225806446</v>
          </cell>
          <cell r="AN399">
            <v>3.4666666666666668</v>
          </cell>
          <cell r="AO399">
            <v>3</v>
          </cell>
          <cell r="AP399">
            <v>3.8064516129032255</v>
          </cell>
          <cell r="AQ399">
            <v>3.5666666666666664</v>
          </cell>
          <cell r="AR399">
            <v>2.935483870967742</v>
          </cell>
          <cell r="AS399">
            <v>2.6</v>
          </cell>
          <cell r="AT399">
            <v>3.419354838709677</v>
          </cell>
          <cell r="AU399">
            <v>3.258064516129032</v>
          </cell>
          <cell r="AV399">
            <v>2.5</v>
          </cell>
          <cell r="AW399">
            <v>2.741935483870968</v>
          </cell>
          <cell r="AX399">
            <v>2.8</v>
          </cell>
          <cell r="AY399">
            <v>3.0967741935483875</v>
          </cell>
          <cell r="AZ399">
            <v>2.5666666666666664</v>
          </cell>
        </row>
        <row r="400">
          <cell r="C400" t="str">
            <v>Gandara / Springfield / 25 Moorland 5</v>
          </cell>
          <cell r="D400" t="str">
            <v>Springfield Area Office</v>
          </cell>
          <cell r="J400">
            <v>0.87096774193548387</v>
          </cell>
          <cell r="K400">
            <v>2</v>
          </cell>
          <cell r="L400">
            <v>2.6071428571428572</v>
          </cell>
          <cell r="M400">
            <v>2.903225806451613</v>
          </cell>
          <cell r="N400">
            <v>2.4333333333333336</v>
          </cell>
          <cell r="O400">
            <v>1.967741935483871</v>
          </cell>
          <cell r="P400">
            <v>2.2666666666666666</v>
          </cell>
          <cell r="Q400">
            <v>1.6129032258064515</v>
          </cell>
          <cell r="R400">
            <v>3</v>
          </cell>
          <cell r="S400">
            <v>2.5333333333333332</v>
          </cell>
          <cell r="T400">
            <v>3.032258064516129</v>
          </cell>
          <cell r="U400">
            <v>2.9666666666666668</v>
          </cell>
          <cell r="V400">
            <v>2.6774193548387095</v>
          </cell>
          <cell r="W400">
            <v>2.8064516129032255</v>
          </cell>
          <cell r="X400">
            <v>2.6896551724137931</v>
          </cell>
          <cell r="Y400">
            <v>2.6451612903225805</v>
          </cell>
          <cell r="Z400">
            <v>2.9666666666666659</v>
          </cell>
          <cell r="AA400">
            <v>2.838709677419355</v>
          </cell>
          <cell r="AB400">
            <v>3</v>
          </cell>
          <cell r="AC400">
            <v>2.8064516129032255</v>
          </cell>
          <cell r="AD400">
            <v>2.806451612903226</v>
          </cell>
          <cell r="AE400">
            <v>2.6</v>
          </cell>
          <cell r="AF400">
            <v>3.870967741935484</v>
          </cell>
          <cell r="AG400">
            <v>4.1333333333333329</v>
          </cell>
          <cell r="AH400">
            <v>2.806451612903226</v>
          </cell>
          <cell r="AI400">
            <v>2.8064516129032255</v>
          </cell>
          <cell r="AJ400">
            <v>2.3928571428571428</v>
          </cell>
          <cell r="AK400">
            <v>2.645161290322581</v>
          </cell>
          <cell r="AL400">
            <v>2.5333333333333337</v>
          </cell>
          <cell r="AM400">
            <v>2.6451612903225801</v>
          </cell>
          <cell r="AN400">
            <v>4.1333333333333337</v>
          </cell>
          <cell r="AO400">
            <v>3</v>
          </cell>
          <cell r="AP400">
            <v>2.774193548387097</v>
          </cell>
          <cell r="AQ400">
            <v>2.9666666666666668</v>
          </cell>
          <cell r="AR400">
            <v>3.6129032258064515</v>
          </cell>
          <cell r="AS400">
            <v>2.8333333333333335</v>
          </cell>
          <cell r="AT400">
            <v>2.5806451612903225</v>
          </cell>
          <cell r="AU400">
            <v>3</v>
          </cell>
          <cell r="AV400">
            <v>2.8571428571428572</v>
          </cell>
          <cell r="AW400">
            <v>2.5161290322580645</v>
          </cell>
          <cell r="AX400">
            <v>2.7666666666666666</v>
          </cell>
          <cell r="AY400">
            <v>2.6774193548387095</v>
          </cell>
          <cell r="AZ400">
            <v>2.666666666666667</v>
          </cell>
        </row>
        <row r="401">
          <cell r="C401" t="str">
            <v>Gandara / Springfield / 25 Moorland 6</v>
          </cell>
          <cell r="D401" t="str">
            <v>Worcester West Area Office</v>
          </cell>
          <cell r="P401">
            <v>1</v>
          </cell>
        </row>
        <row r="402">
          <cell r="C402" t="str">
            <v>Gandara / Springfield / 353 MapleSt 1</v>
          </cell>
          <cell r="D402" t="str">
            <v>Ctr Human Dev (PAS West)</v>
          </cell>
          <cell r="AY402">
            <v>0.16129032258064516</v>
          </cell>
          <cell r="AZ402">
            <v>1</v>
          </cell>
        </row>
        <row r="403">
          <cell r="C403" t="str">
            <v>Gandara / Springfield / 353 MapleSt 2</v>
          </cell>
          <cell r="D403" t="str">
            <v>Greenfield Area Office</v>
          </cell>
          <cell r="J403">
            <v>1.8387096774193548</v>
          </cell>
          <cell r="K403">
            <v>2.2903225806451615</v>
          </cell>
          <cell r="L403">
            <v>1.9642857142857144</v>
          </cell>
          <cell r="M403">
            <v>0.4838709677419355</v>
          </cell>
          <cell r="N403">
            <v>0.8666666666666667</v>
          </cell>
          <cell r="O403">
            <v>6.4516129032258063E-2</v>
          </cell>
          <cell r="Q403">
            <v>3.2258064516129031E-2</v>
          </cell>
          <cell r="R403">
            <v>0.80645161290322576</v>
          </cell>
          <cell r="S403">
            <v>0.4</v>
          </cell>
          <cell r="AL403">
            <v>3.3333333333333333E-2</v>
          </cell>
          <cell r="AT403">
            <v>9.6774193548387094E-2</v>
          </cell>
        </row>
        <row r="404">
          <cell r="C404" t="str">
            <v>Gandara / Springfield / 353 MapleSt 3</v>
          </cell>
          <cell r="D404" t="str">
            <v>Holyoke Area Office</v>
          </cell>
          <cell r="S404">
            <v>0.8666666666666667</v>
          </cell>
          <cell r="T404">
            <v>0.45161290322580644</v>
          </cell>
          <cell r="U404">
            <v>0.33333333333333331</v>
          </cell>
          <cell r="V404">
            <v>0.19354838709677419</v>
          </cell>
          <cell r="AA404">
            <v>0.29032258064516131</v>
          </cell>
          <cell r="AB404">
            <v>0.26666666666666666</v>
          </cell>
          <cell r="AF404">
            <v>3.2258064516129031E-2</v>
          </cell>
          <cell r="AI404">
            <v>0.5161290322580645</v>
          </cell>
          <cell r="AJ404">
            <v>0.75</v>
          </cell>
          <cell r="AK404">
            <v>1</v>
          </cell>
          <cell r="AL404">
            <v>0.53333333333333333</v>
          </cell>
          <cell r="AR404">
            <v>1</v>
          </cell>
          <cell r="AS404">
            <v>1.5666666666666669</v>
          </cell>
          <cell r="AT404">
            <v>0.64516129032258063</v>
          </cell>
          <cell r="AX404">
            <v>0.5</v>
          </cell>
          <cell r="AY404">
            <v>0.22580645161290322</v>
          </cell>
          <cell r="AZ404">
            <v>0.2</v>
          </cell>
        </row>
        <row r="405">
          <cell r="C405" t="str">
            <v>Gandara / Springfield / 353 MapleSt 4</v>
          </cell>
          <cell r="D405" t="str">
            <v>Robert Van Wart Area Office</v>
          </cell>
          <cell r="I405">
            <v>3.1666666666666665</v>
          </cell>
          <cell r="J405">
            <v>3.8387096774193545</v>
          </cell>
          <cell r="K405">
            <v>3.67741935483871</v>
          </cell>
          <cell r="L405">
            <v>3.2857142857142856</v>
          </cell>
          <cell r="M405">
            <v>2.290322580645161</v>
          </cell>
          <cell r="N405">
            <v>3.5</v>
          </cell>
          <cell r="O405">
            <v>3.903225806451613</v>
          </cell>
          <cell r="P405">
            <v>5.533333333333335</v>
          </cell>
          <cell r="Q405">
            <v>6.580645161290323</v>
          </cell>
          <cell r="R405">
            <v>4.67741935483871</v>
          </cell>
          <cell r="S405">
            <v>4.4666666666666668</v>
          </cell>
          <cell r="T405">
            <v>5.419354838709677</v>
          </cell>
          <cell r="U405">
            <v>5.4666666666666659</v>
          </cell>
          <cell r="V405">
            <v>4.4516129032258061</v>
          </cell>
          <cell r="W405">
            <v>5.4516129032258061</v>
          </cell>
          <cell r="X405">
            <v>5.8965517241379306</v>
          </cell>
          <cell r="Y405">
            <v>5.7096774193548381</v>
          </cell>
          <cell r="Z405">
            <v>6.1</v>
          </cell>
          <cell r="AA405">
            <v>5.9354838709677411</v>
          </cell>
          <cell r="AB405">
            <v>5.8666666666666663</v>
          </cell>
          <cell r="AC405">
            <v>6</v>
          </cell>
          <cell r="AD405">
            <v>5.5161290322580632</v>
          </cell>
          <cell r="AE405">
            <v>5.6333333333333329</v>
          </cell>
          <cell r="AF405">
            <v>6</v>
          </cell>
          <cell r="AG405">
            <v>6</v>
          </cell>
          <cell r="AH405">
            <v>6</v>
          </cell>
          <cell r="AI405">
            <v>5</v>
          </cell>
          <cell r="AJ405">
            <v>4.6428571428571423</v>
          </cell>
          <cell r="AK405">
            <v>4.806451612903226</v>
          </cell>
          <cell r="AL405">
            <v>5.2666666666666666</v>
          </cell>
          <cell r="AM405">
            <v>5.935483870967742</v>
          </cell>
          <cell r="AN405">
            <v>5.9666666666666659</v>
          </cell>
          <cell r="AO405">
            <v>6</v>
          </cell>
          <cell r="AP405">
            <v>5.967741935483871</v>
          </cell>
          <cell r="AQ405">
            <v>5.9333333333333327</v>
          </cell>
          <cell r="AR405">
            <v>4.903225806451613</v>
          </cell>
          <cell r="AS405">
            <v>4.7333333333333334</v>
          </cell>
          <cell r="AT405">
            <v>5.2580645161290329</v>
          </cell>
          <cell r="AU405">
            <v>4.5483870967741931</v>
          </cell>
          <cell r="AV405">
            <v>5.5357142857142856</v>
          </cell>
          <cell r="AW405">
            <v>6.225806451612903</v>
          </cell>
          <cell r="AX405">
            <v>6.8666666666666663</v>
          </cell>
          <cell r="AY405">
            <v>6.258064516129032</v>
          </cell>
          <cell r="AZ405">
            <v>6.666666666666667</v>
          </cell>
        </row>
        <row r="406">
          <cell r="C406" t="str">
            <v>Gandara / Springfield / 353 MapleSt 5</v>
          </cell>
          <cell r="D406" t="str">
            <v>Springfield Area Office</v>
          </cell>
          <cell r="I406">
            <v>2.0333333333333332</v>
          </cell>
          <cell r="J406">
            <v>3.258064516129032</v>
          </cell>
          <cell r="K406">
            <v>4.9354838709677411</v>
          </cell>
          <cell r="L406">
            <v>4.1071428571428568</v>
          </cell>
          <cell r="M406">
            <v>4.67741935483871</v>
          </cell>
          <cell r="N406">
            <v>6.5333333333333341</v>
          </cell>
          <cell r="O406">
            <v>6.7096774193548363</v>
          </cell>
          <cell r="P406">
            <v>7.7666666666666675</v>
          </cell>
          <cell r="Q406">
            <v>7</v>
          </cell>
          <cell r="R406">
            <v>8.5483870967741922</v>
          </cell>
          <cell r="S406">
            <v>8.9</v>
          </cell>
          <cell r="T406">
            <v>8.9677419354838719</v>
          </cell>
          <cell r="U406">
            <v>8.8666666666666671</v>
          </cell>
          <cell r="V406">
            <v>6.2580645161290329</v>
          </cell>
          <cell r="W406">
            <v>7.32258064516129</v>
          </cell>
          <cell r="X406">
            <v>8.4137931034482758</v>
          </cell>
          <cell r="Y406">
            <v>8.8387096774193541</v>
          </cell>
          <cell r="Z406">
            <v>8.8000000000000007</v>
          </cell>
          <cell r="AA406">
            <v>8.7096774193548399</v>
          </cell>
          <cell r="AB406">
            <v>8.8000000000000007</v>
          </cell>
          <cell r="AC406">
            <v>7.967741935483871</v>
          </cell>
          <cell r="AD406">
            <v>8.806451612903226</v>
          </cell>
          <cell r="AE406">
            <v>8.9333333333333336</v>
          </cell>
          <cell r="AF406">
            <v>8.2258064516129039</v>
          </cell>
          <cell r="AG406">
            <v>7.9333333333333336</v>
          </cell>
          <cell r="AH406">
            <v>8.6451612903225801</v>
          </cell>
          <cell r="AI406">
            <v>8.67741935483871</v>
          </cell>
          <cell r="AJ406">
            <v>8.9285714285714306</v>
          </cell>
          <cell r="AK406">
            <v>8.6774193548387082</v>
          </cell>
          <cell r="AL406">
            <v>8.9333333333333336</v>
          </cell>
          <cell r="AM406">
            <v>8.5483870967741922</v>
          </cell>
          <cell r="AN406">
            <v>8.9</v>
          </cell>
          <cell r="AO406">
            <v>8.9677419354838719</v>
          </cell>
          <cell r="AP406">
            <v>8.9032258064516139</v>
          </cell>
          <cell r="AQ406">
            <v>8.4</v>
          </cell>
          <cell r="AR406">
            <v>8.67741935483871</v>
          </cell>
          <cell r="AS406">
            <v>7.5333333333333323</v>
          </cell>
          <cell r="AT406">
            <v>7.2258064516129039</v>
          </cell>
          <cell r="AU406">
            <v>8.3548387096774182</v>
          </cell>
          <cell r="AV406">
            <v>8.8928571428571423</v>
          </cell>
          <cell r="AW406">
            <v>10.06451612903226</v>
          </cell>
          <cell r="AX406">
            <v>10.366666666666667</v>
          </cell>
          <cell r="AY406">
            <v>10.193548387096772</v>
          </cell>
          <cell r="AZ406">
            <v>9.6333333333333329</v>
          </cell>
        </row>
        <row r="407">
          <cell r="C407" t="str">
            <v>Gandara / Springfield / 353 MapleSt 6</v>
          </cell>
          <cell r="D407" t="str">
            <v>(blank)</v>
          </cell>
          <cell r="AC407">
            <v>1</v>
          </cell>
        </row>
        <row r="408">
          <cell r="C408" t="str">
            <v>GermaineLawrence/Arlington/18Clarem 1</v>
          </cell>
          <cell r="D408" t="str">
            <v>Arlington Area Office</v>
          </cell>
          <cell r="G408">
            <v>1.9666666666666666</v>
          </cell>
          <cell r="H408">
            <v>1.8709677419354838</v>
          </cell>
          <cell r="I408">
            <v>1.4666666666666668</v>
          </cell>
          <cell r="J408">
            <v>1.7741935483870968</v>
          </cell>
          <cell r="K408">
            <v>1.7419354838709677</v>
          </cell>
          <cell r="L408">
            <v>2</v>
          </cell>
          <cell r="M408">
            <v>1.935483870967742</v>
          </cell>
          <cell r="N408">
            <v>2.333333333333333</v>
          </cell>
          <cell r="O408">
            <v>2</v>
          </cell>
          <cell r="P408">
            <v>1.7666666666666666</v>
          </cell>
          <cell r="Q408">
            <v>2</v>
          </cell>
          <cell r="R408">
            <v>2</v>
          </cell>
          <cell r="S408">
            <v>1.3333333333333335</v>
          </cell>
          <cell r="T408">
            <v>1.870967741935484</v>
          </cell>
          <cell r="U408">
            <v>1</v>
          </cell>
          <cell r="V408">
            <v>1.5483870967741935</v>
          </cell>
          <cell r="W408">
            <v>1.7096774193548387</v>
          </cell>
          <cell r="X408">
            <v>1.6896551724137931</v>
          </cell>
          <cell r="Y408">
            <v>2.5806451612903225</v>
          </cell>
          <cell r="Z408">
            <v>1.7666666666666668</v>
          </cell>
          <cell r="AA408">
            <v>1.6451612903225805</v>
          </cell>
          <cell r="AB408">
            <v>1.9666666666666668</v>
          </cell>
          <cell r="AC408">
            <v>1.7096774193548387</v>
          </cell>
          <cell r="AD408">
            <v>1.7419354838709677</v>
          </cell>
          <cell r="AE408">
            <v>1.6666666666666667</v>
          </cell>
          <cell r="AF408">
            <v>0.967741935483871</v>
          </cell>
          <cell r="AG408">
            <v>2</v>
          </cell>
          <cell r="AH408">
            <v>1.8387096774193545</v>
          </cell>
          <cell r="AI408">
            <v>2.5161290322580645</v>
          </cell>
          <cell r="AJ408">
            <v>1.7857142857142856</v>
          </cell>
          <cell r="AK408">
            <v>1.903225806451613</v>
          </cell>
          <cell r="AL408">
            <v>1.9333333333333331</v>
          </cell>
          <cell r="AM408">
            <v>2</v>
          </cell>
          <cell r="AN408">
            <v>1.9333333333333333</v>
          </cell>
          <cell r="AO408">
            <v>2.032258064516129</v>
          </cell>
          <cell r="AP408">
            <v>2.354838709677419</v>
          </cell>
          <cell r="AQ408">
            <v>2</v>
          </cell>
          <cell r="AR408">
            <v>1.967741935483871</v>
          </cell>
          <cell r="AS408">
            <v>1.8</v>
          </cell>
          <cell r="AT408">
            <v>2.7096774193548385</v>
          </cell>
          <cell r="AU408">
            <v>2.032258064516129</v>
          </cell>
          <cell r="AV408">
            <v>2.2142857142857144</v>
          </cell>
          <cell r="AW408">
            <v>2.032258064516129</v>
          </cell>
          <cell r="AX408">
            <v>2.1</v>
          </cell>
          <cell r="AY408">
            <v>1.8387096774193548</v>
          </cell>
          <cell r="AZ408">
            <v>2.0666666666666669</v>
          </cell>
        </row>
        <row r="409">
          <cell r="C409" t="str">
            <v>GermaineLawrence/Arlington/18Clarem 2</v>
          </cell>
          <cell r="D409" t="str">
            <v>Cambridge Area Office</v>
          </cell>
          <cell r="G409">
            <v>1</v>
          </cell>
          <cell r="H409">
            <v>0.93548387096774188</v>
          </cell>
          <cell r="I409">
            <v>0.96666666666666667</v>
          </cell>
          <cell r="J409">
            <v>0.54838709677419351</v>
          </cell>
          <cell r="K409">
            <v>0.77419354838709675</v>
          </cell>
          <cell r="L409">
            <v>1.2857142857142858</v>
          </cell>
          <cell r="M409">
            <v>1</v>
          </cell>
          <cell r="N409">
            <v>1</v>
          </cell>
          <cell r="O409">
            <v>0.83870967741935487</v>
          </cell>
          <cell r="P409">
            <v>1</v>
          </cell>
          <cell r="Q409">
            <v>0.61290322580645162</v>
          </cell>
          <cell r="R409">
            <v>1</v>
          </cell>
          <cell r="S409">
            <v>1</v>
          </cell>
          <cell r="T409">
            <v>0.61290322580645162</v>
          </cell>
          <cell r="U409">
            <v>0.96666666666666667</v>
          </cell>
          <cell r="V409">
            <v>0.58064516129032262</v>
          </cell>
          <cell r="W409">
            <v>1</v>
          </cell>
          <cell r="X409">
            <v>1</v>
          </cell>
          <cell r="Y409">
            <v>0.93548387096774188</v>
          </cell>
          <cell r="Z409">
            <v>1</v>
          </cell>
          <cell r="AA409">
            <v>0.80645161290322576</v>
          </cell>
          <cell r="AB409">
            <v>1</v>
          </cell>
          <cell r="AC409">
            <v>1.2580645161290323</v>
          </cell>
          <cell r="AD409">
            <v>0.4838709677419355</v>
          </cell>
          <cell r="AE409">
            <v>1</v>
          </cell>
          <cell r="AF409">
            <v>0.83870967741935476</v>
          </cell>
          <cell r="AG409">
            <v>1</v>
          </cell>
          <cell r="AH409">
            <v>1.3225806451612903</v>
          </cell>
          <cell r="AI409">
            <v>0.45161290322580644</v>
          </cell>
          <cell r="AJ409">
            <v>0.21428571428571427</v>
          </cell>
          <cell r="AK409">
            <v>0.83870967741935487</v>
          </cell>
          <cell r="AL409">
            <v>1</v>
          </cell>
          <cell r="AM409">
            <v>1</v>
          </cell>
          <cell r="AN409">
            <v>0.96666666666666667</v>
          </cell>
          <cell r="AO409">
            <v>0.77419354838709675</v>
          </cell>
          <cell r="AP409">
            <v>0.80645161290322576</v>
          </cell>
          <cell r="AR409">
            <v>0.32258064516129031</v>
          </cell>
          <cell r="AS409">
            <v>0.83333333333333326</v>
          </cell>
          <cell r="AT409">
            <v>1</v>
          </cell>
          <cell r="AU409">
            <v>0.16129032258064516</v>
          </cell>
          <cell r="AW409">
            <v>3.2258064516129031E-2</v>
          </cell>
          <cell r="AX409">
            <v>0.56666666666666665</v>
          </cell>
          <cell r="AY409">
            <v>1</v>
          </cell>
          <cell r="AZ409">
            <v>0.93333333333333335</v>
          </cell>
        </row>
        <row r="410">
          <cell r="C410" t="str">
            <v>GermaineLawrence/Arlington/18Clarem 3</v>
          </cell>
          <cell r="D410" t="str">
            <v>Coastal Area Office</v>
          </cell>
          <cell r="J410">
            <v>3.2258064516129031E-2</v>
          </cell>
          <cell r="O410">
            <v>0.64516129032258063</v>
          </cell>
          <cell r="T410">
            <v>9.6774193548387094E-2</v>
          </cell>
          <cell r="U410">
            <v>1</v>
          </cell>
          <cell r="V410">
            <v>0.38709677419354838</v>
          </cell>
          <cell r="X410">
            <v>6.8965517241379309E-2</v>
          </cell>
          <cell r="AD410">
            <v>0.19354838709677419</v>
          </cell>
        </row>
        <row r="411">
          <cell r="C411" t="str">
            <v>GermaineLawrence/Arlington/18Clarem 4</v>
          </cell>
          <cell r="D411" t="str">
            <v>Dimock St. Area Office</v>
          </cell>
          <cell r="N411">
            <v>0.6</v>
          </cell>
          <cell r="O411">
            <v>1.4193548387096775</v>
          </cell>
          <cell r="P411">
            <v>2.1</v>
          </cell>
          <cell r="Q411">
            <v>1.9032258064516128</v>
          </cell>
          <cell r="R411">
            <v>0.61290322580645162</v>
          </cell>
          <cell r="S411">
            <v>2.2333333333333334</v>
          </cell>
          <cell r="T411">
            <v>2.6451612903225805</v>
          </cell>
          <cell r="U411">
            <v>0.8666666666666667</v>
          </cell>
          <cell r="V411">
            <v>1.6451612903225805</v>
          </cell>
          <cell r="W411">
            <v>1.8387096774193548</v>
          </cell>
          <cell r="X411">
            <v>1.4827586206896552</v>
          </cell>
          <cell r="Y411">
            <v>1.8064516129032258</v>
          </cell>
          <cell r="Z411">
            <v>1.7</v>
          </cell>
          <cell r="AA411">
            <v>2</v>
          </cell>
          <cell r="AB411">
            <v>1.2666666666666666</v>
          </cell>
          <cell r="AC411">
            <v>2</v>
          </cell>
          <cell r="AD411">
            <v>0.16129032258064516</v>
          </cell>
          <cell r="AE411">
            <v>0.5</v>
          </cell>
          <cell r="AF411">
            <v>0.4838709677419355</v>
          </cell>
          <cell r="AG411">
            <v>1</v>
          </cell>
          <cell r="AH411">
            <v>1.193548387096774</v>
          </cell>
          <cell r="AI411">
            <v>0.83870967741935487</v>
          </cell>
          <cell r="AK411">
            <v>0.64516129032258063</v>
          </cell>
          <cell r="AL411">
            <v>0.96666666666666667</v>
          </cell>
          <cell r="AM411">
            <v>0.54838709677419351</v>
          </cell>
          <cell r="AP411">
            <v>0.38709677419354838</v>
          </cell>
          <cell r="AQ411">
            <v>0.1</v>
          </cell>
          <cell r="AR411">
            <v>1</v>
          </cell>
          <cell r="AS411">
            <v>6.6666666666666666E-2</v>
          </cell>
          <cell r="AV411">
            <v>0.21428571428571427</v>
          </cell>
          <cell r="AW411">
            <v>0.32258064516129031</v>
          </cell>
          <cell r="AX411">
            <v>1.5</v>
          </cell>
          <cell r="AY411">
            <v>2.838709677419355</v>
          </cell>
          <cell r="AZ411">
            <v>0.6333333333333333</v>
          </cell>
        </row>
        <row r="412">
          <cell r="C412" t="str">
            <v>GermaineLawrence/Arlington/18Clarem 5</v>
          </cell>
          <cell r="D412" t="str">
            <v>Framingham Area Office</v>
          </cell>
          <cell r="G412">
            <v>1</v>
          </cell>
          <cell r="H412">
            <v>1</v>
          </cell>
          <cell r="I412">
            <v>1</v>
          </cell>
          <cell r="J412">
            <v>0.967741935483871</v>
          </cell>
          <cell r="K412">
            <v>1</v>
          </cell>
          <cell r="L412">
            <v>0.4285714285714286</v>
          </cell>
          <cell r="M412">
            <v>0.83870967741935476</v>
          </cell>
          <cell r="N412">
            <v>0.96666666666666667</v>
          </cell>
          <cell r="O412">
            <v>0.77419354838709675</v>
          </cell>
          <cell r="P412">
            <v>1</v>
          </cell>
          <cell r="Q412">
            <v>1</v>
          </cell>
          <cell r="R412">
            <v>0.80645161290322576</v>
          </cell>
          <cell r="S412">
            <v>0.8666666666666667</v>
          </cell>
          <cell r="T412">
            <v>1</v>
          </cell>
          <cell r="U412">
            <v>0.96666666666666656</v>
          </cell>
          <cell r="V412">
            <v>1.096774193548387</v>
          </cell>
          <cell r="W412">
            <v>1</v>
          </cell>
          <cell r="X412">
            <v>1.103448275862069</v>
          </cell>
          <cell r="Y412">
            <v>1.129032258064516</v>
          </cell>
          <cell r="Z412">
            <v>1.5666666666666667</v>
          </cell>
          <cell r="AA412">
            <v>0.87096774193548387</v>
          </cell>
          <cell r="AB412">
            <v>1</v>
          </cell>
          <cell r="AC412">
            <v>1</v>
          </cell>
          <cell r="AD412">
            <v>0.93548387096774188</v>
          </cell>
          <cell r="AE412">
            <v>0.93333333333333335</v>
          </cell>
          <cell r="AF412">
            <v>0.58064516129032262</v>
          </cell>
          <cell r="AG412">
            <v>1</v>
          </cell>
          <cell r="AH412">
            <v>0.80645161290322576</v>
          </cell>
          <cell r="AJ412">
            <v>0.67857142857142849</v>
          </cell>
          <cell r="AK412">
            <v>1.1612903225806452</v>
          </cell>
          <cell r="AL412">
            <v>0.9</v>
          </cell>
          <cell r="AM412">
            <v>1</v>
          </cell>
          <cell r="AN412">
            <v>1</v>
          </cell>
          <cell r="AO412">
            <v>0.80645161290322576</v>
          </cell>
          <cell r="AP412">
            <v>0.87096774193548387</v>
          </cell>
          <cell r="AQ412">
            <v>0.7</v>
          </cell>
          <cell r="AS412">
            <v>1.0333333333333334</v>
          </cell>
          <cell r="AT412">
            <v>1.1612903225806452</v>
          </cell>
          <cell r="AU412">
            <v>1</v>
          </cell>
          <cell r="AV412">
            <v>1.25</v>
          </cell>
          <cell r="AW412">
            <v>1.4838709677419355</v>
          </cell>
          <cell r="AX412">
            <v>1</v>
          </cell>
          <cell r="AY412">
            <v>1</v>
          </cell>
          <cell r="AZ412">
            <v>1</v>
          </cell>
        </row>
        <row r="413">
          <cell r="C413" t="str">
            <v>GermaineLawrence/Arlington/18Clarem 6</v>
          </cell>
          <cell r="D413" t="str">
            <v>Harbor Area Office</v>
          </cell>
          <cell r="G413">
            <v>0.46666666666666667</v>
          </cell>
          <cell r="H413">
            <v>1</v>
          </cell>
          <cell r="I413">
            <v>0.5</v>
          </cell>
          <cell r="K413">
            <v>0.90322580645161288</v>
          </cell>
          <cell r="L413">
            <v>0.9642857142857143</v>
          </cell>
          <cell r="M413">
            <v>1</v>
          </cell>
          <cell r="N413">
            <v>0.13333333333333333</v>
          </cell>
          <cell r="O413">
            <v>0.67741935483870963</v>
          </cell>
          <cell r="P413">
            <v>1.6</v>
          </cell>
          <cell r="R413">
            <v>0.90322580645161288</v>
          </cell>
          <cell r="S413">
            <v>0.2</v>
          </cell>
          <cell r="T413">
            <v>1.4838709677419355</v>
          </cell>
          <cell r="U413">
            <v>2.9666666666666668</v>
          </cell>
          <cell r="V413">
            <v>2.5806451612903225</v>
          </cell>
          <cell r="W413">
            <v>1.4193548387096775</v>
          </cell>
          <cell r="X413">
            <v>1</v>
          </cell>
          <cell r="Y413">
            <v>1.4838709677419355</v>
          </cell>
          <cell r="Z413">
            <v>3</v>
          </cell>
          <cell r="AA413">
            <v>2.032258064516129</v>
          </cell>
          <cell r="AB413">
            <v>1.0666666666666667</v>
          </cell>
          <cell r="AC413">
            <v>0.45161290322580644</v>
          </cell>
          <cell r="AD413">
            <v>0.80645161290322576</v>
          </cell>
          <cell r="AE413">
            <v>0.7</v>
          </cell>
          <cell r="AG413">
            <v>0.2</v>
          </cell>
          <cell r="AH413">
            <v>0.96774193548387089</v>
          </cell>
          <cell r="AI413">
            <v>1.838709677419355</v>
          </cell>
          <cell r="AJ413">
            <v>2</v>
          </cell>
          <cell r="AK413">
            <v>1.6129032258064515</v>
          </cell>
          <cell r="AL413">
            <v>2.166666666666667</v>
          </cell>
          <cell r="AM413">
            <v>1.935483870967742</v>
          </cell>
          <cell r="AN413">
            <v>1.6666666666666665</v>
          </cell>
          <cell r="AO413">
            <v>1.935483870967742</v>
          </cell>
          <cell r="AP413">
            <v>1.129032258064516</v>
          </cell>
          <cell r="AQ413">
            <v>1.8</v>
          </cell>
          <cell r="AR413">
            <v>1.096774193548387</v>
          </cell>
          <cell r="AS413">
            <v>1.5</v>
          </cell>
          <cell r="AT413">
            <v>1.935483870967742</v>
          </cell>
          <cell r="AU413">
            <v>1.9677419354838708</v>
          </cell>
          <cell r="AV413">
            <v>1.25</v>
          </cell>
          <cell r="AW413">
            <v>1.7096774193548385</v>
          </cell>
          <cell r="AX413">
            <v>1</v>
          </cell>
          <cell r="AY413">
            <v>6.4516129032258063E-2</v>
          </cell>
          <cell r="AZ413">
            <v>2.4333333333333331</v>
          </cell>
        </row>
        <row r="414">
          <cell r="C414" t="str">
            <v>GermaineLawrence/Arlington/18Clarem 7</v>
          </cell>
          <cell r="D414" t="str">
            <v>Hyde Park Area Office</v>
          </cell>
          <cell r="I414">
            <v>0.6</v>
          </cell>
          <cell r="J414">
            <v>0.67741935483870963</v>
          </cell>
          <cell r="K414">
            <v>0.90322580645161288</v>
          </cell>
          <cell r="N414">
            <v>0.46666666666666667</v>
          </cell>
          <cell r="O414">
            <v>2.290322580645161</v>
          </cell>
          <cell r="P414">
            <v>0.36666666666666664</v>
          </cell>
          <cell r="Q414">
            <v>2.225806451612903</v>
          </cell>
          <cell r="R414">
            <v>1.8064516129032258</v>
          </cell>
          <cell r="S414">
            <v>0.23333333333333334</v>
          </cell>
          <cell r="T414">
            <v>1</v>
          </cell>
          <cell r="U414">
            <v>0.16666666666666666</v>
          </cell>
          <cell r="V414">
            <v>0.58064516129032262</v>
          </cell>
          <cell r="W414">
            <v>1.4516129032258065</v>
          </cell>
          <cell r="X414">
            <v>1.6551724137931034</v>
          </cell>
          <cell r="Y414">
            <v>0.4838709677419355</v>
          </cell>
          <cell r="Z414">
            <v>0.8</v>
          </cell>
          <cell r="AA414">
            <v>0.77419354838709675</v>
          </cell>
          <cell r="AB414">
            <v>0.73333333333333328</v>
          </cell>
          <cell r="AC414">
            <v>0.25806451612903225</v>
          </cell>
          <cell r="AD414">
            <v>2</v>
          </cell>
          <cell r="AE414">
            <v>0.83333333333333326</v>
          </cell>
          <cell r="AF414">
            <v>2</v>
          </cell>
          <cell r="AG414">
            <v>2.4</v>
          </cell>
          <cell r="AH414">
            <v>0.87096774193548376</v>
          </cell>
          <cell r="AJ414">
            <v>0.25</v>
          </cell>
          <cell r="AK414">
            <v>9.6774193548387094E-2</v>
          </cell>
          <cell r="AL414">
            <v>0.53333333333333333</v>
          </cell>
          <cell r="AM414">
            <v>1.2258064516129032</v>
          </cell>
          <cell r="AN414">
            <v>1.7333333333333334</v>
          </cell>
          <cell r="AO414">
            <v>2.935483870967742</v>
          </cell>
          <cell r="AP414">
            <v>0.74193548387096775</v>
          </cell>
          <cell r="AQ414">
            <v>0.96666666666666667</v>
          </cell>
          <cell r="AR414">
            <v>1</v>
          </cell>
          <cell r="AS414">
            <v>1.9666666666666668</v>
          </cell>
          <cell r="AT414">
            <v>1.064516129032258</v>
          </cell>
          <cell r="AU414">
            <v>0.80645161290322576</v>
          </cell>
          <cell r="AV414">
            <v>2.1071428571428572</v>
          </cell>
          <cell r="AW414">
            <v>1.903225806451613</v>
          </cell>
          <cell r="AX414">
            <v>1.3</v>
          </cell>
          <cell r="AY414">
            <v>2</v>
          </cell>
          <cell r="AZ414">
            <v>1</v>
          </cell>
        </row>
        <row r="415">
          <cell r="C415" t="str">
            <v>GermaineLawrence/Arlington/18Clarem 8</v>
          </cell>
          <cell r="D415" t="str">
            <v>Lawrence Area Office</v>
          </cell>
          <cell r="AQ415">
            <v>0.3</v>
          </cell>
          <cell r="AR415">
            <v>1</v>
          </cell>
        </row>
        <row r="416">
          <cell r="C416" t="str">
            <v>GermaineLawrence/Arlington/18Clarem 9</v>
          </cell>
          <cell r="D416" t="str">
            <v>Lynn Area Office</v>
          </cell>
          <cell r="Z416">
            <v>0.4</v>
          </cell>
          <cell r="AA416">
            <v>0.12903225806451613</v>
          </cell>
          <cell r="AD416">
            <v>9.6774193548387094E-2</v>
          </cell>
          <cell r="AH416">
            <v>0.70967741935483875</v>
          </cell>
          <cell r="AI416">
            <v>0.93548387096774199</v>
          </cell>
          <cell r="AJ416">
            <v>1</v>
          </cell>
          <cell r="AK416">
            <v>0.35483870967741937</v>
          </cell>
        </row>
        <row r="417">
          <cell r="C417" t="str">
            <v>GermaineLawrence/Arlington/18Clarem 10</v>
          </cell>
          <cell r="D417" t="str">
            <v>Malden Area Office</v>
          </cell>
          <cell r="G417">
            <v>2.7666666666666666</v>
          </cell>
          <cell r="H417">
            <v>2.612903225806452</v>
          </cell>
          <cell r="I417">
            <v>2.666666666666667</v>
          </cell>
          <cell r="J417">
            <v>2.709677419354839</v>
          </cell>
          <cell r="K417">
            <v>3.161290322580645</v>
          </cell>
          <cell r="L417">
            <v>2.4285714285714288</v>
          </cell>
          <cell r="M417">
            <v>3.193548387096774</v>
          </cell>
          <cell r="N417">
            <v>2.3666666666666667</v>
          </cell>
          <cell r="O417">
            <v>1.4193548387096773</v>
          </cell>
          <cell r="P417">
            <v>3.2</v>
          </cell>
          <cell r="Q417">
            <v>3</v>
          </cell>
          <cell r="R417">
            <v>2.7741935483870965</v>
          </cell>
          <cell r="S417">
            <v>1.7333333333333334</v>
          </cell>
          <cell r="T417">
            <v>2.967741935483871</v>
          </cell>
          <cell r="U417">
            <v>2.4666666666666668</v>
          </cell>
          <cell r="V417">
            <v>2.4516129032258065</v>
          </cell>
          <cell r="W417">
            <v>2.5161290322580645</v>
          </cell>
          <cell r="X417">
            <v>2.7586206896551726</v>
          </cell>
          <cell r="Y417">
            <v>1.4193548387096775</v>
          </cell>
          <cell r="Z417">
            <v>1.9666666666666668</v>
          </cell>
          <cell r="AA417">
            <v>2.032258064516129</v>
          </cell>
          <cell r="AB417">
            <v>2.5</v>
          </cell>
          <cell r="AC417">
            <v>2.8064516129032255</v>
          </cell>
          <cell r="AD417">
            <v>2.935483870967742</v>
          </cell>
          <cell r="AE417">
            <v>2.1</v>
          </cell>
          <cell r="AF417">
            <v>2.5161290322580645</v>
          </cell>
          <cell r="AG417">
            <v>2.6333333333333337</v>
          </cell>
          <cell r="AH417">
            <v>0.77419354838709675</v>
          </cell>
          <cell r="AI417">
            <v>1.5806451612903225</v>
          </cell>
          <cell r="AJ417">
            <v>2</v>
          </cell>
          <cell r="AK417">
            <v>2.3225806451612905</v>
          </cell>
          <cell r="AL417">
            <v>3</v>
          </cell>
          <cell r="AM417">
            <v>2.774193548387097</v>
          </cell>
          <cell r="AN417">
            <v>2.9333333333333336</v>
          </cell>
          <cell r="AO417">
            <v>2.6774193548387095</v>
          </cell>
          <cell r="AP417">
            <v>2.096774193548387</v>
          </cell>
          <cell r="AQ417">
            <v>2.7666666666666666</v>
          </cell>
          <cell r="AR417">
            <v>2.5483870967741935</v>
          </cell>
          <cell r="AS417">
            <v>2.4</v>
          </cell>
          <cell r="AT417">
            <v>1.8064516129032258</v>
          </cell>
          <cell r="AU417">
            <v>2.6129032258064515</v>
          </cell>
          <cell r="AV417">
            <v>2.6785714285714284</v>
          </cell>
          <cell r="AW417">
            <v>2.709677419354839</v>
          </cell>
          <cell r="AX417">
            <v>2.8666666666666667</v>
          </cell>
          <cell r="AY417">
            <v>2.4838709677419355</v>
          </cell>
          <cell r="AZ417">
            <v>2.9</v>
          </cell>
        </row>
        <row r="418">
          <cell r="C418" t="str">
            <v>GermaineLawrence/Arlington/18Clarem 11</v>
          </cell>
          <cell r="D418" t="str">
            <v>Park St. Area Office</v>
          </cell>
          <cell r="G418">
            <v>0.43333333333333335</v>
          </cell>
          <cell r="H418">
            <v>1</v>
          </cell>
          <cell r="I418">
            <v>0.66666666666666674</v>
          </cell>
          <cell r="J418">
            <v>0.58064516129032262</v>
          </cell>
          <cell r="K418">
            <v>6.4516129032258063E-2</v>
          </cell>
          <cell r="L418">
            <v>1</v>
          </cell>
          <cell r="M418">
            <v>0.967741935483871</v>
          </cell>
          <cell r="N418">
            <v>1.1666666666666665</v>
          </cell>
          <cell r="O418">
            <v>1.2903225806451613</v>
          </cell>
          <cell r="P418">
            <v>0.8666666666666667</v>
          </cell>
          <cell r="Q418">
            <v>1.3548387096774195</v>
          </cell>
          <cell r="R418">
            <v>1.806451612903226</v>
          </cell>
          <cell r="U418">
            <v>0.5</v>
          </cell>
          <cell r="V418">
            <v>0.12903225806451613</v>
          </cell>
          <cell r="X418">
            <v>1.103448275862069</v>
          </cell>
          <cell r="Y418">
            <v>1.6129032258064515</v>
          </cell>
          <cell r="AB418">
            <v>0.7</v>
          </cell>
          <cell r="AC418">
            <v>2.258064516129032</v>
          </cell>
          <cell r="AD418">
            <v>2.967741935483871</v>
          </cell>
          <cell r="AE418">
            <v>2.5333333333333332</v>
          </cell>
          <cell r="AF418">
            <v>2.354838709677419</v>
          </cell>
          <cell r="AG418">
            <v>0.6333333333333333</v>
          </cell>
          <cell r="AH418">
            <v>0.74193548387096775</v>
          </cell>
          <cell r="AI418">
            <v>2.4516129032258061</v>
          </cell>
          <cell r="AJ418">
            <v>1.6785714285714286</v>
          </cell>
          <cell r="AK418">
            <v>1.967741935483871</v>
          </cell>
          <cell r="AL418">
            <v>1.2666666666666666</v>
          </cell>
          <cell r="AM418">
            <v>2</v>
          </cell>
          <cell r="AN418">
            <v>1.4</v>
          </cell>
          <cell r="AO418">
            <v>0.4838709677419355</v>
          </cell>
          <cell r="AP418">
            <v>1.032258064516129</v>
          </cell>
          <cell r="AQ418">
            <v>1.7666666666666666</v>
          </cell>
          <cell r="AR418">
            <v>2.6129032258064515</v>
          </cell>
          <cell r="AS418">
            <v>1</v>
          </cell>
          <cell r="AT418">
            <v>1.967741935483871</v>
          </cell>
          <cell r="AU418">
            <v>2.7741935483870965</v>
          </cell>
          <cell r="AV418">
            <v>2.2857142857142856</v>
          </cell>
          <cell r="AW418">
            <v>1.2903225806451613</v>
          </cell>
          <cell r="AX418">
            <v>1.0666666666666667</v>
          </cell>
          <cell r="AY418">
            <v>0.93548387096774188</v>
          </cell>
          <cell r="AZ418">
            <v>0.73333333333333339</v>
          </cell>
        </row>
        <row r="419">
          <cell r="C419" t="str">
            <v>GermaineLawrence/Arlington/18Clarem 12</v>
          </cell>
          <cell r="D419" t="str">
            <v>Solutions for Living (PAS Metro)</v>
          </cell>
          <cell r="AA419">
            <v>0.64516129032258063</v>
          </cell>
          <cell r="AB419">
            <v>0.13333333333333333</v>
          </cell>
          <cell r="AJ419">
            <v>7.1428571428571425E-2</v>
          </cell>
          <cell r="AK419">
            <v>1</v>
          </cell>
          <cell r="AL419">
            <v>0.46666666666666667</v>
          </cell>
          <cell r="AO419">
            <v>0.38709677419354838</v>
          </cell>
          <cell r="AP419">
            <v>1</v>
          </cell>
          <cell r="AQ419">
            <v>6.6666666666666666E-2</v>
          </cell>
        </row>
        <row r="420">
          <cell r="C420" t="str">
            <v>GermaineLawrence/Arlington/18Clarem 13</v>
          </cell>
          <cell r="D420" t="str">
            <v>(blank)</v>
          </cell>
          <cell r="Y420">
            <v>3.2258064516129031E-2</v>
          </cell>
        </row>
        <row r="421">
          <cell r="C421" t="str">
            <v>Harbor Schools/ Merrimac /100W.Main 1</v>
          </cell>
          <cell r="D421" t="str">
            <v>Cape Ann Area Office</v>
          </cell>
          <cell r="V421">
            <v>0.16129032258064516</v>
          </cell>
        </row>
        <row r="422">
          <cell r="C422" t="str">
            <v>Harbor Schools/ Merrimac /100W.Main 2</v>
          </cell>
          <cell r="D422" t="str">
            <v>Haverhill Area Office</v>
          </cell>
          <cell r="J422">
            <v>0.16129032258064516</v>
          </cell>
          <cell r="P422">
            <v>0.56666666666666665</v>
          </cell>
          <cell r="Q422">
            <v>0.29032258064516125</v>
          </cell>
          <cell r="W422">
            <v>3.2258064516129031E-2</v>
          </cell>
          <cell r="AI422">
            <v>9.6774193548387094E-2</v>
          </cell>
          <cell r="AW422">
            <v>0.16129032258064516</v>
          </cell>
          <cell r="AX422">
            <v>0.4</v>
          </cell>
          <cell r="AY422">
            <v>3.2258064516129031E-2</v>
          </cell>
        </row>
        <row r="423">
          <cell r="C423" t="str">
            <v>Harbor Schools/ Merrimac /100W.Main 3</v>
          </cell>
          <cell r="D423" t="str">
            <v>Lawrence Area Office</v>
          </cell>
          <cell r="O423">
            <v>6.4516129032258063E-2</v>
          </cell>
          <cell r="R423">
            <v>0.58064516129032262</v>
          </cell>
          <cell r="S423">
            <v>0.3</v>
          </cell>
          <cell r="U423">
            <v>3.3333333333333333E-2</v>
          </cell>
          <cell r="AE423">
            <v>0.23333333333333334</v>
          </cell>
          <cell r="AG423">
            <v>0.33333333333333331</v>
          </cell>
          <cell r="AH423">
            <v>1.193548387096774</v>
          </cell>
          <cell r="AI423">
            <v>1</v>
          </cell>
          <cell r="AJ423">
            <v>1</v>
          </cell>
          <cell r="AK423">
            <v>0.32258064516129031</v>
          </cell>
          <cell r="AQ423">
            <v>3.3333333333333333E-2</v>
          </cell>
          <cell r="AR423">
            <v>0.22580645161290322</v>
          </cell>
          <cell r="AS423">
            <v>0.36666666666666664</v>
          </cell>
          <cell r="AT423">
            <v>0.90322580645161288</v>
          </cell>
          <cell r="AV423">
            <v>0.75</v>
          </cell>
          <cell r="AW423">
            <v>0.35483870967741937</v>
          </cell>
          <cell r="AY423">
            <v>3.2258064516129031E-2</v>
          </cell>
        </row>
        <row r="424">
          <cell r="C424" t="str">
            <v>Harbor Schools/ Merrimac /100W.Main 4</v>
          </cell>
          <cell r="D424" t="str">
            <v>Lowell Area Office</v>
          </cell>
          <cell r="F424">
            <v>0.35483870967741937</v>
          </cell>
          <cell r="G424">
            <v>5.3</v>
          </cell>
          <cell r="H424">
            <v>7.064516129032258</v>
          </cell>
          <cell r="I424">
            <v>7.5</v>
          </cell>
          <cell r="J424">
            <v>6.4838709677419351</v>
          </cell>
          <cell r="K424">
            <v>8.6451612903225801</v>
          </cell>
          <cell r="L424">
            <v>6.5714285714285721</v>
          </cell>
          <cell r="M424">
            <v>9.3225806451612883</v>
          </cell>
          <cell r="N424">
            <v>10.666666666666668</v>
          </cell>
          <cell r="O424">
            <v>11.193548387096774</v>
          </cell>
          <cell r="P424">
            <v>9</v>
          </cell>
          <cell r="Q424">
            <v>10.612903225806452</v>
          </cell>
          <cell r="R424">
            <v>9.870967741935484</v>
          </cell>
          <cell r="S424">
            <v>9.7333333333333343</v>
          </cell>
          <cell r="T424">
            <v>9.3548387096774182</v>
          </cell>
          <cell r="U424">
            <v>10.733333333333334</v>
          </cell>
          <cell r="V424">
            <v>9.612903225806452</v>
          </cell>
          <cell r="W424">
            <v>10.225806451612906</v>
          </cell>
          <cell r="X424">
            <v>10.827586206896553</v>
          </cell>
          <cell r="Y424">
            <v>11.064516129032258</v>
          </cell>
          <cell r="Z424">
            <v>10.9</v>
          </cell>
          <cell r="AA424">
            <v>11.516129032258064</v>
          </cell>
          <cell r="AB424">
            <v>11.533333333333333</v>
          </cell>
          <cell r="AC424">
            <v>11.129032258064516</v>
          </cell>
          <cell r="AD424">
            <v>10.709677419354838</v>
          </cell>
          <cell r="AE424">
            <v>11.233333333333334</v>
          </cell>
          <cell r="AF424">
            <v>11.741935483870968</v>
          </cell>
          <cell r="AG424">
            <v>11.166666666666668</v>
          </cell>
          <cell r="AH424">
            <v>10.451612903225806</v>
          </cell>
          <cell r="AI424">
            <v>10</v>
          </cell>
          <cell r="AJ424">
            <v>10.75</v>
          </cell>
          <cell r="AK424">
            <v>10.935483870967744</v>
          </cell>
          <cell r="AL424">
            <v>11.666666666666666</v>
          </cell>
          <cell r="AM424">
            <v>11.580645161290322</v>
          </cell>
          <cell r="AN424">
            <v>11.3</v>
          </cell>
          <cell r="AO424">
            <v>11.903225806451614</v>
          </cell>
          <cell r="AP424">
            <v>11.483870967741936</v>
          </cell>
          <cell r="AQ424">
            <v>11.533333333333333</v>
          </cell>
          <cell r="AR424">
            <v>10</v>
          </cell>
          <cell r="AS424">
            <v>10.233333333333334</v>
          </cell>
          <cell r="AT424">
            <v>8.9677419354838719</v>
          </cell>
          <cell r="AU424">
            <v>8.064516129032258</v>
          </cell>
          <cell r="AV424">
            <v>10.178571428571429</v>
          </cell>
          <cell r="AW424">
            <v>10.258064516129032</v>
          </cell>
          <cell r="AX424">
            <v>10.166666666666666</v>
          </cell>
          <cell r="AY424">
            <v>10.93548387096774</v>
          </cell>
          <cell r="AZ424">
            <v>10.199999999999999</v>
          </cell>
        </row>
        <row r="425">
          <cell r="C425" t="str">
            <v>Harbor Schools/ Merrimac /100W.Main 5</v>
          </cell>
          <cell r="D425" t="str">
            <v>Lynn Area Office</v>
          </cell>
          <cell r="S425">
            <v>0.46666666666666667</v>
          </cell>
          <cell r="T425">
            <v>3.2258064516129031E-2</v>
          </cell>
          <cell r="Z425">
            <v>0.16666666666666666</v>
          </cell>
          <cell r="AP425">
            <v>3.2258064516129031E-2</v>
          </cell>
        </row>
        <row r="426">
          <cell r="C426" t="str">
            <v>HES / Beverly / 6 Echo Ave. 1</v>
          </cell>
          <cell r="D426" t="str">
            <v>Cape Ann Area Office</v>
          </cell>
          <cell r="E426">
            <v>3.4838709677419351</v>
          </cell>
          <cell r="F426">
            <v>8.4193548387096762</v>
          </cell>
          <cell r="G426">
            <v>8.4666666666666668</v>
          </cell>
          <cell r="H426">
            <v>8.6451612903225801</v>
          </cell>
          <cell r="I426">
            <v>10.6</v>
          </cell>
          <cell r="J426">
            <v>10.129032258064516</v>
          </cell>
          <cell r="K426">
            <v>11.32258064516129</v>
          </cell>
          <cell r="L426">
            <v>9.5714285714285712</v>
          </cell>
          <cell r="M426">
            <v>10.258064516129034</v>
          </cell>
          <cell r="N426">
            <v>9.3333333333333357</v>
          </cell>
          <cell r="O426">
            <v>10.93548387096774</v>
          </cell>
          <cell r="P426">
            <v>9.3333333333333321</v>
          </cell>
          <cell r="Q426">
            <v>10.225806451612904</v>
          </cell>
          <cell r="R426">
            <v>10.161290322580644</v>
          </cell>
          <cell r="S426">
            <v>7.133333333333332</v>
          </cell>
          <cell r="T426">
            <v>8.2903225806451619</v>
          </cell>
          <cell r="U426">
            <v>4.5333333333333332</v>
          </cell>
          <cell r="V426">
            <v>6.967741935483871</v>
          </cell>
          <cell r="W426">
            <v>8.1612903225806441</v>
          </cell>
          <cell r="X426">
            <v>6.862068965517242</v>
          </cell>
          <cell r="Y426">
            <v>5.032258064516129</v>
          </cell>
          <cell r="Z426">
            <v>7.4666666666666668</v>
          </cell>
          <cell r="AA426">
            <v>9.6129032258064502</v>
          </cell>
          <cell r="AB426">
            <v>7.6666666666666661</v>
          </cell>
          <cell r="AC426">
            <v>7.8387096774193541</v>
          </cell>
          <cell r="AD426">
            <v>10</v>
          </cell>
          <cell r="AE426">
            <v>10.966666666666665</v>
          </cell>
          <cell r="AF426">
            <v>6.7096774193548381</v>
          </cell>
          <cell r="AG426">
            <v>8.9333333333333336</v>
          </cell>
          <cell r="AH426">
            <v>8.6129032258064502</v>
          </cell>
          <cell r="AI426">
            <v>8.4193548387096762</v>
          </cell>
          <cell r="AJ426">
            <v>9.75</v>
          </cell>
          <cell r="AK426">
            <v>8.8387096774193541</v>
          </cell>
          <cell r="AL426">
            <v>10.133333333333333</v>
          </cell>
          <cell r="AM426">
            <v>9.9677419354838719</v>
          </cell>
          <cell r="AN426">
            <v>7.7</v>
          </cell>
          <cell r="AO426">
            <v>9.7096774193548381</v>
          </cell>
          <cell r="AP426">
            <v>0.5161290322580645</v>
          </cell>
        </row>
        <row r="427">
          <cell r="C427" t="str">
            <v>HES / Beverly / 6 Echo Ave. 2</v>
          </cell>
          <cell r="D427" t="str">
            <v>Haverhill Area Office</v>
          </cell>
          <cell r="T427">
            <v>0.32258064516129031</v>
          </cell>
          <cell r="U427">
            <v>2.4333333333333336</v>
          </cell>
          <cell r="V427">
            <v>2.032258064516129</v>
          </cell>
          <cell r="W427">
            <v>9.6774193548387094E-2</v>
          </cell>
          <cell r="X427">
            <v>0.55172413793103448</v>
          </cell>
          <cell r="Z427">
            <v>0.6333333333333333</v>
          </cell>
        </row>
        <row r="428">
          <cell r="C428" t="str">
            <v>HES / Beverly / 6 Echo Ave. 3</v>
          </cell>
          <cell r="D428" t="str">
            <v>Lawrence Area Office</v>
          </cell>
          <cell r="F428">
            <v>3.2258064516129031E-2</v>
          </cell>
          <cell r="S428">
            <v>0.13333333333333333</v>
          </cell>
          <cell r="T428">
            <v>0.25806451612903225</v>
          </cell>
          <cell r="U428">
            <v>0.36666666666666664</v>
          </cell>
          <cell r="V428">
            <v>0.32258064516129031</v>
          </cell>
          <cell r="AF428">
            <v>9.6774193548387094E-2</v>
          </cell>
          <cell r="AG428">
            <v>0.33333333333333331</v>
          </cell>
          <cell r="AH428">
            <v>0.12903225806451613</v>
          </cell>
        </row>
        <row r="429">
          <cell r="C429" t="str">
            <v>HES / Beverly / 6 Echo Ave. 4</v>
          </cell>
          <cell r="D429" t="str">
            <v>Lowell Area Office</v>
          </cell>
          <cell r="N429">
            <v>0.16666666666666666</v>
          </cell>
          <cell r="Z429">
            <v>0.13333333333333333</v>
          </cell>
          <cell r="AB429">
            <v>3.3333333333333333E-2</v>
          </cell>
          <cell r="AD429">
            <v>3.2258064516129031E-2</v>
          </cell>
          <cell r="AF429">
            <v>1.4516129032258065</v>
          </cell>
          <cell r="AG429">
            <v>1.0666666666666667</v>
          </cell>
          <cell r="AH429">
            <v>0.38709677419354838</v>
          </cell>
          <cell r="AI429">
            <v>3.2258064516129031E-2</v>
          </cell>
          <cell r="AJ429">
            <v>7.1428571428571425E-2</v>
          </cell>
        </row>
        <row r="430">
          <cell r="C430" t="str">
            <v>HES / Beverly / 6 Echo Ave. 5</v>
          </cell>
          <cell r="D430" t="str">
            <v>Lynn Area Office</v>
          </cell>
          <cell r="N430">
            <v>0.13333333333333333</v>
          </cell>
          <cell r="Q430">
            <v>0.29032258064516131</v>
          </cell>
          <cell r="R430">
            <v>0.35483870967741937</v>
          </cell>
          <cell r="S430">
            <v>0.36666666666666664</v>
          </cell>
          <cell r="T430">
            <v>0.4838709677419355</v>
          </cell>
          <cell r="U430">
            <v>0.16666666666666666</v>
          </cell>
          <cell r="V430">
            <v>6.4516129032258063E-2</v>
          </cell>
          <cell r="X430">
            <v>1.4827586206896552</v>
          </cell>
          <cell r="Y430">
            <v>1.4838709677419355</v>
          </cell>
          <cell r="Z430">
            <v>0.26666666666666666</v>
          </cell>
          <cell r="AA430">
            <v>0.32258064516129031</v>
          </cell>
          <cell r="AB430">
            <v>0.46666666666666667</v>
          </cell>
          <cell r="AC430">
            <v>1.3548387096774193</v>
          </cell>
          <cell r="AD430">
            <v>0.5161290322580645</v>
          </cell>
          <cell r="AE430">
            <v>0.56666666666666665</v>
          </cell>
          <cell r="AF430">
            <v>0.32258064516129031</v>
          </cell>
          <cell r="AH430">
            <v>0.25806451612903225</v>
          </cell>
          <cell r="AI430">
            <v>0.35483870967741937</v>
          </cell>
          <cell r="AJ430">
            <v>0.42857142857142855</v>
          </cell>
          <cell r="AK430">
            <v>0.45161290322580649</v>
          </cell>
          <cell r="AL430">
            <v>0.16666666666666666</v>
          </cell>
          <cell r="AM430">
            <v>9.6774193548387094E-2</v>
          </cell>
          <cell r="AN430">
            <v>0.46666666666666667</v>
          </cell>
        </row>
        <row r="431">
          <cell r="C431" t="str">
            <v>HES / Beverly / 6 Echo Ave. 6</v>
          </cell>
          <cell r="D431" t="str">
            <v>Park St. Area Office</v>
          </cell>
          <cell r="AG431">
            <v>0.1</v>
          </cell>
        </row>
        <row r="432">
          <cell r="C432" t="str">
            <v>HES / Beverly / 6 Echo Ave. 7</v>
          </cell>
          <cell r="D432" t="str">
            <v>(blank)</v>
          </cell>
          <cell r="AJ432">
            <v>0.14285714285714285</v>
          </cell>
        </row>
        <row r="433">
          <cell r="C433" t="str">
            <v>HES / Haverhill / 8-10 Howard St 1</v>
          </cell>
          <cell r="D433" t="str">
            <v>Cape Ann Area Office</v>
          </cell>
          <cell r="M433">
            <v>0.61290322580645162</v>
          </cell>
          <cell r="N433">
            <v>1</v>
          </cell>
          <cell r="O433">
            <v>3.2258064516129031E-2</v>
          </cell>
          <cell r="T433">
            <v>0.93548387096774199</v>
          </cell>
          <cell r="U433">
            <v>1</v>
          </cell>
          <cell r="V433">
            <v>1</v>
          </cell>
          <cell r="W433">
            <v>0.67741935483870963</v>
          </cell>
        </row>
        <row r="434">
          <cell r="C434" t="str">
            <v>HES / Haverhill / 8-10 Howard St 2</v>
          </cell>
          <cell r="D434" t="str">
            <v>Haverhill Area Office</v>
          </cell>
          <cell r="M434">
            <v>1</v>
          </cell>
          <cell r="N434">
            <v>0.33333333333333331</v>
          </cell>
          <cell r="O434">
            <v>1.6774193548387095</v>
          </cell>
          <cell r="P434">
            <v>2.2333333333333334</v>
          </cell>
          <cell r="Q434">
            <v>2</v>
          </cell>
          <cell r="R434">
            <v>1.6774193548387097</v>
          </cell>
          <cell r="S434">
            <v>0.8</v>
          </cell>
          <cell r="T434">
            <v>0.25806451612903225</v>
          </cell>
          <cell r="U434">
            <v>1.5333333333333332</v>
          </cell>
          <cell r="V434">
            <v>2.6774193548387095</v>
          </cell>
          <cell r="W434">
            <v>2.967741935483871</v>
          </cell>
          <cell r="X434">
            <v>3.2413793103448274</v>
          </cell>
          <cell r="Y434">
            <v>2.096774193548387</v>
          </cell>
          <cell r="Z434">
            <v>2</v>
          </cell>
          <cell r="AA434">
            <v>2</v>
          </cell>
          <cell r="AB434">
            <v>1.8666666666666667</v>
          </cell>
          <cell r="AC434">
            <v>1</v>
          </cell>
          <cell r="AD434">
            <v>1.3870967741935485</v>
          </cell>
          <cell r="AE434">
            <v>1.9666666666666668</v>
          </cell>
          <cell r="AF434">
            <v>1.8064516129032258</v>
          </cell>
          <cell r="AG434">
            <v>0.3666666666666667</v>
          </cell>
        </row>
        <row r="435">
          <cell r="C435" t="str">
            <v>HES / Haverhill / 8-10 Howard St 3</v>
          </cell>
          <cell r="D435" t="str">
            <v>Lawrence Area Office</v>
          </cell>
          <cell r="M435">
            <v>1.3548387096774193</v>
          </cell>
          <cell r="N435">
            <v>2.8333333333333335</v>
          </cell>
          <cell r="O435">
            <v>1.193548387096774</v>
          </cell>
          <cell r="P435">
            <v>2.1666666666666665</v>
          </cell>
          <cell r="Q435">
            <v>2.4838709677419355</v>
          </cell>
          <cell r="R435">
            <v>2.6129032258064515</v>
          </cell>
          <cell r="S435">
            <v>1.2</v>
          </cell>
          <cell r="T435">
            <v>0.35483870967741937</v>
          </cell>
          <cell r="W435">
            <v>0.32258064516129031</v>
          </cell>
          <cell r="X435">
            <v>1</v>
          </cell>
          <cell r="Y435">
            <v>1.2903225806451613</v>
          </cell>
          <cell r="Z435">
            <v>1.7666666666666666</v>
          </cell>
          <cell r="AA435">
            <v>0.12903225806451613</v>
          </cell>
          <cell r="AC435">
            <v>0.29032258064516131</v>
          </cell>
          <cell r="AE435">
            <v>0.3</v>
          </cell>
          <cell r="AF435">
            <v>1</v>
          </cell>
          <cell r="AG435">
            <v>0.66666666666666663</v>
          </cell>
        </row>
        <row r="436">
          <cell r="C436" t="str">
            <v>HES / Haverhill / 8-10 Howard St 4</v>
          </cell>
          <cell r="D436" t="str">
            <v>Lowell Area Office</v>
          </cell>
          <cell r="L436">
            <v>1.4285714285714284</v>
          </cell>
          <cell r="M436">
            <v>3.5483870967741935</v>
          </cell>
          <cell r="N436">
            <v>3.3666666666666667</v>
          </cell>
          <cell r="O436">
            <v>2.774193548387097</v>
          </cell>
          <cell r="P436">
            <v>3</v>
          </cell>
          <cell r="Q436">
            <v>2.4838709677419355</v>
          </cell>
          <cell r="R436">
            <v>2.3548387096774195</v>
          </cell>
          <cell r="S436">
            <v>1.9</v>
          </cell>
          <cell r="T436">
            <v>2</v>
          </cell>
          <cell r="U436">
            <v>1.3666666666666665</v>
          </cell>
          <cell r="V436">
            <v>1.3870967741935485</v>
          </cell>
          <cell r="W436">
            <v>2.903225806451613</v>
          </cell>
          <cell r="X436">
            <v>1.3448275862068966</v>
          </cell>
          <cell r="Y436">
            <v>2.6129032258064515</v>
          </cell>
          <cell r="Z436">
            <v>2.2000000000000002</v>
          </cell>
          <cell r="AA436">
            <v>3.032258064516129</v>
          </cell>
          <cell r="AB436">
            <v>3.4666666666666663</v>
          </cell>
          <cell r="AC436">
            <v>2.6774193548387095</v>
          </cell>
          <cell r="AD436">
            <v>2.32258064516129</v>
          </cell>
          <cell r="AE436">
            <v>1.8333333333333333</v>
          </cell>
          <cell r="AF436">
            <v>2.806451612903226</v>
          </cell>
          <cell r="AG436">
            <v>1.2666666666666666</v>
          </cell>
        </row>
        <row r="437">
          <cell r="C437" t="str">
            <v>HES / Haverhill / 8-10 Howard St 5</v>
          </cell>
          <cell r="D437" t="str">
            <v>New Bedford Child and Family (Adop)</v>
          </cell>
          <cell r="AC437">
            <v>1</v>
          </cell>
          <cell r="AD437">
            <v>1</v>
          </cell>
          <cell r="AE437">
            <v>1</v>
          </cell>
          <cell r="AF437">
            <v>0.16129032258064516</v>
          </cell>
        </row>
        <row r="438">
          <cell r="C438" t="str">
            <v>HES / Salem / 39 1/2 Mason St 1</v>
          </cell>
          <cell r="D438" t="str">
            <v>Cape Ann Area Office</v>
          </cell>
          <cell r="AO438">
            <v>0.80645161290322576</v>
          </cell>
          <cell r="AP438">
            <v>8.1290322580645142</v>
          </cell>
          <cell r="AQ438">
            <v>6.3</v>
          </cell>
          <cell r="AR438">
            <v>6.7096774193548372</v>
          </cell>
          <cell r="AS438">
            <v>8.5666666666666664</v>
          </cell>
          <cell r="AT438">
            <v>7.32258064516129</v>
          </cell>
          <cell r="AU438">
            <v>8.64</v>
          </cell>
          <cell r="AV438">
            <v>8.0357142857142865</v>
          </cell>
          <cell r="AW438">
            <v>7.0322580645161281</v>
          </cell>
          <cell r="AX438">
            <v>9.3000000000000007</v>
          </cell>
          <cell r="AY438">
            <v>8.3225806451612883</v>
          </cell>
          <cell r="AZ438">
            <v>8.8333333333333304</v>
          </cell>
        </row>
        <row r="439">
          <cell r="C439" t="str">
            <v>HES / Salem / 39 1/2 Mason St 2</v>
          </cell>
          <cell r="D439" t="str">
            <v>Haverhill Area Office</v>
          </cell>
          <cell r="AZ439">
            <v>0.33333333333333331</v>
          </cell>
        </row>
        <row r="440">
          <cell r="C440" t="str">
            <v>HES / Salem / 39 1/2 Mason St 3</v>
          </cell>
          <cell r="D440" t="str">
            <v>Hyde Park Area Office</v>
          </cell>
          <cell r="AV440">
            <v>0.14285714285714285</v>
          </cell>
        </row>
        <row r="441">
          <cell r="C441" t="str">
            <v>HES / Salem / 39 1/2 Mason St 4</v>
          </cell>
          <cell r="D441" t="str">
            <v>Lawrence Area Office</v>
          </cell>
          <cell r="AR441">
            <v>9.6774193548387094E-2</v>
          </cell>
          <cell r="AT441">
            <v>9.6774193548387094E-2</v>
          </cell>
        </row>
        <row r="442">
          <cell r="C442" t="str">
            <v>HES / Salem / 39 1/2 Mason St 5</v>
          </cell>
          <cell r="D442" t="str">
            <v>Lowell Area Office</v>
          </cell>
          <cell r="AP442">
            <v>9.6774193548387094E-2</v>
          </cell>
        </row>
        <row r="443">
          <cell r="C443" t="str">
            <v>HES / Salem / 39 1/2 Mason St 6</v>
          </cell>
          <cell r="D443" t="str">
            <v>Lynn Area Office</v>
          </cell>
          <cell r="AP443">
            <v>1.5161290322580645</v>
          </cell>
          <cell r="AQ443">
            <v>0.83333333333333326</v>
          </cell>
          <cell r="AR443">
            <v>0.90322580645161299</v>
          </cell>
          <cell r="AS443">
            <v>0.83333333333333337</v>
          </cell>
          <cell r="AT443">
            <v>1.4516129032258065</v>
          </cell>
          <cell r="AV443">
            <v>0.75</v>
          </cell>
          <cell r="AW443">
            <v>0.19354838709677419</v>
          </cell>
          <cell r="AX443">
            <v>0.6333333333333333</v>
          </cell>
          <cell r="AY443">
            <v>0.12903225806451613</v>
          </cell>
          <cell r="AZ443">
            <v>0.5</v>
          </cell>
        </row>
        <row r="444">
          <cell r="C444" t="str">
            <v>ItalianHome/E. Freetown/9PinewoodCt 1</v>
          </cell>
          <cell r="D444" t="str">
            <v>Brockton Area Office</v>
          </cell>
          <cell r="G444">
            <v>0.76666666666666672</v>
          </cell>
          <cell r="H444">
            <v>1.3870967741935485</v>
          </cell>
          <cell r="I444">
            <v>2</v>
          </cell>
          <cell r="J444">
            <v>3</v>
          </cell>
          <cell r="K444">
            <v>5.096774193548387</v>
          </cell>
          <cell r="L444">
            <v>4.0357142857142847</v>
          </cell>
          <cell r="M444">
            <v>2.774193548387097</v>
          </cell>
          <cell r="N444">
            <v>2</v>
          </cell>
          <cell r="O444">
            <v>2.3548387096774195</v>
          </cell>
          <cell r="P444">
            <v>1.9666666666666668</v>
          </cell>
          <cell r="Q444">
            <v>1.2258064516129032</v>
          </cell>
          <cell r="R444">
            <v>3.096774193548387</v>
          </cell>
          <cell r="S444">
            <v>2.9333333333333336</v>
          </cell>
          <cell r="T444">
            <v>2.096774193548387</v>
          </cell>
          <cell r="U444">
            <v>1.4666666666666668</v>
          </cell>
          <cell r="V444">
            <v>0.41935483870967744</v>
          </cell>
          <cell r="W444">
            <v>1.7096774193548387</v>
          </cell>
          <cell r="X444">
            <v>4</v>
          </cell>
          <cell r="Y444">
            <v>3.967741935483871</v>
          </cell>
          <cell r="Z444">
            <v>1.7</v>
          </cell>
          <cell r="AA444">
            <v>1.741935483870968</v>
          </cell>
          <cell r="AB444">
            <v>2.4666666666666668</v>
          </cell>
          <cell r="AC444">
            <v>1.161290322580645</v>
          </cell>
          <cell r="AD444">
            <v>1.5483870967741935</v>
          </cell>
          <cell r="AE444">
            <v>0.76666666666666661</v>
          </cell>
          <cell r="AF444">
            <v>1</v>
          </cell>
          <cell r="AG444">
            <v>1.5666666666666667</v>
          </cell>
          <cell r="AH444">
            <v>2</v>
          </cell>
          <cell r="AI444">
            <v>1.5806451612903225</v>
          </cell>
          <cell r="AJ444">
            <v>3.3571428571428572</v>
          </cell>
          <cell r="AK444">
            <v>3.903225806451613</v>
          </cell>
          <cell r="AL444">
            <v>3.8666666666666667</v>
          </cell>
          <cell r="AM444">
            <v>1.1935483870967742</v>
          </cell>
          <cell r="AN444">
            <v>1.8666666666666667</v>
          </cell>
          <cell r="AO444">
            <v>1.6129032258064515</v>
          </cell>
          <cell r="AP444">
            <v>2</v>
          </cell>
          <cell r="AQ444">
            <v>1.3666666666666667</v>
          </cell>
          <cell r="AR444">
            <v>2.7419354838709675</v>
          </cell>
          <cell r="AS444">
            <v>4</v>
          </cell>
          <cell r="AT444">
            <v>4</v>
          </cell>
          <cell r="AU444">
            <v>4</v>
          </cell>
          <cell r="AV444">
            <v>4</v>
          </cell>
          <cell r="AW444">
            <v>1.9677419354838708</v>
          </cell>
          <cell r="AX444">
            <v>2.0333333333333332</v>
          </cell>
          <cell r="AY444">
            <v>0.54838709677419351</v>
          </cell>
          <cell r="AZ444">
            <v>1.1333333333333333</v>
          </cell>
        </row>
        <row r="445">
          <cell r="C445" t="str">
            <v>ItalianHome/E. Freetown/9PinewoodCt 2</v>
          </cell>
          <cell r="D445" t="str">
            <v>Cape Cod Area Office</v>
          </cell>
          <cell r="AC445">
            <v>1</v>
          </cell>
          <cell r="AD445">
            <v>2</v>
          </cell>
          <cell r="AE445">
            <v>1.0666666666666667</v>
          </cell>
          <cell r="AL445">
            <v>3.3333333333333333E-2</v>
          </cell>
          <cell r="AM445">
            <v>1</v>
          </cell>
          <cell r="AN445">
            <v>1</v>
          </cell>
          <cell r="AO445">
            <v>0.87096774193548387</v>
          </cell>
          <cell r="AY445">
            <v>0.41935483870967744</v>
          </cell>
          <cell r="AZ445">
            <v>1</v>
          </cell>
        </row>
        <row r="446">
          <cell r="C446" t="str">
            <v>ItalianHome/E. Freetown/9PinewoodCt 3</v>
          </cell>
          <cell r="D446" t="str">
            <v>Communities For People (Adop)</v>
          </cell>
          <cell r="AE446">
            <v>0.9</v>
          </cell>
          <cell r="AF446">
            <v>1</v>
          </cell>
          <cell r="AG446">
            <v>1</v>
          </cell>
          <cell r="AH446">
            <v>0.12903225806451613</v>
          </cell>
          <cell r="AS446">
            <v>0.6333333333333333</v>
          </cell>
          <cell r="AT446">
            <v>1</v>
          </cell>
          <cell r="AU446">
            <v>1</v>
          </cell>
          <cell r="AV446">
            <v>1</v>
          </cell>
          <cell r="AW446">
            <v>1</v>
          </cell>
          <cell r="AX446">
            <v>1</v>
          </cell>
          <cell r="AY446">
            <v>1</v>
          </cell>
          <cell r="AZ446">
            <v>3.3333333333333333E-2</v>
          </cell>
        </row>
        <row r="447">
          <cell r="C447" t="str">
            <v>ItalianHome/E. Freetown/9PinewoodCt 4</v>
          </cell>
          <cell r="D447" t="str">
            <v>Fall River Area Office</v>
          </cell>
          <cell r="P447">
            <v>1</v>
          </cell>
          <cell r="Q447">
            <v>0.4838709677419355</v>
          </cell>
          <cell r="R447">
            <v>0.4838709677419355</v>
          </cell>
          <cell r="Z447">
            <v>0.96666666666666667</v>
          </cell>
          <cell r="AA447">
            <v>1</v>
          </cell>
          <cell r="AB447">
            <v>0.73333333333333328</v>
          </cell>
          <cell r="AH447">
            <v>0.87096774193548387</v>
          </cell>
          <cell r="AI447">
            <v>0.25806451612903225</v>
          </cell>
          <cell r="AO447">
            <v>1.7419354838709677</v>
          </cell>
          <cell r="AP447">
            <v>1.096774193548387</v>
          </cell>
          <cell r="AQ447">
            <v>0.53333333333333333</v>
          </cell>
          <cell r="AZ447">
            <v>1.3666666666666667</v>
          </cell>
        </row>
        <row r="448">
          <cell r="C448" t="str">
            <v>ItalianHome/E. Freetown/9PinewoodCt 5</v>
          </cell>
          <cell r="D448" t="str">
            <v>Hyde Park Area Office</v>
          </cell>
          <cell r="AV448">
            <v>0.75</v>
          </cell>
        </row>
        <row r="449">
          <cell r="C449" t="str">
            <v>ItalianHome/E. Freetown/9PinewoodCt 6</v>
          </cell>
          <cell r="D449" t="str">
            <v>New Bedford Area Office</v>
          </cell>
          <cell r="N449">
            <v>0.13333333333333333</v>
          </cell>
          <cell r="R449">
            <v>0.87096774193548387</v>
          </cell>
          <cell r="T449">
            <v>0.16129032258064516</v>
          </cell>
          <cell r="Z449">
            <v>0.2</v>
          </cell>
          <cell r="AA449">
            <v>0.64516129032258063</v>
          </cell>
          <cell r="AB449">
            <v>1</v>
          </cell>
          <cell r="AC449">
            <v>1</v>
          </cell>
          <cell r="AD449">
            <v>1.064516129032258</v>
          </cell>
          <cell r="AE449">
            <v>1</v>
          </cell>
          <cell r="AF449">
            <v>1.8064516129032258</v>
          </cell>
          <cell r="AG449">
            <v>0.16666666666666666</v>
          </cell>
          <cell r="AI449">
            <v>0.87096774193548387</v>
          </cell>
          <cell r="AJ449">
            <v>1.1785714285714286</v>
          </cell>
          <cell r="AK449">
            <v>0.35483870967741937</v>
          </cell>
          <cell r="AY449">
            <v>0.25806451612903225</v>
          </cell>
          <cell r="AZ449">
            <v>0.66666666666666663</v>
          </cell>
        </row>
        <row r="450">
          <cell r="C450" t="str">
            <v>ItalianHome/E. Freetown/9PinewoodCt 7</v>
          </cell>
          <cell r="D450" t="str">
            <v>Plymouth Area Office</v>
          </cell>
          <cell r="G450">
            <v>1.1666666666666665</v>
          </cell>
          <cell r="H450">
            <v>1</v>
          </cell>
          <cell r="I450">
            <v>1.8333333333333335</v>
          </cell>
          <cell r="J450">
            <v>3</v>
          </cell>
          <cell r="K450">
            <v>2.3548387096774195</v>
          </cell>
          <cell r="L450">
            <v>2.0357142857142856</v>
          </cell>
          <cell r="M450">
            <v>3.032258064516129</v>
          </cell>
          <cell r="N450">
            <v>1.6333333333333333</v>
          </cell>
          <cell r="O450">
            <v>1.4516129032258065</v>
          </cell>
          <cell r="P450">
            <v>0.9</v>
          </cell>
          <cell r="Q450">
            <v>2.419354838709677</v>
          </cell>
          <cell r="R450">
            <v>2.5483870967741935</v>
          </cell>
          <cell r="S450">
            <v>2.2999999999999998</v>
          </cell>
          <cell r="T450">
            <v>1.032258064516129</v>
          </cell>
          <cell r="U450">
            <v>1.6333333333333333</v>
          </cell>
          <cell r="V450">
            <v>2</v>
          </cell>
          <cell r="W450">
            <v>1.129032258064516</v>
          </cell>
          <cell r="X450">
            <v>3</v>
          </cell>
          <cell r="Y450">
            <v>2.4193548387096775</v>
          </cell>
          <cell r="Z450">
            <v>3</v>
          </cell>
          <cell r="AA450">
            <v>2.967741935483871</v>
          </cell>
          <cell r="AB450">
            <v>1.6333333333333333</v>
          </cell>
          <cell r="AC450">
            <v>2.806451612903226</v>
          </cell>
          <cell r="AD450">
            <v>1.7419354838709677</v>
          </cell>
          <cell r="AE450">
            <v>2.6</v>
          </cell>
          <cell r="AF450">
            <v>3.967741935483871</v>
          </cell>
          <cell r="AG450">
            <v>4</v>
          </cell>
          <cell r="AH450">
            <v>2.7096774193548385</v>
          </cell>
          <cell r="AI450">
            <v>2.5483870967741935</v>
          </cell>
          <cell r="AJ450">
            <v>1.8571428571428572</v>
          </cell>
          <cell r="AK450">
            <v>1.4838709677419355</v>
          </cell>
          <cell r="AL450">
            <v>2.2666666666666666</v>
          </cell>
          <cell r="AM450">
            <v>1.4193548387096775</v>
          </cell>
          <cell r="AN450">
            <v>1.3</v>
          </cell>
          <cell r="AO450">
            <v>2</v>
          </cell>
          <cell r="AP450">
            <v>2.032258064516129</v>
          </cell>
          <cell r="AQ450">
            <v>2</v>
          </cell>
          <cell r="AR450">
            <v>2.3870967741935485</v>
          </cell>
          <cell r="AS450">
            <v>2.1</v>
          </cell>
          <cell r="AT450">
            <v>0.67741935483870963</v>
          </cell>
          <cell r="AU450">
            <v>0.41935483870967744</v>
          </cell>
          <cell r="AV450">
            <v>2.6071428571428572</v>
          </cell>
          <cell r="AW450">
            <v>3</v>
          </cell>
          <cell r="AX450">
            <v>4.4000000000000004</v>
          </cell>
          <cell r="AY450">
            <v>4.838709677419355</v>
          </cell>
          <cell r="AZ450">
            <v>3</v>
          </cell>
        </row>
        <row r="451">
          <cell r="C451" t="str">
            <v>ItalianHome/E. Freetown/9PinewoodCt 8</v>
          </cell>
          <cell r="D451" t="str">
            <v>Taunton/Attleboro Area Office</v>
          </cell>
          <cell r="F451">
            <v>0.12903225806451613</v>
          </cell>
          <cell r="G451">
            <v>1</v>
          </cell>
          <cell r="H451">
            <v>0.12903225806451613</v>
          </cell>
          <cell r="K451">
            <v>0.67741935483870963</v>
          </cell>
          <cell r="L451">
            <v>1</v>
          </cell>
          <cell r="M451">
            <v>1.6451612903225805</v>
          </cell>
          <cell r="N451">
            <v>1.7666666666666666</v>
          </cell>
          <cell r="O451">
            <v>0.25806451612903225</v>
          </cell>
          <cell r="P451">
            <v>0.83333333333333337</v>
          </cell>
          <cell r="Q451">
            <v>0.25806451612903225</v>
          </cell>
          <cell r="R451">
            <v>0.54838709677419351</v>
          </cell>
          <cell r="S451">
            <v>2</v>
          </cell>
          <cell r="T451">
            <v>2.225806451612903</v>
          </cell>
          <cell r="U451">
            <v>1.4333333333333336</v>
          </cell>
          <cell r="V451">
            <v>1</v>
          </cell>
          <cell r="W451">
            <v>1.903225806451613</v>
          </cell>
          <cell r="X451">
            <v>2.4137931034482758</v>
          </cell>
          <cell r="Y451">
            <v>1.193548387096774</v>
          </cell>
          <cell r="Z451">
            <v>1.4666666666666668</v>
          </cell>
          <cell r="AA451">
            <v>1</v>
          </cell>
          <cell r="AB451">
            <v>1</v>
          </cell>
          <cell r="AC451">
            <v>0.967741935483871</v>
          </cell>
          <cell r="AD451">
            <v>0.80645161290322576</v>
          </cell>
          <cell r="AF451">
            <v>3.2258064516129031E-2</v>
          </cell>
          <cell r="AG451">
            <v>1</v>
          </cell>
          <cell r="AH451">
            <v>1</v>
          </cell>
          <cell r="AI451">
            <v>1</v>
          </cell>
          <cell r="AJ451">
            <v>0.9285714285714286</v>
          </cell>
          <cell r="AL451">
            <v>0.83333333333333337</v>
          </cell>
          <cell r="AM451">
            <v>1.4193548387096775</v>
          </cell>
          <cell r="AN451">
            <v>2</v>
          </cell>
          <cell r="AO451">
            <v>1</v>
          </cell>
          <cell r="AP451">
            <v>0.19354838709677419</v>
          </cell>
          <cell r="AU451">
            <v>0.35483870967741937</v>
          </cell>
          <cell r="AZ451">
            <v>0.96666666666666667</v>
          </cell>
        </row>
        <row r="452">
          <cell r="C452" t="str">
            <v>ItalianHome/JamPl/1125CentreSt 1</v>
          </cell>
          <cell r="D452" t="str">
            <v>Brockton Area Office</v>
          </cell>
          <cell r="AN452">
            <v>0.66666666666666663</v>
          </cell>
          <cell r="AO452">
            <v>0.74193548387096775</v>
          </cell>
        </row>
        <row r="453">
          <cell r="C453" t="str">
            <v>ItalianHome/JamPl/1125CentreSt 2</v>
          </cell>
          <cell r="D453" t="str">
            <v>Cape Cod Area Office</v>
          </cell>
          <cell r="AS453">
            <v>6.6666666666666666E-2</v>
          </cell>
        </row>
        <row r="454">
          <cell r="C454" t="str">
            <v>ItalianHome/JamPl/1125CentreSt 3</v>
          </cell>
          <cell r="D454" t="str">
            <v>Coastal Area Office</v>
          </cell>
          <cell r="AO454">
            <v>0.41935483870967744</v>
          </cell>
        </row>
        <row r="455">
          <cell r="C455" t="str">
            <v>ItalianHome/JamPl/1125CentreSt 4</v>
          </cell>
          <cell r="D455" t="str">
            <v>Dimock St. Area Office</v>
          </cell>
          <cell r="I455">
            <v>0.73333333333333328</v>
          </cell>
          <cell r="J455">
            <v>0.64516129032258063</v>
          </cell>
          <cell r="N455">
            <v>0.5</v>
          </cell>
          <cell r="O455">
            <v>0.38709677419354838</v>
          </cell>
          <cell r="U455">
            <v>0.16666666666666666</v>
          </cell>
          <cell r="V455">
            <v>1</v>
          </cell>
          <cell r="W455">
            <v>0.32258064516129031</v>
          </cell>
          <cell r="Y455">
            <v>0.19354838709677419</v>
          </cell>
          <cell r="Z455">
            <v>1</v>
          </cell>
          <cell r="AA455">
            <v>0.35483870967741937</v>
          </cell>
          <cell r="AC455">
            <v>3.2258064516129031E-2</v>
          </cell>
          <cell r="AD455">
            <v>1.4516129032258065</v>
          </cell>
          <cell r="AE455">
            <v>0.6</v>
          </cell>
          <cell r="AF455">
            <v>1.1935483870967742</v>
          </cell>
          <cell r="AG455">
            <v>2</v>
          </cell>
          <cell r="AH455">
            <v>0.93548387096774188</v>
          </cell>
          <cell r="AI455">
            <v>0.41935483870967744</v>
          </cell>
          <cell r="AK455">
            <v>0.22580645161290322</v>
          </cell>
        </row>
        <row r="456">
          <cell r="C456" t="str">
            <v>ItalianHome/JamPl/1125CentreSt 5</v>
          </cell>
          <cell r="D456" t="str">
            <v>Framingham Area Office</v>
          </cell>
          <cell r="X456">
            <v>0.82758620689655171</v>
          </cell>
          <cell r="Y456">
            <v>0.12903225806451613</v>
          </cell>
        </row>
        <row r="457">
          <cell r="C457" t="str">
            <v>ItalianHome/JamPl/1125CentreSt 6</v>
          </cell>
          <cell r="D457" t="str">
            <v>Harbor Area Office</v>
          </cell>
          <cell r="S457">
            <v>0.8666666666666667</v>
          </cell>
          <cell r="T457">
            <v>0.5161290322580645</v>
          </cell>
          <cell r="AA457">
            <v>0.54838709677419351</v>
          </cell>
          <cell r="AB457">
            <v>1</v>
          </cell>
          <cell r="AC457">
            <v>0.22580645161290322</v>
          </cell>
          <cell r="AI457">
            <v>0.58064516129032262</v>
          </cell>
          <cell r="AJ457">
            <v>1</v>
          </cell>
          <cell r="AK457">
            <v>1</v>
          </cell>
          <cell r="AL457">
            <v>0.8666666666666667</v>
          </cell>
          <cell r="AR457">
            <v>0.38709677419354838</v>
          </cell>
          <cell r="AS457">
            <v>1</v>
          </cell>
          <cell r="AT457">
            <v>6.4516129032258063E-2</v>
          </cell>
        </row>
        <row r="458">
          <cell r="C458" t="str">
            <v>ItalianHome/JamPl/1125CentreSt 7</v>
          </cell>
          <cell r="D458" t="str">
            <v>Hyde Park Area Office</v>
          </cell>
          <cell r="F458">
            <v>0.45161290322580644</v>
          </cell>
          <cell r="G458">
            <v>1</v>
          </cell>
          <cell r="H458">
            <v>3.2258064516129031E-2</v>
          </cell>
          <cell r="L458">
            <v>0.5714285714285714</v>
          </cell>
          <cell r="M458">
            <v>1.6129032258064515</v>
          </cell>
          <cell r="N458">
            <v>1.2666666666666666</v>
          </cell>
          <cell r="O458">
            <v>6.4516129032258063E-2</v>
          </cell>
          <cell r="Q458">
            <v>0.19354838709677419</v>
          </cell>
          <cell r="R458">
            <v>1</v>
          </cell>
          <cell r="S458">
            <v>1</v>
          </cell>
          <cell r="T458">
            <v>0.77419354838709675</v>
          </cell>
          <cell r="U458">
            <v>1</v>
          </cell>
          <cell r="V458">
            <v>0.29032258064516131</v>
          </cell>
          <cell r="X458">
            <v>0.7931034482758621</v>
          </cell>
          <cell r="Y458">
            <v>0.58064516129032262</v>
          </cell>
          <cell r="Z458">
            <v>0.93333333333333335</v>
          </cell>
          <cell r="AL458">
            <v>0.1</v>
          </cell>
          <cell r="AP458">
            <v>0.19354838709677419</v>
          </cell>
          <cell r="AQ458">
            <v>2</v>
          </cell>
          <cell r="AR458">
            <v>0.61290322580645162</v>
          </cell>
        </row>
        <row r="459">
          <cell r="C459" t="str">
            <v>ItalianHome/JamPl/1125CentreSt 8</v>
          </cell>
          <cell r="D459" t="str">
            <v>Park St. Area Office</v>
          </cell>
          <cell r="E459">
            <v>3.2258064516129031E-2</v>
          </cell>
          <cell r="F459">
            <v>1</v>
          </cell>
          <cell r="G459">
            <v>1</v>
          </cell>
          <cell r="H459">
            <v>0.96774193548387089</v>
          </cell>
          <cell r="I459">
            <v>0.7</v>
          </cell>
          <cell r="K459">
            <v>0.77419354838709675</v>
          </cell>
          <cell r="L459">
            <v>0.9285714285714286</v>
          </cell>
          <cell r="P459">
            <v>0.93333333333333335</v>
          </cell>
          <cell r="Q459">
            <v>1.7096774193548387</v>
          </cell>
          <cell r="R459">
            <v>0.38709677419354838</v>
          </cell>
          <cell r="V459">
            <v>0.61290322580645162</v>
          </cell>
          <cell r="W459">
            <v>0.87096774193548387</v>
          </cell>
          <cell r="Y459">
            <v>0.16129032258064516</v>
          </cell>
          <cell r="Z459">
            <v>6.6666666666666666E-2</v>
          </cell>
          <cell r="AA459">
            <v>1</v>
          </cell>
          <cell r="AB459">
            <v>0.8</v>
          </cell>
          <cell r="AC459">
            <v>1</v>
          </cell>
          <cell r="AD459">
            <v>0.19354838709677419</v>
          </cell>
          <cell r="AH459">
            <v>0.70967741935483875</v>
          </cell>
          <cell r="AI459">
            <v>1</v>
          </cell>
          <cell r="AJ459">
            <v>1</v>
          </cell>
          <cell r="AK459">
            <v>0.16129032258064516</v>
          </cell>
          <cell r="AM459">
            <v>0.58064516129032262</v>
          </cell>
          <cell r="AN459">
            <v>0.93333333333333335</v>
          </cell>
          <cell r="AO459">
            <v>0.12903225806451613</v>
          </cell>
          <cell r="AP459">
            <v>0.58064516129032262</v>
          </cell>
          <cell r="AR459">
            <v>0.29032258064516131</v>
          </cell>
          <cell r="AS459">
            <v>0.8</v>
          </cell>
        </row>
        <row r="460">
          <cell r="C460" t="str">
            <v>ItalianHome/JamPl/1125CentreSt 9</v>
          </cell>
          <cell r="D460" t="str">
            <v>Plymouth Area Office</v>
          </cell>
          <cell r="AL460">
            <v>0.13333333333333333</v>
          </cell>
          <cell r="AM460">
            <v>1</v>
          </cell>
        </row>
        <row r="461">
          <cell r="C461" t="str">
            <v>Key / Fall River / 62 County St 1</v>
          </cell>
          <cell r="D461" t="str">
            <v>Brockton Area Office</v>
          </cell>
          <cell r="E461">
            <v>0.12903225806451613</v>
          </cell>
          <cell r="O461">
            <v>0.74193548387096775</v>
          </cell>
          <cell r="P461">
            <v>0.1</v>
          </cell>
          <cell r="Q461">
            <v>0.38709677419354838</v>
          </cell>
          <cell r="R461">
            <v>1</v>
          </cell>
          <cell r="S461">
            <v>0.8666666666666667</v>
          </cell>
          <cell r="T461">
            <v>0.96774193548387089</v>
          </cell>
          <cell r="Y461">
            <v>0.12903225806451613</v>
          </cell>
          <cell r="Z461">
            <v>3.3333333333333333E-2</v>
          </cell>
          <cell r="AF461">
            <v>1.5161290322580645</v>
          </cell>
          <cell r="AG461">
            <v>1.2666666666666668</v>
          </cell>
          <cell r="AH461">
            <v>0.35483870967741937</v>
          </cell>
          <cell r="AI461">
            <v>1.7741935483870968</v>
          </cell>
          <cell r="AJ461">
            <v>0.14285714285714285</v>
          </cell>
          <cell r="AK461">
            <v>0.41935483870967744</v>
          </cell>
          <cell r="AL461">
            <v>6.6666666666666666E-2</v>
          </cell>
          <cell r="AM461">
            <v>0.4838709677419355</v>
          </cell>
          <cell r="AN461">
            <v>0.66666666666666663</v>
          </cell>
          <cell r="AQ461">
            <v>0.73333333333333328</v>
          </cell>
          <cell r="AU461">
            <v>9.6774193548387094E-2</v>
          </cell>
          <cell r="AW461">
            <v>6.4516129032258063E-2</v>
          </cell>
          <cell r="AX461">
            <v>0.13333333333333333</v>
          </cell>
        </row>
        <row r="462">
          <cell r="C462" t="str">
            <v>Key / Fall River / 62 County St 2</v>
          </cell>
          <cell r="D462" t="str">
            <v>Cape Cod Area Office</v>
          </cell>
          <cell r="E462">
            <v>6.4516129032258063E-2</v>
          </cell>
        </row>
        <row r="463">
          <cell r="C463" t="str">
            <v>Key / Fall River / 62 County St 3</v>
          </cell>
          <cell r="D463" t="str">
            <v>Fall River Area Office</v>
          </cell>
          <cell r="E463">
            <v>0.64516129032258063</v>
          </cell>
          <cell r="F463">
            <v>0.45161290322580649</v>
          </cell>
          <cell r="G463">
            <v>1.0666666666666669</v>
          </cell>
          <cell r="H463">
            <v>3.161290322580645</v>
          </cell>
          <cell r="I463">
            <v>7.7</v>
          </cell>
          <cell r="J463">
            <v>9.935483870967742</v>
          </cell>
          <cell r="K463">
            <v>9.193548387096774</v>
          </cell>
          <cell r="L463">
            <v>9.7857142857142847</v>
          </cell>
          <cell r="M463">
            <v>9.3225806451612918</v>
          </cell>
          <cell r="N463">
            <v>11.8</v>
          </cell>
          <cell r="O463">
            <v>10.64516129032258</v>
          </cell>
          <cell r="P463">
            <v>11.566666666666666</v>
          </cell>
          <cell r="Q463">
            <v>12.225806451612902</v>
          </cell>
          <cell r="R463">
            <v>13.451612903225804</v>
          </cell>
          <cell r="S463">
            <v>13.666666666666668</v>
          </cell>
          <cell r="T463">
            <v>13.419354838709676</v>
          </cell>
          <cell r="U463">
            <v>14.6</v>
          </cell>
          <cell r="V463">
            <v>14.741935483870966</v>
          </cell>
          <cell r="W463">
            <v>14.967741935483872</v>
          </cell>
          <cell r="X463">
            <v>14.827586206896553</v>
          </cell>
          <cell r="Y463">
            <v>14.709677419354838</v>
          </cell>
          <cell r="Z463">
            <v>14.666666666666666</v>
          </cell>
          <cell r="AA463">
            <v>15</v>
          </cell>
          <cell r="AB463">
            <v>14.533333333333335</v>
          </cell>
          <cell r="AC463">
            <v>13.870967741935484</v>
          </cell>
          <cell r="AD463">
            <v>13.903225806451614</v>
          </cell>
          <cell r="AE463">
            <v>14.2</v>
          </cell>
          <cell r="AF463">
            <v>11.354838709677418</v>
          </cell>
          <cell r="AG463">
            <v>13.033333333333333</v>
          </cell>
          <cell r="AH463">
            <v>13.161290322580646</v>
          </cell>
          <cell r="AI463">
            <v>11.806451612903228</v>
          </cell>
          <cell r="AJ463">
            <v>10.5</v>
          </cell>
          <cell r="AK463">
            <v>11.548387096774194</v>
          </cell>
          <cell r="AL463">
            <v>14.133333333333333</v>
          </cell>
          <cell r="AM463">
            <v>12.580645161290324</v>
          </cell>
          <cell r="AN463">
            <v>13.733333333333333</v>
          </cell>
          <cell r="AO463">
            <v>14.387096774193552</v>
          </cell>
          <cell r="AP463">
            <v>11.838709677419358</v>
          </cell>
          <cell r="AQ463">
            <v>10.4</v>
          </cell>
          <cell r="AR463">
            <v>13.161290322580644</v>
          </cell>
          <cell r="AS463">
            <v>13.233333333333333</v>
          </cell>
          <cell r="AT463">
            <v>11.354838709677418</v>
          </cell>
          <cell r="AU463">
            <v>11.451612903225804</v>
          </cell>
          <cell r="AV463">
            <v>13.892857142857144</v>
          </cell>
          <cell r="AW463">
            <v>13.258064516129034</v>
          </cell>
          <cell r="AX463">
            <v>14.1</v>
          </cell>
          <cell r="AY463">
            <v>14.35483870967742</v>
          </cell>
          <cell r="AZ463">
            <v>14.7</v>
          </cell>
        </row>
        <row r="464">
          <cell r="C464" t="str">
            <v>Key / Fall River / 62 County St 4</v>
          </cell>
          <cell r="D464" t="str">
            <v>New Bedford Area Office</v>
          </cell>
          <cell r="E464">
            <v>2.8387096774193545</v>
          </cell>
          <cell r="F464">
            <v>2.3870967741935485</v>
          </cell>
          <cell r="G464">
            <v>1.7666666666666666</v>
          </cell>
          <cell r="H464">
            <v>1.3548387096774195</v>
          </cell>
          <cell r="I464">
            <v>0.8</v>
          </cell>
          <cell r="J464">
            <v>0.87096774193548387</v>
          </cell>
          <cell r="K464">
            <v>0.32258064516129031</v>
          </cell>
          <cell r="O464">
            <v>3.2258064516129031E-2</v>
          </cell>
          <cell r="P464">
            <v>6.6666666666666666E-2</v>
          </cell>
          <cell r="Q464">
            <v>0.19354838709677419</v>
          </cell>
          <cell r="Z464">
            <v>0.1</v>
          </cell>
          <cell r="AJ464">
            <v>0.75</v>
          </cell>
          <cell r="AL464">
            <v>6.6666666666666666E-2</v>
          </cell>
          <cell r="AP464">
            <v>0.22580645161290322</v>
          </cell>
          <cell r="AQ464">
            <v>0.16666666666666669</v>
          </cell>
          <cell r="AR464">
            <v>9.6774193548387094E-2</v>
          </cell>
          <cell r="AW464">
            <v>0.90322580645161288</v>
          </cell>
          <cell r="AX464">
            <v>0.3</v>
          </cell>
          <cell r="AY464">
            <v>9.6774193548387094E-2</v>
          </cell>
        </row>
        <row r="465">
          <cell r="C465" t="str">
            <v>Key / Fall River / 62 County St 5</v>
          </cell>
          <cell r="D465" t="str">
            <v>New Bedford Child and Family (Adop)</v>
          </cell>
          <cell r="AC465">
            <v>1</v>
          </cell>
          <cell r="AD465">
            <v>0.80645161290322576</v>
          </cell>
          <cell r="AO465">
            <v>0.25806451612903225</v>
          </cell>
          <cell r="AP465">
            <v>1</v>
          </cell>
          <cell r="AQ465">
            <v>1</v>
          </cell>
          <cell r="AR465">
            <v>1</v>
          </cell>
          <cell r="AS465">
            <v>1</v>
          </cell>
          <cell r="AT465">
            <v>1</v>
          </cell>
          <cell r="AU465">
            <v>0.32258064516129031</v>
          </cell>
        </row>
        <row r="466">
          <cell r="C466" t="str">
            <v>Key / Fall River / 62 County St 6</v>
          </cell>
          <cell r="D466" t="str">
            <v>Plymouth Area Office</v>
          </cell>
          <cell r="I466">
            <v>0.73333333333333339</v>
          </cell>
          <cell r="J466">
            <v>0.967741935483871</v>
          </cell>
          <cell r="K466">
            <v>0.93548387096774188</v>
          </cell>
          <cell r="L466">
            <v>1</v>
          </cell>
          <cell r="M466">
            <v>1</v>
          </cell>
          <cell r="N466">
            <v>1</v>
          </cell>
          <cell r="O466">
            <v>1</v>
          </cell>
          <cell r="P466">
            <v>0.33333333333333331</v>
          </cell>
          <cell r="AF466">
            <v>0.12903225806451613</v>
          </cell>
          <cell r="AI466">
            <v>6.4516129032258063E-2</v>
          </cell>
          <cell r="AJ466">
            <v>3.5714285714285712E-2</v>
          </cell>
          <cell r="AK466">
            <v>9.6774193548387094E-2</v>
          </cell>
        </row>
        <row r="467">
          <cell r="C467" t="str">
            <v>Key / Fall River / 62 County St 7</v>
          </cell>
          <cell r="D467" t="str">
            <v>Taunton/Attleboro Area Office</v>
          </cell>
          <cell r="E467">
            <v>1.806451612903226</v>
          </cell>
          <cell r="F467">
            <v>3.193548387096774</v>
          </cell>
          <cell r="G467">
            <v>2.8666666666666667</v>
          </cell>
          <cell r="H467">
            <v>1.032258064516129</v>
          </cell>
          <cell r="AU467">
            <v>0.90322580645161288</v>
          </cell>
          <cell r="AV467">
            <v>0.14285714285714285</v>
          </cell>
        </row>
        <row r="468">
          <cell r="C468" t="str">
            <v>Key / Methuen / 175 Lowell St 1</v>
          </cell>
          <cell r="D468" t="str">
            <v>Cape Ann Area Office</v>
          </cell>
          <cell r="AE468">
            <v>0.5</v>
          </cell>
          <cell r="AI468">
            <v>0.12903225806451613</v>
          </cell>
        </row>
        <row r="469">
          <cell r="C469" t="str">
            <v>Key / Methuen / 175 Lowell St 2</v>
          </cell>
          <cell r="D469" t="str">
            <v>Haverhill Area Office</v>
          </cell>
          <cell r="O469">
            <v>0.19354838709677419</v>
          </cell>
          <cell r="S469">
            <v>0.4</v>
          </cell>
          <cell r="T469">
            <v>0.74193548387096775</v>
          </cell>
          <cell r="AJ469">
            <v>7.1428571428571425E-2</v>
          </cell>
          <cell r="AN469">
            <v>6.6666666666666666E-2</v>
          </cell>
          <cell r="AR469">
            <v>0.967741935483871</v>
          </cell>
          <cell r="AS469">
            <v>0.3</v>
          </cell>
        </row>
        <row r="470">
          <cell r="C470" t="str">
            <v>Key / Methuen / 175 Lowell St 3</v>
          </cell>
          <cell r="D470" t="str">
            <v>Lawrence Area Office</v>
          </cell>
          <cell r="E470">
            <v>10.838709677419356</v>
          </cell>
          <cell r="F470">
            <v>11.064516129032258</v>
          </cell>
          <cell r="G470">
            <v>9.9333333333333336</v>
          </cell>
          <cell r="H470">
            <v>9.4838709677419359</v>
          </cell>
          <cell r="I470">
            <v>9.8666666666666671</v>
          </cell>
          <cell r="J470">
            <v>10.548387096774194</v>
          </cell>
          <cell r="K470">
            <v>10.58064516129032</v>
          </cell>
          <cell r="L470">
            <v>9.4285714285714288</v>
          </cell>
          <cell r="M470">
            <v>10</v>
          </cell>
          <cell r="N470">
            <v>11.5</v>
          </cell>
          <cell r="O470">
            <v>10.548387096774192</v>
          </cell>
          <cell r="P470">
            <v>9.9666666666666668</v>
          </cell>
          <cell r="Q470">
            <v>10.61290322580645</v>
          </cell>
          <cell r="R470">
            <v>9.8387096774193576</v>
          </cell>
          <cell r="S470">
            <v>8.4</v>
          </cell>
          <cell r="T470">
            <v>8.3548387096774182</v>
          </cell>
          <cell r="U470">
            <v>10.666666666666666</v>
          </cell>
          <cell r="V470">
            <v>9.064516129032258</v>
          </cell>
          <cell r="W470">
            <v>5</v>
          </cell>
          <cell r="X470">
            <v>5.6206896551724128</v>
          </cell>
          <cell r="Y470">
            <v>4.6774193548387091</v>
          </cell>
          <cell r="Z470">
            <v>4.8333333333333339</v>
          </cell>
          <cell r="AA470">
            <v>4.4193548387096779</v>
          </cell>
          <cell r="AB470">
            <v>4.7</v>
          </cell>
          <cell r="AC470">
            <v>3.5161290322580645</v>
          </cell>
          <cell r="AD470">
            <v>3.6451612903225805</v>
          </cell>
          <cell r="AE470">
            <v>0.7</v>
          </cell>
          <cell r="AF470">
            <v>3.8064516129032255</v>
          </cell>
          <cell r="AG470">
            <v>5.0666666666666664</v>
          </cell>
          <cell r="AH470">
            <v>5.161290322580645</v>
          </cell>
          <cell r="AI470">
            <v>2.870967741935484</v>
          </cell>
          <cell r="AJ470">
            <v>5.0357142857142865</v>
          </cell>
          <cell r="AK470">
            <v>4.387096774193548</v>
          </cell>
          <cell r="AL470">
            <v>4.5</v>
          </cell>
          <cell r="AM470">
            <v>5.5806451612903221</v>
          </cell>
          <cell r="AN470">
            <v>5.166666666666667</v>
          </cell>
          <cell r="AO470">
            <v>3.8064516129032251</v>
          </cell>
          <cell r="AP470">
            <v>5.290322580645161</v>
          </cell>
          <cell r="AQ470">
            <v>4.4000000000000004</v>
          </cell>
          <cell r="AR470">
            <v>4.225806451612903</v>
          </cell>
          <cell r="AS470">
            <v>4.8</v>
          </cell>
          <cell r="AT470">
            <v>4.7096774193548381</v>
          </cell>
          <cell r="AU470">
            <v>4.903225806451613</v>
          </cell>
          <cell r="AV470">
            <v>3.964285714285714</v>
          </cell>
          <cell r="AW470">
            <v>4.064516129032258</v>
          </cell>
          <cell r="AX470">
            <v>5.1333333333333329</v>
          </cell>
          <cell r="AY470">
            <v>5.903225806451613</v>
          </cell>
          <cell r="AZ470">
            <v>5.3</v>
          </cell>
        </row>
        <row r="471">
          <cell r="C471" t="str">
            <v>Key / Methuen / 175 Lowell St 4</v>
          </cell>
          <cell r="D471" t="str">
            <v>Lowell Area Office</v>
          </cell>
          <cell r="R471">
            <v>0.70967741935483875</v>
          </cell>
          <cell r="S471">
            <v>0.3</v>
          </cell>
          <cell r="T471">
            <v>0.41935483870967744</v>
          </cell>
          <cell r="U471">
            <v>3.3333333333333333E-2</v>
          </cell>
          <cell r="AC471">
            <v>0.35483870967741937</v>
          </cell>
          <cell r="AD471">
            <v>0.19354838709677419</v>
          </cell>
          <cell r="AE471">
            <v>0.6333333333333333</v>
          </cell>
          <cell r="AF471">
            <v>0.967741935483871</v>
          </cell>
          <cell r="AG471">
            <v>6.6666666666666666E-2</v>
          </cell>
          <cell r="AH471">
            <v>0.19354838709677419</v>
          </cell>
          <cell r="AI471">
            <v>0.38709677419354838</v>
          </cell>
          <cell r="AJ471">
            <v>0.64285714285714279</v>
          </cell>
          <cell r="AK471">
            <v>0.29032258064516125</v>
          </cell>
          <cell r="AM471">
            <v>3.2258064516129031E-2</v>
          </cell>
          <cell r="AN471">
            <v>3.3333333333333333E-2</v>
          </cell>
          <cell r="AR471">
            <v>0.16129032258064516</v>
          </cell>
          <cell r="AW471">
            <v>0.77419354838709675</v>
          </cell>
          <cell r="AX471">
            <v>0.56666666666666665</v>
          </cell>
        </row>
        <row r="472">
          <cell r="C472" t="str">
            <v>Key / Methuen / 175 Lowell St 5</v>
          </cell>
          <cell r="D472" t="str">
            <v>Lynn Area Office</v>
          </cell>
          <cell r="AB472">
            <v>0.46666666666666667</v>
          </cell>
          <cell r="AN472">
            <v>3.3333333333333333E-2</v>
          </cell>
          <cell r="AO472">
            <v>1</v>
          </cell>
          <cell r="AP472">
            <v>0.54838709677419351</v>
          </cell>
        </row>
        <row r="473">
          <cell r="C473" t="str">
            <v>Key / Methuen / 175 Lowell St 6</v>
          </cell>
          <cell r="D473" t="str">
            <v>North Central Area Office</v>
          </cell>
          <cell r="E473">
            <v>0.5161290322580645</v>
          </cell>
        </row>
        <row r="474">
          <cell r="C474" t="str">
            <v>Key / Methuen / 175 Lowell St 7</v>
          </cell>
          <cell r="D474" t="str">
            <v>Worcester East Area Office</v>
          </cell>
          <cell r="AX474">
            <v>0.16666666666666666</v>
          </cell>
        </row>
        <row r="475">
          <cell r="C475" t="str">
            <v>Key / Methuen / 19 Mystic St 1</v>
          </cell>
          <cell r="D475" t="str">
            <v>Cape Ann Area Office</v>
          </cell>
          <cell r="AL475">
            <v>6.6666666666666666E-2</v>
          </cell>
          <cell r="AW475">
            <v>6.4516129032258063E-2</v>
          </cell>
        </row>
        <row r="476">
          <cell r="C476" t="str">
            <v>Key / Methuen / 19 Mystic St 2</v>
          </cell>
          <cell r="D476" t="str">
            <v>Haverhill Area Office</v>
          </cell>
          <cell r="AB476">
            <v>0.7</v>
          </cell>
          <cell r="AC476">
            <v>0.19354838709677419</v>
          </cell>
          <cell r="AE476">
            <v>0.33333333333333331</v>
          </cell>
          <cell r="AG476">
            <v>3.3333333333333333E-2</v>
          </cell>
          <cell r="AQ476">
            <v>0.33333333333333331</v>
          </cell>
          <cell r="AR476">
            <v>0.35483870967741937</v>
          </cell>
          <cell r="AU476">
            <v>0.32258064516129031</v>
          </cell>
          <cell r="AV476">
            <v>0.6071428571428571</v>
          </cell>
        </row>
        <row r="477">
          <cell r="C477" t="str">
            <v>Key / Methuen / 19 Mystic St 3</v>
          </cell>
          <cell r="D477" t="str">
            <v>Lawrence Area Office</v>
          </cell>
          <cell r="V477">
            <v>0.80645161290322576</v>
          </cell>
          <cell r="W477">
            <v>5.5161290322580649</v>
          </cell>
          <cell r="X477">
            <v>5.5862068965517242</v>
          </cell>
          <cell r="Y477">
            <v>5.4838709677419359</v>
          </cell>
          <cell r="Z477">
            <v>5.7666666666666666</v>
          </cell>
          <cell r="AA477">
            <v>4.8387096774193541</v>
          </cell>
          <cell r="AB477">
            <v>5.6</v>
          </cell>
          <cell r="AC477">
            <v>4.064516129032258</v>
          </cell>
          <cell r="AD477">
            <v>5.096774193548387</v>
          </cell>
          <cell r="AE477">
            <v>4.4666666666666659</v>
          </cell>
          <cell r="AF477">
            <v>5.935483870967742</v>
          </cell>
          <cell r="AG477">
            <v>4.4666666666666668</v>
          </cell>
          <cell r="AH477">
            <v>3.967741935483871</v>
          </cell>
          <cell r="AI477">
            <v>4.032258064516129</v>
          </cell>
          <cell r="AJ477">
            <v>4.1428571428571423</v>
          </cell>
          <cell r="AK477">
            <v>4.193548387096774</v>
          </cell>
          <cell r="AL477">
            <v>3.3333333333333335</v>
          </cell>
          <cell r="AM477">
            <v>5.387096774193548</v>
          </cell>
          <cell r="AN477">
            <v>4.4333333333333336</v>
          </cell>
          <cell r="AO477">
            <v>3.6451612903225805</v>
          </cell>
          <cell r="AP477">
            <v>5.5161290322580641</v>
          </cell>
          <cell r="AQ477">
            <v>5</v>
          </cell>
          <cell r="AR477">
            <v>3.290322580645161</v>
          </cell>
          <cell r="AS477">
            <v>3.7333333333333334</v>
          </cell>
          <cell r="AT477">
            <v>3.4838709677419355</v>
          </cell>
          <cell r="AU477">
            <v>3</v>
          </cell>
          <cell r="AV477">
            <v>4.3214285714285712</v>
          </cell>
          <cell r="AW477">
            <v>4.419354838709677</v>
          </cell>
          <cell r="AX477">
            <v>5.3666666666666671</v>
          </cell>
          <cell r="AY477">
            <v>5.6774193548387091</v>
          </cell>
          <cell r="AZ477">
            <v>5.8666666666666663</v>
          </cell>
        </row>
        <row r="478">
          <cell r="C478" t="str">
            <v>Key / Methuen / 19 Mystic St 4</v>
          </cell>
          <cell r="D478" t="str">
            <v>Lowell Area Office</v>
          </cell>
          <cell r="Y478">
            <v>6.4516129032258063E-2</v>
          </cell>
          <cell r="AA478">
            <v>0.12903225806451613</v>
          </cell>
          <cell r="AD478">
            <v>0.5161290322580645</v>
          </cell>
          <cell r="AE478">
            <v>1</v>
          </cell>
          <cell r="AF478">
            <v>6.4516129032258063E-2</v>
          </cell>
          <cell r="AG478">
            <v>3.3333333333333333E-2</v>
          </cell>
          <cell r="AH478">
            <v>1.161290322580645</v>
          </cell>
          <cell r="AI478">
            <v>1.096774193548387</v>
          </cell>
          <cell r="AJ478">
            <v>0.85714285714285721</v>
          </cell>
          <cell r="AK478">
            <v>0.29032258064516131</v>
          </cell>
          <cell r="AL478">
            <v>0.46666666666666667</v>
          </cell>
          <cell r="AM478">
            <v>9.6774193548387094E-2</v>
          </cell>
          <cell r="AN478">
            <v>0.1</v>
          </cell>
          <cell r="AP478">
            <v>9.6774193548387094E-2</v>
          </cell>
          <cell r="AR478">
            <v>0.35483870967741937</v>
          </cell>
          <cell r="AS478">
            <v>0.9</v>
          </cell>
          <cell r="AT478">
            <v>1</v>
          </cell>
          <cell r="AU478">
            <v>0.22580645161290322</v>
          </cell>
        </row>
        <row r="479">
          <cell r="C479" t="str">
            <v>Key / Methuen / 19 Mystic St 5</v>
          </cell>
          <cell r="D479" t="str">
            <v>Lynn Area Office</v>
          </cell>
          <cell r="AP479">
            <v>3.2258064516129031E-2</v>
          </cell>
        </row>
        <row r="480">
          <cell r="C480" t="str">
            <v>Key / Methuen / 19 Mystic St 6</v>
          </cell>
          <cell r="D480" t="str">
            <v>New Bedford Child and Family (Adop)</v>
          </cell>
          <cell r="AT480">
            <v>1</v>
          </cell>
          <cell r="AU480">
            <v>0.61290322580645162</v>
          </cell>
        </row>
        <row r="481">
          <cell r="C481" t="str">
            <v>Key / Methuen / 19 Mystic St 7</v>
          </cell>
          <cell r="D481" t="str">
            <v>South Central Area Office</v>
          </cell>
          <cell r="AL481">
            <v>0.2</v>
          </cell>
        </row>
        <row r="482">
          <cell r="C482" t="str">
            <v>Key / Pittsfield / 369 West St 1</v>
          </cell>
          <cell r="D482" t="str">
            <v>Framingham Area Office</v>
          </cell>
          <cell r="N482">
            <v>3.3333333333333333E-2</v>
          </cell>
        </row>
        <row r="483">
          <cell r="C483" t="str">
            <v>Key / Pittsfield / 369 West St 2</v>
          </cell>
          <cell r="D483" t="str">
            <v>Greenfield Area Office</v>
          </cell>
          <cell r="AH483">
            <v>6.4516129032258063E-2</v>
          </cell>
        </row>
        <row r="484">
          <cell r="C484" t="str">
            <v>Key / Pittsfield / 369 West St 3</v>
          </cell>
          <cell r="D484" t="str">
            <v>Holyoke Area Office</v>
          </cell>
          <cell r="L484">
            <v>0.8571428571428571</v>
          </cell>
          <cell r="M484">
            <v>0.12903225806451613</v>
          </cell>
          <cell r="AD484">
            <v>0.45161290322580644</v>
          </cell>
          <cell r="AE484">
            <v>0.1</v>
          </cell>
          <cell r="AG484">
            <v>0.33333333333333337</v>
          </cell>
          <cell r="AI484">
            <v>6.4516129032258063E-2</v>
          </cell>
          <cell r="AJ484">
            <v>3.5714285714285712E-2</v>
          </cell>
          <cell r="AK484">
            <v>9.6774193548387094E-2</v>
          </cell>
        </row>
        <row r="485">
          <cell r="C485" t="str">
            <v>Key / Pittsfield / 369 West St 4</v>
          </cell>
          <cell r="D485" t="str">
            <v>North Central Area Office</v>
          </cell>
          <cell r="AQ485">
            <v>0.2</v>
          </cell>
        </row>
        <row r="486">
          <cell r="C486" t="str">
            <v>Key / Pittsfield / 369 West St 5</v>
          </cell>
          <cell r="D486" t="str">
            <v>Pittsfield Area Office</v>
          </cell>
          <cell r="E486">
            <v>9.387096774193548</v>
          </cell>
          <cell r="F486">
            <v>10.838709677419354</v>
          </cell>
          <cell r="G486">
            <v>9.8666666666666671</v>
          </cell>
          <cell r="H486">
            <v>11</v>
          </cell>
          <cell r="I486">
            <v>10.3</v>
          </cell>
          <cell r="J486">
            <v>10.096774193548388</v>
          </cell>
          <cell r="K486">
            <v>11.387096774193544</v>
          </cell>
          <cell r="L486">
            <v>10.571428571428573</v>
          </cell>
          <cell r="M486">
            <v>11.32258064516129</v>
          </cell>
          <cell r="N486">
            <v>10.066666666666668</v>
          </cell>
          <cell r="O486">
            <v>11.096774193548388</v>
          </cell>
          <cell r="P486">
            <v>9.5333333333333314</v>
          </cell>
          <cell r="Q486">
            <v>11.193548387096774</v>
          </cell>
          <cell r="R486">
            <v>11.354838709677416</v>
          </cell>
          <cell r="S486">
            <v>11.4</v>
          </cell>
          <cell r="T486">
            <v>11.677419354838708</v>
          </cell>
          <cell r="U486">
            <v>11.266666666666667</v>
          </cell>
          <cell r="V486">
            <v>11.709677419354838</v>
          </cell>
          <cell r="W486">
            <v>11.838709677419354</v>
          </cell>
          <cell r="X486">
            <v>11.896551724137931</v>
          </cell>
          <cell r="Y486">
            <v>11.93548387096774</v>
          </cell>
          <cell r="Z486">
            <v>12.033333333333333</v>
          </cell>
          <cell r="AA486">
            <v>12</v>
          </cell>
          <cell r="AB486">
            <v>11.866666666666667</v>
          </cell>
          <cell r="AC486">
            <v>11.67741935483871</v>
          </cell>
          <cell r="AD486">
            <v>10.774193548387094</v>
          </cell>
          <cell r="AE486">
            <v>11.333333333333334</v>
          </cell>
          <cell r="AF486">
            <v>11.193548387096776</v>
          </cell>
          <cell r="AG486">
            <v>10.433333333333334</v>
          </cell>
          <cell r="AH486">
            <v>10.483870967741936</v>
          </cell>
          <cell r="AI486">
            <v>11.29032258064516</v>
          </cell>
          <cell r="AJ486">
            <v>11.464285714285717</v>
          </cell>
          <cell r="AK486">
            <v>11.612903225806456</v>
          </cell>
          <cell r="AL486">
            <v>11.766666666666666</v>
          </cell>
          <cell r="AM486">
            <v>11.741935483870966</v>
          </cell>
          <cell r="AN486">
            <v>11.866666666666667</v>
          </cell>
          <cell r="AO486">
            <v>10.74193548387097</v>
          </cell>
          <cell r="AP486">
            <v>11.193548387096776</v>
          </cell>
          <cell r="AQ486">
            <v>11.066666666666666</v>
          </cell>
          <cell r="AR486">
            <v>11.32258064516129</v>
          </cell>
          <cell r="AS486">
            <v>11.466666666666665</v>
          </cell>
          <cell r="AT486">
            <v>11.67741935483871</v>
          </cell>
          <cell r="AU486">
            <v>11.161290322580644</v>
          </cell>
          <cell r="AV486">
            <v>11.607142857142856</v>
          </cell>
          <cell r="AW486">
            <v>12.838709677419358</v>
          </cell>
          <cell r="AX486">
            <v>13.233333333333333</v>
          </cell>
          <cell r="AY486">
            <v>12.516129032258066</v>
          </cell>
          <cell r="AZ486">
            <v>12.8</v>
          </cell>
        </row>
        <row r="487">
          <cell r="C487" t="str">
            <v>Key / Pittsfield / 369 West St 6</v>
          </cell>
          <cell r="D487" t="str">
            <v>Robert Van Wart Area Office</v>
          </cell>
          <cell r="Q487">
            <v>9.6774193548387094E-2</v>
          </cell>
          <cell r="S487">
            <v>0.1</v>
          </cell>
          <cell r="V487">
            <v>3.2258064516129031E-2</v>
          </cell>
          <cell r="X487">
            <v>3.4482758620689655E-2</v>
          </cell>
          <cell r="Y487">
            <v>9.6774193548387094E-2</v>
          </cell>
          <cell r="AB487">
            <v>0.1</v>
          </cell>
          <cell r="AF487">
            <v>0.16129032258064516</v>
          </cell>
          <cell r="AH487">
            <v>0.45161290322580644</v>
          </cell>
          <cell r="AQ487">
            <v>6.6666666666666666E-2</v>
          </cell>
          <cell r="AR487">
            <v>0.25806451612903225</v>
          </cell>
          <cell r="AX487">
            <v>3.3333333333333333E-2</v>
          </cell>
        </row>
        <row r="488">
          <cell r="C488" t="str">
            <v>Key / Pittsfield / 369 West St 7</v>
          </cell>
          <cell r="D488" t="str">
            <v>Springfield Area Office</v>
          </cell>
          <cell r="Q488">
            <v>0.29032258064516131</v>
          </cell>
          <cell r="AD488">
            <v>9.6774193548387094E-2</v>
          </cell>
          <cell r="AE488">
            <v>3.3333333333333333E-2</v>
          </cell>
          <cell r="AH488">
            <v>3.2258064516129031E-2</v>
          </cell>
          <cell r="AO488">
            <v>6.4516129032258063E-2</v>
          </cell>
        </row>
        <row r="489">
          <cell r="C489" t="str">
            <v>Key / Worcester / 2 Norton St 1</v>
          </cell>
          <cell r="D489" t="str">
            <v>North Central Area Office</v>
          </cell>
          <cell r="E489">
            <v>1.870967741935484</v>
          </cell>
          <cell r="F489">
            <v>1.7419354838709675</v>
          </cell>
          <cell r="G489">
            <v>0.8</v>
          </cell>
          <cell r="M489">
            <v>0.29032258064516131</v>
          </cell>
          <cell r="N489">
            <v>0.13333333333333333</v>
          </cell>
          <cell r="Q489">
            <v>0.19354838709677419</v>
          </cell>
          <cell r="R489">
            <v>1</v>
          </cell>
          <cell r="S489">
            <v>0.4</v>
          </cell>
          <cell r="AF489">
            <v>0.41935483870967744</v>
          </cell>
          <cell r="AS489">
            <v>3.3333333333333333E-2</v>
          </cell>
          <cell r="AT489">
            <v>0.80645161290322576</v>
          </cell>
          <cell r="AU489">
            <v>1</v>
          </cell>
          <cell r="AV489">
            <v>1</v>
          </cell>
        </row>
        <row r="490">
          <cell r="C490" t="str">
            <v>Key / Worcester / 2 Norton St 2</v>
          </cell>
          <cell r="D490" t="str">
            <v>South Central Area Office</v>
          </cell>
          <cell r="E490">
            <v>1</v>
          </cell>
          <cell r="F490">
            <v>1.096774193548387</v>
          </cell>
          <cell r="G490">
            <v>1.8</v>
          </cell>
          <cell r="H490">
            <v>1.8387096774193548</v>
          </cell>
          <cell r="I490">
            <v>1.8</v>
          </cell>
          <cell r="J490">
            <v>1.032258064516129</v>
          </cell>
          <cell r="K490">
            <v>1.7741935483870968</v>
          </cell>
          <cell r="L490">
            <v>1.4285714285714286</v>
          </cell>
          <cell r="M490">
            <v>2</v>
          </cell>
          <cell r="N490">
            <v>2.2333333333333334</v>
          </cell>
          <cell r="O490">
            <v>3</v>
          </cell>
          <cell r="P490">
            <v>2.5333333333333332</v>
          </cell>
          <cell r="Q490">
            <v>3.2258064516129031E-2</v>
          </cell>
          <cell r="R490">
            <v>0.32258064516129031</v>
          </cell>
          <cell r="S490">
            <v>2.2666666666666666</v>
          </cell>
          <cell r="T490">
            <v>3</v>
          </cell>
          <cell r="U490">
            <v>3</v>
          </cell>
          <cell r="V490">
            <v>2.5806451612903225</v>
          </cell>
          <cell r="W490">
            <v>2.741935483870968</v>
          </cell>
          <cell r="X490">
            <v>2.9655172413793105</v>
          </cell>
          <cell r="Y490">
            <v>3.67741935483871</v>
          </cell>
          <cell r="Z490">
            <v>4</v>
          </cell>
          <cell r="AA490">
            <v>4</v>
          </cell>
          <cell r="AB490">
            <v>3.0333333333333332</v>
          </cell>
          <cell r="AC490">
            <v>2.6774193548387095</v>
          </cell>
          <cell r="AD490">
            <v>2.7419354838709675</v>
          </cell>
          <cell r="AE490">
            <v>2.4</v>
          </cell>
          <cell r="AF490">
            <v>2</v>
          </cell>
          <cell r="AG490">
            <v>2</v>
          </cell>
          <cell r="AH490">
            <v>1.5483870967741935</v>
          </cell>
          <cell r="AI490">
            <v>1</v>
          </cell>
          <cell r="AJ490">
            <v>0.8571428571428571</v>
          </cell>
          <cell r="AL490">
            <v>0.56666666666666665</v>
          </cell>
          <cell r="AM490">
            <v>1.8064516129032258</v>
          </cell>
          <cell r="AN490">
            <v>2.6</v>
          </cell>
          <cell r="AO490">
            <v>1.6774193548387095</v>
          </cell>
          <cell r="AP490">
            <v>1.2580645161290323</v>
          </cell>
          <cell r="AQ490">
            <v>1.7666666666666666</v>
          </cell>
          <cell r="AR490">
            <v>3</v>
          </cell>
          <cell r="AS490">
            <v>3</v>
          </cell>
          <cell r="AT490">
            <v>2.6774193548387095</v>
          </cell>
          <cell r="AU490">
            <v>1.870967741935484</v>
          </cell>
          <cell r="AV490">
            <v>1.7857142857142858</v>
          </cell>
          <cell r="AW490">
            <v>1.967741935483871</v>
          </cell>
          <cell r="AX490">
            <v>2.2333333333333334</v>
          </cell>
          <cell r="AY490">
            <v>3.32258064516129</v>
          </cell>
          <cell r="AZ490">
            <v>3.9333333333333331</v>
          </cell>
        </row>
        <row r="491">
          <cell r="C491" t="str">
            <v>Key / Worcester / 2 Norton St 3</v>
          </cell>
          <cell r="D491" t="str">
            <v>Taunton/Attleboro Area Office</v>
          </cell>
          <cell r="Q491">
            <v>0.22580645161290322</v>
          </cell>
        </row>
        <row r="492">
          <cell r="C492" t="str">
            <v>Key / Worcester / 2 Norton St 4</v>
          </cell>
          <cell r="D492" t="str">
            <v>Worcester East Area Office</v>
          </cell>
          <cell r="E492">
            <v>4.580645161290323</v>
          </cell>
          <cell r="F492">
            <v>3.4838709677419355</v>
          </cell>
          <cell r="G492">
            <v>2.4666666666666668</v>
          </cell>
          <cell r="H492">
            <v>3.935483870967742</v>
          </cell>
          <cell r="I492">
            <v>3.8</v>
          </cell>
          <cell r="J492">
            <v>4.387096774193548</v>
          </cell>
          <cell r="K492">
            <v>4.129032258064516</v>
          </cell>
          <cell r="L492">
            <v>4.0357142857142856</v>
          </cell>
          <cell r="M492">
            <v>3.838709677419355</v>
          </cell>
          <cell r="N492">
            <v>4</v>
          </cell>
          <cell r="O492">
            <v>4.225806451612903</v>
          </cell>
          <cell r="P492">
            <v>3.9666666666666668</v>
          </cell>
          <cell r="Q492">
            <v>3.6451612903225805</v>
          </cell>
          <cell r="R492">
            <v>4.4516129032258061</v>
          </cell>
          <cell r="S492">
            <v>4.0333333333333332</v>
          </cell>
          <cell r="T492">
            <v>3.741935483870968</v>
          </cell>
          <cell r="U492">
            <v>4</v>
          </cell>
          <cell r="V492">
            <v>3.9677419354838706</v>
          </cell>
          <cell r="W492">
            <v>3.903225806451613</v>
          </cell>
          <cell r="X492">
            <v>4</v>
          </cell>
          <cell r="Y492">
            <v>3.2258064516129035</v>
          </cell>
          <cell r="Z492">
            <v>2.5</v>
          </cell>
          <cell r="AA492">
            <v>2.806451612903226</v>
          </cell>
          <cell r="AB492">
            <v>3.8</v>
          </cell>
          <cell r="AC492">
            <v>3.935483870967742</v>
          </cell>
          <cell r="AD492">
            <v>3.806451612903226</v>
          </cell>
          <cell r="AE492">
            <v>4.166666666666667</v>
          </cell>
          <cell r="AF492">
            <v>3.5161290322580645</v>
          </cell>
          <cell r="AG492">
            <v>3.6</v>
          </cell>
          <cell r="AH492">
            <v>3.4838709677419355</v>
          </cell>
          <cell r="AI492">
            <v>3.967741935483871</v>
          </cell>
          <cell r="AJ492">
            <v>4.3571428571428577</v>
          </cell>
          <cell r="AK492">
            <v>4.5483870967741939</v>
          </cell>
          <cell r="AL492">
            <v>5.9666666666666668</v>
          </cell>
          <cell r="AM492">
            <v>5.096774193548387</v>
          </cell>
          <cell r="AN492">
            <v>4.833333333333333</v>
          </cell>
          <cell r="AO492">
            <v>4.5483870967741939</v>
          </cell>
          <cell r="AP492">
            <v>3.612903225806452</v>
          </cell>
          <cell r="AQ492">
            <v>3.0666666666666664</v>
          </cell>
          <cell r="AR492">
            <v>3.6774193548387095</v>
          </cell>
          <cell r="AS492">
            <v>3.6666666666666665</v>
          </cell>
          <cell r="AT492">
            <v>1.5161290322580645</v>
          </cell>
          <cell r="AU492">
            <v>2.4838709677419355</v>
          </cell>
          <cell r="AV492">
            <v>3.8571428571428568</v>
          </cell>
          <cell r="AW492">
            <v>3.5806451612903225</v>
          </cell>
          <cell r="AX492">
            <v>4.6333333333333329</v>
          </cell>
          <cell r="AY492">
            <v>4.5483870967741939</v>
          </cell>
          <cell r="AZ492">
            <v>4</v>
          </cell>
        </row>
        <row r="493">
          <cell r="C493" t="str">
            <v>Key / Worcester / 2 Norton St 5</v>
          </cell>
          <cell r="D493" t="str">
            <v>Worcester West Area Office</v>
          </cell>
          <cell r="E493">
            <v>0.4838709677419355</v>
          </cell>
          <cell r="F493">
            <v>1.8064516129032255</v>
          </cell>
          <cell r="G493">
            <v>2</v>
          </cell>
          <cell r="H493">
            <v>2</v>
          </cell>
          <cell r="I493">
            <v>1.4</v>
          </cell>
          <cell r="J493">
            <v>2.8709677419354835</v>
          </cell>
          <cell r="K493">
            <v>3</v>
          </cell>
          <cell r="L493">
            <v>3</v>
          </cell>
          <cell r="M493">
            <v>2.5483870967741935</v>
          </cell>
          <cell r="N493">
            <v>2.7666666666666666</v>
          </cell>
          <cell r="O493">
            <v>2.709677419354839</v>
          </cell>
          <cell r="P493">
            <v>2.8</v>
          </cell>
          <cell r="Q493">
            <v>2.3870967741935485</v>
          </cell>
          <cell r="R493">
            <v>2.5483870967741935</v>
          </cell>
          <cell r="S493">
            <v>2.8666666666666667</v>
          </cell>
          <cell r="T493">
            <v>2.4516129032258065</v>
          </cell>
          <cell r="U493">
            <v>2.9333333333333336</v>
          </cell>
          <cell r="V493">
            <v>2.935483870967742</v>
          </cell>
          <cell r="W493">
            <v>2.838709677419355</v>
          </cell>
          <cell r="X493">
            <v>3</v>
          </cell>
          <cell r="Y493">
            <v>3</v>
          </cell>
          <cell r="Z493">
            <v>3</v>
          </cell>
          <cell r="AA493">
            <v>3</v>
          </cell>
          <cell r="AB493">
            <v>2.8</v>
          </cell>
          <cell r="AC493">
            <v>2.7741935483870965</v>
          </cell>
          <cell r="AD493">
            <v>3</v>
          </cell>
          <cell r="AE493">
            <v>2.833333333333333</v>
          </cell>
          <cell r="AF493">
            <v>1.935483870967742</v>
          </cell>
          <cell r="AG493">
            <v>1</v>
          </cell>
          <cell r="AH493">
            <v>3</v>
          </cell>
          <cell r="AI493">
            <v>2.5806451612903225</v>
          </cell>
          <cell r="AJ493">
            <v>2.4642857142857144</v>
          </cell>
          <cell r="AK493">
            <v>2.709677419354839</v>
          </cell>
          <cell r="AL493">
            <v>2.8</v>
          </cell>
          <cell r="AM493">
            <v>2.709677419354839</v>
          </cell>
          <cell r="AN493">
            <v>1.7333333333333334</v>
          </cell>
          <cell r="AO493">
            <v>3</v>
          </cell>
          <cell r="AP493">
            <v>3</v>
          </cell>
          <cell r="AQ493">
            <v>3</v>
          </cell>
          <cell r="AR493">
            <v>3</v>
          </cell>
          <cell r="AS493">
            <v>2.6333333333333333</v>
          </cell>
          <cell r="AT493">
            <v>2.7741935483870965</v>
          </cell>
          <cell r="AU493">
            <v>3</v>
          </cell>
          <cell r="AV493">
            <v>3</v>
          </cell>
          <cell r="AW493">
            <v>2.129032258064516</v>
          </cell>
          <cell r="AX493">
            <v>2.5</v>
          </cell>
          <cell r="AY493">
            <v>2</v>
          </cell>
          <cell r="AZ493">
            <v>2</v>
          </cell>
        </row>
        <row r="494">
          <cell r="C494" t="str">
            <v>LUK / Fitchburg / 101 South St 1</v>
          </cell>
          <cell r="D494" t="str">
            <v>Children's Friends Inc. (Adop)</v>
          </cell>
          <cell r="AV494">
            <v>0.6071428571428571</v>
          </cell>
          <cell r="AW494">
            <v>1</v>
          </cell>
          <cell r="AX494">
            <v>0.96666666666666667</v>
          </cell>
        </row>
        <row r="495">
          <cell r="C495" t="str">
            <v>LUK / Fitchburg / 101 South St 2</v>
          </cell>
          <cell r="D495" t="str">
            <v>Greenfield Area Office</v>
          </cell>
          <cell r="AJ495">
            <v>1</v>
          </cell>
          <cell r="AK495">
            <v>1</v>
          </cell>
          <cell r="AL495">
            <v>0.6</v>
          </cell>
        </row>
        <row r="496">
          <cell r="C496" t="str">
            <v>LUK / Fitchburg / 101 South St 3</v>
          </cell>
          <cell r="D496" t="str">
            <v>Haverhill Area Office</v>
          </cell>
          <cell r="O496">
            <v>0.22580645161290322</v>
          </cell>
        </row>
        <row r="497">
          <cell r="C497" t="str">
            <v>LUK / Fitchburg / 101 South St 4</v>
          </cell>
          <cell r="D497" t="str">
            <v>Lowell Area Office</v>
          </cell>
          <cell r="AG497">
            <v>1</v>
          </cell>
          <cell r="AH497">
            <v>0.967741935483871</v>
          </cell>
        </row>
        <row r="498">
          <cell r="C498" t="str">
            <v>LUK / Fitchburg / 101 South St 5</v>
          </cell>
          <cell r="D498" t="str">
            <v>Lutherans (Adop)</v>
          </cell>
          <cell r="AG498">
            <v>3.3333333333333333E-2</v>
          </cell>
        </row>
        <row r="499">
          <cell r="C499" t="str">
            <v>LUK / Fitchburg / 101 South St 6</v>
          </cell>
          <cell r="D499" t="str">
            <v>North Central Area Office</v>
          </cell>
          <cell r="E499">
            <v>3.4193548387096775</v>
          </cell>
          <cell r="F499">
            <v>4</v>
          </cell>
          <cell r="G499">
            <v>3.5</v>
          </cell>
          <cell r="H499">
            <v>2.3548387096774195</v>
          </cell>
          <cell r="I499">
            <v>3</v>
          </cell>
          <cell r="J499">
            <v>2.5483870967741935</v>
          </cell>
          <cell r="K499">
            <v>2</v>
          </cell>
          <cell r="L499">
            <v>2.7857142857142856</v>
          </cell>
          <cell r="M499">
            <v>3.8387096774193545</v>
          </cell>
          <cell r="N499">
            <v>3.5333333333333332</v>
          </cell>
          <cell r="O499">
            <v>2.6774193548387095</v>
          </cell>
          <cell r="P499">
            <v>4.4666666666666668</v>
          </cell>
          <cell r="Q499">
            <v>5.5483870967741939</v>
          </cell>
          <cell r="R499">
            <v>6.161290322580645</v>
          </cell>
          <cell r="S499">
            <v>6</v>
          </cell>
          <cell r="T499">
            <v>5.5806451612903221</v>
          </cell>
          <cell r="U499">
            <v>5.8666666666666671</v>
          </cell>
          <cell r="V499">
            <v>5.967741935483871</v>
          </cell>
          <cell r="W499">
            <v>5.258064516129032</v>
          </cell>
          <cell r="X499">
            <v>6</v>
          </cell>
          <cell r="Y499">
            <v>5.741935483870968</v>
          </cell>
          <cell r="Z499">
            <v>5.6666666666666661</v>
          </cell>
          <cell r="AA499">
            <v>5</v>
          </cell>
          <cell r="AB499">
            <v>5.1666666666666661</v>
          </cell>
          <cell r="AC499">
            <v>5.935483870967742</v>
          </cell>
          <cell r="AD499">
            <v>5.7741935483870961</v>
          </cell>
          <cell r="AE499">
            <v>5.6</v>
          </cell>
          <cell r="AF499">
            <v>6.096774193548387</v>
          </cell>
          <cell r="AG499">
            <v>4.3666666666666671</v>
          </cell>
          <cell r="AH499">
            <v>3.354838709677419</v>
          </cell>
          <cell r="AI499">
            <v>5.193548387096774</v>
          </cell>
          <cell r="AJ499">
            <v>5.0357142857142856</v>
          </cell>
          <cell r="AK499">
            <v>4.774193548387097</v>
          </cell>
          <cell r="AL499">
            <v>4.3</v>
          </cell>
          <cell r="AM499">
            <v>5</v>
          </cell>
          <cell r="AN499">
            <v>2.8</v>
          </cell>
          <cell r="AO499">
            <v>3.161290322580645</v>
          </cell>
          <cell r="AP499">
            <v>4.935483870967742</v>
          </cell>
          <cell r="AQ499">
            <v>5.0666666666666664</v>
          </cell>
          <cell r="AR499">
            <v>3.9677419354838706</v>
          </cell>
          <cell r="AS499">
            <v>4.833333333333333</v>
          </cell>
          <cell r="AT499">
            <v>5.419354838709677</v>
          </cell>
          <cell r="AU499">
            <v>5.290322580645161</v>
          </cell>
          <cell r="AV499">
            <v>2.2857142857142856</v>
          </cell>
          <cell r="AW499">
            <v>3.193548387096774</v>
          </cell>
          <cell r="AX499">
            <v>4.3</v>
          </cell>
          <cell r="AY499">
            <v>5.096774193548387</v>
          </cell>
          <cell r="AZ499">
            <v>6.1</v>
          </cell>
        </row>
        <row r="500">
          <cell r="C500" t="str">
            <v>LUK / Fitchburg / 101 South St 7</v>
          </cell>
          <cell r="D500" t="str">
            <v>South Central Area Office</v>
          </cell>
          <cell r="F500">
            <v>6.4516129032258063E-2</v>
          </cell>
          <cell r="G500">
            <v>0.13333333333333333</v>
          </cell>
          <cell r="H500">
            <v>0.45161290322580644</v>
          </cell>
          <cell r="I500">
            <v>0.5</v>
          </cell>
          <cell r="J500">
            <v>1.064516129032258</v>
          </cell>
          <cell r="K500">
            <v>1</v>
          </cell>
          <cell r="L500">
            <v>0.64285714285714279</v>
          </cell>
          <cell r="N500">
            <v>6.6666666666666666E-2</v>
          </cell>
          <cell r="AF500">
            <v>6.4516129032258063E-2</v>
          </cell>
          <cell r="AK500">
            <v>3.2258064516129031E-2</v>
          </cell>
          <cell r="AM500">
            <v>9.6774193548387094E-2</v>
          </cell>
          <cell r="AN500">
            <v>0.23333333333333334</v>
          </cell>
        </row>
        <row r="501">
          <cell r="C501" t="str">
            <v>LUK / Fitchburg / 101 South St 8</v>
          </cell>
          <cell r="D501" t="str">
            <v>Worcester East Area Office</v>
          </cell>
          <cell r="E501">
            <v>1.0322580645161292</v>
          </cell>
          <cell r="F501">
            <v>1.064516129032258</v>
          </cell>
          <cell r="G501">
            <v>1.1666666666666667</v>
          </cell>
          <cell r="H501">
            <v>1.838709677419355</v>
          </cell>
          <cell r="I501">
            <v>2</v>
          </cell>
          <cell r="J501">
            <v>2</v>
          </cell>
          <cell r="K501">
            <v>1.5483870967741935</v>
          </cell>
          <cell r="L501">
            <v>0.8214285714285714</v>
          </cell>
          <cell r="M501">
            <v>1</v>
          </cell>
          <cell r="N501">
            <v>0.9</v>
          </cell>
          <cell r="O501">
            <v>3.2258064516129031E-2</v>
          </cell>
          <cell r="R501">
            <v>0.12903225806451613</v>
          </cell>
          <cell r="S501">
            <v>3.3333333333333333E-2</v>
          </cell>
          <cell r="AA501">
            <v>3.2258064516129031E-2</v>
          </cell>
          <cell r="AH501">
            <v>0.90322580645161288</v>
          </cell>
          <cell r="AI501">
            <v>0.19354838709677419</v>
          </cell>
          <cell r="AN501">
            <v>0.46666666666666667</v>
          </cell>
          <cell r="AR501">
            <v>0.58064516129032262</v>
          </cell>
          <cell r="AX501">
            <v>6.6666666666666666E-2</v>
          </cell>
          <cell r="AY501">
            <v>0.22580645161290322</v>
          </cell>
        </row>
        <row r="502">
          <cell r="C502" t="str">
            <v>LUK / Fitchburg / 101 South St 9</v>
          </cell>
          <cell r="D502" t="str">
            <v>Worcester West Area Office</v>
          </cell>
          <cell r="E502">
            <v>1.064516129032258</v>
          </cell>
          <cell r="F502">
            <v>1.032258064516129</v>
          </cell>
          <cell r="G502">
            <v>0.8666666666666667</v>
          </cell>
          <cell r="H502">
            <v>1.096774193548387</v>
          </cell>
          <cell r="I502">
            <v>1.0333333333333334</v>
          </cell>
          <cell r="J502">
            <v>0.41935483870967744</v>
          </cell>
          <cell r="K502">
            <v>0.87096774193548387</v>
          </cell>
          <cell r="L502">
            <v>0.9285714285714286</v>
          </cell>
          <cell r="M502">
            <v>0.41935483870967744</v>
          </cell>
          <cell r="N502">
            <v>1</v>
          </cell>
          <cell r="O502">
            <v>1.032258064516129</v>
          </cell>
          <cell r="P502">
            <v>1</v>
          </cell>
          <cell r="Q502">
            <v>1</v>
          </cell>
          <cell r="R502">
            <v>1</v>
          </cell>
          <cell r="S502">
            <v>1.0333333333333334</v>
          </cell>
          <cell r="T502">
            <v>0.90322580645161288</v>
          </cell>
          <cell r="U502">
            <v>0.16666666666666666</v>
          </cell>
          <cell r="V502">
            <v>1</v>
          </cell>
          <cell r="W502">
            <v>1</v>
          </cell>
          <cell r="X502">
            <v>1</v>
          </cell>
          <cell r="Y502">
            <v>1</v>
          </cell>
          <cell r="Z502">
            <v>1.1000000000000001</v>
          </cell>
          <cell r="AA502">
            <v>1</v>
          </cell>
          <cell r="AB502">
            <v>1</v>
          </cell>
          <cell r="AC502">
            <v>0.80645161290322576</v>
          </cell>
          <cell r="AD502">
            <v>1</v>
          </cell>
          <cell r="AE502">
            <v>1.1333333333333333</v>
          </cell>
          <cell r="AF502">
            <v>0.93548387096774188</v>
          </cell>
          <cell r="AG502">
            <v>0.33333333333333331</v>
          </cell>
          <cell r="AH502">
            <v>1</v>
          </cell>
          <cell r="AI502">
            <v>1</v>
          </cell>
          <cell r="AJ502">
            <v>0.9642857142857143</v>
          </cell>
          <cell r="AK502">
            <v>3.2258064516129031E-2</v>
          </cell>
          <cell r="AL502">
            <v>0.26666666666666666</v>
          </cell>
          <cell r="AM502">
            <v>1.2903225806451613</v>
          </cell>
          <cell r="AN502">
            <v>1.2666666666666666</v>
          </cell>
          <cell r="AO502">
            <v>1.1935483870967742</v>
          </cell>
          <cell r="AP502">
            <v>1</v>
          </cell>
          <cell r="AQ502">
            <v>6.6666666666666666E-2</v>
          </cell>
          <cell r="AR502">
            <v>0.61290322580645162</v>
          </cell>
          <cell r="AS502">
            <v>1</v>
          </cell>
          <cell r="AT502">
            <v>1</v>
          </cell>
          <cell r="AU502">
            <v>1</v>
          </cell>
          <cell r="AV502">
            <v>0.35714285714285715</v>
          </cell>
          <cell r="AX502">
            <v>3.3333333333333333E-2</v>
          </cell>
          <cell r="AY502">
            <v>1.032258064516129</v>
          </cell>
          <cell r="AZ502">
            <v>0.56666666666666665</v>
          </cell>
        </row>
        <row r="503">
          <cell r="C503" t="str">
            <v>LUK / Fitchburg / 102 Day Street 1</v>
          </cell>
          <cell r="D503" t="str">
            <v>North Central Area Office</v>
          </cell>
          <cell r="E503">
            <v>0.87096774193548387</v>
          </cell>
          <cell r="F503">
            <v>1</v>
          </cell>
          <cell r="G503">
            <v>1</v>
          </cell>
          <cell r="H503">
            <v>0.87096774193548387</v>
          </cell>
          <cell r="I503">
            <v>1.3333333333333333</v>
          </cell>
          <cell r="J503">
            <v>1</v>
          </cell>
          <cell r="K503">
            <v>0.58064516129032262</v>
          </cell>
          <cell r="L503">
            <v>1</v>
          </cell>
          <cell r="M503">
            <v>1</v>
          </cell>
          <cell r="N503">
            <v>1.9666666666666668</v>
          </cell>
          <cell r="O503">
            <v>2.709677419354839</v>
          </cell>
          <cell r="P503">
            <v>2.5</v>
          </cell>
          <cell r="Q503">
            <v>1.3225806451612903</v>
          </cell>
          <cell r="R503">
            <v>1.1935483870967742</v>
          </cell>
          <cell r="S503">
            <v>1.6</v>
          </cell>
          <cell r="T503">
            <v>2.064516129032258</v>
          </cell>
          <cell r="U503">
            <v>2.0666666666666669</v>
          </cell>
          <cell r="V503">
            <v>1.8387096774193548</v>
          </cell>
          <cell r="W503">
            <v>2</v>
          </cell>
          <cell r="X503">
            <v>1.8620689655172415</v>
          </cell>
          <cell r="Y503">
            <v>0.4838709677419355</v>
          </cell>
          <cell r="AA503">
            <v>0.83870967741935476</v>
          </cell>
          <cell r="AB503">
            <v>2.8666666666666667</v>
          </cell>
          <cell r="AC503">
            <v>4.032258064516129</v>
          </cell>
          <cell r="AD503">
            <v>3.3225806451612905</v>
          </cell>
          <cell r="AE503">
            <v>2.8333333333333335</v>
          </cell>
          <cell r="AF503">
            <v>3.774193548387097</v>
          </cell>
          <cell r="AG503">
            <v>4.2333333333333334</v>
          </cell>
          <cell r="AH503">
            <v>4</v>
          </cell>
          <cell r="AI503">
            <v>3.8064516129032255</v>
          </cell>
          <cell r="AJ503">
            <v>3.8214285714285716</v>
          </cell>
          <cell r="AK503">
            <v>3.645161290322581</v>
          </cell>
          <cell r="AL503">
            <v>3.5</v>
          </cell>
          <cell r="AM503">
            <v>3.5806451612903225</v>
          </cell>
          <cell r="AN503">
            <v>3.4</v>
          </cell>
          <cell r="AO503">
            <v>3.709677419354839</v>
          </cell>
          <cell r="AP503">
            <v>2.4193548387096775</v>
          </cell>
        </row>
        <row r="504">
          <cell r="C504" t="str">
            <v>LUK / Fitchburg / 102 Day Street 2</v>
          </cell>
          <cell r="D504" t="str">
            <v>South Central Area Office</v>
          </cell>
          <cell r="F504">
            <v>6.4516129032258063E-2</v>
          </cell>
          <cell r="G504">
            <v>0.2</v>
          </cell>
          <cell r="H504">
            <v>0.32258064516129031</v>
          </cell>
          <cell r="I504">
            <v>1.0666666666666667</v>
          </cell>
          <cell r="J504">
            <v>0.61290322580645162</v>
          </cell>
          <cell r="K504">
            <v>0.93548387096774188</v>
          </cell>
          <cell r="L504">
            <v>0.39285714285714285</v>
          </cell>
          <cell r="M504">
            <v>0.83870967741935487</v>
          </cell>
          <cell r="Q504">
            <v>0.12903225806451613</v>
          </cell>
          <cell r="R504">
            <v>0.5161290322580645</v>
          </cell>
          <cell r="S504">
            <v>0.1</v>
          </cell>
          <cell r="T504">
            <v>3.2258064516129031E-2</v>
          </cell>
          <cell r="U504">
            <v>0.73333333333333328</v>
          </cell>
          <cell r="V504">
            <v>0.70967741935483863</v>
          </cell>
          <cell r="W504">
            <v>6.4516129032258063E-2</v>
          </cell>
          <cell r="Y504">
            <v>0.16129032258064516</v>
          </cell>
          <cell r="AC504">
            <v>0.58064516129032262</v>
          </cell>
          <cell r="AD504">
            <v>1.1612903225806452</v>
          </cell>
          <cell r="AE504">
            <v>0.96666666666666667</v>
          </cell>
          <cell r="AF504">
            <v>1</v>
          </cell>
          <cell r="AG504">
            <v>0.83333333333333326</v>
          </cell>
        </row>
        <row r="505">
          <cell r="C505" t="str">
            <v>LUK / Fitchburg / 102 Day Street 3</v>
          </cell>
          <cell r="D505" t="str">
            <v>Worcester East Area Office</v>
          </cell>
          <cell r="E505">
            <v>0.35483870967741937</v>
          </cell>
          <cell r="F505">
            <v>0.25806451612903225</v>
          </cell>
          <cell r="G505">
            <v>0.93333333333333335</v>
          </cell>
          <cell r="H505">
            <v>0.67741935483870963</v>
          </cell>
          <cell r="I505">
            <v>0.66666666666666663</v>
          </cell>
          <cell r="J505">
            <v>0.25806451612903225</v>
          </cell>
          <cell r="K505">
            <v>0.70967741935483875</v>
          </cell>
          <cell r="L505">
            <v>0.8571428571428571</v>
          </cell>
          <cell r="M505">
            <v>0.967741935483871</v>
          </cell>
          <cell r="N505">
            <v>0.7</v>
          </cell>
          <cell r="O505">
            <v>0.70967741935483875</v>
          </cell>
          <cell r="P505">
            <v>0.23333333333333334</v>
          </cell>
          <cell r="Q505">
            <v>0.74193548387096775</v>
          </cell>
          <cell r="R505">
            <v>1</v>
          </cell>
          <cell r="S505">
            <v>1</v>
          </cell>
          <cell r="T505">
            <v>1</v>
          </cell>
          <cell r="U505">
            <v>1</v>
          </cell>
          <cell r="V505">
            <v>1.3548387096774193</v>
          </cell>
          <cell r="W505">
            <v>1.903225806451613</v>
          </cell>
          <cell r="X505">
            <v>1.7931034482758621</v>
          </cell>
          <cell r="Y505">
            <v>0.64516129032258074</v>
          </cell>
          <cell r="Z505">
            <v>1.9666666666666666</v>
          </cell>
          <cell r="AA505">
            <v>2.3548387096774195</v>
          </cell>
          <cell r="AB505">
            <v>1.9333333333333333</v>
          </cell>
          <cell r="AC505">
            <v>0.58064516129032251</v>
          </cell>
          <cell r="AD505">
            <v>1.032258064516129</v>
          </cell>
          <cell r="AE505">
            <v>1.5</v>
          </cell>
          <cell r="AF505">
            <v>1.5161290322580645</v>
          </cell>
          <cell r="AG505">
            <v>1.5333333333333332</v>
          </cell>
          <cell r="AH505">
            <v>2.258064516129032</v>
          </cell>
          <cell r="AI505">
            <v>1.129032258064516</v>
          </cell>
          <cell r="AJ505">
            <v>2.1071428571428572</v>
          </cell>
          <cell r="AK505">
            <v>2</v>
          </cell>
          <cell r="AL505">
            <v>1.6333333333333333</v>
          </cell>
          <cell r="AM505">
            <v>1</v>
          </cell>
          <cell r="AN505">
            <v>1</v>
          </cell>
          <cell r="AO505">
            <v>1.129032258064516</v>
          </cell>
          <cell r="AP505">
            <v>1.2580645161290323</v>
          </cell>
          <cell r="AQ505">
            <v>1</v>
          </cell>
          <cell r="AR505">
            <v>1</v>
          </cell>
          <cell r="AS505">
            <v>0.5</v>
          </cell>
        </row>
        <row r="506">
          <cell r="C506" t="str">
            <v>LUK / Fitchburg / 102 Day Street 4</v>
          </cell>
          <cell r="D506" t="str">
            <v>Worcester West Area Office</v>
          </cell>
          <cell r="E506">
            <v>0.80645161290322576</v>
          </cell>
          <cell r="F506">
            <v>1</v>
          </cell>
          <cell r="G506">
            <v>1</v>
          </cell>
          <cell r="H506">
            <v>0.77419354838709675</v>
          </cell>
          <cell r="I506">
            <v>0.93333333333333335</v>
          </cell>
          <cell r="J506">
            <v>1.6129032258064515</v>
          </cell>
          <cell r="K506">
            <v>1.5483870967741935</v>
          </cell>
          <cell r="L506">
            <v>1</v>
          </cell>
          <cell r="M506">
            <v>1</v>
          </cell>
          <cell r="N506">
            <v>1</v>
          </cell>
          <cell r="O506">
            <v>1</v>
          </cell>
          <cell r="P506">
            <v>0.93333333333333335</v>
          </cell>
          <cell r="Q506">
            <v>1.3548387096774195</v>
          </cell>
          <cell r="R506">
            <v>1</v>
          </cell>
          <cell r="S506">
            <v>0.76666666666666672</v>
          </cell>
          <cell r="T506">
            <v>0.967741935483871</v>
          </cell>
          <cell r="U506">
            <v>1</v>
          </cell>
          <cell r="V506">
            <v>0.74193548387096775</v>
          </cell>
          <cell r="W506">
            <v>1</v>
          </cell>
          <cell r="X506">
            <v>0.75862068965517238</v>
          </cell>
          <cell r="Z506">
            <v>0.2</v>
          </cell>
          <cell r="AA506">
            <v>1</v>
          </cell>
          <cell r="AB506">
            <v>0.83333333333333326</v>
          </cell>
          <cell r="AC506">
            <v>0.90322580645161299</v>
          </cell>
          <cell r="AD506">
            <v>1.1935483870967742</v>
          </cell>
          <cell r="AE506">
            <v>0.9</v>
          </cell>
          <cell r="AF506">
            <v>2</v>
          </cell>
          <cell r="AG506">
            <v>2</v>
          </cell>
          <cell r="AH506">
            <v>1.7096774193548387</v>
          </cell>
          <cell r="AI506">
            <v>2</v>
          </cell>
          <cell r="AJ506">
            <v>1.6428571428571428</v>
          </cell>
          <cell r="AK506">
            <v>2.4838709677419355</v>
          </cell>
          <cell r="AL506">
            <v>2.5</v>
          </cell>
          <cell r="AM506">
            <v>2</v>
          </cell>
          <cell r="AN506">
            <v>2</v>
          </cell>
          <cell r="AO506">
            <v>1.6129032258064515</v>
          </cell>
          <cell r="AP506">
            <v>9.6774193548387094E-2</v>
          </cell>
        </row>
        <row r="507">
          <cell r="C507" t="str">
            <v>LUK / Fitchburg / 27 Myrtle Ave 1</v>
          </cell>
          <cell r="D507" t="str">
            <v>Lowell Area Office</v>
          </cell>
          <cell r="Z507">
            <v>3.3333333333333333E-2</v>
          </cell>
        </row>
        <row r="508">
          <cell r="C508" t="str">
            <v>LUK / Fitchburg / 27 Myrtle Ave 2</v>
          </cell>
          <cell r="D508" t="str">
            <v>North Central Area Office</v>
          </cell>
          <cell r="E508">
            <v>1.4816129032258065</v>
          </cell>
          <cell r="F508">
            <v>1.1612903225806452</v>
          </cell>
          <cell r="G508">
            <v>3.5333333333333332</v>
          </cell>
          <cell r="H508">
            <v>4.903225806451613</v>
          </cell>
          <cell r="I508">
            <v>5</v>
          </cell>
          <cell r="J508">
            <v>4.9677419354838701</v>
          </cell>
          <cell r="K508">
            <v>5.709677419354839</v>
          </cell>
          <cell r="L508">
            <v>3.8571428571428572</v>
          </cell>
          <cell r="M508">
            <v>4.6129032258064511</v>
          </cell>
          <cell r="N508">
            <v>5.4333333333333336</v>
          </cell>
          <cell r="O508">
            <v>5.032258064516129</v>
          </cell>
          <cell r="P508">
            <v>4.9000000000000004</v>
          </cell>
          <cell r="Q508">
            <v>5.290322580645161</v>
          </cell>
          <cell r="R508">
            <v>5.5483870967741931</v>
          </cell>
          <cell r="S508">
            <v>5.3</v>
          </cell>
          <cell r="T508">
            <v>4.967741935483871</v>
          </cell>
          <cell r="U508">
            <v>4.4000000000000004</v>
          </cell>
          <cell r="V508">
            <v>4.967741935483871</v>
          </cell>
          <cell r="W508">
            <v>4.7419354838709671</v>
          </cell>
          <cell r="X508">
            <v>4.4137931034482758</v>
          </cell>
          <cell r="Y508">
            <v>4.870967741935484</v>
          </cell>
          <cell r="Z508">
            <v>5</v>
          </cell>
          <cell r="AA508">
            <v>4.935483870967742</v>
          </cell>
          <cell r="AB508">
            <v>3.4666666666666668</v>
          </cell>
          <cell r="AC508">
            <v>2.193548387096774</v>
          </cell>
          <cell r="AD508">
            <v>2.612903225806452</v>
          </cell>
          <cell r="AE508">
            <v>1</v>
          </cell>
          <cell r="AF508">
            <v>0.61290322580645162</v>
          </cell>
          <cell r="AG508">
            <v>1.7333333333333334</v>
          </cell>
          <cell r="AH508">
            <v>2.193548387096774</v>
          </cell>
          <cell r="AI508">
            <v>2.3870967741935485</v>
          </cell>
          <cell r="AJ508">
            <v>3.0357142857142856</v>
          </cell>
          <cell r="AK508">
            <v>2.935483870967742</v>
          </cell>
          <cell r="AL508">
            <v>3.0333333333333332</v>
          </cell>
          <cell r="AM508">
            <v>3</v>
          </cell>
          <cell r="AN508">
            <v>2.8</v>
          </cell>
          <cell r="AO508">
            <v>2.612903225806452</v>
          </cell>
          <cell r="AP508">
            <v>1.903225806451613</v>
          </cell>
          <cell r="AQ508">
            <v>3</v>
          </cell>
          <cell r="AR508">
            <v>1.6774193548387097</v>
          </cell>
          <cell r="AS508">
            <v>1.4666666666666668</v>
          </cell>
          <cell r="AT508">
            <v>1.096774193548387</v>
          </cell>
          <cell r="AU508">
            <v>2.6451612903225805</v>
          </cell>
          <cell r="AV508">
            <v>3</v>
          </cell>
          <cell r="AW508">
            <v>1.6129032258064515</v>
          </cell>
          <cell r="AY508">
            <v>1.3870967741935485</v>
          </cell>
          <cell r="AZ508">
            <v>2.2333333333333334</v>
          </cell>
        </row>
        <row r="509">
          <cell r="C509" t="str">
            <v>LUK / Fitchburg / 27 Myrtle Ave 3</v>
          </cell>
          <cell r="D509" t="str">
            <v>South Central Area Office</v>
          </cell>
          <cell r="E509">
            <v>6.4516129032258063E-2</v>
          </cell>
          <cell r="F509">
            <v>0.87096774193548387</v>
          </cell>
          <cell r="I509">
            <v>3.3333333333333333E-2</v>
          </cell>
          <cell r="J509">
            <v>6.4516129032258063E-2</v>
          </cell>
          <cell r="L509">
            <v>7.1428571428571425E-2</v>
          </cell>
          <cell r="Q509">
            <v>3.2258064516129031E-2</v>
          </cell>
          <cell r="U509">
            <v>0.13333333333333333</v>
          </cell>
          <cell r="AB509">
            <v>0.13333333333333333</v>
          </cell>
          <cell r="AG509">
            <v>0.33333333333333331</v>
          </cell>
          <cell r="AH509">
            <v>0.77419354838709675</v>
          </cell>
          <cell r="AI509">
            <v>1</v>
          </cell>
          <cell r="AJ509">
            <v>1.2142857142857142</v>
          </cell>
          <cell r="AK509">
            <v>1.129032258064516</v>
          </cell>
          <cell r="AL509">
            <v>1</v>
          </cell>
          <cell r="AM509">
            <v>1</v>
          </cell>
          <cell r="AN509">
            <v>1.1000000000000001</v>
          </cell>
          <cell r="AO509">
            <v>1</v>
          </cell>
          <cell r="AP509">
            <v>1</v>
          </cell>
          <cell r="AQ509">
            <v>0.5</v>
          </cell>
          <cell r="AR509">
            <v>1</v>
          </cell>
          <cell r="AS509">
            <v>0.83333333333333337</v>
          </cell>
          <cell r="AT509">
            <v>3.2258064516129031E-2</v>
          </cell>
          <cell r="AV509">
            <v>7.1428571428571425E-2</v>
          </cell>
        </row>
        <row r="510">
          <cell r="C510" t="str">
            <v>LUK / Fitchburg / 27 Myrtle Ave 4</v>
          </cell>
          <cell r="D510" t="str">
            <v>Worcester East Area Office</v>
          </cell>
          <cell r="E510">
            <v>2</v>
          </cell>
          <cell r="F510">
            <v>3.225806451612903</v>
          </cell>
          <cell r="G510">
            <v>1.7</v>
          </cell>
          <cell r="H510">
            <v>0.54838709677419351</v>
          </cell>
          <cell r="I510">
            <v>1.9333333333333333</v>
          </cell>
          <cell r="J510">
            <v>1.064516129032258</v>
          </cell>
          <cell r="K510">
            <v>1.032258064516129</v>
          </cell>
          <cell r="L510">
            <v>0.8214285714285714</v>
          </cell>
          <cell r="M510">
            <v>1</v>
          </cell>
          <cell r="N510">
            <v>1.4666666666666668</v>
          </cell>
          <cell r="O510">
            <v>1.935483870967742</v>
          </cell>
          <cell r="P510">
            <v>1.8333333333333335</v>
          </cell>
          <cell r="Q510">
            <v>2.258064516129032</v>
          </cell>
          <cell r="R510">
            <v>2.064516129032258</v>
          </cell>
          <cell r="S510">
            <v>2</v>
          </cell>
          <cell r="T510">
            <v>2.032258064516129</v>
          </cell>
          <cell r="U510">
            <v>2.1333333333333333</v>
          </cell>
          <cell r="V510">
            <v>2.064516129032258</v>
          </cell>
          <cell r="W510">
            <v>2.032258064516129</v>
          </cell>
          <cell r="X510">
            <v>2.2758620689655173</v>
          </cell>
          <cell r="Y510">
            <v>2.064516129032258</v>
          </cell>
          <cell r="Z510">
            <v>2</v>
          </cell>
          <cell r="AA510">
            <v>1.7741935483870968</v>
          </cell>
          <cell r="AB510">
            <v>1.8666666666666667</v>
          </cell>
          <cell r="AC510">
            <v>2.4193548387096775</v>
          </cell>
          <cell r="AD510">
            <v>2.0645161290322585</v>
          </cell>
          <cell r="AE510">
            <v>1.7333333333333334</v>
          </cell>
          <cell r="AF510">
            <v>1.7096774193548387</v>
          </cell>
          <cell r="AG510">
            <v>1</v>
          </cell>
          <cell r="AH510">
            <v>1.096774193548387</v>
          </cell>
          <cell r="AI510">
            <v>1.903225806451613</v>
          </cell>
          <cell r="AJ510">
            <v>1.1071428571428572</v>
          </cell>
          <cell r="AK510">
            <v>1.161290322580645</v>
          </cell>
          <cell r="AL510">
            <v>1.4666666666666668</v>
          </cell>
          <cell r="AM510">
            <v>2.096774193548387</v>
          </cell>
          <cell r="AN510">
            <v>2.1333333333333333</v>
          </cell>
          <cell r="AO510">
            <v>1.6451612903225807</v>
          </cell>
          <cell r="AP510">
            <v>2.4838709677419355</v>
          </cell>
          <cell r="AQ510">
            <v>1.9666666666666668</v>
          </cell>
          <cell r="AR510">
            <v>1.7741935483870968</v>
          </cell>
          <cell r="AS510">
            <v>0.26666666666666666</v>
          </cell>
          <cell r="AT510">
            <v>2.064516129032258</v>
          </cell>
          <cell r="AU510">
            <v>2.161290322580645</v>
          </cell>
          <cell r="AV510">
            <v>2.8214285714285716</v>
          </cell>
          <cell r="AW510">
            <v>3</v>
          </cell>
          <cell r="AX510">
            <v>2.8333333333333335</v>
          </cell>
          <cell r="AY510">
            <v>1.2580645161290323</v>
          </cell>
          <cell r="AZ510">
            <v>1.7</v>
          </cell>
        </row>
        <row r="511">
          <cell r="C511" t="str">
            <v>LUK / Fitchburg / 27 Myrtle Ave 5</v>
          </cell>
          <cell r="D511" t="str">
            <v>Worcester West Area Office</v>
          </cell>
          <cell r="E511">
            <v>1.7419354838709675</v>
          </cell>
          <cell r="F511">
            <v>1.5161290322580645</v>
          </cell>
          <cell r="G511">
            <v>2.1666666666666665</v>
          </cell>
          <cell r="H511">
            <v>1.903225806451613</v>
          </cell>
          <cell r="I511">
            <v>1.0333333333333334</v>
          </cell>
          <cell r="J511">
            <v>2</v>
          </cell>
          <cell r="K511">
            <v>1.8064516129032255</v>
          </cell>
          <cell r="L511">
            <v>2.0714285714285712</v>
          </cell>
          <cell r="M511">
            <v>2</v>
          </cell>
          <cell r="N511">
            <v>2.0666666666666664</v>
          </cell>
          <cell r="O511">
            <v>2</v>
          </cell>
          <cell r="P511">
            <v>1.9666666666666668</v>
          </cell>
          <cell r="Q511">
            <v>1.7096774193548385</v>
          </cell>
          <cell r="R511">
            <v>1.4838709677419355</v>
          </cell>
          <cell r="S511">
            <v>2.1</v>
          </cell>
          <cell r="T511">
            <v>1.7419354838709677</v>
          </cell>
          <cell r="U511">
            <v>2.0333333333333332</v>
          </cell>
          <cell r="V511">
            <v>2</v>
          </cell>
          <cell r="W511">
            <v>2.129032258064516</v>
          </cell>
          <cell r="X511">
            <v>2</v>
          </cell>
          <cell r="Y511">
            <v>2.096774193548387</v>
          </cell>
          <cell r="Z511">
            <v>1.8333333333333333</v>
          </cell>
          <cell r="AA511">
            <v>2</v>
          </cell>
          <cell r="AB511">
            <v>2</v>
          </cell>
          <cell r="AC511">
            <v>1.6451612903225805</v>
          </cell>
          <cell r="AD511">
            <v>1.4193548387096775</v>
          </cell>
          <cell r="AE511">
            <v>2</v>
          </cell>
          <cell r="AF511">
            <v>1.903225806451613</v>
          </cell>
          <cell r="AG511">
            <v>1</v>
          </cell>
          <cell r="AH511">
            <v>1</v>
          </cell>
          <cell r="AI511">
            <v>1</v>
          </cell>
          <cell r="AJ511">
            <v>0.35714285714285715</v>
          </cell>
          <cell r="AL511">
            <v>0.2</v>
          </cell>
          <cell r="AM511">
            <v>1</v>
          </cell>
          <cell r="AN511">
            <v>0.83333333333333337</v>
          </cell>
          <cell r="AO511">
            <v>0.22580645161290322</v>
          </cell>
          <cell r="AP511">
            <v>1.2258064516129032</v>
          </cell>
          <cell r="AQ511">
            <v>1</v>
          </cell>
          <cell r="AR511">
            <v>1.7419354838709675</v>
          </cell>
          <cell r="AS511">
            <v>1.2</v>
          </cell>
          <cell r="AT511">
            <v>1</v>
          </cell>
          <cell r="AU511">
            <v>1</v>
          </cell>
          <cell r="AV511">
            <v>0.85714285714285721</v>
          </cell>
          <cell r="AW511">
            <v>0.67741935483870974</v>
          </cell>
          <cell r="AX511">
            <v>1</v>
          </cell>
          <cell r="AY511">
            <v>1</v>
          </cell>
          <cell r="AZ511">
            <v>0.9</v>
          </cell>
        </row>
        <row r="512">
          <cell r="C512" t="str">
            <v>LUK / Fitchburg / 27 Myrtle Ave 6</v>
          </cell>
          <cell r="D512" t="str">
            <v>(blank)</v>
          </cell>
          <cell r="G512">
            <v>3.3333333333333333E-2</v>
          </cell>
        </row>
        <row r="513">
          <cell r="C513" t="str">
            <v>LUK / Fitchburg / 846 Westminster 1</v>
          </cell>
          <cell r="D513" t="str">
            <v>North Central Area Office</v>
          </cell>
          <cell r="AP513">
            <v>0.19354838709677419</v>
          </cell>
          <cell r="AQ513">
            <v>2.8333333333333335</v>
          </cell>
          <cell r="AR513">
            <v>3.7419354838709671</v>
          </cell>
          <cell r="AS513">
            <v>3.7666666666666666</v>
          </cell>
          <cell r="AT513">
            <v>3.290322580645161</v>
          </cell>
          <cell r="AU513">
            <v>1.6774193548387097</v>
          </cell>
          <cell r="AV513">
            <v>2.3214285714285712</v>
          </cell>
          <cell r="AW513">
            <v>4.709677419354839</v>
          </cell>
          <cell r="AX513">
            <v>4.9000000000000004</v>
          </cell>
          <cell r="AY513">
            <v>3.8064516129032255</v>
          </cell>
          <cell r="AZ513">
            <v>3.2</v>
          </cell>
        </row>
        <row r="514">
          <cell r="C514" t="str">
            <v>LUK / Fitchburg / 846 Westminster 2</v>
          </cell>
          <cell r="D514" t="str">
            <v>South Central Area Office</v>
          </cell>
          <cell r="AT514">
            <v>3.2258064516129031E-2</v>
          </cell>
          <cell r="AW514">
            <v>3.2258064516129031E-2</v>
          </cell>
          <cell r="AX514">
            <v>0.1</v>
          </cell>
        </row>
        <row r="515">
          <cell r="C515" t="str">
            <v>LUK / Fitchburg / 846 Westminster 3</v>
          </cell>
          <cell r="D515" t="str">
            <v>Worcester East Area Office</v>
          </cell>
          <cell r="AQ515">
            <v>0.1</v>
          </cell>
          <cell r="AR515">
            <v>0.64516129032258063</v>
          </cell>
          <cell r="AS515">
            <v>0.73333333333333339</v>
          </cell>
          <cell r="AT515">
            <v>1</v>
          </cell>
          <cell r="AU515">
            <v>1.3548387096774195</v>
          </cell>
          <cell r="AV515">
            <v>2.8571428571428572</v>
          </cell>
          <cell r="AW515">
            <v>1</v>
          </cell>
          <cell r="AX515">
            <v>1.6</v>
          </cell>
          <cell r="AY515">
            <v>2.193548387096774</v>
          </cell>
          <cell r="AZ515">
            <v>1.6333333333333335</v>
          </cell>
        </row>
        <row r="516">
          <cell r="C516" t="str">
            <v>LUK / Fitchburg / 846 Westminster 4</v>
          </cell>
          <cell r="D516" t="str">
            <v>Worcester West Area Office</v>
          </cell>
          <cell r="AP516">
            <v>0.32258064516129031</v>
          </cell>
          <cell r="AQ516">
            <v>1.9333333333333333</v>
          </cell>
          <cell r="AR516">
            <v>1.3870967741935485</v>
          </cell>
          <cell r="AS516">
            <v>1</v>
          </cell>
          <cell r="AT516">
            <v>1.096774193548387</v>
          </cell>
          <cell r="AU516">
            <v>2.032258064516129</v>
          </cell>
          <cell r="AV516">
            <v>1.1428571428571428</v>
          </cell>
          <cell r="AW516">
            <v>2</v>
          </cell>
          <cell r="AX516">
            <v>1.7666666666666668</v>
          </cell>
          <cell r="AY516">
            <v>2.032258064516129</v>
          </cell>
          <cell r="AZ516">
            <v>1.8666666666666667</v>
          </cell>
        </row>
        <row r="517">
          <cell r="C517" t="str">
            <v>LUK / Fitchburg / 846 Westminster 5</v>
          </cell>
          <cell r="D517" t="str">
            <v>(blank)</v>
          </cell>
          <cell r="AZ517">
            <v>0.2</v>
          </cell>
        </row>
        <row r="518">
          <cell r="C518" t="str">
            <v>NFI / Arlington /23 Maple St 1</v>
          </cell>
          <cell r="D518" t="str">
            <v>Arlington Area Office</v>
          </cell>
          <cell r="G518">
            <v>1.8333333333333335</v>
          </cell>
          <cell r="H518">
            <v>1.7096774193548387</v>
          </cell>
          <cell r="I518">
            <v>1.8</v>
          </cell>
          <cell r="J518">
            <v>1.9032258064516128</v>
          </cell>
          <cell r="K518">
            <v>1.7096774193548387</v>
          </cell>
          <cell r="L518">
            <v>1.6785714285714286</v>
          </cell>
          <cell r="M518">
            <v>1.6774193548387095</v>
          </cell>
          <cell r="N518">
            <v>1.6</v>
          </cell>
          <cell r="O518">
            <v>1.9354838709677418</v>
          </cell>
          <cell r="P518">
            <v>1.8</v>
          </cell>
          <cell r="Q518">
            <v>1.935483870967742</v>
          </cell>
          <cell r="R518">
            <v>2</v>
          </cell>
          <cell r="S518">
            <v>1.3333333333333335</v>
          </cell>
          <cell r="T518">
            <v>1</v>
          </cell>
          <cell r="U518">
            <v>1.5333333333333334</v>
          </cell>
          <cell r="V518">
            <v>1.3225806451612903</v>
          </cell>
          <cell r="W518">
            <v>1.8064516129032258</v>
          </cell>
          <cell r="X518">
            <v>1.896551724137931</v>
          </cell>
          <cell r="Y518">
            <v>2.193548387096774</v>
          </cell>
          <cell r="Z518">
            <v>1.7</v>
          </cell>
          <cell r="AA518">
            <v>2</v>
          </cell>
          <cell r="AB518">
            <v>2</v>
          </cell>
          <cell r="AC518">
            <v>1.3870967741935483</v>
          </cell>
          <cell r="AD518">
            <v>2.129032258064516</v>
          </cell>
          <cell r="AE518">
            <v>2.0666666666666669</v>
          </cell>
          <cell r="AF518">
            <v>2.225806451612903</v>
          </cell>
          <cell r="AG518">
            <v>2.0333333333333332</v>
          </cell>
          <cell r="AH518">
            <v>1.7419354838709675</v>
          </cell>
          <cell r="AI518">
            <v>1.7096774193548387</v>
          </cell>
          <cell r="AJ518">
            <v>1.25</v>
          </cell>
          <cell r="AK518">
            <v>1.8387096774193548</v>
          </cell>
          <cell r="AL518">
            <v>2</v>
          </cell>
          <cell r="AM518">
            <v>2</v>
          </cell>
          <cell r="AN518">
            <v>2.1</v>
          </cell>
          <cell r="AO518">
            <v>2</v>
          </cell>
          <cell r="AP518">
            <v>1.6451612903225805</v>
          </cell>
          <cell r="AQ518">
            <v>1.7666666666666666</v>
          </cell>
          <cell r="AR518">
            <v>1.8709677419354838</v>
          </cell>
          <cell r="AS518">
            <v>2.333333333333333</v>
          </cell>
          <cell r="AT518">
            <v>1.9677419354838708</v>
          </cell>
          <cell r="AU518">
            <v>1.9032258064516128</v>
          </cell>
          <cell r="AV518">
            <v>2.3571428571428572</v>
          </cell>
          <cell r="AW518">
            <v>2.5483870967741935</v>
          </cell>
          <cell r="AX518">
            <v>1.8</v>
          </cell>
          <cell r="AY518">
            <v>1.4193548387096775</v>
          </cell>
          <cell r="AZ518">
            <v>2.0333333333333332</v>
          </cell>
        </row>
        <row r="519">
          <cell r="C519" t="str">
            <v>NFI / Arlington /23 Maple St 2</v>
          </cell>
          <cell r="D519" t="str">
            <v>Cambridge Area Office</v>
          </cell>
          <cell r="G519">
            <v>1.5666666666666669</v>
          </cell>
          <cell r="H519">
            <v>1.6451612903225805</v>
          </cell>
          <cell r="I519">
            <v>1.9</v>
          </cell>
          <cell r="J519">
            <v>1.8387096774193548</v>
          </cell>
          <cell r="K519">
            <v>1.8064516129032258</v>
          </cell>
          <cell r="L519">
            <v>1.8928571428571428</v>
          </cell>
          <cell r="M519">
            <v>1.6129032258064515</v>
          </cell>
          <cell r="N519">
            <v>2</v>
          </cell>
          <cell r="O519">
            <v>1.7096774193548387</v>
          </cell>
          <cell r="P519">
            <v>0.86666666666666659</v>
          </cell>
          <cell r="Q519">
            <v>1.3870967741935485</v>
          </cell>
          <cell r="R519">
            <v>1.8064516129032258</v>
          </cell>
          <cell r="S519">
            <v>0.56666666666666665</v>
          </cell>
          <cell r="T519">
            <v>0.5161290322580645</v>
          </cell>
          <cell r="U519">
            <v>1.7666666666666666</v>
          </cell>
          <cell r="V519">
            <v>1.6129032258064515</v>
          </cell>
          <cell r="W519">
            <v>1.6774193548387095</v>
          </cell>
          <cell r="X519">
            <v>2</v>
          </cell>
          <cell r="Y519">
            <v>1.7741935483870965</v>
          </cell>
          <cell r="Z519">
            <v>1.6333333333333333</v>
          </cell>
          <cell r="AA519">
            <v>1.870967741935484</v>
          </cell>
          <cell r="AB519">
            <v>1.6333333333333333</v>
          </cell>
          <cell r="AC519">
            <v>2</v>
          </cell>
          <cell r="AD519">
            <v>0.77419354838709675</v>
          </cell>
          <cell r="AE519">
            <v>0.2</v>
          </cell>
          <cell r="AF519">
            <v>1.7419354838709675</v>
          </cell>
          <cell r="AG519">
            <v>2.0333333333333332</v>
          </cell>
          <cell r="AH519">
            <v>2</v>
          </cell>
          <cell r="AI519">
            <v>1.4838709677419355</v>
          </cell>
          <cell r="AJ519">
            <v>0.75</v>
          </cell>
          <cell r="AK519">
            <v>1.935483870967742</v>
          </cell>
          <cell r="AL519">
            <v>1.5666666666666667</v>
          </cell>
          <cell r="AM519">
            <v>1.741935483870968</v>
          </cell>
          <cell r="AN519">
            <v>1.4333333333333333</v>
          </cell>
          <cell r="AO519">
            <v>2</v>
          </cell>
          <cell r="AP519">
            <v>1.7419354838709677</v>
          </cell>
          <cell r="AQ519">
            <v>0.8666666666666667</v>
          </cell>
          <cell r="AR519">
            <v>1.1935483870967742</v>
          </cell>
          <cell r="AS519">
            <v>1.2666666666666666</v>
          </cell>
          <cell r="AT519">
            <v>1.4516129032258065</v>
          </cell>
          <cell r="AU519">
            <v>1.7096774193548387</v>
          </cell>
          <cell r="AV519">
            <v>2</v>
          </cell>
          <cell r="AW519">
            <v>1.8064516129032258</v>
          </cell>
          <cell r="AX519">
            <v>1.8</v>
          </cell>
          <cell r="AY519">
            <v>1.7741935483870968</v>
          </cell>
          <cell r="AZ519">
            <v>1.7333333333333334</v>
          </cell>
        </row>
        <row r="520">
          <cell r="C520" t="str">
            <v>NFI / Arlington /23 Maple St 3</v>
          </cell>
          <cell r="D520" t="str">
            <v>Cambridge Fam &amp; Child Srvcs (Adop)</v>
          </cell>
          <cell r="AR520">
            <v>0.41935483870967744</v>
          </cell>
          <cell r="AS520">
            <v>1</v>
          </cell>
          <cell r="AT520">
            <v>0.32258064516129031</v>
          </cell>
        </row>
        <row r="521">
          <cell r="C521" t="str">
            <v>NFI / Arlington /23 Maple St 4</v>
          </cell>
          <cell r="D521" t="str">
            <v>Coastal Area Office</v>
          </cell>
          <cell r="N521">
            <v>0.1</v>
          </cell>
          <cell r="O521">
            <v>6.4516129032258063E-2</v>
          </cell>
          <cell r="S521">
            <v>0.13333333333333333</v>
          </cell>
        </row>
        <row r="522">
          <cell r="C522" t="str">
            <v>NFI / Arlington /23 Maple St 5</v>
          </cell>
          <cell r="D522" t="str">
            <v>Framingham Area Office</v>
          </cell>
          <cell r="I522">
            <v>3.3333333333333333E-2</v>
          </cell>
          <cell r="M522">
            <v>0.41935483870967738</v>
          </cell>
          <cell r="R522">
            <v>0.12903225806451613</v>
          </cell>
          <cell r="T522">
            <v>0.38709677419354838</v>
          </cell>
          <cell r="U522">
            <v>1</v>
          </cell>
          <cell r="V522">
            <v>0.93548387096774199</v>
          </cell>
          <cell r="W522">
            <v>0.5161290322580645</v>
          </cell>
          <cell r="Z522">
            <v>0.26666666666666666</v>
          </cell>
          <cell r="AE522">
            <v>3.3333333333333333E-2</v>
          </cell>
          <cell r="AH522">
            <v>3.2258064516129031E-2</v>
          </cell>
          <cell r="AJ522">
            <v>3.5714285714285712E-2</v>
          </cell>
          <cell r="AK522">
            <v>3.2258064516129031E-2</v>
          </cell>
          <cell r="AN522">
            <v>6.6666666666666666E-2</v>
          </cell>
          <cell r="AX522">
            <v>0.13333333333333333</v>
          </cell>
          <cell r="AY522">
            <v>0.22580645161290322</v>
          </cell>
        </row>
        <row r="523">
          <cell r="C523" t="str">
            <v>NFI / Arlington /23 Maple St 6</v>
          </cell>
          <cell r="D523" t="str">
            <v>Greenfield Area Office</v>
          </cell>
          <cell r="AD523">
            <v>0.16129032258064516</v>
          </cell>
          <cell r="AE523">
            <v>3.3333333333333333E-2</v>
          </cell>
        </row>
        <row r="524">
          <cell r="C524" t="str">
            <v>NFI / Arlington /23 Maple St 7</v>
          </cell>
          <cell r="D524" t="str">
            <v>Lynn Area Office</v>
          </cell>
          <cell r="AO524">
            <v>0.967741935483871</v>
          </cell>
          <cell r="AP524">
            <v>0.83870967741935487</v>
          </cell>
        </row>
        <row r="525">
          <cell r="C525" t="str">
            <v>NFI / Arlington /23 Maple St 8</v>
          </cell>
          <cell r="D525" t="str">
            <v>Malden Area Office</v>
          </cell>
          <cell r="G525">
            <v>0.8666666666666667</v>
          </cell>
          <cell r="H525">
            <v>1.7419354838709677</v>
          </cell>
          <cell r="I525">
            <v>1.8666666666666667</v>
          </cell>
          <cell r="J525">
            <v>1.8064516129032258</v>
          </cell>
          <cell r="K525">
            <v>1.9032258064516128</v>
          </cell>
          <cell r="L525">
            <v>1.5357142857142856</v>
          </cell>
          <cell r="M525">
            <v>1.5161290322580645</v>
          </cell>
          <cell r="N525">
            <v>2</v>
          </cell>
          <cell r="O525">
            <v>2</v>
          </cell>
          <cell r="P525">
            <v>2.9</v>
          </cell>
          <cell r="Q525">
            <v>2.064516129032258</v>
          </cell>
          <cell r="R525">
            <v>1.7419354838709675</v>
          </cell>
          <cell r="S525">
            <v>1.7666666666666666</v>
          </cell>
          <cell r="T525">
            <v>1.2903225806451613</v>
          </cell>
          <cell r="U525">
            <v>0.96666666666666667</v>
          </cell>
          <cell r="V525">
            <v>1</v>
          </cell>
          <cell r="W525">
            <v>1.5483870967741935</v>
          </cell>
          <cell r="X525">
            <v>2</v>
          </cell>
          <cell r="Y525">
            <v>1.3548387096774195</v>
          </cell>
          <cell r="Z525">
            <v>1.7</v>
          </cell>
          <cell r="AA525">
            <v>1.7741935483870965</v>
          </cell>
          <cell r="AB525">
            <v>1.6</v>
          </cell>
          <cell r="AC525">
            <v>1.967741935483871</v>
          </cell>
          <cell r="AD525">
            <v>0.45161290322580644</v>
          </cell>
          <cell r="AF525">
            <v>1.4193548387096775</v>
          </cell>
          <cell r="AG525">
            <v>1.4</v>
          </cell>
          <cell r="AH525">
            <v>1.129032258064516</v>
          </cell>
          <cell r="AI525">
            <v>1.7096774193548385</v>
          </cell>
          <cell r="AJ525">
            <v>2</v>
          </cell>
          <cell r="AK525">
            <v>1.838709677419355</v>
          </cell>
          <cell r="AL525">
            <v>1.7</v>
          </cell>
          <cell r="AM525">
            <v>2</v>
          </cell>
          <cell r="AN525">
            <v>1.7</v>
          </cell>
          <cell r="AO525">
            <v>0.967741935483871</v>
          </cell>
          <cell r="AP525">
            <v>0.64516129032258063</v>
          </cell>
          <cell r="AQ525">
            <v>2</v>
          </cell>
          <cell r="AR525">
            <v>1.4193548387096775</v>
          </cell>
          <cell r="AS525">
            <v>1</v>
          </cell>
          <cell r="AT525">
            <v>1.4516129032258065</v>
          </cell>
          <cell r="AU525">
            <v>1.7096774193548385</v>
          </cell>
          <cell r="AV525">
            <v>1.0357142857142858</v>
          </cell>
          <cell r="AW525">
            <v>1.064516129032258</v>
          </cell>
          <cell r="AX525">
            <v>2</v>
          </cell>
          <cell r="AY525">
            <v>2</v>
          </cell>
          <cell r="AZ525">
            <v>1.6</v>
          </cell>
        </row>
        <row r="526">
          <cell r="C526" t="str">
            <v>NFI / Arlington /23 Maple St 9</v>
          </cell>
          <cell r="D526" t="str">
            <v>Plymouth Area Office</v>
          </cell>
          <cell r="M526">
            <v>9.6774193548387094E-2</v>
          </cell>
        </row>
        <row r="527">
          <cell r="C527" t="str">
            <v>NFI / Arlington /23 Maple St 10</v>
          </cell>
          <cell r="D527" t="str">
            <v>South Central Area Office</v>
          </cell>
          <cell r="AG527">
            <v>6.6666666666666666E-2</v>
          </cell>
          <cell r="AJ527">
            <v>0.14285714285714285</v>
          </cell>
        </row>
        <row r="528">
          <cell r="C528" t="str">
            <v>Old Colony Y/Brockton/917R Montello 1</v>
          </cell>
          <cell r="D528" t="str">
            <v>Brockton Area Office</v>
          </cell>
          <cell r="E528">
            <v>8.0967741935483861</v>
          </cell>
          <cell r="F528">
            <v>8.1612903225806441</v>
          </cell>
          <cell r="G528">
            <v>9.1666666666666661</v>
          </cell>
          <cell r="H528">
            <v>8.5806451612903238</v>
          </cell>
          <cell r="I528">
            <v>9.9</v>
          </cell>
          <cell r="J528">
            <v>10.580645161290322</v>
          </cell>
          <cell r="K528">
            <v>11.193548387096774</v>
          </cell>
          <cell r="L528">
            <v>10.75</v>
          </cell>
          <cell r="M528">
            <v>12.258064516129034</v>
          </cell>
          <cell r="N528">
            <v>12.1</v>
          </cell>
          <cell r="O528">
            <v>11.32258064516129</v>
          </cell>
          <cell r="P528">
            <v>15.033333333333335</v>
          </cell>
          <cell r="Q528">
            <v>12.161290322580642</v>
          </cell>
          <cell r="R528">
            <v>9.6774193548387082</v>
          </cell>
          <cell r="S528">
            <v>9.8333333333333339</v>
          </cell>
          <cell r="T528">
            <v>9.9354838709677402</v>
          </cell>
          <cell r="U528">
            <v>11.6</v>
          </cell>
          <cell r="V528">
            <v>10.96774193548387</v>
          </cell>
          <cell r="W528">
            <v>10.258064516129032</v>
          </cell>
          <cell r="X528">
            <v>9.3793103448275854</v>
          </cell>
          <cell r="Y528">
            <v>9.9677419354838719</v>
          </cell>
          <cell r="Z528">
            <v>10.6</v>
          </cell>
          <cell r="AA528">
            <v>11.516129032258066</v>
          </cell>
          <cell r="AB528">
            <v>9.2666666666666657</v>
          </cell>
          <cell r="AC528">
            <v>9.7096774193548381</v>
          </cell>
          <cell r="AD528">
            <v>9.8064516129032278</v>
          </cell>
          <cell r="AE528">
            <v>11.433333333333334</v>
          </cell>
          <cell r="AF528">
            <v>11.806451612903226</v>
          </cell>
          <cell r="AG528">
            <v>10.266666666666666</v>
          </cell>
          <cell r="AH528">
            <v>11.419354838709678</v>
          </cell>
          <cell r="AI528">
            <v>11.193548387096776</v>
          </cell>
          <cell r="AJ528">
            <v>9.4642857142857153</v>
          </cell>
          <cell r="AK528">
            <v>9.2258064516129057</v>
          </cell>
          <cell r="AL528">
            <v>9.1</v>
          </cell>
          <cell r="AM528">
            <v>9.5806451612903238</v>
          </cell>
          <cell r="AN528">
            <v>10.3</v>
          </cell>
          <cell r="AO528">
            <v>8.3548387096774199</v>
          </cell>
          <cell r="AP528">
            <v>6.0967741935483861</v>
          </cell>
          <cell r="AQ528">
            <v>8.0666666666666664</v>
          </cell>
          <cell r="AR528">
            <v>7</v>
          </cell>
          <cell r="AS528">
            <v>5.0999999999999996</v>
          </cell>
          <cell r="AT528">
            <v>7.612903225806452</v>
          </cell>
          <cell r="AU528">
            <v>9.5161290322580641</v>
          </cell>
          <cell r="AV528">
            <v>10.142857142857146</v>
          </cell>
          <cell r="AW528">
            <v>10.032258064516128</v>
          </cell>
          <cell r="AX528">
            <v>8.4666666666666668</v>
          </cell>
          <cell r="AY528">
            <v>9.4838709677419359</v>
          </cell>
          <cell r="AZ528">
            <v>7.6333333333333337</v>
          </cell>
        </row>
        <row r="529">
          <cell r="C529" t="str">
            <v>Old Colony Y/Brockton/917R Montello 2</v>
          </cell>
          <cell r="D529" t="str">
            <v>Coastal Area Office</v>
          </cell>
          <cell r="AL529">
            <v>0.26666666666666666</v>
          </cell>
          <cell r="AO529">
            <v>0.80645161290322576</v>
          </cell>
          <cell r="AP529">
            <v>0.64516129032258063</v>
          </cell>
          <cell r="AQ529">
            <v>0.7</v>
          </cell>
        </row>
        <row r="530">
          <cell r="C530" t="str">
            <v>Old Colony Y/Brockton/917R Montello 3</v>
          </cell>
          <cell r="D530" t="str">
            <v>Fall River Area Office</v>
          </cell>
          <cell r="O530">
            <v>0.22580645161290322</v>
          </cell>
          <cell r="P530">
            <v>0.1</v>
          </cell>
          <cell r="Q530">
            <v>0.22580645161290322</v>
          </cell>
          <cell r="R530">
            <v>1</v>
          </cell>
          <cell r="S530">
            <v>1</v>
          </cell>
          <cell r="T530">
            <v>0.58064516129032262</v>
          </cell>
          <cell r="V530">
            <v>6.4516129032258063E-2</v>
          </cell>
          <cell r="Y530">
            <v>3.2258064516129031E-2</v>
          </cell>
          <cell r="Z530">
            <v>0.3</v>
          </cell>
          <cell r="AB530">
            <v>0.33333333333333337</v>
          </cell>
          <cell r="AC530">
            <v>1</v>
          </cell>
          <cell r="AD530">
            <v>1.096774193548387</v>
          </cell>
          <cell r="AE530">
            <v>0.3</v>
          </cell>
          <cell r="AX530">
            <v>3.3333333333333333E-2</v>
          </cell>
          <cell r="AY530">
            <v>0.35483870967741937</v>
          </cell>
          <cell r="AZ530">
            <v>0.3</v>
          </cell>
        </row>
        <row r="531">
          <cell r="C531" t="str">
            <v>Old Colony Y/Brockton/917R Montello 4</v>
          </cell>
          <cell r="D531" t="str">
            <v>New Bedford Area Office</v>
          </cell>
          <cell r="M531">
            <v>3.2258064516129031E-2</v>
          </cell>
          <cell r="Z531">
            <v>0.3666666666666667</v>
          </cell>
          <cell r="AB531">
            <v>0.13333333333333333</v>
          </cell>
          <cell r="AC531">
            <v>0.93548387096774188</v>
          </cell>
          <cell r="AJ531">
            <v>7.1428571428571425E-2</v>
          </cell>
          <cell r="AN531">
            <v>0.13333333333333333</v>
          </cell>
          <cell r="AO531">
            <v>9.6774193548387094E-2</v>
          </cell>
          <cell r="AP531">
            <v>1.1612903225806452</v>
          </cell>
          <cell r="AQ531">
            <v>1.2666666666666666</v>
          </cell>
          <cell r="AR531">
            <v>0.77419354838709675</v>
          </cell>
          <cell r="AS531">
            <v>0.76666666666666672</v>
          </cell>
          <cell r="AY531">
            <v>0.83870967741935476</v>
          </cell>
          <cell r="AZ531">
            <v>1</v>
          </cell>
        </row>
        <row r="532">
          <cell r="C532" t="str">
            <v>Old Colony Y/Brockton/917R Montello 5</v>
          </cell>
          <cell r="D532" t="str">
            <v>Plymouth Area Office</v>
          </cell>
          <cell r="E532">
            <v>0.22580645161290322</v>
          </cell>
          <cell r="F532">
            <v>1.032258064516129</v>
          </cell>
          <cell r="G532">
            <v>1</v>
          </cell>
          <cell r="H532">
            <v>1.8387096774193548</v>
          </cell>
          <cell r="I532">
            <v>1.9</v>
          </cell>
          <cell r="J532">
            <v>0.45161290322580644</v>
          </cell>
          <cell r="N532">
            <v>0.33333333333333331</v>
          </cell>
          <cell r="T532">
            <v>0.32258064516129031</v>
          </cell>
          <cell r="AB532">
            <v>0.93333333333333335</v>
          </cell>
          <cell r="AC532">
            <v>9.6774193548387094E-2</v>
          </cell>
          <cell r="AD532">
            <v>0.16129032258064516</v>
          </cell>
          <cell r="AG532">
            <v>0.8</v>
          </cell>
          <cell r="AH532">
            <v>0.25806451612903225</v>
          </cell>
          <cell r="AJ532">
            <v>0.4642857142857143</v>
          </cell>
          <cell r="AK532">
            <v>0.61290322580645162</v>
          </cell>
          <cell r="AL532">
            <v>3.3333333333333333E-2</v>
          </cell>
          <cell r="AM532">
            <v>0.35483870967741937</v>
          </cell>
          <cell r="AN532">
            <v>0.1</v>
          </cell>
          <cell r="AO532">
            <v>1</v>
          </cell>
          <cell r="AP532">
            <v>0.35483870967741937</v>
          </cell>
          <cell r="AR532">
            <v>0.87096774193548387</v>
          </cell>
          <cell r="AS532">
            <v>0.76666666666666672</v>
          </cell>
          <cell r="AU532">
            <v>0.77419354838709675</v>
          </cell>
          <cell r="AV532">
            <v>1</v>
          </cell>
          <cell r="AW532">
            <v>1</v>
          </cell>
          <cell r="AX532">
            <v>1</v>
          </cell>
          <cell r="AY532">
            <v>0.58064516129032251</v>
          </cell>
          <cell r="AZ532">
            <v>0.76666666666666672</v>
          </cell>
        </row>
        <row r="533">
          <cell r="C533" t="str">
            <v>Old Colony Y/Brockton/917R Montello 6</v>
          </cell>
          <cell r="D533" t="str">
            <v>Solutions for Living (PAS SE)</v>
          </cell>
          <cell r="AK533">
            <v>0.93548387096774188</v>
          </cell>
          <cell r="AL533">
            <v>1</v>
          </cell>
          <cell r="AM533">
            <v>1</v>
          </cell>
          <cell r="AN533">
            <v>0.7</v>
          </cell>
        </row>
        <row r="534">
          <cell r="C534" t="str">
            <v>Old Colony Y/Brockton/917R Montello 7</v>
          </cell>
          <cell r="D534" t="str">
            <v>Taunton/Attleboro Area Office</v>
          </cell>
          <cell r="L534">
            <v>0.39285714285714285</v>
          </cell>
          <cell r="S534">
            <v>0.1</v>
          </cell>
          <cell r="T534">
            <v>0.32258064516129031</v>
          </cell>
          <cell r="V534">
            <v>0.61290322580645162</v>
          </cell>
          <cell r="W534">
            <v>0.87096774193548387</v>
          </cell>
          <cell r="X534">
            <v>0.17241379310344829</v>
          </cell>
          <cell r="Y534">
            <v>0.29032258064516125</v>
          </cell>
          <cell r="Z534">
            <v>0.3</v>
          </cell>
          <cell r="AI534">
            <v>0.16129032258064516</v>
          </cell>
          <cell r="AJ534">
            <v>0.21428571428571427</v>
          </cell>
          <cell r="AO534">
            <v>0.38709677419354838</v>
          </cell>
          <cell r="AP534">
            <v>0.967741935483871</v>
          </cell>
          <cell r="AQ534">
            <v>1.1333333333333333</v>
          </cell>
          <cell r="AR534">
            <v>0.5161290322580645</v>
          </cell>
          <cell r="AS534">
            <v>0.7</v>
          </cell>
          <cell r="AT534">
            <v>0.74193548387096775</v>
          </cell>
          <cell r="AU534">
            <v>0.64516129032258063</v>
          </cell>
          <cell r="AV534">
            <v>0.39285714285714285</v>
          </cell>
        </row>
        <row r="535">
          <cell r="C535" t="str">
            <v>Old Colony Y/Fall River/199 N. Main 1</v>
          </cell>
          <cell r="D535" t="str">
            <v>Brockton Area Office</v>
          </cell>
          <cell r="Y535">
            <v>3.2258064516129031E-2</v>
          </cell>
          <cell r="AC535">
            <v>0.35483870967741937</v>
          </cell>
        </row>
        <row r="536">
          <cell r="C536" t="str">
            <v>Old Colony Y/Fall River/199 N. Main 2</v>
          </cell>
          <cell r="D536" t="str">
            <v>Fall River Area Office</v>
          </cell>
          <cell r="I536">
            <v>0.7</v>
          </cell>
          <cell r="J536">
            <v>0.61290322580645162</v>
          </cell>
          <cell r="V536">
            <v>0.25806451612903225</v>
          </cell>
          <cell r="W536">
            <v>3.2258064516129031E-2</v>
          </cell>
          <cell r="X536">
            <v>3.4482758620689655E-2</v>
          </cell>
          <cell r="Y536">
            <v>0.16129032258064516</v>
          </cell>
          <cell r="Z536">
            <v>3.3333333333333333E-2</v>
          </cell>
        </row>
        <row r="537">
          <cell r="C537" t="str">
            <v>Old Colony Y/Fall River/199 N. Main 3</v>
          </cell>
          <cell r="D537" t="str">
            <v>New Bedford Area Office</v>
          </cell>
          <cell r="I537">
            <v>12.633333333333333</v>
          </cell>
          <cell r="J537">
            <v>10.806451612903228</v>
          </cell>
          <cell r="K537">
            <v>12.29032258064516</v>
          </cell>
          <cell r="L537">
            <v>12.821428571428573</v>
          </cell>
          <cell r="M537">
            <v>12.516129032258066</v>
          </cell>
          <cell r="N537">
            <v>12.9</v>
          </cell>
          <cell r="O537">
            <v>12.225806451612904</v>
          </cell>
          <cell r="P537">
            <v>14.033333333333333</v>
          </cell>
          <cell r="Q537">
            <v>12.35483870967742</v>
          </cell>
          <cell r="R537">
            <v>11.903225806451612</v>
          </cell>
          <cell r="S537">
            <v>13.533333333333331</v>
          </cell>
          <cell r="T537">
            <v>13.7741935483871</v>
          </cell>
          <cell r="U537">
            <v>12.833333333333334</v>
          </cell>
          <cell r="V537">
            <v>12.483870967741936</v>
          </cell>
          <cell r="W537">
            <v>13.096774193548386</v>
          </cell>
          <cell r="X537">
            <v>13.448275862068966</v>
          </cell>
          <cell r="Y537">
            <v>13.290322580645162</v>
          </cell>
          <cell r="Z537">
            <v>13.866666666666667</v>
          </cell>
          <cell r="AA537">
            <v>11.548387096774194</v>
          </cell>
          <cell r="AB537">
            <v>5.9</v>
          </cell>
          <cell r="AC537">
            <v>8.193548387096774</v>
          </cell>
          <cell r="AD537">
            <v>1.3225806451612903</v>
          </cell>
        </row>
        <row r="538">
          <cell r="C538" t="str">
            <v>Old Colony Y/Fall River/199 N. Main 4</v>
          </cell>
          <cell r="D538" t="str">
            <v>Plymouth Area Office</v>
          </cell>
          <cell r="I538">
            <v>6.6666666666666666E-2</v>
          </cell>
          <cell r="L538">
            <v>0.9642857142857143</v>
          </cell>
          <cell r="M538">
            <v>1</v>
          </cell>
          <cell r="N538">
            <v>1</v>
          </cell>
          <cell r="O538">
            <v>1</v>
          </cell>
        </row>
        <row r="539">
          <cell r="C539" t="str">
            <v>Old Colony Y/Fall River/199 N. Main 5</v>
          </cell>
          <cell r="D539" t="str">
            <v>Taunton/Attleboro Area Office</v>
          </cell>
          <cell r="Q539">
            <v>0.70967741935483875</v>
          </cell>
          <cell r="R539">
            <v>0.25806451612903225</v>
          </cell>
          <cell r="AD539">
            <v>0.25806451612903225</v>
          </cell>
        </row>
        <row r="540">
          <cell r="C540" t="str">
            <v>Old Colony Y/NewBedford/106 bullard 1</v>
          </cell>
          <cell r="D540" t="str">
            <v>Brockton Area Office</v>
          </cell>
          <cell r="AA540">
            <v>3.2258064516129031E-2</v>
          </cell>
          <cell r="AB540">
            <v>0.43333333333333335</v>
          </cell>
          <cell r="AC540">
            <v>1</v>
          </cell>
          <cell r="AD540">
            <v>1.193548387096774</v>
          </cell>
          <cell r="AE540">
            <v>1</v>
          </cell>
          <cell r="AF540">
            <v>0.41935483870967738</v>
          </cell>
          <cell r="AH540">
            <v>9.6774193548387094E-2</v>
          </cell>
          <cell r="AI540">
            <v>0.38709677419354838</v>
          </cell>
          <cell r="AK540">
            <v>9.6774193548387094E-2</v>
          </cell>
          <cell r="AM540">
            <v>3.2258064516129031E-2</v>
          </cell>
          <cell r="AO540">
            <v>0.29032258064516131</v>
          </cell>
          <cell r="AP540">
            <v>1</v>
          </cell>
          <cell r="AQ540">
            <v>1</v>
          </cell>
          <cell r="AR540">
            <v>1</v>
          </cell>
          <cell r="AS540">
            <v>3.3333333333333333E-2</v>
          </cell>
          <cell r="AY540">
            <v>0.45161290322580644</v>
          </cell>
          <cell r="AZ540">
            <v>1.0333333333333334</v>
          </cell>
        </row>
        <row r="541">
          <cell r="C541" t="str">
            <v>Old Colony Y/NewBedford/106 bullard 2</v>
          </cell>
          <cell r="D541" t="str">
            <v>Cape Cod Area Office</v>
          </cell>
          <cell r="AW541">
            <v>9.6774193548387094E-2</v>
          </cell>
          <cell r="AY541">
            <v>3.2258064516129031E-2</v>
          </cell>
        </row>
        <row r="542">
          <cell r="C542" t="str">
            <v>Old Colony Y/NewBedford/106 bullard 3</v>
          </cell>
          <cell r="D542" t="str">
            <v>Fall River Area Office</v>
          </cell>
          <cell r="AW542">
            <v>1</v>
          </cell>
          <cell r="AX542">
            <v>6.6666666666666666E-2</v>
          </cell>
        </row>
        <row r="543">
          <cell r="C543" t="str">
            <v>Old Colony Y/NewBedford/106 bullard 4</v>
          </cell>
          <cell r="D543" t="str">
            <v>New Bedford Area Office</v>
          </cell>
          <cell r="AA543">
            <v>1.935483870967742</v>
          </cell>
          <cell r="AB543">
            <v>7.3666666666666671</v>
          </cell>
          <cell r="AC543">
            <v>3.419354838709677</v>
          </cell>
          <cell r="AD543">
            <v>7.580645161290323</v>
          </cell>
          <cell r="AE543">
            <v>11.6</v>
          </cell>
          <cell r="AF543">
            <v>11.774193548387098</v>
          </cell>
          <cell r="AG543">
            <v>12.6</v>
          </cell>
          <cell r="AH543">
            <v>10.645161290322584</v>
          </cell>
          <cell r="AI543">
            <v>12.193548387096776</v>
          </cell>
          <cell r="AJ543">
            <v>12.642857142857144</v>
          </cell>
          <cell r="AK543">
            <v>12.483870967741936</v>
          </cell>
          <cell r="AL543">
            <v>13.333333333333334</v>
          </cell>
          <cell r="AM543">
            <v>13.645161290322578</v>
          </cell>
          <cell r="AN543">
            <v>14.866666666666665</v>
          </cell>
          <cell r="AO543">
            <v>13.064516129032258</v>
          </cell>
          <cell r="AP543">
            <v>12.322580645161292</v>
          </cell>
          <cell r="AQ543">
            <v>11.6</v>
          </cell>
          <cell r="AR543">
            <v>12.290322580645158</v>
          </cell>
          <cell r="AS543">
            <v>11.533333333333337</v>
          </cell>
          <cell r="AT543">
            <v>11.161290322580646</v>
          </cell>
          <cell r="AU543">
            <v>12.483870967741936</v>
          </cell>
          <cell r="AV543">
            <v>12.892857142857144</v>
          </cell>
          <cell r="AW543">
            <v>11</v>
          </cell>
          <cell r="AX543">
            <v>12.466666666666665</v>
          </cell>
          <cell r="AY543">
            <v>11.161290322580644</v>
          </cell>
          <cell r="AZ543">
            <v>8.6999999999999993</v>
          </cell>
        </row>
        <row r="544">
          <cell r="C544" t="str">
            <v>Old Colony Y/NewBedford/106 bullard 5</v>
          </cell>
          <cell r="D544" t="str">
            <v>Park St. Area Office</v>
          </cell>
          <cell r="AS544">
            <v>0.5</v>
          </cell>
        </row>
        <row r="545">
          <cell r="C545" t="str">
            <v>Old Colony Y/NewBedford/106 bullard 6</v>
          </cell>
          <cell r="D545" t="str">
            <v>Plymouth Area Office</v>
          </cell>
          <cell r="AL545">
            <v>3.3333333333333333E-2</v>
          </cell>
          <cell r="AU545">
            <v>0.25806451612903225</v>
          </cell>
          <cell r="AW545">
            <v>0.32258064516129031</v>
          </cell>
          <cell r="AY545">
            <v>0.83870967741935487</v>
          </cell>
          <cell r="AZ545">
            <v>1</v>
          </cell>
        </row>
        <row r="546">
          <cell r="C546" t="str">
            <v>Old Colony Y/NewBedford/106 bullard 7</v>
          </cell>
          <cell r="D546" t="str">
            <v>Solutions for Living (PAS SE)</v>
          </cell>
          <cell r="AW546">
            <v>0.64516129032258063</v>
          </cell>
          <cell r="AX546">
            <v>1</v>
          </cell>
          <cell r="AY546">
            <v>0.74193548387096775</v>
          </cell>
        </row>
        <row r="547">
          <cell r="C547" t="str">
            <v>Old Colony Y/NewBedford/106 bullard 8</v>
          </cell>
          <cell r="D547" t="str">
            <v>Taunton/Attleboro Area Office</v>
          </cell>
          <cell r="AI547">
            <v>3.2258064516129031E-2</v>
          </cell>
          <cell r="AQ547">
            <v>0.7</v>
          </cell>
          <cell r="AY547">
            <v>0.22580645161290322</v>
          </cell>
          <cell r="AZ547">
            <v>0.76666666666666672</v>
          </cell>
        </row>
        <row r="548">
          <cell r="C548" t="str">
            <v>RFK / Lancaster / 220 Old Common 1</v>
          </cell>
          <cell r="D548" t="str">
            <v>Cape Cod Area Office</v>
          </cell>
          <cell r="Q548">
            <v>1.967741935483871</v>
          </cell>
          <cell r="R548">
            <v>0.54838709677419351</v>
          </cell>
        </row>
        <row r="549">
          <cell r="C549" t="str">
            <v>RFK / Lancaster / 220 Old Common 2</v>
          </cell>
          <cell r="D549" t="str">
            <v>North Central Area Office</v>
          </cell>
          <cell r="F549">
            <v>0.87096774193548376</v>
          </cell>
          <cell r="G549">
            <v>4</v>
          </cell>
          <cell r="H549">
            <v>3.967741935483871</v>
          </cell>
          <cell r="I549">
            <v>3.8</v>
          </cell>
          <cell r="J549">
            <v>4.5483870967741931</v>
          </cell>
          <cell r="K549">
            <v>5.032258064516129</v>
          </cell>
          <cell r="L549">
            <v>5.8928571428571432</v>
          </cell>
          <cell r="M549">
            <v>4.225806451612903</v>
          </cell>
          <cell r="N549">
            <v>4.5333333333333332</v>
          </cell>
          <cell r="O549">
            <v>5.7096774193548381</v>
          </cell>
          <cell r="P549">
            <v>4.9000000000000004</v>
          </cell>
          <cell r="Q549">
            <v>4.064516129032258</v>
          </cell>
          <cell r="R549">
            <v>4.9677419354838719</v>
          </cell>
          <cell r="S549">
            <v>4.3</v>
          </cell>
          <cell r="T549">
            <v>3.903225806451613</v>
          </cell>
          <cell r="U549">
            <v>5.4666666666666668</v>
          </cell>
          <cell r="V549">
            <v>4.967741935483871</v>
          </cell>
          <cell r="W549">
            <v>4.9354838709677411</v>
          </cell>
          <cell r="X549">
            <v>5</v>
          </cell>
          <cell r="Y549">
            <v>4.967741935483871</v>
          </cell>
          <cell r="Z549">
            <v>4.9666666666666668</v>
          </cell>
          <cell r="AA549">
            <v>5</v>
          </cell>
          <cell r="AB549">
            <v>4.9666666666666668</v>
          </cell>
          <cell r="AC549">
            <v>5</v>
          </cell>
          <cell r="AD549">
            <v>5.1612903225806441</v>
          </cell>
          <cell r="AE549">
            <v>4.7333333333333334</v>
          </cell>
          <cell r="AF549">
            <v>5.161290322580645</v>
          </cell>
          <cell r="AG549">
            <v>3.8666666666666667</v>
          </cell>
          <cell r="AH549">
            <v>3.5483870967741931</v>
          </cell>
          <cell r="AI549">
            <v>4.32258064516129</v>
          </cell>
          <cell r="AJ549">
            <v>3.6071428571428572</v>
          </cell>
          <cell r="AK549">
            <v>5</v>
          </cell>
          <cell r="AL549">
            <v>6.5</v>
          </cell>
          <cell r="AM549">
            <v>5.741935483870968</v>
          </cell>
          <cell r="AN549">
            <v>4.4333333333333336</v>
          </cell>
          <cell r="AO549">
            <v>4.774193548387097</v>
          </cell>
          <cell r="AP549">
            <v>4.1612903225806459</v>
          </cell>
          <cell r="AQ549">
            <v>4.1333333333333329</v>
          </cell>
          <cell r="AR549">
            <v>4.5161290322580641</v>
          </cell>
          <cell r="AS549">
            <v>4.2</v>
          </cell>
          <cell r="AT549">
            <v>4.064516129032258</v>
          </cell>
          <cell r="AU549">
            <v>3.967741935483871</v>
          </cell>
          <cell r="AV549">
            <v>3.8928571428571432</v>
          </cell>
          <cell r="AW549">
            <v>4</v>
          </cell>
          <cell r="AX549">
            <v>4.5</v>
          </cell>
          <cell r="AY549">
            <v>4.806451612903226</v>
          </cell>
          <cell r="AZ549">
            <v>5</v>
          </cell>
        </row>
        <row r="550">
          <cell r="C550" t="str">
            <v>RFK / Lancaster / 220 Old Common 3</v>
          </cell>
          <cell r="D550" t="str">
            <v>South Central Area Office</v>
          </cell>
          <cell r="F550">
            <v>0.38709677419354838</v>
          </cell>
          <cell r="G550">
            <v>1</v>
          </cell>
          <cell r="H550">
            <v>1</v>
          </cell>
          <cell r="I550">
            <v>0.7</v>
          </cell>
          <cell r="J550">
            <v>1</v>
          </cell>
          <cell r="K550">
            <v>0.87096774193548376</v>
          </cell>
          <cell r="L550">
            <v>1.8214285714285714</v>
          </cell>
          <cell r="M550">
            <v>2</v>
          </cell>
          <cell r="N550">
            <v>1.7666666666666666</v>
          </cell>
          <cell r="O550">
            <v>1.7419354838709677</v>
          </cell>
          <cell r="P550">
            <v>2.9666666666666668</v>
          </cell>
          <cell r="Q550">
            <v>3.096774193548387</v>
          </cell>
          <cell r="R550">
            <v>2.7096774193548385</v>
          </cell>
          <cell r="S550">
            <v>2.8333333333333335</v>
          </cell>
          <cell r="T550">
            <v>2.5161290322580645</v>
          </cell>
          <cell r="U550">
            <v>3</v>
          </cell>
          <cell r="V550">
            <v>3.903225806451613</v>
          </cell>
          <cell r="W550">
            <v>3.870967741935484</v>
          </cell>
          <cell r="X550">
            <v>3.4137931034482758</v>
          </cell>
          <cell r="Y550">
            <v>4</v>
          </cell>
          <cell r="Z550">
            <v>3.9</v>
          </cell>
          <cell r="AA550">
            <v>3.967741935483871</v>
          </cell>
          <cell r="AB550">
            <v>4</v>
          </cell>
          <cell r="AC550">
            <v>4.7096774193548381</v>
          </cell>
          <cell r="AD550">
            <v>4.67741935483871</v>
          </cell>
          <cell r="AE550">
            <v>5</v>
          </cell>
          <cell r="AF550">
            <v>4.290322580645161</v>
          </cell>
          <cell r="AG550">
            <v>3.9333333333333336</v>
          </cell>
          <cell r="AH550">
            <v>4.67741935483871</v>
          </cell>
          <cell r="AI550">
            <v>4</v>
          </cell>
          <cell r="AJ550">
            <v>3.8928571428571428</v>
          </cell>
          <cell r="AK550">
            <v>3</v>
          </cell>
          <cell r="AL550">
            <v>3.7</v>
          </cell>
          <cell r="AM550">
            <v>4.290322580645161</v>
          </cell>
          <cell r="AN550">
            <v>4.5999999999999996</v>
          </cell>
          <cell r="AO550">
            <v>4</v>
          </cell>
          <cell r="AP550">
            <v>3.32258064516129</v>
          </cell>
          <cell r="AQ550">
            <v>1.4666666666666666</v>
          </cell>
          <cell r="AR550">
            <v>1.870967741935484</v>
          </cell>
          <cell r="AS550">
            <v>2.0333333333333332</v>
          </cell>
          <cell r="AT550">
            <v>2.032258064516129</v>
          </cell>
          <cell r="AU550">
            <v>2.4193548387096775</v>
          </cell>
          <cell r="AV550">
            <v>3</v>
          </cell>
          <cell r="AW550">
            <v>2.6129032258064515</v>
          </cell>
          <cell r="AX550">
            <v>2.9333333333333336</v>
          </cell>
          <cell r="AY550">
            <v>2</v>
          </cell>
          <cell r="AZ550">
            <v>2</v>
          </cell>
        </row>
        <row r="551">
          <cell r="C551" t="str">
            <v>RFK / Lancaster / 220 Old Common 4</v>
          </cell>
          <cell r="D551" t="str">
            <v>Worcester East Area Office</v>
          </cell>
          <cell r="F551">
            <v>2.67741935483871</v>
          </cell>
          <cell r="G551">
            <v>3</v>
          </cell>
          <cell r="H551">
            <v>3</v>
          </cell>
          <cell r="I551">
            <v>1.9</v>
          </cell>
          <cell r="J551">
            <v>2.032258064516129</v>
          </cell>
          <cell r="K551">
            <v>2</v>
          </cell>
          <cell r="L551">
            <v>2.0714285714285716</v>
          </cell>
          <cell r="M551">
            <v>2</v>
          </cell>
          <cell r="N551">
            <v>2.0333333333333332</v>
          </cell>
          <cell r="O551">
            <v>3.3548387096774195</v>
          </cell>
          <cell r="P551">
            <v>2.9666666666666668</v>
          </cell>
          <cell r="Q551">
            <v>2.741935483870968</v>
          </cell>
          <cell r="R551">
            <v>3.32258064516129</v>
          </cell>
          <cell r="S551">
            <v>3.333333333333333</v>
          </cell>
          <cell r="T551">
            <v>3.645161290322581</v>
          </cell>
          <cell r="U551">
            <v>2.6333333333333333</v>
          </cell>
          <cell r="V551">
            <v>3.935483870967742</v>
          </cell>
          <cell r="W551">
            <v>4</v>
          </cell>
          <cell r="X551">
            <v>4</v>
          </cell>
          <cell r="Y551">
            <v>3.1612903225806455</v>
          </cell>
          <cell r="Z551">
            <v>3.7</v>
          </cell>
          <cell r="AA551">
            <v>4</v>
          </cell>
          <cell r="AB551">
            <v>3.7</v>
          </cell>
          <cell r="AC551">
            <v>2.967741935483871</v>
          </cell>
          <cell r="AD551">
            <v>3.096774193548387</v>
          </cell>
          <cell r="AE551">
            <v>2.9</v>
          </cell>
          <cell r="AF551">
            <v>3</v>
          </cell>
          <cell r="AG551">
            <v>2.8</v>
          </cell>
          <cell r="AH551">
            <v>1.096774193548387</v>
          </cell>
          <cell r="AI551">
            <v>3.225806451612903</v>
          </cell>
          <cell r="AJ551">
            <v>3.4285714285714284</v>
          </cell>
          <cell r="AK551">
            <v>1.6451612903225805</v>
          </cell>
          <cell r="AL551">
            <v>1</v>
          </cell>
          <cell r="AM551">
            <v>1.6451612903225805</v>
          </cell>
          <cell r="AN551">
            <v>3</v>
          </cell>
          <cell r="AO551">
            <v>3</v>
          </cell>
          <cell r="AP551">
            <v>3</v>
          </cell>
          <cell r="AQ551">
            <v>2.7333333333333338</v>
          </cell>
          <cell r="AR551">
            <v>3.838709677419355</v>
          </cell>
          <cell r="AS551">
            <v>3.1</v>
          </cell>
          <cell r="AT551">
            <v>2.7096774193548385</v>
          </cell>
          <cell r="AU551">
            <v>3</v>
          </cell>
          <cell r="AV551">
            <v>2.9642857142857144</v>
          </cell>
          <cell r="AW551">
            <v>3</v>
          </cell>
          <cell r="AX551">
            <v>3</v>
          </cell>
          <cell r="AY551">
            <v>3.32258064516129</v>
          </cell>
          <cell r="AZ551">
            <v>3.2</v>
          </cell>
        </row>
        <row r="552">
          <cell r="C552" t="str">
            <v>RFK / Lancaster / 220 Old Common 5</v>
          </cell>
          <cell r="D552" t="str">
            <v>Worcester West Area Office</v>
          </cell>
          <cell r="F552">
            <v>1.129032258064516</v>
          </cell>
          <cell r="G552">
            <v>2</v>
          </cell>
          <cell r="H552">
            <v>2</v>
          </cell>
          <cell r="I552">
            <v>3</v>
          </cell>
          <cell r="J552">
            <v>1.6774193548387095</v>
          </cell>
          <cell r="K552">
            <v>2</v>
          </cell>
          <cell r="L552">
            <v>2</v>
          </cell>
          <cell r="M552">
            <v>1.967741935483871</v>
          </cell>
          <cell r="N552">
            <v>3.1</v>
          </cell>
          <cell r="O552">
            <v>2.709677419354839</v>
          </cell>
          <cell r="P552">
            <v>2.8</v>
          </cell>
          <cell r="Q552">
            <v>2</v>
          </cell>
          <cell r="R552">
            <v>0.967741935483871</v>
          </cell>
          <cell r="S552">
            <v>1.1333333333333333</v>
          </cell>
          <cell r="T552">
            <v>2</v>
          </cell>
          <cell r="U552">
            <v>2</v>
          </cell>
          <cell r="V552">
            <v>2</v>
          </cell>
          <cell r="W552">
            <v>1.2903225806451613</v>
          </cell>
          <cell r="X552">
            <v>2</v>
          </cell>
          <cell r="Y552">
            <v>2</v>
          </cell>
          <cell r="Z552">
            <v>1.9</v>
          </cell>
          <cell r="AA552">
            <v>1.7419354838709677</v>
          </cell>
          <cell r="AB552">
            <v>2</v>
          </cell>
          <cell r="AC552">
            <v>2</v>
          </cell>
          <cell r="AD552">
            <v>1</v>
          </cell>
          <cell r="AE552">
            <v>1</v>
          </cell>
          <cell r="AF552">
            <v>0.93548387096774188</v>
          </cell>
          <cell r="AG552">
            <v>0.83333333333333337</v>
          </cell>
          <cell r="AH552">
            <v>1</v>
          </cell>
          <cell r="AI552">
            <v>1.967741935483871</v>
          </cell>
          <cell r="AJ552">
            <v>1.7857142857142856</v>
          </cell>
          <cell r="AK552">
            <v>1</v>
          </cell>
          <cell r="AL552">
            <v>1.1000000000000001</v>
          </cell>
          <cell r="AM552">
            <v>1.3870967741935485</v>
          </cell>
          <cell r="AN552">
            <v>1.9666666666666668</v>
          </cell>
          <cell r="AO552">
            <v>1.8064516129032258</v>
          </cell>
          <cell r="AP552">
            <v>2</v>
          </cell>
          <cell r="AQ552">
            <v>2.1</v>
          </cell>
          <cell r="AR552">
            <v>2.1935483870967745</v>
          </cell>
          <cell r="AS552">
            <v>1.9666666666666666</v>
          </cell>
          <cell r="AT552">
            <v>1.967741935483871</v>
          </cell>
          <cell r="AU552">
            <v>1.3870967741935485</v>
          </cell>
          <cell r="AV552">
            <v>1.25</v>
          </cell>
          <cell r="AW552">
            <v>3.129032258064516</v>
          </cell>
          <cell r="AX552">
            <v>3.7333333333333334</v>
          </cell>
          <cell r="AY552">
            <v>3</v>
          </cell>
          <cell r="AZ552">
            <v>3</v>
          </cell>
        </row>
        <row r="553">
          <cell r="C553" t="str">
            <v>RFK / S.Yarmouth / 137 Run Pond 1</v>
          </cell>
          <cell r="D553" t="str">
            <v>Brockton Area Office</v>
          </cell>
          <cell r="AM553">
            <v>3.2258064516129031E-2</v>
          </cell>
        </row>
        <row r="554">
          <cell r="C554" t="str">
            <v>RFK / S.Yarmouth / 137 Run Pond 2</v>
          </cell>
          <cell r="D554" t="str">
            <v>Cape Cod Area Office</v>
          </cell>
          <cell r="E554">
            <v>9</v>
          </cell>
          <cell r="F554">
            <v>9.8387096774193541</v>
          </cell>
          <cell r="G554">
            <v>8.6333333333333329</v>
          </cell>
          <cell r="H554">
            <v>8.4516129032258043</v>
          </cell>
          <cell r="I554">
            <v>9.6666666666666679</v>
          </cell>
          <cell r="J554">
            <v>9.3548387096774182</v>
          </cell>
          <cell r="K554">
            <v>7.1612903225806459</v>
          </cell>
          <cell r="L554">
            <v>8.4285714285714288</v>
          </cell>
          <cell r="M554">
            <v>9.806451612903226</v>
          </cell>
          <cell r="N554">
            <v>9.5666666666666664</v>
          </cell>
          <cell r="O554">
            <v>9.5806451612903238</v>
          </cell>
          <cell r="P554">
            <v>11.833333333333332</v>
          </cell>
          <cell r="Q554">
            <v>9.387096774193548</v>
          </cell>
          <cell r="R554">
            <v>9.5483870967741939</v>
          </cell>
          <cell r="S554">
            <v>10.266666666666666</v>
          </cell>
          <cell r="T554">
            <v>10.193548387096774</v>
          </cell>
          <cell r="U554">
            <v>11.666666666666666</v>
          </cell>
          <cell r="V554">
            <v>10.967741935483874</v>
          </cell>
          <cell r="W554">
            <v>11.516129032258064</v>
          </cell>
          <cell r="X554">
            <v>11.310344827586206</v>
          </cell>
          <cell r="Y554">
            <v>10.419354838709678</v>
          </cell>
          <cell r="Z554">
            <v>8.8666666666666654</v>
          </cell>
          <cell r="AA554">
            <v>11.709677419354838</v>
          </cell>
          <cell r="AB554">
            <v>11.833333333333332</v>
          </cell>
          <cell r="AC554">
            <v>11.774193548387096</v>
          </cell>
          <cell r="AD554">
            <v>11.032258064516128</v>
          </cell>
          <cell r="AE554">
            <v>11.7</v>
          </cell>
          <cell r="AF554">
            <v>11.580645161290322</v>
          </cell>
          <cell r="AG554">
            <v>11.666666666666666</v>
          </cell>
          <cell r="AH554">
            <v>11.67741935483871</v>
          </cell>
          <cell r="AI554">
            <v>11.258064516129034</v>
          </cell>
          <cell r="AJ554">
            <v>11.25</v>
          </cell>
          <cell r="AK554">
            <v>11.774193548387098</v>
          </cell>
          <cell r="AL554">
            <v>11.366666666666669</v>
          </cell>
          <cell r="AM554">
            <v>11.03225806451613</v>
          </cell>
          <cell r="AN554">
            <v>11.066666666666668</v>
          </cell>
          <cell r="AO554">
            <v>10.806451612903226</v>
          </cell>
          <cell r="AP554">
            <v>12</v>
          </cell>
          <cell r="AQ554">
            <v>11.266666666666667</v>
          </cell>
          <cell r="AR554">
            <v>11.806451612903226</v>
          </cell>
          <cell r="AS554">
            <v>11.966666666666667</v>
          </cell>
          <cell r="AT554">
            <v>11.161290322580644</v>
          </cell>
          <cell r="AU554">
            <v>11.161290322580644</v>
          </cell>
          <cell r="AV554">
            <v>11.357142857142858</v>
          </cell>
          <cell r="AW554">
            <v>11.838709677419354</v>
          </cell>
          <cell r="AX554">
            <v>11.633333333333333</v>
          </cell>
          <cell r="AY554">
            <v>11.096774193548386</v>
          </cell>
          <cell r="AZ554">
            <v>10.366666666666667</v>
          </cell>
        </row>
        <row r="555">
          <cell r="C555" t="str">
            <v>RFK / S.Yarmouth / 137 Run Pond 3</v>
          </cell>
          <cell r="D555" t="str">
            <v>Lynn Area Office</v>
          </cell>
          <cell r="AK555">
            <v>3.2258064516129031E-2</v>
          </cell>
        </row>
        <row r="556">
          <cell r="C556" t="str">
            <v>RFK / S.Yarmouth / 137 Run Pond 4</v>
          </cell>
          <cell r="D556" t="str">
            <v>New Bedford Area Office</v>
          </cell>
          <cell r="T556">
            <v>9.6774193548387094E-2</v>
          </cell>
          <cell r="Z556">
            <v>0.96666666666666656</v>
          </cell>
          <cell r="AA556">
            <v>9.6774193548387094E-2</v>
          </cell>
          <cell r="AX556">
            <v>0.1</v>
          </cell>
        </row>
        <row r="557">
          <cell r="C557" t="str">
            <v>RFK / S.Yarmouth / 137 Run Pond 5</v>
          </cell>
          <cell r="D557" t="str">
            <v>Plymouth Area Office</v>
          </cell>
          <cell r="E557">
            <v>0.61290322580645162</v>
          </cell>
          <cell r="F557">
            <v>1.7741935483870968</v>
          </cell>
          <cell r="G557">
            <v>1.8333333333333333</v>
          </cell>
          <cell r="H557">
            <v>2</v>
          </cell>
          <cell r="I557">
            <v>1.8666666666666665</v>
          </cell>
          <cell r="J557">
            <v>1.967741935483871</v>
          </cell>
          <cell r="K557">
            <v>2.032258064516129</v>
          </cell>
          <cell r="L557">
            <v>1.9642857142857144</v>
          </cell>
          <cell r="M557">
            <v>1.967741935483871</v>
          </cell>
          <cell r="N557">
            <v>2</v>
          </cell>
          <cell r="O557">
            <v>1.8064516129032258</v>
          </cell>
          <cell r="AO557">
            <v>0.19354838709677419</v>
          </cell>
        </row>
        <row r="558">
          <cell r="C558" t="str">
            <v>RFK / S.Yarmouth / 137 Run Pond 6</v>
          </cell>
          <cell r="D558" t="str">
            <v>Taunton/Attleboro Area Office</v>
          </cell>
          <cell r="AM558">
            <v>9.6774193548387094E-2</v>
          </cell>
        </row>
        <row r="559">
          <cell r="C559" t="str">
            <v>SPIN / Lynn / 50 Newhall Street 1</v>
          </cell>
          <cell r="D559" t="str">
            <v>Arlington Area Office</v>
          </cell>
          <cell r="U559">
            <v>3.3333333333333333E-2</v>
          </cell>
        </row>
        <row r="560">
          <cell r="C560" t="str">
            <v>SPIN / Lynn / 50 Newhall Street 2</v>
          </cell>
          <cell r="D560" t="str">
            <v>Cambridge Fam &amp; Child Srvcs (Adop)</v>
          </cell>
          <cell r="AJ560">
            <v>0.35714285714285715</v>
          </cell>
          <cell r="AK560">
            <v>0.54838709677419351</v>
          </cell>
        </row>
        <row r="561">
          <cell r="C561" t="str">
            <v>SPIN / Lynn / 50 Newhall Street 3</v>
          </cell>
          <cell r="D561" t="str">
            <v>Cape Ann Area Office</v>
          </cell>
          <cell r="M561">
            <v>9.6774193548387094E-2</v>
          </cell>
          <cell r="O561">
            <v>0.16129032258064516</v>
          </cell>
          <cell r="Q561">
            <v>0.967741935483871</v>
          </cell>
          <cell r="R561">
            <v>0.19354838709677419</v>
          </cell>
          <cell r="U561">
            <v>0.1</v>
          </cell>
          <cell r="V561">
            <v>1.032258064516129</v>
          </cell>
          <cell r="W561">
            <v>3.2258064516129031E-2</v>
          </cell>
          <cell r="X561">
            <v>0.17241379310344829</v>
          </cell>
          <cell r="Y561">
            <v>0.32258064516129031</v>
          </cell>
          <cell r="Z561">
            <v>0.1</v>
          </cell>
          <cell r="AD561">
            <v>0.16129032258064516</v>
          </cell>
          <cell r="AE561">
            <v>0.73333333333333328</v>
          </cell>
          <cell r="AJ561">
            <v>1.3928571428571428</v>
          </cell>
          <cell r="AK561">
            <v>0.93548387096774188</v>
          </cell>
          <cell r="AL561">
            <v>6.6666666666666666E-2</v>
          </cell>
          <cell r="AM561">
            <v>0.67741935483870963</v>
          </cell>
          <cell r="AO561">
            <v>0.58064516129032262</v>
          </cell>
          <cell r="AP561">
            <v>1</v>
          </cell>
          <cell r="AQ561">
            <v>1</v>
          </cell>
          <cell r="AR561">
            <v>0.12903225806451613</v>
          </cell>
          <cell r="AS561">
            <v>0.8666666666666667</v>
          </cell>
          <cell r="AT561">
            <v>0.64516129032258063</v>
          </cell>
          <cell r="AV561">
            <v>0.75</v>
          </cell>
          <cell r="AW561">
            <v>0.93548387096774188</v>
          </cell>
          <cell r="AY561">
            <v>0.41935483870967738</v>
          </cell>
          <cell r="AZ561">
            <v>1.5</v>
          </cell>
        </row>
        <row r="562">
          <cell r="C562" t="str">
            <v>SPIN / Lynn / 50 Newhall Street 4</v>
          </cell>
          <cell r="D562" t="str">
            <v>Coastal Area Office</v>
          </cell>
          <cell r="Z562">
            <v>0.2</v>
          </cell>
        </row>
        <row r="563">
          <cell r="C563" t="str">
            <v>SPIN / Lynn / 50 Newhall Street 5</v>
          </cell>
          <cell r="D563" t="str">
            <v>Harbor Area Office</v>
          </cell>
          <cell r="AF563">
            <v>0.19354838709677419</v>
          </cell>
        </row>
        <row r="564">
          <cell r="C564" t="str">
            <v>SPIN / Lynn / 50 Newhall Street 6</v>
          </cell>
          <cell r="D564" t="str">
            <v>Haverhill Area Office</v>
          </cell>
          <cell r="M564">
            <v>6.4516129032258063E-2</v>
          </cell>
          <cell r="N564">
            <v>0.3</v>
          </cell>
          <cell r="O564">
            <v>0.16129032258064516</v>
          </cell>
          <cell r="T564">
            <v>1</v>
          </cell>
          <cell r="U564">
            <v>3.3333333333333333E-2</v>
          </cell>
          <cell r="AB564">
            <v>0.6</v>
          </cell>
          <cell r="AC564">
            <v>0.4838709677419355</v>
          </cell>
          <cell r="AF564">
            <v>0.29032258064516131</v>
          </cell>
          <cell r="AM564">
            <v>0.16129032258064516</v>
          </cell>
          <cell r="AN564">
            <v>6.6666666666666666E-2</v>
          </cell>
          <cell r="AV564">
            <v>0.42857142857142855</v>
          </cell>
          <cell r="AW564">
            <v>0.67741935483870974</v>
          </cell>
        </row>
        <row r="565">
          <cell r="C565" t="str">
            <v>SPIN / Lynn / 50 Newhall Street 7</v>
          </cell>
          <cell r="D565" t="str">
            <v>Lawrence Area Office</v>
          </cell>
          <cell r="N565">
            <v>3.3333333333333333E-2</v>
          </cell>
          <cell r="AO565">
            <v>0.16129032258064516</v>
          </cell>
          <cell r="AP565">
            <v>0.38709677419354838</v>
          </cell>
        </row>
        <row r="566">
          <cell r="C566" t="str">
            <v>SPIN / Lynn / 50 Newhall Street 8</v>
          </cell>
          <cell r="D566" t="str">
            <v>Lowell Area Office</v>
          </cell>
          <cell r="O566">
            <v>9.6774193548387094E-2</v>
          </cell>
          <cell r="P566">
            <v>0.8666666666666667</v>
          </cell>
          <cell r="Q566">
            <v>0.12903225806451613</v>
          </cell>
          <cell r="Z566">
            <v>0.26666666666666666</v>
          </cell>
          <cell r="AA566">
            <v>0.12903225806451613</v>
          </cell>
          <cell r="AF566">
            <v>3.2258064516129031E-2</v>
          </cell>
          <cell r="AG566">
            <v>0.1</v>
          </cell>
          <cell r="AH566">
            <v>0.58064516129032251</v>
          </cell>
          <cell r="AM566">
            <v>6.4516129032258063E-2</v>
          </cell>
        </row>
        <row r="567">
          <cell r="C567" t="str">
            <v>SPIN / Lynn / 50 Newhall Street 9</v>
          </cell>
          <cell r="D567" t="str">
            <v>Lynn Area Office</v>
          </cell>
          <cell r="G567">
            <v>4.5</v>
          </cell>
          <cell r="H567">
            <v>10.064516129032256</v>
          </cell>
          <cell r="I567">
            <v>10.5</v>
          </cell>
          <cell r="J567">
            <v>8.2258064516129039</v>
          </cell>
          <cell r="K567">
            <v>5.354838709677419</v>
          </cell>
          <cell r="L567">
            <v>1.3214285714285712</v>
          </cell>
          <cell r="M567">
            <v>7.838709677419355</v>
          </cell>
          <cell r="N567">
            <v>10.1</v>
          </cell>
          <cell r="O567">
            <v>7.4516129032258061</v>
          </cell>
          <cell r="P567">
            <v>7.2666666666666675</v>
          </cell>
          <cell r="Q567">
            <v>8.9677419354838719</v>
          </cell>
          <cell r="R567">
            <v>7.9354838709677411</v>
          </cell>
          <cell r="S567">
            <v>6.333333333333333</v>
          </cell>
          <cell r="T567">
            <v>8.2258064516129021</v>
          </cell>
          <cell r="U567">
            <v>8.8333333333333339</v>
          </cell>
          <cell r="V567">
            <v>6.967741935483871</v>
          </cell>
          <cell r="W567">
            <v>8.3548387096774199</v>
          </cell>
          <cell r="X567">
            <v>6.4137931034482767</v>
          </cell>
          <cell r="Y567">
            <v>8.870967741935484</v>
          </cell>
          <cell r="Z567">
            <v>8.8000000000000007</v>
          </cell>
          <cell r="AA567">
            <v>8.9032258064516103</v>
          </cell>
          <cell r="AB567">
            <v>9.466666666666665</v>
          </cell>
          <cell r="AC567">
            <v>9.7741935483870961</v>
          </cell>
          <cell r="AD567">
            <v>9.0322580645161299</v>
          </cell>
          <cell r="AE567">
            <v>7.3</v>
          </cell>
          <cell r="AF567">
            <v>8.4516129032258061</v>
          </cell>
          <cell r="AG567">
            <v>9.6999999999999993</v>
          </cell>
          <cell r="AH567">
            <v>9.0967741935483879</v>
          </cell>
          <cell r="AI567">
            <v>9.4516129032258043</v>
          </cell>
          <cell r="AJ567">
            <v>5</v>
          </cell>
          <cell r="AK567">
            <v>6.129032258064516</v>
          </cell>
          <cell r="AL567">
            <v>9.4666666666666668</v>
          </cell>
          <cell r="AM567">
            <v>7.6774193548387073</v>
          </cell>
          <cell r="AN567">
            <v>11.366666666666667</v>
          </cell>
          <cell r="AO567">
            <v>7.645161290322581</v>
          </cell>
          <cell r="AP567">
            <v>6.419354838709677</v>
          </cell>
          <cell r="AQ567">
            <v>4.9666666666666677</v>
          </cell>
          <cell r="AR567">
            <v>7.3870967741935472</v>
          </cell>
          <cell r="AS567">
            <v>10.199999999999999</v>
          </cell>
          <cell r="AT567">
            <v>9.064516129032258</v>
          </cell>
          <cell r="AU567">
            <v>8.5483870967741939</v>
          </cell>
          <cell r="AV567">
            <v>8.1071428571428577</v>
          </cell>
          <cell r="AW567">
            <v>6.7419354838709662</v>
          </cell>
          <cell r="AX567">
            <v>10.5</v>
          </cell>
          <cell r="AY567">
            <v>8.806451612903226</v>
          </cell>
          <cell r="AZ567">
            <v>8.3666666666666671</v>
          </cell>
        </row>
        <row r="568">
          <cell r="C568" t="str">
            <v>SPIN / Lynn / 50 Newhall Street 10</v>
          </cell>
          <cell r="D568" t="str">
            <v>Malden Area Office</v>
          </cell>
          <cell r="P568">
            <v>0.1</v>
          </cell>
          <cell r="W568">
            <v>0.58064516129032251</v>
          </cell>
          <cell r="Z568">
            <v>0.2</v>
          </cell>
          <cell r="AB568">
            <v>0.43333333333333329</v>
          </cell>
          <cell r="AC568">
            <v>0.967741935483871</v>
          </cell>
          <cell r="AJ568">
            <v>0.35714285714285715</v>
          </cell>
          <cell r="AK568">
            <v>1</v>
          </cell>
          <cell r="AL568">
            <v>6.6666666666666666E-2</v>
          </cell>
          <cell r="AO568">
            <v>0.12903225806451613</v>
          </cell>
          <cell r="AP568">
            <v>0.77419354838709675</v>
          </cell>
          <cell r="AZ568">
            <v>0.23333333333333334</v>
          </cell>
        </row>
        <row r="569">
          <cell r="C569" t="str">
            <v>SPIN / Lynn / 50 Newhall Street 11</v>
          </cell>
          <cell r="D569" t="str">
            <v>(blank)</v>
          </cell>
          <cell r="AJ569">
            <v>0.3214285714285714</v>
          </cell>
          <cell r="AK569">
            <v>1</v>
          </cell>
        </row>
        <row r="570">
          <cell r="C570" t="str">
            <v>St Vincent's/FallRiver/2425Highland 1</v>
          </cell>
          <cell r="D570" t="str">
            <v>Brockton Area Office</v>
          </cell>
          <cell r="I570">
            <v>2</v>
          </cell>
          <cell r="J570">
            <v>1.2903225806451615</v>
          </cell>
          <cell r="L570">
            <v>0.14285714285714285</v>
          </cell>
          <cell r="S570">
            <v>0.9</v>
          </cell>
          <cell r="T570">
            <v>1</v>
          </cell>
          <cell r="U570">
            <v>1</v>
          </cell>
          <cell r="V570">
            <v>0.29032258064516131</v>
          </cell>
          <cell r="W570">
            <v>2.387096774193548</v>
          </cell>
          <cell r="X570">
            <v>2.7241379310344827</v>
          </cell>
          <cell r="Y570">
            <v>2</v>
          </cell>
          <cell r="Z570">
            <v>2.8</v>
          </cell>
          <cell r="AA570">
            <v>2.774193548387097</v>
          </cell>
          <cell r="AB570">
            <v>2.9333333333333331</v>
          </cell>
          <cell r="AC570">
            <v>2.193548387096774</v>
          </cell>
          <cell r="AD570">
            <v>2.129032258064516</v>
          </cell>
          <cell r="AE570">
            <v>1.9333333333333333</v>
          </cell>
          <cell r="AF570">
            <v>1.129032258064516</v>
          </cell>
          <cell r="AG570">
            <v>0.53333333333333333</v>
          </cell>
        </row>
        <row r="571">
          <cell r="C571" t="str">
            <v>St Vincent's/FallRiver/2425Highland 2</v>
          </cell>
          <cell r="D571" t="str">
            <v>Cape Cod Area Office</v>
          </cell>
          <cell r="I571">
            <v>0.93333333333333335</v>
          </cell>
          <cell r="J571">
            <v>1</v>
          </cell>
          <cell r="K571">
            <v>0.90322580645161288</v>
          </cell>
          <cell r="Y571">
            <v>0.93548387096774188</v>
          </cell>
          <cell r="Z571">
            <v>0.8</v>
          </cell>
          <cell r="AC571">
            <v>0.80645161290322576</v>
          </cell>
          <cell r="AD571">
            <v>1</v>
          </cell>
          <cell r="AE571">
            <v>1</v>
          </cell>
          <cell r="AF571">
            <v>0.16129032258064516</v>
          </cell>
          <cell r="AG571">
            <v>0.33333333333333331</v>
          </cell>
          <cell r="AH571">
            <v>1</v>
          </cell>
          <cell r="AI571">
            <v>0.25806451612903225</v>
          </cell>
          <cell r="AJ571">
            <v>0.2857142857142857</v>
          </cell>
          <cell r="AK571">
            <v>1.4193548387096775</v>
          </cell>
          <cell r="AL571">
            <v>1.9666666666666666</v>
          </cell>
          <cell r="AM571">
            <v>2.3548387096774195</v>
          </cell>
          <cell r="AN571">
            <v>1.2333333333333334</v>
          </cell>
          <cell r="AO571">
            <v>1</v>
          </cell>
          <cell r="AP571">
            <v>0.19354838709677419</v>
          </cell>
          <cell r="AQ571">
            <v>6.6666666666666666E-2</v>
          </cell>
          <cell r="AS571">
            <v>0.6333333333333333</v>
          </cell>
          <cell r="AT571">
            <v>1</v>
          </cell>
          <cell r="AU571">
            <v>1.838709677419355</v>
          </cell>
          <cell r="AV571">
            <v>2.5</v>
          </cell>
          <cell r="AW571">
            <v>2</v>
          </cell>
          <cell r="AX571">
            <v>0.6333333333333333</v>
          </cell>
          <cell r="AY571">
            <v>0.54838709677419351</v>
          </cell>
          <cell r="AZ571">
            <v>0.9</v>
          </cell>
        </row>
        <row r="572">
          <cell r="C572" t="str">
            <v>St Vincent's/FallRiver/2425Highland 3</v>
          </cell>
          <cell r="D572" t="str">
            <v>Coastal Area Office</v>
          </cell>
          <cell r="V572">
            <v>0.35483870967741937</v>
          </cell>
          <cell r="W572">
            <v>3.2258064516129031E-2</v>
          </cell>
        </row>
        <row r="573">
          <cell r="C573" t="str">
            <v>St Vincent's/FallRiver/2425Highland 4</v>
          </cell>
          <cell r="D573" t="str">
            <v>Fall River Area Office</v>
          </cell>
          <cell r="G573">
            <v>1.4333333333333331</v>
          </cell>
          <cell r="H573">
            <v>4.5483870967741939</v>
          </cell>
          <cell r="I573">
            <v>6</v>
          </cell>
          <cell r="J573">
            <v>5.4838709677419359</v>
          </cell>
          <cell r="K573">
            <v>5.3225806451612891</v>
          </cell>
          <cell r="L573">
            <v>6.2857142857142856</v>
          </cell>
          <cell r="M573">
            <v>6.935483870967742</v>
          </cell>
          <cell r="N573">
            <v>7.8</v>
          </cell>
          <cell r="O573">
            <v>6.32258064516129</v>
          </cell>
          <cell r="P573">
            <v>6.8333333333333339</v>
          </cell>
          <cell r="Q573">
            <v>5.645161290322581</v>
          </cell>
          <cell r="R573">
            <v>5.903225806451613</v>
          </cell>
          <cell r="S573">
            <v>5.5333333333333332</v>
          </cell>
          <cell r="T573">
            <v>6</v>
          </cell>
          <cell r="U573">
            <v>5.9333333333333336</v>
          </cell>
          <cell r="V573">
            <v>5.6451612903225801</v>
          </cell>
          <cell r="W573">
            <v>4.32258064516129</v>
          </cell>
          <cell r="X573">
            <v>5.4827586206896548</v>
          </cell>
          <cell r="Y573">
            <v>6</v>
          </cell>
          <cell r="Z573">
            <v>5.0333333333333332</v>
          </cell>
          <cell r="AA573">
            <v>4</v>
          </cell>
          <cell r="AB573">
            <v>4</v>
          </cell>
          <cell r="AC573">
            <v>3.3225806451612905</v>
          </cell>
          <cell r="AD573">
            <v>3.935483870967742</v>
          </cell>
          <cell r="AE573">
            <v>2.7333333333333334</v>
          </cell>
          <cell r="AF573">
            <v>3.8064516129032255</v>
          </cell>
          <cell r="AG573">
            <v>5.8</v>
          </cell>
          <cell r="AH573">
            <v>6.032258064516129</v>
          </cell>
          <cell r="AI573">
            <v>5.354838709677419</v>
          </cell>
          <cell r="AJ573">
            <v>7.1428571428571432</v>
          </cell>
          <cell r="AK573">
            <v>6.129032258064516</v>
          </cell>
          <cell r="AL573">
            <v>5</v>
          </cell>
          <cell r="AM573">
            <v>5.387096774193548</v>
          </cell>
          <cell r="AN573">
            <v>6.9333333333333336</v>
          </cell>
          <cell r="AO573">
            <v>7.6129032258064511</v>
          </cell>
          <cell r="AP573">
            <v>7.4838709677419359</v>
          </cell>
          <cell r="AQ573">
            <v>5.1333333333333337</v>
          </cell>
          <cell r="AR573">
            <v>3.5161290322580645</v>
          </cell>
          <cell r="AS573">
            <v>5.0999999999999996</v>
          </cell>
          <cell r="AT573">
            <v>5.5161290322580641</v>
          </cell>
          <cell r="AU573">
            <v>5.290322580645161</v>
          </cell>
          <cell r="AV573">
            <v>2.6071428571428572</v>
          </cell>
          <cell r="AW573">
            <v>5.0322580645161281</v>
          </cell>
          <cell r="AX573">
            <v>3.7666666666666666</v>
          </cell>
          <cell r="AY573">
            <v>4.5161290322580641</v>
          </cell>
          <cell r="AZ573">
            <v>5.9333333333333336</v>
          </cell>
        </row>
        <row r="574">
          <cell r="C574" t="str">
            <v>St Vincent's/FallRiver/2425Highland 5</v>
          </cell>
          <cell r="D574" t="str">
            <v>New Bedford Area Office</v>
          </cell>
          <cell r="AG574">
            <v>0.16666666666666666</v>
          </cell>
          <cell r="AH574">
            <v>1</v>
          </cell>
          <cell r="AI574">
            <v>0.87096774193548387</v>
          </cell>
          <cell r="AJ574">
            <v>0.5714285714285714</v>
          </cell>
          <cell r="AK574">
            <v>1.3870967741935485</v>
          </cell>
          <cell r="AL574">
            <v>2</v>
          </cell>
          <cell r="AM574">
            <v>0.83870967741935487</v>
          </cell>
          <cell r="AN574">
            <v>0.73333333333333328</v>
          </cell>
          <cell r="AS574">
            <v>0.33333333333333331</v>
          </cell>
          <cell r="AT574">
            <v>0.35483870967741937</v>
          </cell>
          <cell r="AU574">
            <v>1.096774193548387</v>
          </cell>
          <cell r="AV574">
            <v>0.64285714285714279</v>
          </cell>
          <cell r="AW574">
            <v>0.12903225806451613</v>
          </cell>
          <cell r="AX574">
            <v>1.4333333333333333</v>
          </cell>
          <cell r="AY574">
            <v>1.870967741935484</v>
          </cell>
          <cell r="AZ574">
            <v>0.1</v>
          </cell>
        </row>
        <row r="575">
          <cell r="C575" t="str">
            <v>St Vincent's/FallRiver/2425Highland 6</v>
          </cell>
          <cell r="D575" t="str">
            <v>New Bedford Child and Family (Adop)</v>
          </cell>
          <cell r="AC575">
            <v>1.5161290322580645</v>
          </cell>
          <cell r="AD575">
            <v>0.22580645161290322</v>
          </cell>
        </row>
        <row r="576">
          <cell r="C576" t="str">
            <v>St Vincent's/FallRiver/2425Highland 7</v>
          </cell>
          <cell r="D576" t="str">
            <v>Plymouth Area Office</v>
          </cell>
          <cell r="R576">
            <v>9.6774193548387094E-2</v>
          </cell>
          <cell r="S576">
            <v>1.3666666666666667</v>
          </cell>
          <cell r="T576">
            <v>2</v>
          </cell>
          <cell r="U576">
            <v>2</v>
          </cell>
          <cell r="V576">
            <v>0.77419354838709675</v>
          </cell>
          <cell r="AF576">
            <v>0.58064516129032262</v>
          </cell>
          <cell r="AG576">
            <v>0.6</v>
          </cell>
          <cell r="AH576">
            <v>0.41935483870967744</v>
          </cell>
          <cell r="AI576">
            <v>1</v>
          </cell>
          <cell r="AJ576">
            <v>0.10714285714285714</v>
          </cell>
          <cell r="AU576">
            <v>0.64516129032258063</v>
          </cell>
          <cell r="AV576">
            <v>0.75</v>
          </cell>
          <cell r="AW576">
            <v>3.2258064516129031E-2</v>
          </cell>
        </row>
        <row r="577">
          <cell r="C577" t="str">
            <v>St Vincent's/FallRiver/2425Highland 8</v>
          </cell>
          <cell r="D577" t="str">
            <v>Taunton/Attleboro Area Office</v>
          </cell>
          <cell r="O577">
            <v>0.87096774193548387</v>
          </cell>
          <cell r="Q577">
            <v>0.61290322580645162</v>
          </cell>
          <cell r="R577">
            <v>0.967741935483871</v>
          </cell>
          <cell r="AC577">
            <v>0.64516129032258063</v>
          </cell>
          <cell r="AD577">
            <v>1</v>
          </cell>
          <cell r="AE577">
            <v>1</v>
          </cell>
          <cell r="AF577">
            <v>0.83870967741935487</v>
          </cell>
          <cell r="AG577">
            <v>0.7</v>
          </cell>
          <cell r="AH577">
            <v>0.61290322580645162</v>
          </cell>
          <cell r="AR577">
            <v>0.12903225806451613</v>
          </cell>
          <cell r="AS577">
            <v>1.2666666666666666</v>
          </cell>
          <cell r="AT577">
            <v>1.4838709677419355</v>
          </cell>
          <cell r="AX577">
            <v>1.3</v>
          </cell>
          <cell r="AY577">
            <v>2</v>
          </cell>
          <cell r="AZ577">
            <v>2</v>
          </cell>
        </row>
        <row r="578">
          <cell r="C578" t="str">
            <v>St Vincent's/FallRiver/2425Highland 9</v>
          </cell>
          <cell r="D578" t="str">
            <v>(blank)</v>
          </cell>
          <cell r="Q578">
            <v>1</v>
          </cell>
          <cell r="R578">
            <v>0.967741935483871</v>
          </cell>
        </row>
        <row r="579">
          <cell r="C579" t="str">
            <v>TeamCoord / Bradford / 4 S. Kimball 1</v>
          </cell>
          <cell r="D579" t="str">
            <v>Cambridge Area Office</v>
          </cell>
          <cell r="T579">
            <v>3.2258064516129031E-2</v>
          </cell>
          <cell r="AY579">
            <v>6.4516129032258063E-2</v>
          </cell>
        </row>
        <row r="580">
          <cell r="C580" t="str">
            <v>TeamCoord / Bradford / 4 S. Kimball 2</v>
          </cell>
          <cell r="D580" t="str">
            <v>Cape Ann Area Office</v>
          </cell>
          <cell r="O580">
            <v>0.12903225806451613</v>
          </cell>
          <cell r="S580">
            <v>0.16666666666666666</v>
          </cell>
          <cell r="T580">
            <v>0.45161290322580644</v>
          </cell>
          <cell r="AE580">
            <v>0.43333333333333335</v>
          </cell>
          <cell r="AF580">
            <v>3.2258064516129031E-2</v>
          </cell>
        </row>
        <row r="581">
          <cell r="C581" t="str">
            <v>TeamCoord / Bradford / 4 S. Kimball 3</v>
          </cell>
          <cell r="D581" t="str">
            <v>Haverhill Area Office</v>
          </cell>
          <cell r="G581">
            <v>1.9333333333333331</v>
          </cell>
          <cell r="H581">
            <v>5.6129032258064511</v>
          </cell>
          <cell r="I581">
            <v>8.8666666666666671</v>
          </cell>
          <cell r="J581">
            <v>8.3548387096774199</v>
          </cell>
          <cell r="K581">
            <v>7.5161290322580658</v>
          </cell>
          <cell r="L581">
            <v>8.8928571428571441</v>
          </cell>
          <cell r="M581">
            <v>9.3548387096774182</v>
          </cell>
          <cell r="N581">
            <v>7.8333333333333339</v>
          </cell>
          <cell r="O581">
            <v>9.129032258064516</v>
          </cell>
          <cell r="P581">
            <v>7.9666666666666668</v>
          </cell>
          <cell r="Q581">
            <v>5.645161290322581</v>
          </cell>
          <cell r="R581">
            <v>5.064516129032258</v>
          </cell>
          <cell r="S581">
            <v>3.2666666666666666</v>
          </cell>
          <cell r="T581">
            <v>4.935483870967742</v>
          </cell>
          <cell r="U581">
            <v>5.5</v>
          </cell>
          <cell r="V581">
            <v>4.7096774193548381</v>
          </cell>
          <cell r="W581">
            <v>5.354838709677419</v>
          </cell>
          <cell r="X581">
            <v>5.4482758620689653</v>
          </cell>
          <cell r="Y581">
            <v>3.67741935483871</v>
          </cell>
          <cell r="Z581">
            <v>3.9333333333333327</v>
          </cell>
          <cell r="AA581">
            <v>4.064516129032258</v>
          </cell>
          <cell r="AB581">
            <v>2.6666666666666665</v>
          </cell>
          <cell r="AC581">
            <v>4.838709677419355</v>
          </cell>
          <cell r="AD581">
            <v>4.096774193548387</v>
          </cell>
          <cell r="AE581">
            <v>2.1666666666666665</v>
          </cell>
          <cell r="AF581">
            <v>4.4838709677419351</v>
          </cell>
          <cell r="AG581">
            <v>4.9666666666666668</v>
          </cell>
          <cell r="AH581">
            <v>4.064516129032258</v>
          </cell>
          <cell r="AI581">
            <v>5.5161290322580641</v>
          </cell>
          <cell r="AJ581">
            <v>4.1785714285714288</v>
          </cell>
          <cell r="AK581">
            <v>1.2580645161290323</v>
          </cell>
          <cell r="AL581">
            <v>2.4333333333333331</v>
          </cell>
          <cell r="AM581">
            <v>5.225806451612903</v>
          </cell>
          <cell r="AN581">
            <v>5.0333333333333332</v>
          </cell>
          <cell r="AO581">
            <v>2.225806451612903</v>
          </cell>
          <cell r="AP581">
            <v>1.5483870967741933</v>
          </cell>
          <cell r="AQ581">
            <v>2.8</v>
          </cell>
          <cell r="AR581">
            <v>3.741935483870968</v>
          </cell>
          <cell r="AS581">
            <v>2.2333333333333334</v>
          </cell>
          <cell r="AT581">
            <v>2.290322580645161</v>
          </cell>
          <cell r="AU581">
            <v>2.7419354838709675</v>
          </cell>
          <cell r="AV581">
            <v>2.6428571428571428</v>
          </cell>
          <cell r="AW581">
            <v>2.4838709677419355</v>
          </cell>
          <cell r="AX581">
            <v>4.0999999999999996</v>
          </cell>
          <cell r="AY581">
            <v>3.806451612903226</v>
          </cell>
          <cell r="AZ581">
            <v>2.666666666666667</v>
          </cell>
        </row>
        <row r="582">
          <cell r="C582" t="str">
            <v>TeamCoord / Bradford / 4 S. Kimball 4</v>
          </cell>
          <cell r="D582" t="str">
            <v>Lawrence Area Office</v>
          </cell>
          <cell r="I582">
            <v>3.3333333333333333E-2</v>
          </cell>
          <cell r="J582">
            <v>3.2258064516129031E-2</v>
          </cell>
          <cell r="M582">
            <v>6.4516129032258063E-2</v>
          </cell>
          <cell r="N582">
            <v>0.16666666666666669</v>
          </cell>
          <cell r="S582">
            <v>0.7</v>
          </cell>
          <cell r="AL582">
            <v>0.8</v>
          </cell>
          <cell r="AP582">
            <v>9.6774193548387094E-2</v>
          </cell>
          <cell r="AQ582">
            <v>0.96666666666666667</v>
          </cell>
          <cell r="AR582">
            <v>0.5161290322580645</v>
          </cell>
          <cell r="AT582">
            <v>0.70967741935483875</v>
          </cell>
          <cell r="AU582">
            <v>0.67741935483870963</v>
          </cell>
        </row>
        <row r="583">
          <cell r="C583" t="str">
            <v>TeamCoord / Bradford / 4 S. Kimball 5</v>
          </cell>
          <cell r="D583" t="str">
            <v>Lowell Area Office</v>
          </cell>
          <cell r="N583">
            <v>0.43333333333333335</v>
          </cell>
          <cell r="O583">
            <v>3.2258064516129031E-2</v>
          </cell>
          <cell r="AD583">
            <v>0.16129032258064516</v>
          </cell>
          <cell r="AE583">
            <v>0.2</v>
          </cell>
          <cell r="AF583">
            <v>0.58064516129032251</v>
          </cell>
          <cell r="AG583">
            <v>6.6666666666666666E-2</v>
          </cell>
          <cell r="AJ583">
            <v>0.4285714285714286</v>
          </cell>
          <cell r="AK583">
            <v>0.93548387096774188</v>
          </cell>
          <cell r="AL583">
            <v>0.46666666666666667</v>
          </cell>
          <cell r="AM583">
            <v>0.5161290322580645</v>
          </cell>
          <cell r="AN583">
            <v>0.26666666666666666</v>
          </cell>
          <cell r="AO583">
            <v>1.4516129032258065</v>
          </cell>
          <cell r="AP583">
            <v>0.80645161290322587</v>
          </cell>
          <cell r="AR583">
            <v>6.4516129032258063E-2</v>
          </cell>
          <cell r="AS583">
            <v>6.6666666666666666E-2</v>
          </cell>
          <cell r="AU583">
            <v>0.58064516129032262</v>
          </cell>
          <cell r="AV583">
            <v>0.64285714285714279</v>
          </cell>
          <cell r="AW583">
            <v>1</v>
          </cell>
          <cell r="AX583">
            <v>0.93333333333333335</v>
          </cell>
          <cell r="AY583">
            <v>1.870967741935484</v>
          </cell>
          <cell r="AZ583">
            <v>1.9</v>
          </cell>
        </row>
        <row r="584">
          <cell r="C584" t="str">
            <v>TeamCoord / Bradford / 4 S. Kimball 6</v>
          </cell>
          <cell r="D584" t="str">
            <v>Lynn Area Office</v>
          </cell>
          <cell r="K584">
            <v>0.93548387096774188</v>
          </cell>
          <cell r="N584">
            <v>0.73333333333333328</v>
          </cell>
          <cell r="O584">
            <v>0.19354838709677419</v>
          </cell>
          <cell r="P584">
            <v>1</v>
          </cell>
          <cell r="Q584">
            <v>0.16129032258064516</v>
          </cell>
          <cell r="AB584">
            <v>0.73333333333333328</v>
          </cell>
          <cell r="AC584">
            <v>0.4838709677419355</v>
          </cell>
          <cell r="AE584">
            <v>0.3</v>
          </cell>
          <cell r="AO584">
            <v>0.12903225806451613</v>
          </cell>
          <cell r="AP584">
            <v>0.74193548387096775</v>
          </cell>
          <cell r="AS584">
            <v>0.36666666666666664</v>
          </cell>
          <cell r="AT584">
            <v>0.35483870967741937</v>
          </cell>
          <cell r="AV584">
            <v>0.4642857142857143</v>
          </cell>
        </row>
        <row r="585">
          <cell r="C585" t="str">
            <v>TeamCoord / Bradford / 4 S. Kimball 7</v>
          </cell>
          <cell r="D585" t="str">
            <v>Solutions for Living (PAS NE)</v>
          </cell>
          <cell r="AV585">
            <v>0.25</v>
          </cell>
          <cell r="AW585">
            <v>1</v>
          </cell>
          <cell r="AX585">
            <v>0.2</v>
          </cell>
        </row>
        <row r="586">
          <cell r="C586" t="str">
            <v>TeamCoord / Haverhill / 20NewcombSt 1</v>
          </cell>
          <cell r="D586" t="str">
            <v>Cape Ann Area Office</v>
          </cell>
          <cell r="P586">
            <v>3.3333333333333333E-2</v>
          </cell>
          <cell r="AZ586">
            <v>3.3333333333333333E-2</v>
          </cell>
        </row>
        <row r="587">
          <cell r="C587" t="str">
            <v>TeamCoord / Haverhill / 20NewcombSt 2</v>
          </cell>
          <cell r="D587" t="str">
            <v>Haverhill Area Office</v>
          </cell>
          <cell r="G587">
            <v>3.3333333333333335</v>
          </cell>
          <cell r="H587">
            <v>4.258064516129032</v>
          </cell>
          <cell r="I587">
            <v>1.3</v>
          </cell>
          <cell r="O587">
            <v>1.161290322580645</v>
          </cell>
          <cell r="P587">
            <v>1.9333333333333331</v>
          </cell>
          <cell r="Q587">
            <v>5.4838709677419359</v>
          </cell>
          <cell r="R587">
            <v>1.2258064516129032</v>
          </cell>
          <cell r="S587">
            <v>2.8666666666666667</v>
          </cell>
          <cell r="T587">
            <v>3.290322580645161</v>
          </cell>
          <cell r="U587">
            <v>5.0666666666666673</v>
          </cell>
          <cell r="V587">
            <v>5.064516129032258</v>
          </cell>
          <cell r="W587">
            <v>5.0322580645161281</v>
          </cell>
          <cell r="X587">
            <v>5.931034482758621</v>
          </cell>
          <cell r="Y587">
            <v>4.419354838709677</v>
          </cell>
          <cell r="Z587">
            <v>5.5</v>
          </cell>
          <cell r="AA587">
            <v>5.1935483870967749</v>
          </cell>
          <cell r="AB587">
            <v>3.4666666666666663</v>
          </cell>
          <cell r="AC587">
            <v>2.32258064516129</v>
          </cell>
          <cell r="AD587">
            <v>2.903225806451613</v>
          </cell>
          <cell r="AE587">
            <v>5.8666666666666663</v>
          </cell>
          <cell r="AF587">
            <v>5.774193548387097</v>
          </cell>
          <cell r="AG587">
            <v>4.2</v>
          </cell>
          <cell r="AH587">
            <v>5.0645161290322571</v>
          </cell>
          <cell r="AI587">
            <v>5.161290322580645</v>
          </cell>
          <cell r="AJ587">
            <v>1.9285714285714286</v>
          </cell>
          <cell r="AK587">
            <v>1.2580645161290323</v>
          </cell>
          <cell r="AL587">
            <v>2.3333333333333335</v>
          </cell>
          <cell r="AM587">
            <v>2.096774193548387</v>
          </cell>
          <cell r="AN587">
            <v>1.3</v>
          </cell>
          <cell r="AO587">
            <v>2.096774193548387</v>
          </cell>
          <cell r="AP587">
            <v>2.6129032258064515</v>
          </cell>
          <cell r="AQ587">
            <v>3.1</v>
          </cell>
          <cell r="AR587">
            <v>4.129032258064516</v>
          </cell>
          <cell r="AS587">
            <v>3.7</v>
          </cell>
          <cell r="AT587">
            <v>2.774193548387097</v>
          </cell>
          <cell r="AU587">
            <v>3.4838709677419355</v>
          </cell>
          <cell r="AV587">
            <v>3.3928571428571428</v>
          </cell>
          <cell r="AW587">
            <v>1.2903225806451613</v>
          </cell>
          <cell r="AX587">
            <v>0.46666666666666667</v>
          </cell>
          <cell r="AY587">
            <v>2.6451612903225801</v>
          </cell>
          <cell r="AZ587">
            <v>0.93333333333333335</v>
          </cell>
        </row>
        <row r="588">
          <cell r="C588" t="str">
            <v>TeamCoord / Haverhill / 20NewcombSt 3</v>
          </cell>
          <cell r="D588" t="str">
            <v>Lawrence Area Office</v>
          </cell>
          <cell r="S588">
            <v>0.46666666666666667</v>
          </cell>
          <cell r="T588">
            <v>0.45161290322580644</v>
          </cell>
          <cell r="AA588">
            <v>9.6774193548387094E-2</v>
          </cell>
          <cell r="AB588">
            <v>1</v>
          </cell>
          <cell r="AC588">
            <v>0.41935483870967744</v>
          </cell>
          <cell r="AH588">
            <v>9.6774193548387094E-2</v>
          </cell>
          <cell r="AK588">
            <v>0.74193548387096775</v>
          </cell>
          <cell r="AQ588">
            <v>0.46666666666666662</v>
          </cell>
          <cell r="AR588">
            <v>1</v>
          </cell>
          <cell r="AS588">
            <v>0.83333333333333337</v>
          </cell>
          <cell r="AT588">
            <v>0.67741935483870974</v>
          </cell>
          <cell r="AU588">
            <v>0.83870967741935487</v>
          </cell>
          <cell r="AX588">
            <v>0.1</v>
          </cell>
        </row>
        <row r="589">
          <cell r="C589" t="str">
            <v>TeamCoord / Haverhill / 20NewcombSt 4</v>
          </cell>
          <cell r="D589" t="str">
            <v>Lowell Area Office</v>
          </cell>
          <cell r="Y589">
            <v>0.25806451612903225</v>
          </cell>
          <cell r="AB589">
            <v>0.23333333333333334</v>
          </cell>
          <cell r="AC589">
            <v>1.096774193548387</v>
          </cell>
          <cell r="AD589">
            <v>0.90322580645161288</v>
          </cell>
          <cell r="AE589">
            <v>3.3333333333333333E-2</v>
          </cell>
          <cell r="AF589">
            <v>6.4516129032258063E-2</v>
          </cell>
          <cell r="AG589">
            <v>3.3333333333333333E-2</v>
          </cell>
          <cell r="AH589">
            <v>0.12903225806451613</v>
          </cell>
          <cell r="AI589">
            <v>0.32258064516129031</v>
          </cell>
          <cell r="AJ589">
            <v>0.4642857142857143</v>
          </cell>
          <cell r="AK589">
            <v>0.64516129032258063</v>
          </cell>
          <cell r="AL589">
            <v>1.6333333333333335</v>
          </cell>
          <cell r="AM589">
            <v>1.225806451612903</v>
          </cell>
          <cell r="AO589">
            <v>0.58064516129032262</v>
          </cell>
          <cell r="AP589">
            <v>1.7096774193548387</v>
          </cell>
          <cell r="AT589">
            <v>0.58064516129032251</v>
          </cell>
          <cell r="AU589">
            <v>1</v>
          </cell>
          <cell r="AV589">
            <v>1.7857142857142856</v>
          </cell>
          <cell r="AW589">
            <v>2</v>
          </cell>
          <cell r="AX589">
            <v>1.7333333333333334</v>
          </cell>
          <cell r="AY589">
            <v>1.7419354838709677</v>
          </cell>
          <cell r="AZ589">
            <v>1.4333333333333333</v>
          </cell>
        </row>
        <row r="590">
          <cell r="C590" t="str">
            <v>TeamCoord / Haverhill / 20NewcombSt 5</v>
          </cell>
          <cell r="D590" t="str">
            <v>Lynn Area Office</v>
          </cell>
          <cell r="N590">
            <v>6.6666666666666666E-2</v>
          </cell>
          <cell r="R590">
            <v>3.2258064516129031E-2</v>
          </cell>
          <cell r="T590">
            <v>0.16129032258064516</v>
          </cell>
          <cell r="U590">
            <v>0.13333333333333333</v>
          </cell>
          <cell r="W590">
            <v>3.2258064516129031E-2</v>
          </cell>
          <cell r="AA590">
            <v>9.6774193548387094E-2</v>
          </cell>
          <cell r="AM590">
            <v>0.16129032258064516</v>
          </cell>
          <cell r="AN590">
            <v>6.6666666666666666E-2</v>
          </cell>
          <cell r="AO590">
            <v>6.4516129032258063E-2</v>
          </cell>
          <cell r="AP590">
            <v>0.54838709677419351</v>
          </cell>
          <cell r="AQ590">
            <v>6.6666666666666666E-2</v>
          </cell>
          <cell r="AV590">
            <v>3.5714285714285712E-2</v>
          </cell>
          <cell r="AW590">
            <v>0.67741935483870963</v>
          </cell>
          <cell r="AY590">
            <v>3.2258064516129031E-2</v>
          </cell>
        </row>
        <row r="591">
          <cell r="C591" t="str">
            <v>TeamCoord / Haverhill / 20NewcombSt 6</v>
          </cell>
          <cell r="D591" t="str">
            <v>New Bedford Child and Family (Adop)</v>
          </cell>
          <cell r="AY591">
            <v>0.61290322580645162</v>
          </cell>
          <cell r="AZ591">
            <v>1</v>
          </cell>
        </row>
        <row r="592">
          <cell r="C592" t="str">
            <v>TeamCoord/Wilmington/82HighSt 1</v>
          </cell>
          <cell r="D592" t="str">
            <v>Cambridge Area Office</v>
          </cell>
          <cell r="G592">
            <v>0.2</v>
          </cell>
          <cell r="H592">
            <v>1</v>
          </cell>
          <cell r="I592">
            <v>1</v>
          </cell>
          <cell r="J592">
            <v>0.19354838709677419</v>
          </cell>
          <cell r="L592">
            <v>0.4642857142857143</v>
          </cell>
          <cell r="M592">
            <v>1</v>
          </cell>
          <cell r="N592">
            <v>1</v>
          </cell>
          <cell r="O592">
            <v>1</v>
          </cell>
          <cell r="P592">
            <v>0.93333333333333335</v>
          </cell>
          <cell r="Q592">
            <v>1</v>
          </cell>
          <cell r="R592">
            <v>0.93548387096774188</v>
          </cell>
          <cell r="T592">
            <v>0.4838709677419355</v>
          </cell>
          <cell r="U592">
            <v>1</v>
          </cell>
          <cell r="V592">
            <v>1</v>
          </cell>
          <cell r="W592">
            <v>1</v>
          </cell>
          <cell r="X592">
            <v>1</v>
          </cell>
          <cell r="Y592">
            <v>1.129032258064516</v>
          </cell>
          <cell r="Z592">
            <v>0.73333333333333328</v>
          </cell>
          <cell r="AA592">
            <v>0.70967741935483875</v>
          </cell>
          <cell r="AB592">
            <v>1</v>
          </cell>
          <cell r="AC592">
            <v>0.5161290322580645</v>
          </cell>
          <cell r="AD592">
            <v>0.74193548387096775</v>
          </cell>
          <cell r="AE592">
            <v>0.26666666666666666</v>
          </cell>
          <cell r="AF592">
            <v>0.38709677419354838</v>
          </cell>
          <cell r="AG592">
            <v>1</v>
          </cell>
          <cell r="AH592">
            <v>0.93548387096774188</v>
          </cell>
          <cell r="AI592">
            <v>0.64516129032258063</v>
          </cell>
          <cell r="AK592">
            <v>0.93548387096774188</v>
          </cell>
          <cell r="AM592">
            <v>1</v>
          </cell>
          <cell r="AN592">
            <v>1</v>
          </cell>
          <cell r="AO592">
            <v>1</v>
          </cell>
          <cell r="AP592">
            <v>0.19354838709677419</v>
          </cell>
          <cell r="AQ592">
            <v>1</v>
          </cell>
          <cell r="AR592">
            <v>1</v>
          </cell>
          <cell r="AS592">
            <v>0.53333333333333333</v>
          </cell>
          <cell r="AT592">
            <v>1</v>
          </cell>
          <cell r="AU592">
            <v>1</v>
          </cell>
          <cell r="AV592">
            <v>1</v>
          </cell>
          <cell r="AW592">
            <v>1</v>
          </cell>
          <cell r="AX592">
            <v>1</v>
          </cell>
          <cell r="AY592">
            <v>1</v>
          </cell>
          <cell r="AZ592">
            <v>0.4</v>
          </cell>
        </row>
        <row r="593">
          <cell r="C593" t="str">
            <v>TeamCoord/Wilmington/82HighSt 2</v>
          </cell>
          <cell r="D593" t="str">
            <v>Cape Ann Area Office</v>
          </cell>
          <cell r="AE593">
            <v>0.2</v>
          </cell>
          <cell r="AF593">
            <v>0.19354838709677419</v>
          </cell>
        </row>
        <row r="594">
          <cell r="C594" t="str">
            <v>TeamCoord/Wilmington/82HighSt 3</v>
          </cell>
          <cell r="D594" t="str">
            <v>Lynn Area Office</v>
          </cell>
          <cell r="AK594">
            <v>0.45161290322580644</v>
          </cell>
          <cell r="AP594">
            <v>0.12903225806451613</v>
          </cell>
        </row>
        <row r="595">
          <cell r="C595" t="str">
            <v>TeamCoord/Wilmington/82HighSt 4</v>
          </cell>
          <cell r="D595" t="str">
            <v>Malden Area Office</v>
          </cell>
          <cell r="G595">
            <v>1.6333333333333333</v>
          </cell>
          <cell r="H595">
            <v>3.741935483870968</v>
          </cell>
          <cell r="I595">
            <v>1.9333333333333336</v>
          </cell>
          <cell r="J595">
            <v>3.870967741935484</v>
          </cell>
          <cell r="K595">
            <v>3.5483870967741931</v>
          </cell>
          <cell r="L595">
            <v>3.1785714285714284</v>
          </cell>
          <cell r="M595">
            <v>2.4516129032258061</v>
          </cell>
          <cell r="N595">
            <v>3.8666666666666667</v>
          </cell>
          <cell r="O595">
            <v>3.6129032258064515</v>
          </cell>
          <cell r="P595">
            <v>4.0999999999999996</v>
          </cell>
          <cell r="Q595">
            <v>3.838709677419355</v>
          </cell>
          <cell r="R595">
            <v>3.870967741935484</v>
          </cell>
          <cell r="S595">
            <v>3.7</v>
          </cell>
          <cell r="T595">
            <v>3.3225806451612909</v>
          </cell>
          <cell r="U595">
            <v>2.1333333333333333</v>
          </cell>
          <cell r="V595">
            <v>3.096774193548387</v>
          </cell>
          <cell r="W595">
            <v>3.935483870967742</v>
          </cell>
          <cell r="X595">
            <v>3.7931034482758621</v>
          </cell>
          <cell r="Y595">
            <v>3.354838709677419</v>
          </cell>
          <cell r="Z595">
            <v>2.6</v>
          </cell>
          <cell r="AA595">
            <v>2.612903225806452</v>
          </cell>
          <cell r="AB595">
            <v>3.666666666666667</v>
          </cell>
          <cell r="AC595">
            <v>3.935483870967742</v>
          </cell>
          <cell r="AD595">
            <v>3.67741935483871</v>
          </cell>
          <cell r="AE595">
            <v>2.3666666666666663</v>
          </cell>
          <cell r="AF595">
            <v>3.5161290322580645</v>
          </cell>
          <cell r="AG595">
            <v>3.8666666666666663</v>
          </cell>
          <cell r="AH595">
            <v>3.419354838709677</v>
          </cell>
          <cell r="AI595">
            <v>2.3225806451612905</v>
          </cell>
          <cell r="AJ595">
            <v>3.9285714285714284</v>
          </cell>
          <cell r="AK595">
            <v>2.5483870967741935</v>
          </cell>
          <cell r="AL595">
            <v>3.9666666666666672</v>
          </cell>
          <cell r="AM595">
            <v>3.612903225806452</v>
          </cell>
          <cell r="AN595">
            <v>3.7333333333333334</v>
          </cell>
          <cell r="AO595">
            <v>3.387096774193548</v>
          </cell>
          <cell r="AP595">
            <v>3.967741935483871</v>
          </cell>
          <cell r="AQ595">
            <v>3.833333333333333</v>
          </cell>
          <cell r="AR595">
            <v>3.870967741935484</v>
          </cell>
          <cell r="AS595">
            <v>4.0333333333333332</v>
          </cell>
          <cell r="AT595">
            <v>3.838709677419355</v>
          </cell>
          <cell r="AU595">
            <v>3.4838709677419355</v>
          </cell>
          <cell r="AV595">
            <v>3.9642857142857144</v>
          </cell>
          <cell r="AW595">
            <v>3.709677419354839</v>
          </cell>
          <cell r="AX595">
            <v>3.833333333333333</v>
          </cell>
          <cell r="AY595">
            <v>3.8064516129032255</v>
          </cell>
          <cell r="AZ595">
            <v>3.9</v>
          </cell>
        </row>
        <row r="596">
          <cell r="C596" t="str">
            <v>TeamCoord/Wilmington/82HighSt 5</v>
          </cell>
          <cell r="D596" t="str">
            <v>Park St. Area Office</v>
          </cell>
          <cell r="AJ596">
            <v>0.6428571428571429</v>
          </cell>
          <cell r="AK596">
            <v>3.2258064516129031E-2</v>
          </cell>
        </row>
        <row r="597">
          <cell r="C597" t="str">
            <v>TheHome for LW/Walpole/399Lincoln 1</v>
          </cell>
          <cell r="D597" t="str">
            <v>Arlington Area Office</v>
          </cell>
          <cell r="F597">
            <v>1</v>
          </cell>
          <cell r="G597">
            <v>2.1666666666666665</v>
          </cell>
          <cell r="H597">
            <v>3.5806451612903225</v>
          </cell>
          <cell r="I597">
            <v>2.1</v>
          </cell>
          <cell r="J597">
            <v>2.064516129032258</v>
          </cell>
          <cell r="K597">
            <v>2.8064516129032255</v>
          </cell>
          <cell r="L597">
            <v>3.8214285714285712</v>
          </cell>
          <cell r="M597">
            <v>1</v>
          </cell>
          <cell r="N597">
            <v>3.7333333333333334</v>
          </cell>
          <cell r="O597">
            <v>3.903225806451613</v>
          </cell>
          <cell r="P597">
            <v>3.7666666666666666</v>
          </cell>
          <cell r="Q597">
            <v>1.9354838709677418</v>
          </cell>
          <cell r="R597">
            <v>3.161290322580645</v>
          </cell>
          <cell r="S597">
            <v>2.4666666666666668</v>
          </cell>
          <cell r="T597">
            <v>3.096774193548387</v>
          </cell>
          <cell r="U597">
            <v>3.4666666666666668</v>
          </cell>
          <cell r="V597">
            <v>2.838709677419355</v>
          </cell>
          <cell r="W597">
            <v>2.967741935483871</v>
          </cell>
          <cell r="X597">
            <v>3.9310344827586206</v>
          </cell>
          <cell r="Y597">
            <v>4.4516129032258061</v>
          </cell>
          <cell r="Z597">
            <v>3.8</v>
          </cell>
          <cell r="AA597">
            <v>3.5483870967741935</v>
          </cell>
          <cell r="AB597">
            <v>3.4</v>
          </cell>
          <cell r="AC597">
            <v>2.7419354838709675</v>
          </cell>
          <cell r="AD597">
            <v>3.3548387096774195</v>
          </cell>
          <cell r="AE597">
            <v>2.7333333333333334</v>
          </cell>
          <cell r="AF597">
            <v>3.387096774193548</v>
          </cell>
          <cell r="AG597">
            <v>3.4</v>
          </cell>
          <cell r="AH597">
            <v>1.903225806451613</v>
          </cell>
          <cell r="AI597">
            <v>1.8709677419354835</v>
          </cell>
          <cell r="AJ597">
            <v>2.5714285714285712</v>
          </cell>
          <cell r="AK597">
            <v>3.290322580645161</v>
          </cell>
          <cell r="AL597">
            <v>2.6</v>
          </cell>
          <cell r="AM597">
            <v>3.193548387096774</v>
          </cell>
          <cell r="AN597">
            <v>3</v>
          </cell>
          <cell r="AO597">
            <v>1.838709677419355</v>
          </cell>
          <cell r="AP597">
            <v>2.7096774193548385</v>
          </cell>
          <cell r="AQ597">
            <v>0.53333333333333333</v>
          </cell>
          <cell r="AR597">
            <v>1.3225806451612905</v>
          </cell>
          <cell r="AS597">
            <v>2.6666666666666665</v>
          </cell>
          <cell r="AT597">
            <v>3.5483870967741939</v>
          </cell>
          <cell r="AU597">
            <v>1.9354838709677418</v>
          </cell>
          <cell r="AV597">
            <v>3.6071428571428572</v>
          </cell>
          <cell r="AW597">
            <v>3.3225806451612905</v>
          </cell>
          <cell r="AX597">
            <v>3</v>
          </cell>
          <cell r="AY597">
            <v>1.3548387096774195</v>
          </cell>
          <cell r="AZ597">
            <v>2.6666666666666661</v>
          </cell>
        </row>
        <row r="598">
          <cell r="C598" t="str">
            <v>TheHome for LW/Walpole/399Lincoln 2</v>
          </cell>
          <cell r="D598" t="str">
            <v>Cambridge Area Office</v>
          </cell>
          <cell r="AU598">
            <v>1</v>
          </cell>
          <cell r="AV598">
            <v>0.14285714285714285</v>
          </cell>
        </row>
        <row r="599">
          <cell r="C599" t="str">
            <v>TheHome for LW/Walpole/399Lincoln 3</v>
          </cell>
          <cell r="D599" t="str">
            <v>Coastal Area Office</v>
          </cell>
          <cell r="H599">
            <v>0.80645161290322576</v>
          </cell>
          <cell r="I599">
            <v>1</v>
          </cell>
          <cell r="J599">
            <v>0.61290322580645162</v>
          </cell>
          <cell r="K599">
            <v>0.58064516129032262</v>
          </cell>
          <cell r="L599">
            <v>0.9642857142857143</v>
          </cell>
          <cell r="M599">
            <v>0.83870967741935487</v>
          </cell>
          <cell r="N599">
            <v>0.9</v>
          </cell>
          <cell r="O599">
            <v>1</v>
          </cell>
          <cell r="P599">
            <v>0.8666666666666667</v>
          </cell>
          <cell r="Q599">
            <v>0.25806451612903225</v>
          </cell>
          <cell r="R599">
            <v>0.77419354838709675</v>
          </cell>
          <cell r="S599">
            <v>0.8666666666666667</v>
          </cell>
          <cell r="T599">
            <v>0.54838709677419351</v>
          </cell>
          <cell r="U599">
            <v>1</v>
          </cell>
          <cell r="V599">
            <v>0.38709677419354838</v>
          </cell>
          <cell r="W599">
            <v>0.5161290322580645</v>
          </cell>
          <cell r="X599">
            <v>1</v>
          </cell>
          <cell r="Y599">
            <v>1</v>
          </cell>
          <cell r="Z599">
            <v>0.96666666666666667</v>
          </cell>
          <cell r="AA599">
            <v>1</v>
          </cell>
          <cell r="AB599">
            <v>0.46666666666666667</v>
          </cell>
          <cell r="AC599">
            <v>1</v>
          </cell>
          <cell r="AD599">
            <v>1</v>
          </cell>
          <cell r="AE599">
            <v>0.56666666666666665</v>
          </cell>
          <cell r="AF599">
            <v>0.19354838709677419</v>
          </cell>
          <cell r="AG599">
            <v>0.46666666666666667</v>
          </cell>
          <cell r="AH599">
            <v>0.967741935483871</v>
          </cell>
          <cell r="AI599">
            <v>1</v>
          </cell>
          <cell r="AJ599">
            <v>1</v>
          </cell>
          <cell r="AK599">
            <v>0.83870967741935476</v>
          </cell>
          <cell r="AL599">
            <v>1</v>
          </cell>
          <cell r="AM599">
            <v>0.83870967741935476</v>
          </cell>
          <cell r="AN599">
            <v>1.0666666666666667</v>
          </cell>
          <cell r="AO599">
            <v>0.25806451612903225</v>
          </cell>
          <cell r="AP599">
            <v>0.41935483870967744</v>
          </cell>
          <cell r="AQ599">
            <v>0.26666666666666666</v>
          </cell>
          <cell r="AR599">
            <v>0.83870967741935476</v>
          </cell>
          <cell r="AS599">
            <v>0.76666666666666672</v>
          </cell>
          <cell r="AT599">
            <v>0.32258064516129031</v>
          </cell>
          <cell r="AV599">
            <v>0.17857142857142858</v>
          </cell>
          <cell r="AW599">
            <v>0.80645161290322576</v>
          </cell>
          <cell r="AY599">
            <v>6.4516129032258063E-2</v>
          </cell>
          <cell r="AZ599">
            <v>0.5</v>
          </cell>
        </row>
        <row r="600">
          <cell r="C600" t="str">
            <v>TheHome for LW/Walpole/399Lincoln 4</v>
          </cell>
          <cell r="D600" t="str">
            <v>Dimock St. Area Office</v>
          </cell>
          <cell r="P600">
            <v>0.4</v>
          </cell>
          <cell r="Q600">
            <v>3.2258064516129031E-2</v>
          </cell>
          <cell r="R600">
            <v>0.93548387096774188</v>
          </cell>
          <cell r="S600">
            <v>0.53333333333333333</v>
          </cell>
          <cell r="T600">
            <v>0.12903225806451613</v>
          </cell>
          <cell r="W600">
            <v>0.54838709677419351</v>
          </cell>
          <cell r="X600">
            <v>1</v>
          </cell>
          <cell r="Y600">
            <v>1</v>
          </cell>
          <cell r="Z600">
            <v>0.66666666666666674</v>
          </cell>
          <cell r="AA600">
            <v>1</v>
          </cell>
          <cell r="AB600">
            <v>0.36666666666666664</v>
          </cell>
          <cell r="AC600">
            <v>6.4516129032258063E-2</v>
          </cell>
          <cell r="AE600">
            <v>3.3333333333333333E-2</v>
          </cell>
          <cell r="AG600">
            <v>0.33333333333333331</v>
          </cell>
          <cell r="AH600">
            <v>0.967741935483871</v>
          </cell>
          <cell r="AI600">
            <v>0.67741935483870963</v>
          </cell>
          <cell r="AN600">
            <v>0.3</v>
          </cell>
          <cell r="AO600">
            <v>1</v>
          </cell>
          <cell r="AP600">
            <v>0.16129032258064516</v>
          </cell>
          <cell r="AQ600">
            <v>0.1</v>
          </cell>
          <cell r="AR600">
            <v>1</v>
          </cell>
          <cell r="AS600">
            <v>0.46666666666666667</v>
          </cell>
          <cell r="AV600">
            <v>0.42857142857142855</v>
          </cell>
          <cell r="AW600">
            <v>1.903225806451613</v>
          </cell>
          <cell r="AX600">
            <v>0.3</v>
          </cell>
          <cell r="AZ600">
            <v>0.4</v>
          </cell>
        </row>
        <row r="601">
          <cell r="C601" t="str">
            <v>TheHome for LW/Walpole/399Lincoln 5</v>
          </cell>
          <cell r="D601" t="str">
            <v>Framingham Area Office</v>
          </cell>
          <cell r="F601">
            <v>0.67741935483870963</v>
          </cell>
          <cell r="G601">
            <v>0.56666666666666665</v>
          </cell>
          <cell r="H601">
            <v>0.74193548387096775</v>
          </cell>
          <cell r="I601">
            <v>1</v>
          </cell>
          <cell r="J601">
            <v>1</v>
          </cell>
          <cell r="K601">
            <v>0.54838709677419351</v>
          </cell>
          <cell r="M601">
            <v>0.77419354838709675</v>
          </cell>
          <cell r="N601">
            <v>1</v>
          </cell>
          <cell r="O601">
            <v>0.67741935483870963</v>
          </cell>
          <cell r="P601">
            <v>1</v>
          </cell>
          <cell r="Q601">
            <v>0.4838709677419355</v>
          </cell>
          <cell r="R601">
            <v>0.32258064516129031</v>
          </cell>
          <cell r="S601">
            <v>1</v>
          </cell>
          <cell r="T601">
            <v>0.77419354838709675</v>
          </cell>
          <cell r="U601">
            <v>0.5</v>
          </cell>
          <cell r="V601">
            <v>0.58064516129032262</v>
          </cell>
          <cell r="W601">
            <v>1</v>
          </cell>
          <cell r="X601">
            <v>1</v>
          </cell>
          <cell r="Y601">
            <v>0.19354838709677419</v>
          </cell>
          <cell r="Z601">
            <v>0.66666666666666663</v>
          </cell>
          <cell r="AA601">
            <v>0.12903225806451613</v>
          </cell>
          <cell r="AB601">
            <v>0.8666666666666667</v>
          </cell>
          <cell r="AC601">
            <v>1</v>
          </cell>
          <cell r="AD601">
            <v>0.96774193548387089</v>
          </cell>
          <cell r="AE601">
            <v>1.5333333333333332</v>
          </cell>
          <cell r="AF601">
            <v>0.29032258064516125</v>
          </cell>
          <cell r="AG601">
            <v>1.0333333333333332</v>
          </cell>
          <cell r="AH601">
            <v>1.4516129032258065</v>
          </cell>
          <cell r="AI601">
            <v>1.1935483870967742</v>
          </cell>
          <cell r="AJ601">
            <v>1.8214285714285714</v>
          </cell>
          <cell r="AK601">
            <v>1.6774193548387095</v>
          </cell>
          <cell r="AL601">
            <v>1.1000000000000001</v>
          </cell>
          <cell r="AM601">
            <v>1.3870967741935485</v>
          </cell>
          <cell r="AN601">
            <v>1</v>
          </cell>
          <cell r="AO601">
            <v>1.7741935483870968</v>
          </cell>
          <cell r="AP601">
            <v>1</v>
          </cell>
          <cell r="AQ601">
            <v>1</v>
          </cell>
          <cell r="AR601">
            <v>2.3870967741935485</v>
          </cell>
          <cell r="AS601">
            <v>1.6</v>
          </cell>
          <cell r="AT601">
            <v>0.67741935483870963</v>
          </cell>
          <cell r="AU601">
            <v>1.3225806451612903</v>
          </cell>
          <cell r="AV601">
            <v>0.96428571428571419</v>
          </cell>
          <cell r="AW601">
            <v>1</v>
          </cell>
          <cell r="AX601">
            <v>1.3</v>
          </cell>
          <cell r="AY601">
            <v>1.129032258064516</v>
          </cell>
          <cell r="AZ601">
            <v>0.66666666666666663</v>
          </cell>
        </row>
        <row r="602">
          <cell r="C602" t="str">
            <v>TheHome for LW/Walpole/399Lincoln 6</v>
          </cell>
          <cell r="D602" t="str">
            <v>Harbor Area Office</v>
          </cell>
          <cell r="X602">
            <v>3.4482758620689655E-2</v>
          </cell>
          <cell r="AA602">
            <v>0.38709677419354838</v>
          </cell>
          <cell r="AB602">
            <v>1</v>
          </cell>
          <cell r="AC602">
            <v>0.38709677419354838</v>
          </cell>
          <cell r="AD602">
            <v>1</v>
          </cell>
          <cell r="AE602">
            <v>1</v>
          </cell>
          <cell r="AF602">
            <v>1</v>
          </cell>
          <cell r="AG602">
            <v>1</v>
          </cell>
          <cell r="AH602">
            <v>1</v>
          </cell>
          <cell r="AI602">
            <v>1</v>
          </cell>
          <cell r="AJ602">
            <v>0.2857142857142857</v>
          </cell>
          <cell r="AM602">
            <v>0.32258064516129031</v>
          </cell>
          <cell r="AN602">
            <v>1</v>
          </cell>
          <cell r="AO602">
            <v>0.16129032258064516</v>
          </cell>
          <cell r="AP602">
            <v>0.45161290322580644</v>
          </cell>
          <cell r="AQ602">
            <v>1</v>
          </cell>
        </row>
        <row r="603">
          <cell r="C603" t="str">
            <v>TheHome for LW/Walpole/399Lincoln 7</v>
          </cell>
          <cell r="D603" t="str">
            <v>Hyde Park Area Office</v>
          </cell>
          <cell r="V603">
            <v>0.77419354838709675</v>
          </cell>
          <cell r="W603">
            <v>0.967741935483871</v>
          </cell>
          <cell r="Z603">
            <v>6.6666666666666666E-2</v>
          </cell>
          <cell r="AD603">
            <v>0.22580645161290322</v>
          </cell>
          <cell r="AE603">
            <v>1</v>
          </cell>
          <cell r="AF603">
            <v>0.19354838709677419</v>
          </cell>
          <cell r="AI603">
            <v>0.5161290322580645</v>
          </cell>
          <cell r="AJ603">
            <v>1.75</v>
          </cell>
          <cell r="AK603">
            <v>1.3548387096774195</v>
          </cell>
          <cell r="AL603">
            <v>1.1333333333333333</v>
          </cell>
          <cell r="AM603">
            <v>1.838709677419355</v>
          </cell>
          <cell r="AN603">
            <v>0.5</v>
          </cell>
          <cell r="AQ603">
            <v>0.3</v>
          </cell>
          <cell r="AR603">
            <v>1</v>
          </cell>
          <cell r="AS603">
            <v>0.96666666666666656</v>
          </cell>
          <cell r="AT603">
            <v>1.5161290322580645</v>
          </cell>
          <cell r="AU603">
            <v>1.870967741935484</v>
          </cell>
          <cell r="AV603">
            <v>0.96428571428571419</v>
          </cell>
          <cell r="AY603">
            <v>0.25806451612903225</v>
          </cell>
          <cell r="AZ603">
            <v>1</v>
          </cell>
        </row>
        <row r="604">
          <cell r="C604" t="str">
            <v>TheHome for LW/Walpole/399Lincoln 8</v>
          </cell>
          <cell r="D604" t="str">
            <v>Lynn Area Office</v>
          </cell>
          <cell r="AP604">
            <v>3.2258064516129031E-2</v>
          </cell>
          <cell r="AQ604">
            <v>0.26666666666666666</v>
          </cell>
        </row>
        <row r="605">
          <cell r="C605" t="str">
            <v>TheHome for LW/Walpole/399Lincoln 9</v>
          </cell>
          <cell r="D605" t="str">
            <v>Malden Area Office</v>
          </cell>
          <cell r="Q605">
            <v>9.6774193548387094E-2</v>
          </cell>
        </row>
        <row r="606">
          <cell r="C606" t="str">
            <v>TheHome for LW/Walpole/399Lincoln 10</v>
          </cell>
          <cell r="D606" t="str">
            <v>Park St. Area Office</v>
          </cell>
          <cell r="S606">
            <v>0.43333333333333335</v>
          </cell>
          <cell r="T606">
            <v>0.5161290322580645</v>
          </cell>
          <cell r="U606">
            <v>2</v>
          </cell>
          <cell r="V606">
            <v>0.93548387096774188</v>
          </cell>
          <cell r="X606">
            <v>0.55172413793103448</v>
          </cell>
          <cell r="Z606">
            <v>1.1000000000000001</v>
          </cell>
          <cell r="AA606">
            <v>0.64516129032258063</v>
          </cell>
          <cell r="AB606">
            <v>1.0333333333333334</v>
          </cell>
          <cell r="AC606">
            <v>1.129032258064516</v>
          </cell>
          <cell r="AD606">
            <v>0.77419354838709675</v>
          </cell>
          <cell r="AF606">
            <v>0.77419354838709675</v>
          </cell>
          <cell r="AG606">
            <v>0.76666666666666672</v>
          </cell>
          <cell r="AK606">
            <v>0.64516129032258063</v>
          </cell>
          <cell r="AL606">
            <v>0.8666666666666667</v>
          </cell>
          <cell r="AN606">
            <v>3.3333333333333333E-2</v>
          </cell>
          <cell r="AO606">
            <v>1.5483870967741935</v>
          </cell>
          <cell r="AP606">
            <v>1.032258064516129</v>
          </cell>
          <cell r="AQ606">
            <v>0.8</v>
          </cell>
          <cell r="AX606">
            <v>1.3</v>
          </cell>
          <cell r="AY606">
            <v>1.967741935483871</v>
          </cell>
          <cell r="AZ606">
            <v>1</v>
          </cell>
        </row>
        <row r="607">
          <cell r="C607" t="str">
            <v>TheHome for LW/Walpole/399Lincoln 11</v>
          </cell>
          <cell r="D607" t="str">
            <v>Worcester East Area Office</v>
          </cell>
          <cell r="AF607">
            <v>0.54838709677419351</v>
          </cell>
          <cell r="AL607">
            <v>0.5</v>
          </cell>
          <cell r="AP607">
            <v>0.35483870967741937</v>
          </cell>
          <cell r="AQ607">
            <v>6.6666666666666666E-2</v>
          </cell>
          <cell r="AV607">
            <v>0.5</v>
          </cell>
          <cell r="AX607">
            <v>1</v>
          </cell>
          <cell r="AY607">
            <v>0.58064516129032262</v>
          </cell>
        </row>
        <row r="608">
          <cell r="C608" t="str">
            <v>Wayside/Framingham/1FredrickAbbotWy 1</v>
          </cell>
          <cell r="D608" t="str">
            <v>Arlington Area Office</v>
          </cell>
          <cell r="AL608">
            <v>0.2</v>
          </cell>
          <cell r="AM608">
            <v>1.903225806451613</v>
          </cell>
          <cell r="AN608">
            <v>2.3666666666666667</v>
          </cell>
          <cell r="AO608">
            <v>2.129032258064516</v>
          </cell>
          <cell r="AP608">
            <v>1.5483870967741935</v>
          </cell>
          <cell r="AQ608">
            <v>0.7</v>
          </cell>
          <cell r="AR608">
            <v>1.935483870967742</v>
          </cell>
          <cell r="AS608">
            <v>2.4666666666666668</v>
          </cell>
          <cell r="AT608">
            <v>1.7096774193548387</v>
          </cell>
          <cell r="AU608">
            <v>1.2258064516129035</v>
          </cell>
          <cell r="AV608">
            <v>1.8571428571428572</v>
          </cell>
          <cell r="AW608">
            <v>1.8387096774193548</v>
          </cell>
          <cell r="AX608">
            <v>2.5333333333333332</v>
          </cell>
          <cell r="AY608">
            <v>2.580645161290323</v>
          </cell>
          <cell r="AZ608">
            <v>1.9333333333333331</v>
          </cell>
        </row>
        <row r="609">
          <cell r="C609" t="str">
            <v>Wayside/Framingham/1FredrickAbbotWy 2</v>
          </cell>
          <cell r="D609" t="str">
            <v>Cambridge Area Office</v>
          </cell>
          <cell r="AM609">
            <v>0.96774193548387089</v>
          </cell>
          <cell r="AN609">
            <v>2.4666666666666668</v>
          </cell>
          <cell r="AO609">
            <v>2.774193548387097</v>
          </cell>
          <cell r="AP609">
            <v>2.5483870967741935</v>
          </cell>
          <cell r="AQ609">
            <v>2.4666666666666668</v>
          </cell>
          <cell r="AR609">
            <v>1.7419354838709675</v>
          </cell>
          <cell r="AS609">
            <v>2.6333333333333333</v>
          </cell>
          <cell r="AT609">
            <v>2.5806451612903225</v>
          </cell>
          <cell r="AU609">
            <v>2.6774193548387095</v>
          </cell>
          <cell r="AV609">
            <v>2.75</v>
          </cell>
          <cell r="AW609">
            <v>2.3870967741935485</v>
          </cell>
          <cell r="AX609">
            <v>3.1333333333333333</v>
          </cell>
          <cell r="AY609">
            <v>2.5483870967741935</v>
          </cell>
          <cell r="AZ609">
            <v>2.5666666666666664</v>
          </cell>
        </row>
        <row r="610">
          <cell r="C610" t="str">
            <v>Wayside/Framingham/1FredrickAbbotWy 3</v>
          </cell>
          <cell r="D610" t="str">
            <v>Coastal Area Office</v>
          </cell>
          <cell r="AM610">
            <v>9.6774193548387094E-2</v>
          </cell>
          <cell r="AO610">
            <v>0.83870967741935487</v>
          </cell>
        </row>
        <row r="611">
          <cell r="C611" t="str">
            <v>Wayside/Framingham/1FredrickAbbotWy 4</v>
          </cell>
          <cell r="D611" t="str">
            <v>Dimock St. Area Office</v>
          </cell>
          <cell r="AN611">
            <v>0.3</v>
          </cell>
          <cell r="AQ611">
            <v>3.3333333333333333E-2</v>
          </cell>
          <cell r="AR611">
            <v>1</v>
          </cell>
          <cell r="AS611">
            <v>0.43333333333333335</v>
          </cell>
          <cell r="AT611">
            <v>0.29032258064516131</v>
          </cell>
          <cell r="AU611">
            <v>1</v>
          </cell>
          <cell r="AV611">
            <v>0.46428571428571425</v>
          </cell>
          <cell r="AW611">
            <v>1.3870967741935485</v>
          </cell>
          <cell r="AX611">
            <v>0.6333333333333333</v>
          </cell>
          <cell r="AY611">
            <v>1.129032258064516</v>
          </cell>
          <cell r="AZ611">
            <v>0.1</v>
          </cell>
        </row>
        <row r="612">
          <cell r="C612" t="str">
            <v>Wayside/Framingham/1FredrickAbbotWy 5</v>
          </cell>
          <cell r="D612" t="str">
            <v>Framingham Area Office</v>
          </cell>
          <cell r="AL612">
            <v>0.66666666666666663</v>
          </cell>
          <cell r="AM612">
            <v>8.258064516129032</v>
          </cell>
          <cell r="AN612">
            <v>6.7</v>
          </cell>
          <cell r="AO612">
            <v>6.741935483870968</v>
          </cell>
          <cell r="AP612">
            <v>7.032258064516129</v>
          </cell>
          <cell r="AQ612">
            <v>8.1333333333333329</v>
          </cell>
          <cell r="AR612">
            <v>7.3548387096774199</v>
          </cell>
          <cell r="AS612">
            <v>6.6</v>
          </cell>
          <cell r="AT612">
            <v>6.967741935483871</v>
          </cell>
          <cell r="AU612">
            <v>6.419354838709677</v>
          </cell>
          <cell r="AV612">
            <v>6.7857142857142865</v>
          </cell>
          <cell r="AW612">
            <v>7.225806451612903</v>
          </cell>
          <cell r="AX612">
            <v>6.4666666666666677</v>
          </cell>
          <cell r="AY612">
            <v>7.4838709677419351</v>
          </cell>
          <cell r="AZ612">
            <v>7.6333333333333346</v>
          </cell>
        </row>
        <row r="613">
          <cell r="C613" t="str">
            <v>Wayside/Framingham/1FredrickAbbotWy 6</v>
          </cell>
          <cell r="D613" t="str">
            <v>Harbor Area Office</v>
          </cell>
          <cell r="AO613">
            <v>0.5161290322580645</v>
          </cell>
          <cell r="AP613">
            <v>2.67741935483871</v>
          </cell>
          <cell r="AQ613">
            <v>2.3333333333333335</v>
          </cell>
          <cell r="AR613">
            <v>2</v>
          </cell>
          <cell r="AS613">
            <v>1.4</v>
          </cell>
          <cell r="AT613">
            <v>0.4838709677419355</v>
          </cell>
          <cell r="AV613">
            <v>0.75</v>
          </cell>
          <cell r="AW613">
            <v>1.5161290322580645</v>
          </cell>
          <cell r="AX613">
            <v>1.2333333333333334</v>
          </cell>
          <cell r="AY613">
            <v>1</v>
          </cell>
          <cell r="AZ613">
            <v>0.26666666666666666</v>
          </cell>
        </row>
        <row r="614">
          <cell r="C614" t="str">
            <v>Wayside/Framingham/1FredrickAbbotWy 7</v>
          </cell>
          <cell r="D614" t="str">
            <v>Hyde Park Area Office</v>
          </cell>
          <cell r="AL614">
            <v>0.2</v>
          </cell>
          <cell r="AM614">
            <v>1.9032258064516128</v>
          </cell>
          <cell r="AN614">
            <v>1.3333333333333335</v>
          </cell>
          <cell r="AO614">
            <v>0.83870967741935487</v>
          </cell>
          <cell r="AR614">
            <v>0.58064516129032262</v>
          </cell>
          <cell r="AS614">
            <v>1</v>
          </cell>
          <cell r="AT614">
            <v>1.129032258064516</v>
          </cell>
          <cell r="AU614">
            <v>1</v>
          </cell>
          <cell r="AV614">
            <v>0.2857142857142857</v>
          </cell>
          <cell r="AZ614">
            <v>0.26666666666666666</v>
          </cell>
        </row>
        <row r="615">
          <cell r="C615" t="str">
            <v>Wayside/Framingham/1FredrickAbbotWy 8</v>
          </cell>
          <cell r="D615" t="str">
            <v>Lynn Area Office</v>
          </cell>
          <cell r="AN615">
            <v>3.3333333333333333E-2</v>
          </cell>
        </row>
        <row r="616">
          <cell r="C616" t="str">
            <v>Wayside/Framingham/1FredrickAbbotWy 9</v>
          </cell>
          <cell r="D616" t="str">
            <v>Malden Area Office</v>
          </cell>
          <cell r="AL616">
            <v>0.16666666666666669</v>
          </cell>
          <cell r="AM616">
            <v>5.290322580645161</v>
          </cell>
          <cell r="AN616">
            <v>4.8</v>
          </cell>
          <cell r="AO616">
            <v>5.774193548387097</v>
          </cell>
          <cell r="AP616">
            <v>5.290322580645161</v>
          </cell>
          <cell r="AQ616">
            <v>4.4000000000000004</v>
          </cell>
          <cell r="AR616">
            <v>3.9677419354838714</v>
          </cell>
          <cell r="AS616">
            <v>4.5999999999999996</v>
          </cell>
          <cell r="AT616">
            <v>4.290322580645161</v>
          </cell>
          <cell r="AU616">
            <v>3.3870967741935485</v>
          </cell>
          <cell r="AV616">
            <v>4.5</v>
          </cell>
          <cell r="AW616">
            <v>5.290322580645161</v>
          </cell>
          <cell r="AX616">
            <v>5.8666666666666645</v>
          </cell>
          <cell r="AY616">
            <v>5.129032258064516</v>
          </cell>
          <cell r="AZ616">
            <v>7.2</v>
          </cell>
        </row>
        <row r="617">
          <cell r="C617" t="str">
            <v>Wayside/Framingham/1FredrickAbbotWy 10</v>
          </cell>
          <cell r="D617" t="str">
            <v>North Central Area Office</v>
          </cell>
          <cell r="AP617">
            <v>3.2258064516129031E-2</v>
          </cell>
        </row>
        <row r="618">
          <cell r="C618" t="str">
            <v>Wayside/Framingham/1FredrickAbbotWy 11</v>
          </cell>
          <cell r="D618" t="str">
            <v>Park St. Area Office</v>
          </cell>
          <cell r="AL618">
            <v>0.26666666666666666</v>
          </cell>
          <cell r="AM618">
            <v>1.6451612903225805</v>
          </cell>
          <cell r="AN618">
            <v>6.6666666666666666E-2</v>
          </cell>
          <cell r="AO618">
            <v>0.83870967741935476</v>
          </cell>
          <cell r="AP618">
            <v>1.032258064516129</v>
          </cell>
          <cell r="AQ618">
            <v>1.5666666666666667</v>
          </cell>
          <cell r="AR618">
            <v>0.22580645161290322</v>
          </cell>
          <cell r="AS618">
            <v>0.4</v>
          </cell>
          <cell r="AT618">
            <v>1.967741935483871</v>
          </cell>
          <cell r="AU618">
            <v>1.7096774193548387</v>
          </cell>
          <cell r="AV618">
            <v>1.7857142857142856</v>
          </cell>
          <cell r="AW618">
            <v>0.35483870967741937</v>
          </cell>
          <cell r="AZ618">
            <v>0.53333333333333333</v>
          </cell>
        </row>
        <row r="619">
          <cell r="C619" t="str">
            <v>Wayside/Framingham/85Edgell Rd 1</v>
          </cell>
          <cell r="D619" t="str">
            <v>Cambridge Area Office</v>
          </cell>
          <cell r="O619">
            <v>9.6774193548387094E-2</v>
          </cell>
          <cell r="P619">
            <v>0.13333333333333333</v>
          </cell>
          <cell r="Q619">
            <v>6.4516129032258063E-2</v>
          </cell>
          <cell r="AC619">
            <v>3.2258064516129031E-2</v>
          </cell>
          <cell r="AF619">
            <v>0.22580645161290322</v>
          </cell>
        </row>
        <row r="620">
          <cell r="C620" t="str">
            <v>Wayside/Framingham/85Edgell Rd 2</v>
          </cell>
          <cell r="D620" t="str">
            <v>Coastal Area Office</v>
          </cell>
          <cell r="U620">
            <v>0.1</v>
          </cell>
          <cell r="AF620">
            <v>6.4516129032258063E-2</v>
          </cell>
        </row>
        <row r="621">
          <cell r="C621" t="str">
            <v>Wayside/Framingham/85Edgell Rd 3</v>
          </cell>
          <cell r="D621" t="str">
            <v>Framingham Area Office</v>
          </cell>
          <cell r="H621">
            <v>2.258064516129032</v>
          </cell>
          <cell r="I621">
            <v>3.3333333333333335</v>
          </cell>
          <cell r="J621">
            <v>3.6774193548387095</v>
          </cell>
          <cell r="K621">
            <v>3.7741935483870965</v>
          </cell>
          <cell r="L621">
            <v>2.25</v>
          </cell>
          <cell r="M621">
            <v>3.774193548387097</v>
          </cell>
          <cell r="N621">
            <v>3.8333333333333335</v>
          </cell>
          <cell r="O621">
            <v>3.4193548387096775</v>
          </cell>
          <cell r="P621">
            <v>3.4</v>
          </cell>
          <cell r="Q621">
            <v>3.774193548387097</v>
          </cell>
          <cell r="R621">
            <v>4.0322580645161299</v>
          </cell>
          <cell r="S621">
            <v>3.9666666666666668</v>
          </cell>
          <cell r="T621">
            <v>3.838709677419355</v>
          </cell>
          <cell r="U621">
            <v>3.6</v>
          </cell>
          <cell r="V621">
            <v>3</v>
          </cell>
          <cell r="W621">
            <v>3.4516129032258065</v>
          </cell>
          <cell r="X621">
            <v>3.9655172413793105</v>
          </cell>
          <cell r="Y621">
            <v>4</v>
          </cell>
          <cell r="Z621">
            <v>4</v>
          </cell>
          <cell r="AA621">
            <v>3.5161290322580645</v>
          </cell>
          <cell r="AB621">
            <v>3.7333333333333334</v>
          </cell>
          <cell r="AC621">
            <v>4</v>
          </cell>
          <cell r="AD621">
            <v>3.8387096774193541</v>
          </cell>
          <cell r="AE621">
            <v>4</v>
          </cell>
          <cell r="AF621">
            <v>2.419354838709677</v>
          </cell>
          <cell r="AG621">
            <v>3.5666666666666664</v>
          </cell>
          <cell r="AH621">
            <v>3.4516129032258065</v>
          </cell>
          <cell r="AI621">
            <v>2.967741935483871</v>
          </cell>
          <cell r="AJ621">
            <v>3.8928571428571428</v>
          </cell>
          <cell r="AK621">
            <v>3.935483870967742</v>
          </cell>
          <cell r="AL621">
            <v>3.6</v>
          </cell>
        </row>
        <row r="622">
          <cell r="C622" t="str">
            <v>Wayside/Framingham/85Edgell Rd 4</v>
          </cell>
          <cell r="D622" t="str">
            <v>Lynn Area Office</v>
          </cell>
          <cell r="V622">
            <v>0.83870967741935487</v>
          </cell>
          <cell r="W622">
            <v>0.5161290322580645</v>
          </cell>
        </row>
        <row r="623">
          <cell r="C623" t="str">
            <v>Wayside/Framingham/85Edgell Rd 5</v>
          </cell>
          <cell r="D623" t="str">
            <v>Malden Area Office</v>
          </cell>
          <cell r="AB623">
            <v>0.93333333333333335</v>
          </cell>
          <cell r="AC623">
            <v>0.25806451612903225</v>
          </cell>
        </row>
        <row r="624">
          <cell r="C624" t="str">
            <v>Wayside/Framingham/85Edgell Rd 6</v>
          </cell>
          <cell r="D624" t="str">
            <v>Park St. Area Office</v>
          </cell>
          <cell r="T624">
            <v>9.6774193548387094E-2</v>
          </cell>
        </row>
        <row r="625">
          <cell r="C625" t="str">
            <v>Wayside/Framingham/98DennisonAve 1</v>
          </cell>
          <cell r="D625" t="str">
            <v>Arlington Area Office</v>
          </cell>
          <cell r="L625">
            <v>0.17857142857142858</v>
          </cell>
          <cell r="P625">
            <v>6.6666666666666666E-2</v>
          </cell>
          <cell r="Q625">
            <v>0.19354838709677419</v>
          </cell>
          <cell r="X625">
            <v>3.4482758620689655E-2</v>
          </cell>
          <cell r="Y625">
            <v>9.6774193548387094E-2</v>
          </cell>
          <cell r="AE625">
            <v>0.26666666666666666</v>
          </cell>
          <cell r="AJ625">
            <v>0.6428571428571429</v>
          </cell>
          <cell r="AK625">
            <v>0.25806451612903225</v>
          </cell>
        </row>
        <row r="626">
          <cell r="C626" t="str">
            <v>Wayside/Framingham/98DennisonAve 2</v>
          </cell>
          <cell r="D626" t="str">
            <v>Cambridge Area Office</v>
          </cell>
          <cell r="H626">
            <v>1.967741935483871</v>
          </cell>
          <cell r="I626">
            <v>1.7666666666666666</v>
          </cell>
          <cell r="J626">
            <v>1</v>
          </cell>
          <cell r="K626">
            <v>0.90322580645161288</v>
          </cell>
          <cell r="L626">
            <v>2.1785714285714284</v>
          </cell>
          <cell r="M626">
            <v>3.419354838709677</v>
          </cell>
          <cell r="N626">
            <v>2.9666666666666668</v>
          </cell>
          <cell r="O626">
            <v>2.838709677419355</v>
          </cell>
          <cell r="P626">
            <v>2.9</v>
          </cell>
          <cell r="Q626">
            <v>3</v>
          </cell>
          <cell r="R626">
            <v>2</v>
          </cell>
          <cell r="S626">
            <v>0.33333333333333331</v>
          </cell>
          <cell r="T626">
            <v>0.58064516129032262</v>
          </cell>
          <cell r="U626">
            <v>2.5666666666666669</v>
          </cell>
          <cell r="V626">
            <v>2.096774193548387</v>
          </cell>
          <cell r="W626">
            <v>2.5161290322580645</v>
          </cell>
          <cell r="X626">
            <v>2.6551724137931032</v>
          </cell>
          <cell r="Y626">
            <v>2.645161290322581</v>
          </cell>
          <cell r="Z626">
            <v>2.8</v>
          </cell>
          <cell r="AA626">
            <v>1.3548387096774195</v>
          </cell>
          <cell r="AB626">
            <v>2.0666666666666664</v>
          </cell>
          <cell r="AC626">
            <v>2.903225806451613</v>
          </cell>
          <cell r="AD626">
            <v>2.5483870967741935</v>
          </cell>
          <cell r="AE626">
            <v>1.8</v>
          </cell>
          <cell r="AF626">
            <v>0.74193548387096775</v>
          </cell>
          <cell r="AG626">
            <v>1.3666666666666667</v>
          </cell>
          <cell r="AH626">
            <v>2</v>
          </cell>
          <cell r="AI626">
            <v>1.935483870967742</v>
          </cell>
          <cell r="AJ626">
            <v>2.6428571428571428</v>
          </cell>
          <cell r="AK626">
            <v>2.2903225806451615</v>
          </cell>
          <cell r="AL626">
            <v>1.1000000000000001</v>
          </cell>
        </row>
        <row r="627">
          <cell r="C627" t="str">
            <v>Wayside/Framingham/98DennisonAve 3</v>
          </cell>
          <cell r="D627" t="str">
            <v>Dimock St. Area Office</v>
          </cell>
          <cell r="AG627">
            <v>0.8</v>
          </cell>
          <cell r="AH627">
            <v>0.45161290322580644</v>
          </cell>
        </row>
        <row r="628">
          <cell r="C628" t="str">
            <v>Wayside/Framingham/98DennisonAve 4</v>
          </cell>
          <cell r="D628" t="str">
            <v>Framingham Area Office</v>
          </cell>
          <cell r="H628">
            <v>3.8064516129032255</v>
          </cell>
          <cell r="I628">
            <v>3.5</v>
          </cell>
          <cell r="J628">
            <v>2.9354838709677415</v>
          </cell>
          <cell r="K628">
            <v>2.064516129032258</v>
          </cell>
          <cell r="L628">
            <v>2.6785714285714284</v>
          </cell>
          <cell r="M628">
            <v>2.838709677419355</v>
          </cell>
          <cell r="N628">
            <v>2.9333333333333336</v>
          </cell>
          <cell r="O628">
            <v>2.387096774193548</v>
          </cell>
          <cell r="P628">
            <v>2.4666666666666668</v>
          </cell>
          <cell r="Q628">
            <v>1.6774193548387095</v>
          </cell>
          <cell r="R628">
            <v>2.709677419354839</v>
          </cell>
          <cell r="S628">
            <v>2.2333333333333334</v>
          </cell>
          <cell r="T628">
            <v>3.870967741935484</v>
          </cell>
          <cell r="U628">
            <v>2.7333333333333334</v>
          </cell>
          <cell r="V628">
            <v>2.838709677419355</v>
          </cell>
          <cell r="W628">
            <v>2.806451612903226</v>
          </cell>
          <cell r="X628">
            <v>2.7931034482758621</v>
          </cell>
          <cell r="Y628">
            <v>2.3548387096774195</v>
          </cell>
          <cell r="Z628">
            <v>3</v>
          </cell>
          <cell r="AA628">
            <v>2.32258064516129</v>
          </cell>
          <cell r="AB628">
            <v>2.9666666666666668</v>
          </cell>
          <cell r="AC628">
            <v>3</v>
          </cell>
          <cell r="AD628">
            <v>2.870967741935484</v>
          </cell>
          <cell r="AE628">
            <v>2.7666666666666666</v>
          </cell>
          <cell r="AF628">
            <v>2.387096774193548</v>
          </cell>
          <cell r="AG628">
            <v>3.3666666666666667</v>
          </cell>
          <cell r="AH628">
            <v>3</v>
          </cell>
          <cell r="AI628">
            <v>3.129032258064516</v>
          </cell>
          <cell r="AJ628">
            <v>2.3214285714285716</v>
          </cell>
          <cell r="AK628">
            <v>2.6451612903225805</v>
          </cell>
          <cell r="AL628">
            <v>3.9333333333333336</v>
          </cell>
        </row>
        <row r="629">
          <cell r="C629" t="str">
            <v>Wayside/Framingham/98DennisonAve 5</v>
          </cell>
          <cell r="D629" t="str">
            <v>Harbor Area Office</v>
          </cell>
          <cell r="AE629">
            <v>0.2</v>
          </cell>
        </row>
        <row r="630">
          <cell r="C630" t="str">
            <v>Wayside/Framingham/98DennisonAve 6</v>
          </cell>
          <cell r="D630" t="str">
            <v>Holyoke Area Office</v>
          </cell>
          <cell r="AF630">
            <v>0.93548387096774188</v>
          </cell>
        </row>
        <row r="631">
          <cell r="C631" t="str">
            <v>Wayside/Framingham/98DennisonAve 7</v>
          </cell>
          <cell r="D631" t="str">
            <v>Lynn Area Office</v>
          </cell>
          <cell r="AB631">
            <v>0.4</v>
          </cell>
          <cell r="AC631">
            <v>1</v>
          </cell>
          <cell r="AD631">
            <v>1</v>
          </cell>
          <cell r="AE631">
            <v>0.13333333333333333</v>
          </cell>
        </row>
        <row r="632">
          <cell r="C632" t="str">
            <v>Wayside/Framingham/98DennisonAve 8</v>
          </cell>
          <cell r="D632" t="str">
            <v>Malden Area Office</v>
          </cell>
          <cell r="H632">
            <v>2.838709677419355</v>
          </cell>
          <cell r="I632">
            <v>1.6666666666666665</v>
          </cell>
          <cell r="J632">
            <v>1.6774193548387097</v>
          </cell>
          <cell r="K632">
            <v>2.6774193548387095</v>
          </cell>
          <cell r="L632">
            <v>2.9642857142857144</v>
          </cell>
          <cell r="M632">
            <v>2.3548387096774195</v>
          </cell>
          <cell r="N632">
            <v>1.5333333333333332</v>
          </cell>
          <cell r="O632">
            <v>2.870967741935484</v>
          </cell>
          <cell r="P632">
            <v>2.9</v>
          </cell>
          <cell r="Q632">
            <v>2.5483870967741935</v>
          </cell>
          <cell r="R632">
            <v>2.709677419354839</v>
          </cell>
          <cell r="S632">
            <v>2.2999999999999998</v>
          </cell>
          <cell r="T632">
            <v>2.709677419354839</v>
          </cell>
          <cell r="U632">
            <v>2.3666666666666667</v>
          </cell>
          <cell r="V632">
            <v>2.903225806451613</v>
          </cell>
          <cell r="W632">
            <v>3</v>
          </cell>
          <cell r="X632">
            <v>2.896551724137931</v>
          </cell>
          <cell r="Y632">
            <v>2.258064516129032</v>
          </cell>
          <cell r="Z632">
            <v>2.4333333333333331</v>
          </cell>
          <cell r="AA632">
            <v>2.838709677419355</v>
          </cell>
          <cell r="AB632">
            <v>2.5666666666666664</v>
          </cell>
          <cell r="AC632">
            <v>1.2903225806451613</v>
          </cell>
          <cell r="AD632">
            <v>0.77419354838709675</v>
          </cell>
          <cell r="AE632">
            <v>2.2999999999999998</v>
          </cell>
          <cell r="AF632">
            <v>2.967741935483871</v>
          </cell>
          <cell r="AG632">
            <v>2.8666666666666667</v>
          </cell>
          <cell r="AH632">
            <v>1.6774193548387097</v>
          </cell>
          <cell r="AI632">
            <v>1.5483870967741935</v>
          </cell>
          <cell r="AJ632">
            <v>2.6428571428571428</v>
          </cell>
          <cell r="AK632">
            <v>2.967741935483871</v>
          </cell>
          <cell r="AL632">
            <v>2.4333333333333331</v>
          </cell>
        </row>
        <row r="633">
          <cell r="C633" t="str">
            <v>Wayside/Framingham/98DennisonAve 9</v>
          </cell>
          <cell r="D633" t="str">
            <v>New Bedford Area Office</v>
          </cell>
          <cell r="R633">
            <v>0.5161290322580645</v>
          </cell>
          <cell r="S633">
            <v>1</v>
          </cell>
        </row>
        <row r="634">
          <cell r="C634" t="str">
            <v>Wayside/Framingham/98DennisonAve 10</v>
          </cell>
          <cell r="D634" t="str">
            <v>Park St. Area Office</v>
          </cell>
          <cell r="AE634">
            <v>0.13333333333333333</v>
          </cell>
        </row>
        <row r="635">
          <cell r="C635" t="str">
            <v>Wayside/Framingham/98DennisonAve 11</v>
          </cell>
          <cell r="D635" t="str">
            <v>South Central Area Office</v>
          </cell>
          <cell r="AA635">
            <v>0.45161290322580644</v>
          </cell>
        </row>
        <row r="636">
          <cell r="C636" t="str">
            <v>Wayside/Framingham/98DennisonAve 12</v>
          </cell>
          <cell r="D636" t="str">
            <v>Worcester East Area Office</v>
          </cell>
          <cell r="AL636">
            <v>0.23333333333333334</v>
          </cell>
        </row>
        <row r="637">
          <cell r="C637" t="str">
            <v>Wayside/Waltham/558WaverleyOaksRd 1</v>
          </cell>
          <cell r="D637" t="str">
            <v>Arlington Area Office</v>
          </cell>
          <cell r="H637">
            <v>1.7741935483870968</v>
          </cell>
          <cell r="I637">
            <v>2.2333333333333334</v>
          </cell>
          <cell r="J637">
            <v>1.032258064516129</v>
          </cell>
          <cell r="K637">
            <v>2.096774193548387</v>
          </cell>
          <cell r="L637">
            <v>2</v>
          </cell>
          <cell r="M637">
            <v>1.7741935483870968</v>
          </cell>
          <cell r="N637">
            <v>2.0333333333333332</v>
          </cell>
          <cell r="O637">
            <v>1.935483870967742</v>
          </cell>
          <cell r="P637">
            <v>2</v>
          </cell>
          <cell r="Q637">
            <v>2.032258064516129</v>
          </cell>
          <cell r="R637">
            <v>2</v>
          </cell>
          <cell r="S637">
            <v>0.9</v>
          </cell>
          <cell r="T637">
            <v>1.7419354838709677</v>
          </cell>
          <cell r="U637">
            <v>1.8666666666666667</v>
          </cell>
          <cell r="V637">
            <v>1.2903225806451615</v>
          </cell>
          <cell r="W637">
            <v>1.870967741935484</v>
          </cell>
          <cell r="X637">
            <v>1.4482758620689655</v>
          </cell>
          <cell r="Y637">
            <v>1.8064516129032258</v>
          </cell>
          <cell r="Z637">
            <v>2</v>
          </cell>
          <cell r="AA637">
            <v>2</v>
          </cell>
          <cell r="AB637">
            <v>1.6</v>
          </cell>
          <cell r="AC637">
            <v>1.8064516129032258</v>
          </cell>
          <cell r="AD637">
            <v>2.032258064516129</v>
          </cell>
          <cell r="AE637">
            <v>2</v>
          </cell>
          <cell r="AF637">
            <v>1.903225806451613</v>
          </cell>
          <cell r="AG637">
            <v>0.76666666666666661</v>
          </cell>
          <cell r="AH637">
            <v>2</v>
          </cell>
          <cell r="AI637">
            <v>2.0645161290322585</v>
          </cell>
          <cell r="AJ637">
            <v>2</v>
          </cell>
          <cell r="AK637">
            <v>1.838709677419355</v>
          </cell>
          <cell r="AL637">
            <v>2.2666666666666666</v>
          </cell>
        </row>
        <row r="638">
          <cell r="C638" t="str">
            <v>Wayside/Waltham/558WaverleyOaksRd 2</v>
          </cell>
          <cell r="D638" t="str">
            <v>Cambridge Area Office</v>
          </cell>
          <cell r="O638">
            <v>3.2258064516129031E-2</v>
          </cell>
          <cell r="P638">
            <v>1</v>
          </cell>
          <cell r="Q638">
            <v>0.35483870967741937</v>
          </cell>
        </row>
        <row r="639">
          <cell r="C639" t="str">
            <v>Wayside/Waltham/558WaverleyOaksRd 3</v>
          </cell>
          <cell r="D639" t="str">
            <v>Coastal Area Office</v>
          </cell>
          <cell r="N639">
            <v>3.3333333333333333E-2</v>
          </cell>
          <cell r="O639">
            <v>0.967741935483871</v>
          </cell>
          <cell r="T639">
            <v>6.4516129032258063E-2</v>
          </cell>
          <cell r="U639">
            <v>0.33333333333333331</v>
          </cell>
          <cell r="AK639">
            <v>0.12903225806451613</v>
          </cell>
          <cell r="AL639">
            <v>0.43333333333333335</v>
          </cell>
        </row>
        <row r="640">
          <cell r="C640" t="str">
            <v>Wayside/Waltham/558WaverleyOaksRd 4</v>
          </cell>
          <cell r="D640" t="str">
            <v>Dimock St. Area Office</v>
          </cell>
          <cell r="H640">
            <v>0.25806451612903225</v>
          </cell>
          <cell r="I640">
            <v>1</v>
          </cell>
          <cell r="J640">
            <v>0.19354838709677419</v>
          </cell>
          <cell r="L640">
            <v>0.7142857142857143</v>
          </cell>
          <cell r="M640">
            <v>0.967741935483871</v>
          </cell>
          <cell r="N640">
            <v>0.8666666666666667</v>
          </cell>
          <cell r="X640">
            <v>1.3103448275862069</v>
          </cell>
          <cell r="Y640">
            <v>1.774193548387097</v>
          </cell>
          <cell r="Z640">
            <v>1.3333333333333335</v>
          </cell>
          <cell r="AA640">
            <v>1.6451612903225805</v>
          </cell>
          <cell r="AB640">
            <v>0.56666666666666665</v>
          </cell>
          <cell r="AC640">
            <v>0.70967741935483875</v>
          </cell>
          <cell r="AD640">
            <v>0.67741935483870963</v>
          </cell>
          <cell r="AK640">
            <v>0.74193548387096775</v>
          </cell>
          <cell r="AL640">
            <v>0.16666666666666666</v>
          </cell>
        </row>
        <row r="641">
          <cell r="C641" t="str">
            <v>Wayside/Waltham/558WaverleyOaksRd 5</v>
          </cell>
          <cell r="D641" t="str">
            <v>Framingham Area Office</v>
          </cell>
          <cell r="J641">
            <v>0.45161290322580644</v>
          </cell>
          <cell r="K641">
            <v>0.58064516129032262</v>
          </cell>
          <cell r="L641">
            <v>0.32142857142857145</v>
          </cell>
          <cell r="M641">
            <v>0.16129032258064516</v>
          </cell>
          <cell r="R641">
            <v>9.6774193548387094E-2</v>
          </cell>
          <cell r="S641">
            <v>0.3</v>
          </cell>
          <cell r="T641">
            <v>9.6774193548387094E-2</v>
          </cell>
          <cell r="U641">
            <v>3.3333333333333333E-2</v>
          </cell>
          <cell r="V641">
            <v>0.25806451612903225</v>
          </cell>
          <cell r="W641">
            <v>0.54838709677419351</v>
          </cell>
          <cell r="X641">
            <v>0.20689655172413793</v>
          </cell>
          <cell r="Y641">
            <v>0.25806451612903225</v>
          </cell>
          <cell r="Z641">
            <v>0.8666666666666667</v>
          </cell>
          <cell r="AA641">
            <v>3.2258064516129031E-2</v>
          </cell>
          <cell r="AB641">
            <v>0.13333333333333333</v>
          </cell>
          <cell r="AD641">
            <v>9.6774193548387094E-2</v>
          </cell>
          <cell r="AE641">
            <v>0.16666666666666666</v>
          </cell>
          <cell r="AG641">
            <v>0.1</v>
          </cell>
          <cell r="AI641">
            <v>3.2258064516129031E-2</v>
          </cell>
          <cell r="AJ641">
            <v>0.14285714285714285</v>
          </cell>
          <cell r="AK641">
            <v>0.67741935483870974</v>
          </cell>
          <cell r="AL641">
            <v>0.23333333333333334</v>
          </cell>
        </row>
        <row r="642">
          <cell r="C642" t="str">
            <v>Wayside/Waltham/558WaverleyOaksRd 6</v>
          </cell>
          <cell r="D642" t="str">
            <v>Harbor Area Office</v>
          </cell>
          <cell r="I642">
            <v>0.13333333333333333</v>
          </cell>
          <cell r="J642">
            <v>0.45161290322580644</v>
          </cell>
          <cell r="M642">
            <v>0.25806451612903225</v>
          </cell>
          <cell r="N642">
            <v>0.8666666666666667</v>
          </cell>
          <cell r="O642">
            <v>0.87096774193548376</v>
          </cell>
          <cell r="P642">
            <v>0.6</v>
          </cell>
          <cell r="Q642">
            <v>0.4838709677419355</v>
          </cell>
          <cell r="S642">
            <v>1.3666666666666667</v>
          </cell>
          <cell r="T642">
            <v>1.870967741935484</v>
          </cell>
          <cell r="V642">
            <v>2</v>
          </cell>
          <cell r="W642">
            <v>1.870967741935484</v>
          </cell>
          <cell r="Z642">
            <v>0.3</v>
          </cell>
          <cell r="AA642">
            <v>0.87096774193548387</v>
          </cell>
          <cell r="AD642">
            <v>0.45161290322580649</v>
          </cell>
          <cell r="AE642">
            <v>1</v>
          </cell>
          <cell r="AF642">
            <v>0.74193548387096775</v>
          </cell>
          <cell r="AG642">
            <v>0.13333333333333333</v>
          </cell>
          <cell r="AI642">
            <v>0.54838709677419351</v>
          </cell>
          <cell r="AJ642">
            <v>0.9285714285714286</v>
          </cell>
          <cell r="AK642">
            <v>0.54838709677419351</v>
          </cell>
        </row>
        <row r="643">
          <cell r="C643" t="str">
            <v>Wayside/Waltham/558WaverleyOaksRd 7</v>
          </cell>
          <cell r="D643" t="str">
            <v>Hyde Park Area Office</v>
          </cell>
          <cell r="J643">
            <v>0.967741935483871</v>
          </cell>
          <cell r="K643">
            <v>1.5806451612903225</v>
          </cell>
          <cell r="L643">
            <v>0.39285714285714285</v>
          </cell>
          <cell r="M643">
            <v>1</v>
          </cell>
          <cell r="N643">
            <v>0.8</v>
          </cell>
          <cell r="O643">
            <v>1.032258064516129</v>
          </cell>
          <cell r="P643">
            <v>2.4</v>
          </cell>
          <cell r="Q643">
            <v>1.2580645161290323</v>
          </cell>
          <cell r="R643">
            <v>1.3548387096774195</v>
          </cell>
          <cell r="S643">
            <v>0.9</v>
          </cell>
          <cell r="X643">
            <v>0.82758620689655171</v>
          </cell>
          <cell r="Y643">
            <v>1.2258064516129032</v>
          </cell>
          <cell r="Z643">
            <v>0.26666666666666666</v>
          </cell>
          <cell r="AB643">
            <v>0.66666666666666663</v>
          </cell>
          <cell r="AC643">
            <v>1.6129032258064515</v>
          </cell>
          <cell r="AD643">
            <v>0.16129032258064516</v>
          </cell>
          <cell r="AE643">
            <v>0.4</v>
          </cell>
          <cell r="AF643">
            <v>1</v>
          </cell>
          <cell r="AG643">
            <v>1.5666666666666667</v>
          </cell>
          <cell r="AH643">
            <v>1.032258064516129</v>
          </cell>
          <cell r="AI643">
            <v>0.70967741935483875</v>
          </cell>
          <cell r="AJ643">
            <v>0.5</v>
          </cell>
          <cell r="AK643">
            <v>0.22580645161290322</v>
          </cell>
          <cell r="AL643">
            <v>0.86666666666666659</v>
          </cell>
        </row>
        <row r="644">
          <cell r="C644" t="str">
            <v>Wayside/Waltham/558WaverleyOaksRd 8</v>
          </cell>
          <cell r="D644" t="str">
            <v>Lynn Area Office</v>
          </cell>
          <cell r="AG644">
            <v>0.9</v>
          </cell>
          <cell r="AH644">
            <v>0.12903225806451613</v>
          </cell>
          <cell r="AL644">
            <v>6.6666666666666666E-2</v>
          </cell>
        </row>
        <row r="645">
          <cell r="C645" t="str">
            <v>Wayside/Waltham/558WaverleyOaksRd 9</v>
          </cell>
          <cell r="D645" t="str">
            <v>Malden Area Office</v>
          </cell>
          <cell r="H645">
            <v>2.870967741935484</v>
          </cell>
          <cell r="I645">
            <v>1.5333333333333332</v>
          </cell>
          <cell r="J645">
            <v>1.5483870967741935</v>
          </cell>
          <cell r="K645">
            <v>2.096774193548387</v>
          </cell>
          <cell r="L645">
            <v>2</v>
          </cell>
          <cell r="M645">
            <v>2.5806451612903225</v>
          </cell>
          <cell r="N645">
            <v>2.7</v>
          </cell>
          <cell r="O645">
            <v>2.5483870967741935</v>
          </cell>
          <cell r="P645">
            <v>1.8333333333333335</v>
          </cell>
          <cell r="Q645">
            <v>2.3548387096774195</v>
          </cell>
          <cell r="R645">
            <v>2.709677419354839</v>
          </cell>
          <cell r="S645">
            <v>1.9333333333333336</v>
          </cell>
          <cell r="T645">
            <v>2.67741935483871</v>
          </cell>
          <cell r="U645">
            <v>2.4333333333333331</v>
          </cell>
          <cell r="V645">
            <v>2.3870967741935485</v>
          </cell>
          <cell r="W645">
            <v>1.8709677419354838</v>
          </cell>
          <cell r="X645">
            <v>2.7931034482758621</v>
          </cell>
          <cell r="Y645">
            <v>0.90322580645161299</v>
          </cell>
          <cell r="Z645">
            <v>1.4333333333333333</v>
          </cell>
          <cell r="AA645">
            <v>2.2903225806451615</v>
          </cell>
          <cell r="AB645">
            <v>1.9333333333333331</v>
          </cell>
          <cell r="AC645">
            <v>2.225806451612903</v>
          </cell>
          <cell r="AD645">
            <v>1.903225806451613</v>
          </cell>
          <cell r="AE645">
            <v>2.6333333333333329</v>
          </cell>
          <cell r="AF645">
            <v>2.67741935483871</v>
          </cell>
          <cell r="AG645">
            <v>1.2</v>
          </cell>
          <cell r="AH645">
            <v>1.967741935483871</v>
          </cell>
          <cell r="AI645">
            <v>2.161290322580645</v>
          </cell>
          <cell r="AJ645">
            <v>2.1071428571428572</v>
          </cell>
          <cell r="AK645">
            <v>2.806451612903226</v>
          </cell>
          <cell r="AL645">
            <v>0.26666666666666666</v>
          </cell>
        </row>
        <row r="646">
          <cell r="C646" t="str">
            <v>Wayside/Waltham/558WaverleyOaksRd 10</v>
          </cell>
          <cell r="D646" t="str">
            <v>Park St. Area Office</v>
          </cell>
          <cell r="H646">
            <v>0.45161290322580644</v>
          </cell>
          <cell r="I646">
            <v>0.53333333333333333</v>
          </cell>
          <cell r="J646">
            <v>1.4516129032258065</v>
          </cell>
          <cell r="K646">
            <v>1.2580645161290323</v>
          </cell>
          <cell r="L646">
            <v>1.5</v>
          </cell>
          <cell r="M646">
            <v>1.6129032258064515</v>
          </cell>
          <cell r="N646">
            <v>0.93333333333333324</v>
          </cell>
          <cell r="Q646">
            <v>0.67741935483870974</v>
          </cell>
          <cell r="R646">
            <v>0.4838709677419355</v>
          </cell>
          <cell r="S646">
            <v>0.6333333333333333</v>
          </cell>
          <cell r="T646">
            <v>1.3548387096774193</v>
          </cell>
          <cell r="U646">
            <v>1.8333333333333335</v>
          </cell>
          <cell r="V646">
            <v>0.74193548387096775</v>
          </cell>
          <cell r="W646">
            <v>1.3225806451612903</v>
          </cell>
          <cell r="X646">
            <v>1</v>
          </cell>
          <cell r="Y646">
            <v>0.5161290322580645</v>
          </cell>
          <cell r="Z646">
            <v>1.3333333333333333</v>
          </cell>
          <cell r="AA646">
            <v>0.64516129032258063</v>
          </cell>
          <cell r="AB646">
            <v>1.8666666666666667</v>
          </cell>
          <cell r="AC646">
            <v>1.2580645161290323</v>
          </cell>
          <cell r="AD646">
            <v>2.8064516129032255</v>
          </cell>
          <cell r="AE646">
            <v>2.6333333333333333</v>
          </cell>
          <cell r="AF646">
            <v>1.129032258064516</v>
          </cell>
          <cell r="AG646">
            <v>0.9</v>
          </cell>
          <cell r="AH646">
            <v>1.870967741935484</v>
          </cell>
          <cell r="AI646">
            <v>2.032258064516129</v>
          </cell>
          <cell r="AJ646">
            <v>1.5</v>
          </cell>
          <cell r="AK646">
            <v>1.064516129032258</v>
          </cell>
          <cell r="AL646">
            <v>1.3333333333333335</v>
          </cell>
        </row>
        <row r="647">
          <cell r="C647" t="str">
            <v>Wayside/Waltham/558WaverleyOaksRd 11</v>
          </cell>
          <cell r="D647" t="str">
            <v>Solutions for Living (PAS Metro)</v>
          </cell>
          <cell r="K647">
            <v>6.4516129032258063E-2</v>
          </cell>
        </row>
        <row r="648">
          <cell r="C648" t="str">
            <v>YOU / Boylston / 1 Elmwood Place 1</v>
          </cell>
          <cell r="D648" t="str">
            <v>Framingham Area Office</v>
          </cell>
          <cell r="AC648">
            <v>0.35483870967741937</v>
          </cell>
        </row>
        <row r="649">
          <cell r="C649" t="str">
            <v>YOU / Boylston / 1 Elmwood Place 2</v>
          </cell>
          <cell r="D649" t="str">
            <v>North Central Area Office</v>
          </cell>
          <cell r="E649">
            <v>2</v>
          </cell>
          <cell r="F649">
            <v>1.935483870967742</v>
          </cell>
          <cell r="G649">
            <v>2</v>
          </cell>
          <cell r="H649">
            <v>2</v>
          </cell>
          <cell r="I649">
            <v>1.9</v>
          </cell>
          <cell r="J649">
            <v>2</v>
          </cell>
          <cell r="K649">
            <v>2</v>
          </cell>
          <cell r="L649">
            <v>1.7857142857142856</v>
          </cell>
          <cell r="M649">
            <v>2</v>
          </cell>
          <cell r="N649">
            <v>2.8666666666666667</v>
          </cell>
          <cell r="O649">
            <v>3</v>
          </cell>
          <cell r="P649">
            <v>3</v>
          </cell>
          <cell r="Q649">
            <v>3.354838709677419</v>
          </cell>
          <cell r="R649">
            <v>3</v>
          </cell>
          <cell r="S649">
            <v>2.5666666666666664</v>
          </cell>
          <cell r="T649">
            <v>3</v>
          </cell>
          <cell r="U649">
            <v>2.4666666666666668</v>
          </cell>
          <cell r="V649">
            <v>2.967741935483871</v>
          </cell>
          <cell r="W649">
            <v>3</v>
          </cell>
          <cell r="X649">
            <v>3</v>
          </cell>
          <cell r="Y649">
            <v>2.967741935483871</v>
          </cell>
          <cell r="Z649">
            <v>2.9333333333333336</v>
          </cell>
          <cell r="AA649">
            <v>3</v>
          </cell>
          <cell r="AB649">
            <v>2.6</v>
          </cell>
          <cell r="AC649">
            <v>2.4516129032258065</v>
          </cell>
          <cell r="AD649">
            <v>2.3548387096774195</v>
          </cell>
          <cell r="AE649">
            <v>2.9333333333333336</v>
          </cell>
          <cell r="AF649">
            <v>2.645161290322581</v>
          </cell>
          <cell r="AG649">
            <v>2.9333333333333336</v>
          </cell>
          <cell r="AH649">
            <v>2.967741935483871</v>
          </cell>
          <cell r="AI649">
            <v>2.741935483870968</v>
          </cell>
          <cell r="AJ649">
            <v>3</v>
          </cell>
          <cell r="AK649">
            <v>2.709677419354839</v>
          </cell>
          <cell r="AL649">
            <v>3</v>
          </cell>
          <cell r="AM649">
            <v>2.709677419354839</v>
          </cell>
          <cell r="AN649">
            <v>3</v>
          </cell>
          <cell r="AO649">
            <v>2.096774193548387</v>
          </cell>
          <cell r="AP649">
            <v>2.5483870967741935</v>
          </cell>
          <cell r="AQ649">
            <v>1.9</v>
          </cell>
          <cell r="AR649">
            <v>2.3548387096774195</v>
          </cell>
          <cell r="AS649">
            <v>2.6333333333333333</v>
          </cell>
          <cell r="AT649">
            <v>2.129032258064516</v>
          </cell>
          <cell r="AU649">
            <v>2.806451612903226</v>
          </cell>
          <cell r="AV649">
            <v>2.4642857142857144</v>
          </cell>
          <cell r="AW649">
            <v>2</v>
          </cell>
          <cell r="AX649">
            <v>2.0333333333333332</v>
          </cell>
          <cell r="AY649">
            <v>2.6451612903225805</v>
          </cell>
          <cell r="AZ649">
            <v>1.5333333333333334</v>
          </cell>
        </row>
        <row r="650">
          <cell r="C650" t="str">
            <v>YOU / Boylston / 1 Elmwood Place 3</v>
          </cell>
          <cell r="D650" t="str">
            <v>South Central Area Office</v>
          </cell>
          <cell r="E650">
            <v>2.4838709677419355</v>
          </cell>
          <cell r="F650">
            <v>2.5806451612903225</v>
          </cell>
          <cell r="G650">
            <v>3</v>
          </cell>
          <cell r="H650">
            <v>2.838709677419355</v>
          </cell>
          <cell r="I650">
            <v>2.4333333333333331</v>
          </cell>
          <cell r="J650">
            <v>1.7419354838709677</v>
          </cell>
          <cell r="K650">
            <v>2.903225806451613</v>
          </cell>
          <cell r="L650">
            <v>1.7857142857142856</v>
          </cell>
          <cell r="M650">
            <v>1</v>
          </cell>
          <cell r="N650">
            <v>0.26666666666666666</v>
          </cell>
          <cell r="Q650">
            <v>0.61290322580645162</v>
          </cell>
          <cell r="R650">
            <v>1</v>
          </cell>
          <cell r="S650">
            <v>1</v>
          </cell>
          <cell r="T650">
            <v>1</v>
          </cell>
          <cell r="U650">
            <v>0.6</v>
          </cell>
          <cell r="V650">
            <v>1</v>
          </cell>
          <cell r="W650">
            <v>0.29032258064516125</v>
          </cell>
          <cell r="X650">
            <v>1</v>
          </cell>
          <cell r="Y650">
            <v>1</v>
          </cell>
          <cell r="Z650">
            <v>1</v>
          </cell>
          <cell r="AA650">
            <v>1</v>
          </cell>
          <cell r="AB650">
            <v>0.16666666666666666</v>
          </cell>
          <cell r="AC650">
            <v>0.67741935483870963</v>
          </cell>
          <cell r="AD650">
            <v>1.096774193548387</v>
          </cell>
          <cell r="AE650">
            <v>1</v>
          </cell>
          <cell r="AF650">
            <v>0.70967741935483875</v>
          </cell>
          <cell r="AG650">
            <v>1</v>
          </cell>
          <cell r="AH650">
            <v>1</v>
          </cell>
          <cell r="AI650">
            <v>0.87096774193548387</v>
          </cell>
          <cell r="AJ650">
            <v>1</v>
          </cell>
          <cell r="AK650">
            <v>1</v>
          </cell>
          <cell r="AL650">
            <v>1</v>
          </cell>
          <cell r="AM650">
            <v>1</v>
          </cell>
          <cell r="AN650">
            <v>1</v>
          </cell>
          <cell r="AO650">
            <v>1</v>
          </cell>
          <cell r="AP650">
            <v>0.90322580645161288</v>
          </cell>
          <cell r="AQ650">
            <v>1</v>
          </cell>
          <cell r="AR650">
            <v>1</v>
          </cell>
          <cell r="AS650">
            <v>1</v>
          </cell>
          <cell r="AT650">
            <v>0.32258064516129031</v>
          </cell>
          <cell r="AU650">
            <v>9.6774193548387094E-2</v>
          </cell>
          <cell r="AV650">
            <v>1</v>
          </cell>
          <cell r="AW650">
            <v>1.3870967741935483</v>
          </cell>
          <cell r="AX650">
            <v>1.8333333333333335</v>
          </cell>
          <cell r="AY650">
            <v>2</v>
          </cell>
          <cell r="AZ650">
            <v>2</v>
          </cell>
        </row>
        <row r="651">
          <cell r="C651" t="str">
            <v>YOU / Boylston / 1 Elmwood Place 4</v>
          </cell>
          <cell r="D651" t="str">
            <v>Worcester East Area Office</v>
          </cell>
          <cell r="E651">
            <v>2</v>
          </cell>
          <cell r="F651">
            <v>2</v>
          </cell>
          <cell r="G651">
            <v>2</v>
          </cell>
          <cell r="H651">
            <v>1.5806451612903225</v>
          </cell>
          <cell r="I651">
            <v>1</v>
          </cell>
          <cell r="J651">
            <v>2.096774193548387</v>
          </cell>
          <cell r="K651">
            <v>1.903225806451613</v>
          </cell>
          <cell r="L651">
            <v>2.1785714285714288</v>
          </cell>
          <cell r="M651">
            <v>2</v>
          </cell>
          <cell r="N651">
            <v>2.4333333333333336</v>
          </cell>
          <cell r="O651">
            <v>2.5161290322580645</v>
          </cell>
          <cell r="P651">
            <v>3</v>
          </cell>
          <cell r="Q651">
            <v>2.3548387096774195</v>
          </cell>
          <cell r="R651">
            <v>1.806451612903226</v>
          </cell>
          <cell r="S651">
            <v>2</v>
          </cell>
          <cell r="T651">
            <v>2</v>
          </cell>
          <cell r="U651">
            <v>2.2999999999999998</v>
          </cell>
          <cell r="V651">
            <v>2</v>
          </cell>
          <cell r="W651">
            <v>1.5483870967741935</v>
          </cell>
          <cell r="X651">
            <v>2</v>
          </cell>
          <cell r="Y651">
            <v>1.9677419354838708</v>
          </cell>
          <cell r="Z651">
            <v>2</v>
          </cell>
          <cell r="AA651">
            <v>2</v>
          </cell>
          <cell r="AB651">
            <v>2</v>
          </cell>
          <cell r="AC651">
            <v>2</v>
          </cell>
          <cell r="AD651">
            <v>1.3870967741935485</v>
          </cell>
          <cell r="AE651">
            <v>1</v>
          </cell>
          <cell r="AF651">
            <v>1</v>
          </cell>
          <cell r="AG651">
            <v>1</v>
          </cell>
          <cell r="AH651">
            <v>1</v>
          </cell>
          <cell r="AI651">
            <v>1</v>
          </cell>
          <cell r="AJ651">
            <v>0.9642857142857143</v>
          </cell>
          <cell r="AK651">
            <v>1.032258064516129</v>
          </cell>
          <cell r="AL651">
            <v>1.8</v>
          </cell>
          <cell r="AM651">
            <v>1.903225806451613</v>
          </cell>
          <cell r="AN651">
            <v>1.6666666666666667</v>
          </cell>
          <cell r="AO651">
            <v>2</v>
          </cell>
          <cell r="AP651">
            <v>2</v>
          </cell>
          <cell r="AQ651">
            <v>2</v>
          </cell>
          <cell r="AR651">
            <v>2</v>
          </cell>
          <cell r="AS651">
            <v>1.5333333333333332</v>
          </cell>
          <cell r="AT651">
            <v>1.7741935483870965</v>
          </cell>
          <cell r="AU651">
            <v>1.064516129032258</v>
          </cell>
          <cell r="AV651">
            <v>2.1785714285714284</v>
          </cell>
          <cell r="AW651">
            <v>2</v>
          </cell>
          <cell r="AX651">
            <v>1.2333333333333334</v>
          </cell>
          <cell r="AY651">
            <v>1</v>
          </cell>
          <cell r="AZ651">
            <v>0.96666666666666667</v>
          </cell>
        </row>
        <row r="652">
          <cell r="C652" t="str">
            <v>YOU / Boylston / 1 Elmwood Place 5</v>
          </cell>
          <cell r="D652" t="str">
            <v>Worcester West Area Office</v>
          </cell>
          <cell r="E652">
            <v>1.4516129032258065</v>
          </cell>
          <cell r="F652">
            <v>1.967741935483871</v>
          </cell>
          <cell r="G652">
            <v>1.8666666666666667</v>
          </cell>
          <cell r="H652">
            <v>2</v>
          </cell>
          <cell r="I652">
            <v>2.2000000000000002</v>
          </cell>
          <cell r="J652">
            <v>1.1612903225806452</v>
          </cell>
          <cell r="K652">
            <v>1</v>
          </cell>
          <cell r="L652">
            <v>2</v>
          </cell>
          <cell r="M652">
            <v>2</v>
          </cell>
          <cell r="N652">
            <v>2.7333333333333334</v>
          </cell>
          <cell r="O652">
            <v>2.838709677419355</v>
          </cell>
          <cell r="P652">
            <v>2.8333333333333335</v>
          </cell>
          <cell r="Q652">
            <v>2.6129032258064515</v>
          </cell>
          <cell r="R652">
            <v>2.903225806451613</v>
          </cell>
          <cell r="S652">
            <v>2.4666666666666668</v>
          </cell>
          <cell r="T652">
            <v>3</v>
          </cell>
          <cell r="U652">
            <v>2.7333333333333334</v>
          </cell>
          <cell r="V652">
            <v>3</v>
          </cell>
          <cell r="W652">
            <v>3</v>
          </cell>
          <cell r="X652">
            <v>3</v>
          </cell>
          <cell r="Y652">
            <v>2.870967741935484</v>
          </cell>
          <cell r="Z652">
            <v>3</v>
          </cell>
          <cell r="AA652">
            <v>3</v>
          </cell>
          <cell r="AB652">
            <v>3.166666666666667</v>
          </cell>
          <cell r="AC652">
            <v>2.419354838709677</v>
          </cell>
          <cell r="AD652">
            <v>2.032258064516129</v>
          </cell>
          <cell r="AE652">
            <v>3</v>
          </cell>
          <cell r="AF652">
            <v>3.1290322580645165</v>
          </cell>
          <cell r="AG652">
            <v>2.4333333333333336</v>
          </cell>
          <cell r="AH652">
            <v>2.67741935483871</v>
          </cell>
          <cell r="AI652">
            <v>3</v>
          </cell>
          <cell r="AJ652">
            <v>2.9642857142857144</v>
          </cell>
          <cell r="AK652">
            <v>2.935483870967742</v>
          </cell>
          <cell r="AL652">
            <v>2.2999999999999998</v>
          </cell>
          <cell r="AM652">
            <v>2.774193548387097</v>
          </cell>
          <cell r="AN652">
            <v>2.8</v>
          </cell>
          <cell r="AO652">
            <v>2.741935483870968</v>
          </cell>
          <cell r="AP652">
            <v>2.6774193548387095</v>
          </cell>
          <cell r="AQ652">
            <v>2.9666666666666668</v>
          </cell>
          <cell r="AR652">
            <v>3.096774193548387</v>
          </cell>
          <cell r="AS652">
            <v>2.2000000000000002</v>
          </cell>
          <cell r="AT652">
            <v>2.741935483870968</v>
          </cell>
          <cell r="AU652">
            <v>3</v>
          </cell>
          <cell r="AV652">
            <v>2.8928571428571428</v>
          </cell>
          <cell r="AW652">
            <v>2.7096774193548385</v>
          </cell>
          <cell r="AX652">
            <v>2.1333333333333333</v>
          </cell>
          <cell r="AY652">
            <v>2.8064516129032251</v>
          </cell>
          <cell r="AZ652">
            <v>2.833333333333333</v>
          </cell>
        </row>
        <row r="653">
          <cell r="C653" t="str">
            <v>YOU / Worcester / 37 Boylston 1</v>
          </cell>
          <cell r="D653" t="str">
            <v>Haverhill Area Office</v>
          </cell>
          <cell r="N653">
            <v>0.13333333333333333</v>
          </cell>
        </row>
        <row r="654">
          <cell r="C654" t="str">
            <v>YOU / Worcester / 37 Boylston 2</v>
          </cell>
          <cell r="D654" t="str">
            <v>North Central Area Office</v>
          </cell>
          <cell r="W654">
            <v>6.4516129032258063E-2</v>
          </cell>
          <cell r="AB654">
            <v>0.1</v>
          </cell>
          <cell r="AD654">
            <v>0.87096774193548387</v>
          </cell>
          <cell r="AY654">
            <v>0.90322580645161288</v>
          </cell>
          <cell r="AZ654">
            <v>0.53333333333333333</v>
          </cell>
        </row>
        <row r="655">
          <cell r="C655" t="str">
            <v>YOU / Worcester / 37 Boylston 3</v>
          </cell>
          <cell r="D655" t="str">
            <v>South Central Area Office</v>
          </cell>
          <cell r="E655">
            <v>1</v>
          </cell>
          <cell r="F655">
            <v>1.6451612903225805</v>
          </cell>
          <cell r="G655">
            <v>2</v>
          </cell>
          <cell r="H655">
            <v>2</v>
          </cell>
          <cell r="I655">
            <v>1.9666666666666666</v>
          </cell>
          <cell r="J655">
            <v>1</v>
          </cell>
          <cell r="K655">
            <v>1.7419354838709677</v>
          </cell>
          <cell r="L655">
            <v>2.1428571428571432</v>
          </cell>
          <cell r="M655">
            <v>4</v>
          </cell>
          <cell r="N655">
            <v>2.5333333333333332</v>
          </cell>
          <cell r="O655">
            <v>2</v>
          </cell>
          <cell r="P655">
            <v>1.3333333333333335</v>
          </cell>
          <cell r="Q655">
            <v>0.83870967741935487</v>
          </cell>
          <cell r="R655">
            <v>1</v>
          </cell>
          <cell r="S655">
            <v>1</v>
          </cell>
          <cell r="T655">
            <v>1</v>
          </cell>
          <cell r="U655">
            <v>1</v>
          </cell>
          <cell r="V655">
            <v>0.83870967741935487</v>
          </cell>
          <cell r="W655">
            <v>0.90322580645161288</v>
          </cell>
          <cell r="X655">
            <v>1</v>
          </cell>
          <cell r="Y655">
            <v>0.61290322580645162</v>
          </cell>
          <cell r="Z655">
            <v>0.46666666666666667</v>
          </cell>
          <cell r="AA655">
            <v>1</v>
          </cell>
          <cell r="AB655">
            <v>0.26666666666666666</v>
          </cell>
          <cell r="AC655">
            <v>1</v>
          </cell>
          <cell r="AD655">
            <v>1</v>
          </cell>
          <cell r="AE655">
            <v>1</v>
          </cell>
          <cell r="AF655">
            <v>1</v>
          </cell>
          <cell r="AG655">
            <v>0.43333333333333335</v>
          </cell>
          <cell r="AH655">
            <v>0.19354838709677419</v>
          </cell>
          <cell r="AI655">
            <v>1</v>
          </cell>
          <cell r="AJ655">
            <v>1</v>
          </cell>
          <cell r="AK655">
            <v>0.61290322580645162</v>
          </cell>
          <cell r="AL655">
            <v>0.8666666666666667</v>
          </cell>
          <cell r="AM655">
            <v>1.064516129032258</v>
          </cell>
          <cell r="AN655">
            <v>1</v>
          </cell>
          <cell r="AO655">
            <v>1</v>
          </cell>
          <cell r="AP655">
            <v>1</v>
          </cell>
          <cell r="AQ655">
            <v>1.7</v>
          </cell>
          <cell r="AR655">
            <v>1.6774193548387095</v>
          </cell>
          <cell r="AS655">
            <v>1</v>
          </cell>
          <cell r="AT655">
            <v>3.2258064516129031E-2</v>
          </cell>
        </row>
        <row r="656">
          <cell r="C656" t="str">
            <v>YOU / Worcester / 37 Boylston 4</v>
          </cell>
          <cell r="D656" t="str">
            <v>Worcester East Area Office</v>
          </cell>
          <cell r="E656">
            <v>2</v>
          </cell>
          <cell r="F656">
            <v>2</v>
          </cell>
          <cell r="G656">
            <v>2.2333333333333334</v>
          </cell>
          <cell r="H656">
            <v>2</v>
          </cell>
          <cell r="I656">
            <v>1.7333333333333334</v>
          </cell>
          <cell r="J656">
            <v>2</v>
          </cell>
          <cell r="K656">
            <v>2.4838709677419355</v>
          </cell>
          <cell r="L656">
            <v>1.9285714285714286</v>
          </cell>
          <cell r="M656">
            <v>1.8064516129032258</v>
          </cell>
          <cell r="N656">
            <v>1.8666666666666667</v>
          </cell>
          <cell r="O656">
            <v>2</v>
          </cell>
          <cell r="P656">
            <v>2.3666666666666667</v>
          </cell>
          <cell r="Q656">
            <v>2.7096774193548385</v>
          </cell>
          <cell r="R656">
            <v>2.870967741935484</v>
          </cell>
          <cell r="S656">
            <v>2.8666666666666667</v>
          </cell>
          <cell r="T656">
            <v>3</v>
          </cell>
          <cell r="U656">
            <v>4</v>
          </cell>
          <cell r="V656">
            <v>3.4193548387096775</v>
          </cell>
          <cell r="W656">
            <v>2.5483870967741935</v>
          </cell>
          <cell r="X656">
            <v>2.6551724137931032</v>
          </cell>
          <cell r="Y656">
            <v>3.3548387096774195</v>
          </cell>
          <cell r="Z656">
            <v>3.5</v>
          </cell>
          <cell r="AA656">
            <v>2.967741935483871</v>
          </cell>
          <cell r="AB656">
            <v>3.6</v>
          </cell>
          <cell r="AC656">
            <v>2.6774193548387095</v>
          </cell>
          <cell r="AD656">
            <v>3.774193548387097</v>
          </cell>
          <cell r="AE656">
            <v>3.9666666666666668</v>
          </cell>
          <cell r="AF656">
            <v>2.387096774193548</v>
          </cell>
          <cell r="AG656">
            <v>2.4333333333333336</v>
          </cell>
          <cell r="AH656">
            <v>4.096774193548387</v>
          </cell>
          <cell r="AI656">
            <v>4</v>
          </cell>
          <cell r="AJ656">
            <v>4</v>
          </cell>
          <cell r="AK656">
            <v>4</v>
          </cell>
          <cell r="AL656">
            <v>2.2999999999999998</v>
          </cell>
          <cell r="AM656">
            <v>2</v>
          </cell>
          <cell r="AN656">
            <v>2.8</v>
          </cell>
          <cell r="AO656">
            <v>2.67741935483871</v>
          </cell>
          <cell r="AP656">
            <v>2.935483870967742</v>
          </cell>
          <cell r="AQ656">
            <v>1.5</v>
          </cell>
          <cell r="AR656">
            <v>2</v>
          </cell>
          <cell r="AS656">
            <v>2.5</v>
          </cell>
          <cell r="AT656">
            <v>3</v>
          </cell>
          <cell r="AU656">
            <v>2.967741935483871</v>
          </cell>
          <cell r="AV656">
            <v>3</v>
          </cell>
          <cell r="AW656">
            <v>2.935483870967742</v>
          </cell>
          <cell r="AX656">
            <v>2.1</v>
          </cell>
          <cell r="AY656">
            <v>1.967741935483871</v>
          </cell>
          <cell r="AZ656">
            <v>2.5</v>
          </cell>
        </row>
        <row r="657">
          <cell r="C657" t="str">
            <v>YOU / Worcester / 37 Boylston 5</v>
          </cell>
          <cell r="D657" t="str">
            <v>Worcester West Area Office</v>
          </cell>
          <cell r="E657">
            <v>1.6451612903225805</v>
          </cell>
          <cell r="F657">
            <v>1.8709677419354838</v>
          </cell>
          <cell r="G657">
            <v>1.6666666666666665</v>
          </cell>
          <cell r="H657">
            <v>1.935483870967742</v>
          </cell>
          <cell r="I657">
            <v>2</v>
          </cell>
          <cell r="J657">
            <v>2.419354838709677</v>
          </cell>
          <cell r="K657">
            <v>2.161290322580645</v>
          </cell>
          <cell r="L657">
            <v>2.25</v>
          </cell>
          <cell r="M657">
            <v>2</v>
          </cell>
          <cell r="N657">
            <v>2</v>
          </cell>
          <cell r="O657">
            <v>2</v>
          </cell>
          <cell r="P657">
            <v>1.8333333333333333</v>
          </cell>
          <cell r="Q657">
            <v>2</v>
          </cell>
          <cell r="R657">
            <v>1.8709677419354838</v>
          </cell>
          <cell r="S657">
            <v>1.9</v>
          </cell>
          <cell r="T657">
            <v>2</v>
          </cell>
          <cell r="U657">
            <v>1</v>
          </cell>
          <cell r="V657">
            <v>1.3870967741935485</v>
          </cell>
          <cell r="W657">
            <v>2</v>
          </cell>
          <cell r="X657">
            <v>2</v>
          </cell>
          <cell r="Y657">
            <v>1.4516129032258065</v>
          </cell>
          <cell r="Z657">
            <v>2</v>
          </cell>
          <cell r="AA657">
            <v>2</v>
          </cell>
          <cell r="AB657">
            <v>1.8666666666666667</v>
          </cell>
          <cell r="AC657">
            <v>1.9032258064516128</v>
          </cell>
          <cell r="AD657">
            <v>1.129032258064516</v>
          </cell>
          <cell r="AE657">
            <v>2</v>
          </cell>
          <cell r="AF657">
            <v>2</v>
          </cell>
          <cell r="AG657">
            <v>2.6333333333333333</v>
          </cell>
          <cell r="AH657">
            <v>1.032258064516129</v>
          </cell>
          <cell r="AI657">
            <v>2</v>
          </cell>
          <cell r="AJ657">
            <v>1.7857142857142856</v>
          </cell>
          <cell r="AK657">
            <v>1.838709677419355</v>
          </cell>
          <cell r="AL657">
            <v>2</v>
          </cell>
          <cell r="AM657">
            <v>2</v>
          </cell>
          <cell r="AN657">
            <v>2</v>
          </cell>
          <cell r="AO657">
            <v>2</v>
          </cell>
          <cell r="AP657">
            <v>1.903225806451613</v>
          </cell>
          <cell r="AQ657">
            <v>1.7333333333333334</v>
          </cell>
          <cell r="AR657">
            <v>2</v>
          </cell>
          <cell r="AS657">
            <v>2.2000000000000002</v>
          </cell>
          <cell r="AT657">
            <v>2</v>
          </cell>
          <cell r="AU657">
            <v>2</v>
          </cell>
          <cell r="AV657">
            <v>1.8571428571428572</v>
          </cell>
          <cell r="AW657">
            <v>2</v>
          </cell>
          <cell r="AX657">
            <v>2</v>
          </cell>
          <cell r="AY657">
            <v>2</v>
          </cell>
          <cell r="AZ657">
            <v>1</v>
          </cell>
        </row>
      </sheetData>
      <sheetData sheetId="10"/>
      <sheetData sheetId="11"/>
      <sheetData sheetId="12"/>
      <sheetData sheetId="13"/>
      <sheetData sheetId="14">
        <row r="2">
          <cell r="A2" t="str">
            <v>Bay State CS / Plymouth / 475 State</v>
          </cell>
        </row>
        <row r="3">
          <cell r="A3" t="str">
            <v>Bay State CS / S.Weymouth/ 911 Main</v>
          </cell>
        </row>
        <row r="4">
          <cell r="A4" t="str">
            <v>Brandon/Natick/27Winter St</v>
          </cell>
        </row>
        <row r="5">
          <cell r="A5" t="str">
            <v>Caritas St Mary's /Dorch /90Cushing</v>
          </cell>
        </row>
        <row r="6">
          <cell r="A6" t="str">
            <v>CFP / Dorchester / 31 Athelwold St</v>
          </cell>
        </row>
        <row r="7">
          <cell r="A7" t="str">
            <v>Community Care/S.Attleboro/543Newpo</v>
          </cell>
        </row>
        <row r="8">
          <cell r="A8" t="str">
            <v>EliotCommunityHS / Waltham/ 130Dale</v>
          </cell>
        </row>
        <row r="9">
          <cell r="A9" t="str">
            <v>EliotCommunityHS/Arling/734-736Mass</v>
          </cell>
        </row>
        <row r="10">
          <cell r="A10" t="str">
            <v>EliotCommunityHS/Dedham/20Harvey</v>
          </cell>
        </row>
        <row r="11">
          <cell r="A11" t="str">
            <v>EliotCommunityHS/JamPlain/281HydePk</v>
          </cell>
        </row>
        <row r="12">
          <cell r="A12" t="str">
            <v>EliotCommunityHS/Lynn/12OrchardSt</v>
          </cell>
        </row>
        <row r="13">
          <cell r="A13" t="str">
            <v>EliotCommunityHS/Medford/159Allston</v>
          </cell>
        </row>
        <row r="14">
          <cell r="A14" t="str">
            <v>EliotCommunityHS/NewBedford/163Coun</v>
          </cell>
        </row>
        <row r="15">
          <cell r="A15" t="str">
            <v>EliotCommunityHS/Wakefield/18 Lafay</v>
          </cell>
        </row>
        <row r="16">
          <cell r="A16" t="str">
            <v>Gandara / Greenfield / 107 Conway</v>
          </cell>
        </row>
        <row r="17">
          <cell r="A17" t="str">
            <v>Gandara / Holyoke / 27-29 Canby St</v>
          </cell>
        </row>
        <row r="18">
          <cell r="A18" t="str">
            <v>Gandara / Springfield / 25 Moorland</v>
          </cell>
        </row>
        <row r="19">
          <cell r="A19" t="str">
            <v>Gandara / Springfield / 353 MapleSt</v>
          </cell>
        </row>
        <row r="20">
          <cell r="A20" t="str">
            <v>GermaineLawrence/Arlington/18Clarem</v>
          </cell>
        </row>
        <row r="21">
          <cell r="A21" t="str">
            <v>Harbor Schools/ Merrimac /100W.Main</v>
          </cell>
        </row>
        <row r="22">
          <cell r="A22" t="str">
            <v>HES / Beverly / 6 Echo Ave.</v>
          </cell>
        </row>
        <row r="23">
          <cell r="A23" t="str">
            <v>HES / Haverhill / 8-10 Howard St</v>
          </cell>
        </row>
        <row r="24">
          <cell r="A24" t="str">
            <v>HES / Salem / 39 1/2 Mason St</v>
          </cell>
        </row>
        <row r="25">
          <cell r="A25" t="str">
            <v>ItalianHome/E. Freetown/9PinewoodCt</v>
          </cell>
        </row>
        <row r="26">
          <cell r="A26" t="str">
            <v>ItalianHome/JamPl/1125CentreSt</v>
          </cell>
        </row>
        <row r="27">
          <cell r="A27" t="str">
            <v>Key / Fall River / 62 County St</v>
          </cell>
        </row>
        <row r="28">
          <cell r="A28" t="str">
            <v>Key / Methuen / 175 Lowell St</v>
          </cell>
        </row>
        <row r="29">
          <cell r="A29" t="str">
            <v>Key / Methuen / 19 Mystic St</v>
          </cell>
        </row>
        <row r="30">
          <cell r="A30" t="str">
            <v>Key / Pittsfield / 369 West St</v>
          </cell>
        </row>
        <row r="31">
          <cell r="A31" t="str">
            <v>Key / Worcester / 2 Norton St</v>
          </cell>
        </row>
        <row r="32">
          <cell r="A32" t="str">
            <v>LUK / Fitchburg / 101 South St</v>
          </cell>
        </row>
        <row r="33">
          <cell r="A33" t="str">
            <v>LUK / Fitchburg / 102 Day Street</v>
          </cell>
        </row>
        <row r="34">
          <cell r="A34" t="str">
            <v>LUK / Fitchburg / 27 Myrtle Ave</v>
          </cell>
        </row>
        <row r="35">
          <cell r="A35" t="str">
            <v>LUK / Fitchburg / 846 Westminster</v>
          </cell>
        </row>
        <row r="36">
          <cell r="A36" t="str">
            <v>NFI / Arlington /23 Maple St</v>
          </cell>
        </row>
        <row r="37">
          <cell r="A37" t="str">
            <v>Old Colony Y/Brockton/917R Montello</v>
          </cell>
        </row>
        <row r="38">
          <cell r="A38" t="str">
            <v>Old Colony Y/Fall River/199 N. Main</v>
          </cell>
        </row>
        <row r="39">
          <cell r="A39" t="str">
            <v>Old Colony Y/NewBedford/106 bullard</v>
          </cell>
        </row>
        <row r="40">
          <cell r="A40" t="str">
            <v>RFK / Lancaster / 220 Old Common</v>
          </cell>
        </row>
        <row r="41">
          <cell r="A41" t="str">
            <v>RFK / S.Yarmouth / 137 Run Pond</v>
          </cell>
        </row>
        <row r="42">
          <cell r="A42" t="str">
            <v>SPIN / Lynn / 50 Newhall Street</v>
          </cell>
        </row>
        <row r="43">
          <cell r="A43" t="str">
            <v>St Vincent's/FallRiver/2425Highland</v>
          </cell>
        </row>
        <row r="44">
          <cell r="A44" t="str">
            <v>TeamCoord / Bradford / 4 S. Kimball</v>
          </cell>
        </row>
        <row r="45">
          <cell r="A45" t="str">
            <v>TeamCoord / Haverhill / 20NewcombSt</v>
          </cell>
        </row>
        <row r="46">
          <cell r="A46" t="str">
            <v>TeamCoord/Wilmington/82HighSt</v>
          </cell>
        </row>
        <row r="47">
          <cell r="A47" t="str">
            <v>TheHome for LW/Walpole/399Lincoln</v>
          </cell>
        </row>
        <row r="48">
          <cell r="A48" t="str">
            <v>Wayside/Framingham/1FredrickAbbotWy</v>
          </cell>
        </row>
        <row r="49">
          <cell r="A49" t="str">
            <v>Wayside/Framingham/85Edgell Rd</v>
          </cell>
        </row>
        <row r="50">
          <cell r="A50" t="str">
            <v>Wayside/Framingham/98DennisonAve</v>
          </cell>
        </row>
        <row r="51">
          <cell r="A51" t="str">
            <v>Wayside/Waltham/558WaverleyOaksRd</v>
          </cell>
        </row>
        <row r="52">
          <cell r="A52" t="str">
            <v>YOU / Boylston / 1 Elmwood Place</v>
          </cell>
        </row>
        <row r="53">
          <cell r="A53" t="str">
            <v>YOU / Worcester / 37 Boylston</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tate_M2023_dl"/>
      <sheetName val="M2023 BLS SALARY CHART (53rd)"/>
      <sheetName val="M2023 BLS SALARY CHART (63rd)"/>
      <sheetName val="M2023 BLS SALARY CHART (75th)"/>
      <sheetName val="DC  CNA  DC III"/>
      <sheetName val="Case Social Worker.Manager"/>
      <sheetName val="Clinical"/>
      <sheetName val="Nursing"/>
      <sheetName val="Management"/>
      <sheetName val="Therapies"/>
      <sheetName val="Sheet1"/>
      <sheetName val="Field Descriptions"/>
      <sheetName val="UpdateTime"/>
      <sheetName val="Filler"/>
    </sheetNames>
    <sheetDataSet>
      <sheetData sheetId="0">
        <row r="180">
          <cell r="O180">
            <v>62.031199999999998</v>
          </cell>
        </row>
        <row r="188">
          <cell r="R188">
            <v>44.03</v>
          </cell>
        </row>
        <row r="409">
          <cell r="O409">
            <v>21.561199999999999</v>
          </cell>
        </row>
        <row r="609">
          <cell r="O609">
            <v>24.7028</v>
          </cell>
        </row>
      </sheetData>
      <sheetData sheetId="1"/>
      <sheetData sheetId="2"/>
      <sheetData sheetId="3"/>
      <sheetData sheetId="4">
        <row r="8">
          <cell r="I8">
            <v>20.792100000000001</v>
          </cell>
        </row>
        <row r="13">
          <cell r="I13">
            <v>21.417999999999999</v>
          </cell>
          <cell r="J13">
            <v>44549.439999999995</v>
          </cell>
        </row>
        <row r="21">
          <cell r="I21">
            <v>27.027519999999999</v>
          </cell>
        </row>
      </sheetData>
      <sheetData sheetId="5">
        <row r="6">
          <cell r="J6">
            <v>30.979999999999997</v>
          </cell>
        </row>
        <row r="13">
          <cell r="J13">
            <v>33.755499999999998</v>
          </cell>
        </row>
      </sheetData>
      <sheetData sheetId="6">
        <row r="8">
          <cell r="J8">
            <v>40.211399999999998</v>
          </cell>
        </row>
        <row r="14">
          <cell r="J14">
            <v>48.945399999999999</v>
          </cell>
        </row>
      </sheetData>
      <sheetData sheetId="7">
        <row r="4">
          <cell r="J4">
            <v>35.506799999999998</v>
          </cell>
        </row>
        <row r="8">
          <cell r="J8">
            <v>49.818400000000004</v>
          </cell>
        </row>
        <row r="13">
          <cell r="J13">
            <v>67.710800000000006</v>
          </cell>
        </row>
      </sheetData>
      <sheetData sheetId="8">
        <row r="4">
          <cell r="J4">
            <v>38.860399999999998</v>
          </cell>
        </row>
      </sheetData>
      <sheetData sheetId="9">
        <row r="5">
          <cell r="I5">
            <v>36.818800000000003</v>
          </cell>
        </row>
        <row r="11">
          <cell r="I11">
            <v>39.750500000000002</v>
          </cell>
        </row>
        <row r="17">
          <cell r="I17">
            <v>42.784640000000003</v>
          </cell>
        </row>
        <row r="21">
          <cell r="I21">
            <v>44.301760000000002</v>
          </cell>
        </row>
      </sheetData>
      <sheetData sheetId="10"/>
      <sheetData sheetId="11"/>
      <sheetData sheetId="12"/>
      <sheetData sheetId="13"/>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urrent CB models&amp;rates"/>
      <sheetName val="Sheet2"/>
      <sheetName val="CB Models at 100%"/>
      <sheetName val="CB 100% &amp; DC 75%"/>
      <sheetName val="CAF Fall 2020"/>
      <sheetName val="BLS Chart "/>
      <sheetName val="Master Lookup"/>
      <sheetName val="Fiscal Impact fy22 PPH"/>
      <sheetName val="fy22proposed FI"/>
      <sheetName val="FY22 CB  SDV Advoc Model-4627"/>
      <sheetName val="CB Single FTE Model-4627 "/>
      <sheetName val="3 FTE Model"/>
      <sheetName val="CEDV Current Model Budget"/>
      <sheetName val="FY22 SV Single FTE Model-4628 "/>
      <sheetName val="SV Single FTE Model-4628 "/>
      <sheetName val="FY22 CEDV Single FTE Model-4629"/>
      <sheetName val="CEDV Single FTE Model-4629 "/>
      <sheetName val="FY22 SDV  Legal "/>
      <sheetName val="4627 BTL UFR 2019"/>
      <sheetName val="4628 BTL UFR 2019"/>
      <sheetName val="4629 BTL UFR 2019"/>
      <sheetName val="BTL 4630 UFR 2019 data"/>
      <sheetName val="SV - Current Model"/>
      <sheetName val="CAF Spring 2020"/>
      <sheetName val="2017 UFR Salaries"/>
      <sheetName val="2017 UFR BTL"/>
      <sheetName val="Clean Data"/>
      <sheetName val="overview"/>
      <sheetName val="Single FTE Model  (wip)"/>
      <sheetName val="Fall 2018"/>
      <sheetName val="Spring 2018"/>
    </sheetNames>
    <sheetDataSet>
      <sheetData sheetId="0" refreshError="1"/>
      <sheetData sheetId="1" refreshError="1"/>
      <sheetData sheetId="2" refreshError="1"/>
      <sheetData sheetId="3" refreshError="1"/>
      <sheetData sheetId="4" refreshError="1"/>
      <sheetData sheetId="5" refreshError="1"/>
      <sheetData sheetId="6" refreshError="1">
        <row r="4">
          <cell r="B4">
            <v>62662</v>
          </cell>
        </row>
        <row r="5">
          <cell r="A5" t="str">
            <v>Clinical Supervisor</v>
          </cell>
        </row>
        <row r="7">
          <cell r="A7" t="str">
            <v>Direct Care III</v>
          </cell>
        </row>
        <row r="19">
          <cell r="A19" t="str">
            <v>Other program expenses - CB - CV - CEDV</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2021 BLS  SALARY CHART"/>
      <sheetName val="FY21 UFR 4627  4628  4629"/>
      <sheetName val="FY21 4630 UFR"/>
      <sheetName val="FY24 Fiscal Impact"/>
      <sheetName val="FY24 CB  SDV Advoc Model-4627"/>
      <sheetName val="FY24 SV Single FTE Model-4628 "/>
      <sheetName val="FY24 CEDV Single FTE Model-4629"/>
      <sheetName val="FY24 SDV  Legal  4630"/>
      <sheetName val="FY24 RCC models-3361"/>
      <sheetName val="FY21 UFR 3361"/>
      <sheetName val="FTE Add-on model"/>
      <sheetName val="RC Satellite Cntr"/>
      <sheetName val="Cohort model"/>
      <sheetName val="FY21 UFR 3486"/>
      <sheetName val="Outreach and Development"/>
      <sheetName val="CAF Fall 2022"/>
    </sheetNames>
    <sheetDataSet>
      <sheetData sheetId="0"/>
      <sheetData sheetId="1">
        <row r="7">
          <cell r="P7">
            <v>1301.3935302758414</v>
          </cell>
        </row>
        <row r="8">
          <cell r="P8">
            <v>5408.3959219200942</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mendA"/>
      <sheetName val="DATA  ENTRY"/>
      <sheetName val="FullerSEE"/>
      <sheetName val="SummaryNarrative"/>
    </sheetNames>
    <sheetDataSet>
      <sheetData sheetId="0" refreshError="1">
        <row r="2">
          <cell r="B2" t="str">
            <v>ATTACHMENT A: AMENDMENT FORM         1999</v>
          </cell>
        </row>
        <row r="4">
          <cell r="J4" t="str">
            <v>Service Contract:</v>
          </cell>
        </row>
        <row r="5">
          <cell r="J5" t="str">
            <v>2631 9631 317</v>
          </cell>
        </row>
        <row r="8">
          <cell r="C8" t="str">
            <v>1) Highlight any significant programmatic or fiscal changes:</v>
          </cell>
          <cell r="O8" t="str">
            <v>Amendment #</v>
          </cell>
          <cell r="S8">
            <v>1</v>
          </cell>
        </row>
        <row r="12">
          <cell r="C12" t="str">
            <v>None</v>
          </cell>
        </row>
        <row r="13">
          <cell r="C13" t="str">
            <v xml:space="preserve"> </v>
          </cell>
        </row>
        <row r="26">
          <cell r="C26" t="str">
            <v>2) Identify any modification to the outcome measures or performance based objectives:</v>
          </cell>
        </row>
        <row r="28">
          <cell r="C28" t="str">
            <v>Per agreement with the Fuller Area office of the Department of Mental Health, the Attachment 2: Performance</v>
          </cell>
        </row>
        <row r="29">
          <cell r="C29" t="str">
            <v>Measures have been amended. Please see the amended Perofrmance Measures, attached.</v>
          </cell>
        </row>
        <row r="33">
          <cell r="C33" t="str">
            <v>1) Highlight any significant programmatic or fiscal changes:</v>
          </cell>
          <cell r="O33" t="str">
            <v>Amendment #</v>
          </cell>
        </row>
        <row r="44">
          <cell r="C44" t="str">
            <v>2) Identify any modification to the outcome measures or performance based objectives:</v>
          </cell>
        </row>
        <row r="50">
          <cell r="B50" t="str">
            <v>Attach a copy of the Attachment A: Renewal Summary Form</v>
          </cell>
        </row>
      </sheetData>
      <sheetData sheetId="1"/>
      <sheetData sheetId="2"/>
      <sheetData sheetId="3"/>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Y14 UFRs"/>
      <sheetName val="FY14 Units"/>
      <sheetName val="Staff % Analysis"/>
      <sheetName val="Service Length"/>
      <sheetName val="Salary Allocation"/>
      <sheetName val="3a. Tier Calc"/>
      <sheetName val="3b. SANE sites"/>
      <sheetName val="Summary"/>
      <sheetName val="PIVOT TABLES"/>
      <sheetName val="PROVIDER STATS"/>
      <sheetName val="4c. RPE"/>
      <sheetName val="5. UFR Salaries"/>
      <sheetName val="Opt2- UFR Salaries"/>
      <sheetName val="CAF original"/>
      <sheetName val="Rate Calculation"/>
      <sheetName val="7. Rate Recommendation 1"/>
      <sheetName val="CB .25 FTE rate-4627"/>
      <sheetName val="CAF Fall 2020"/>
      <sheetName val="Chart"/>
      <sheetName val="FY20 RCC models-3361 "/>
      <sheetName val="FY22 RCC models-3361"/>
      <sheetName val="Sheet5"/>
      <sheetName val="Fiscal Impact ORIGINAL"/>
      <sheetName val="Fiscal Impact"/>
      <sheetName val="FTE Add-on model"/>
      <sheetName val="RC Satellite Cntr"/>
      <sheetName val="3401 - RCC"/>
      <sheetName val="FY22 Fiscal Impact"/>
      <sheetName val="3401 - RCC (2)"/>
      <sheetName val="change"/>
      <sheetName val="CAF Spring 2020"/>
      <sheetName val="Fall 2018"/>
      <sheetName val="FY14 Funding"/>
      <sheetName val="FY15 Funding"/>
      <sheetName val="FY16 Funding"/>
      <sheetName val="Training Add-on"/>
      <sheetName val="xxx Other Program Exp"/>
      <sheetName val="Women's Center"/>
      <sheetName val="A Safe Place"/>
      <sheetName val="BARCC"/>
      <sheetName val="Eliz. F."/>
      <sheetName val="Health Imp."/>
      <sheetName val="Ind. House"/>
      <sheetName val="Marthas Vineyard CS"/>
      <sheetName val="NELCWIT"/>
      <sheetName val="New Hope"/>
      <sheetName val="Pathways for Change"/>
      <sheetName val="South Middlesex"/>
      <sheetName val="Wayside Y&amp;F"/>
      <sheetName val="YWCA Lawrence"/>
      <sheetName val="Center for H&amp;H"/>
      <sheetName val="YWCA Western MA"/>
      <sheetName val="2019 BTL expenses"/>
      <sheetName val="Sheet2"/>
    </sheetNames>
    <sheetDataSet>
      <sheetData sheetId="0"/>
      <sheetData sheetId="1"/>
      <sheetData sheetId="2"/>
      <sheetData sheetId="3"/>
      <sheetData sheetId="4"/>
      <sheetData sheetId="5"/>
      <sheetData sheetId="6"/>
      <sheetData sheetId="7">
        <row r="34">
          <cell r="D34">
            <v>8064.9437055841763</v>
          </cell>
        </row>
      </sheetData>
      <sheetData sheetId="8">
        <row r="33">
          <cell r="F33">
            <v>0.14259073121567106</v>
          </cell>
        </row>
      </sheetData>
      <sheetData sheetId="9"/>
      <sheetData sheetId="10"/>
      <sheetData sheetId="11"/>
      <sheetData sheetId="12"/>
      <sheetData sheetId="13"/>
      <sheetData sheetId="14">
        <row r="14">
          <cell r="D14">
            <v>0.35</v>
          </cell>
        </row>
        <row r="15">
          <cell r="D15">
            <v>0.8</v>
          </cell>
        </row>
        <row r="17">
          <cell r="D17">
            <v>0.21000000000000002</v>
          </cell>
        </row>
        <row r="19">
          <cell r="D19">
            <v>0.32500000000000001</v>
          </cell>
        </row>
        <row r="20">
          <cell r="D20">
            <v>0.70000000000000007</v>
          </cell>
        </row>
        <row r="22">
          <cell r="D22">
            <v>0.19</v>
          </cell>
        </row>
        <row r="24">
          <cell r="D24">
            <v>0.30000000000000004</v>
          </cell>
        </row>
        <row r="25">
          <cell r="D25">
            <v>0.60000000000000009</v>
          </cell>
        </row>
        <row r="27">
          <cell r="D27">
            <v>0.16999999999999998</v>
          </cell>
        </row>
        <row r="29">
          <cell r="D29">
            <v>0.27500000000000002</v>
          </cell>
        </row>
        <row r="30">
          <cell r="D30">
            <v>0.5</v>
          </cell>
        </row>
        <row r="32">
          <cell r="D32">
            <v>0.15000000000000002</v>
          </cell>
        </row>
        <row r="34">
          <cell r="D34">
            <v>0.25</v>
          </cell>
        </row>
        <row r="35">
          <cell r="D35">
            <v>0.4</v>
          </cell>
        </row>
        <row r="37">
          <cell r="D37">
            <v>0.13</v>
          </cell>
        </row>
        <row r="39">
          <cell r="D39">
            <v>0.22500000000000001</v>
          </cell>
        </row>
        <row r="40">
          <cell r="D40">
            <v>0.30000000000000004</v>
          </cell>
        </row>
        <row r="42">
          <cell r="D42">
            <v>0.11</v>
          </cell>
        </row>
        <row r="44">
          <cell r="D44">
            <v>0.2</v>
          </cell>
        </row>
        <row r="45">
          <cell r="D45">
            <v>0.2</v>
          </cell>
        </row>
        <row r="47">
          <cell r="D47">
            <v>0.09</v>
          </cell>
        </row>
        <row r="49">
          <cell r="D49">
            <v>0.17499999999999999</v>
          </cell>
        </row>
        <row r="50">
          <cell r="D50">
            <v>0.1</v>
          </cell>
        </row>
        <row r="52">
          <cell r="D52">
            <v>7.0000000000000007E-2</v>
          </cell>
        </row>
        <row r="145">
          <cell r="F145" t="e">
            <v>#REF!</v>
          </cell>
        </row>
      </sheetData>
      <sheetData sheetId="15"/>
      <sheetData sheetId="16"/>
      <sheetData sheetId="17">
        <row r="24">
          <cell r="BY24">
            <v>1.9959404600811814E-2</v>
          </cell>
        </row>
      </sheetData>
      <sheetData sheetId="18">
        <row r="6">
          <cell r="C6">
            <v>32198.400000000001</v>
          </cell>
        </row>
      </sheetData>
      <sheetData sheetId="19">
        <row r="26">
          <cell r="F26">
            <v>52690.708361647157</v>
          </cell>
        </row>
      </sheetData>
      <sheetData sheetId="20"/>
      <sheetData sheetId="21"/>
      <sheetData sheetId="22"/>
      <sheetData sheetId="23"/>
      <sheetData sheetId="24"/>
      <sheetData sheetId="25"/>
      <sheetData sheetId="26"/>
      <sheetData sheetId="27"/>
      <sheetData sheetId="28"/>
      <sheetData sheetId="29">
        <row r="2">
          <cell r="E2">
            <v>0.16341892120509738</v>
          </cell>
        </row>
      </sheetData>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ow r="4">
          <cell r="E4">
            <v>7154.3936920556189</v>
          </cell>
        </row>
      </sheetData>
      <sheetData sheetId="53">
        <row r="19">
          <cell r="K19">
            <v>143501.43</v>
          </cell>
        </row>
      </sheetData>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Y14 UFRs"/>
      <sheetName val="FY14 Units"/>
      <sheetName val="Staff % Analysis"/>
      <sheetName val="Service Length"/>
      <sheetName val="Salary Allocation"/>
      <sheetName val="3a. Tier Calc"/>
      <sheetName val="3b. SANE sites"/>
      <sheetName val="Summary"/>
      <sheetName val="PIVOT TABLES"/>
      <sheetName val="PROVIDER STATS"/>
      <sheetName val="4c. RPE"/>
      <sheetName val="5. UFR Salaries"/>
      <sheetName val="Opt2- UFR Salaries"/>
      <sheetName val="CAF"/>
      <sheetName val="Rate Calculation"/>
      <sheetName val="7. Rate Recommendation 1"/>
      <sheetName val="Rate Recommendation"/>
      <sheetName val="Fiscal Impact ORIGINAL"/>
      <sheetName val="Fiscal Impact"/>
      <sheetName val="FY14 Funding"/>
      <sheetName val="FY15 Funding"/>
      <sheetName val="FY16 Funding"/>
      <sheetName val="Training Add-on"/>
      <sheetName val="xxx Other Program Exp"/>
      <sheetName val="Women's Center"/>
      <sheetName val="A Safe Place"/>
      <sheetName val="BARCC"/>
      <sheetName val="Eliz. F."/>
      <sheetName val="Health Imp."/>
      <sheetName val="Ind. House"/>
      <sheetName val="Marthas Vineyard CS"/>
      <sheetName val="NELCWIT"/>
      <sheetName val="New Hope"/>
      <sheetName val="Pathways for Change"/>
      <sheetName val="South Middlesex"/>
      <sheetName val="Wayside Y&amp;F"/>
      <sheetName val="YWCA Lawrence"/>
      <sheetName val="Center for H&amp;H"/>
      <sheetName val="YWCA Western MA"/>
    </sheetNames>
    <sheetDataSet>
      <sheetData sheetId="0"/>
      <sheetData sheetId="1">
        <row r="1">
          <cell r="A1" t="str">
            <v>Provider</v>
          </cell>
        </row>
      </sheetData>
      <sheetData sheetId="2"/>
      <sheetData sheetId="3"/>
      <sheetData sheetId="4">
        <row r="53">
          <cell r="B53">
            <v>565946.37364794489</v>
          </cell>
        </row>
      </sheetData>
      <sheetData sheetId="5"/>
      <sheetData sheetId="6"/>
      <sheetData sheetId="7"/>
      <sheetData sheetId="8">
        <row r="37">
          <cell r="E37">
            <v>8064.9437055841763</v>
          </cell>
        </row>
      </sheetData>
      <sheetData sheetId="9">
        <row r="7">
          <cell r="S7">
            <v>1.97</v>
          </cell>
        </row>
      </sheetData>
      <sheetData sheetId="10"/>
      <sheetData sheetId="11"/>
      <sheetData sheetId="12"/>
      <sheetData sheetId="13">
        <row r="26">
          <cell r="BM26">
            <v>4.2661787365176985E-2</v>
          </cell>
        </row>
      </sheetData>
      <sheetData sheetId="14"/>
      <sheetData sheetId="15"/>
      <sheetData sheetId="16">
        <row r="5">
          <cell r="X5">
            <v>59445.949894732272</v>
          </cell>
        </row>
      </sheetData>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1. FY15 UFR - Aggregate"/>
      <sheetName val="1. FY15 UFR - Pivot"/>
      <sheetName val="2a. FY13 Units"/>
      <sheetName val="3. CAF Spring 2015"/>
      <sheetName val="2b. Staff %"/>
      <sheetName val="2c. Service Length"/>
      <sheetName val="2d. FTE"/>
      <sheetName val="2e. Volunteers"/>
      <sheetName val="Workspace 1"/>
      <sheetName val="Workspace 2"/>
      <sheetName val="4. Rate Calculations"/>
      <sheetName val="Complete UFR List"/>
      <sheetName val="5. Fiscal Impact"/>
      <sheetName val="BARCC"/>
      <sheetName val="Center for H&amp;H"/>
      <sheetName val="Eliz. F."/>
      <sheetName val="Health Imp."/>
      <sheetName val="Ind. House"/>
      <sheetName val="Marthas Vineyard CS"/>
      <sheetName val="NELCWIT"/>
      <sheetName val="New Hope"/>
      <sheetName val="Pathways for Change"/>
      <sheetName val="Safe Place"/>
      <sheetName val="South Middlesex"/>
      <sheetName val="Wayside Y&amp;F"/>
      <sheetName val="YWCA Lawrence"/>
      <sheetName val="YWCA Western MA"/>
    </sheetNames>
    <sheetDataSet>
      <sheetData sheetId="0"/>
      <sheetData sheetId="1"/>
      <sheetData sheetId="2"/>
      <sheetData sheetId="3"/>
      <sheetData sheetId="4"/>
      <sheetData sheetId="5"/>
      <sheetData sheetId="6">
        <row r="16">
          <cell r="C16">
            <v>1.25</v>
          </cell>
        </row>
      </sheetData>
      <sheetData sheetId="7"/>
      <sheetData sheetId="8"/>
      <sheetData sheetId="9"/>
      <sheetData sheetId="10"/>
      <sheetData sheetId="11"/>
      <sheetData sheetId="12">
        <row r="3">
          <cell r="A3">
            <v>102</v>
          </cell>
        </row>
      </sheetData>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Universal"/>
      <sheetName val="AllAgencyByDivisionFC"/>
      <sheetName val="FY16 Vs FY15 Comparison FC"/>
      <sheetName val="TreasurersReportDetail"/>
      <sheetName val="TreasurersReportSummary -dnu"/>
      <sheetName val="FY16 Vs FY15 Comparison"/>
      <sheetName val="Admin"/>
      <sheetName val="Development"/>
      <sheetName val="BCA"/>
      <sheetName val="DD"/>
      <sheetName val="EI"/>
      <sheetName val="MH"/>
      <sheetName val="AS"/>
      <sheetName val="CASPAR"/>
      <sheetName val="KC"/>
      <sheetName val="All Agency"/>
      <sheetName val="All Programs"/>
      <sheetName val="All Agency by Division"/>
      <sheetName val="All Bay Cove"/>
      <sheetName val="A150 Development"/>
      <sheetName val="All Admin"/>
      <sheetName val="A112 Central Administration"/>
      <sheetName val="A113 Advocacy"/>
      <sheetName val="A114 Accounting"/>
      <sheetName val="A115 Rep Payee"/>
      <sheetName val="A117 QI &amp; Special Projects"/>
      <sheetName val="A120 Information Services"/>
      <sheetName val="A122 Training &amp; CLC"/>
      <sheetName val="A130 Human Resources"/>
      <sheetName val="A140 Property"/>
      <sheetName val="A145 Housing"/>
      <sheetName val="O172 Canal Street"/>
      <sheetName val="B671 Bay Cove Academy"/>
      <sheetName val="All DD"/>
      <sheetName val="D802 DD Non-Res Central Costs"/>
      <sheetName val="All DD by Program"/>
      <sheetName val="All DD Housing Support"/>
      <sheetName val="All DD Residential"/>
      <sheetName val="D401 DD Residential Centralized"/>
      <sheetName val="D404 Res Social Rec"/>
      <sheetName val="D361 Bourne St"/>
      <sheetName val="D362 Center Ave"/>
      <sheetName val="D363 Plymouth St"/>
      <sheetName val="D366 Pat Ree Drive"/>
      <sheetName val="D372 Caswell 1"/>
      <sheetName val="D373 Caswell 2"/>
      <sheetName val="D374 Caswell 3"/>
      <sheetName val="D375 Caswell 4"/>
      <sheetName val="D411 Williams House"/>
      <sheetName val="D412 Juliette St"/>
      <sheetName val="D413 Marlowe House"/>
      <sheetName val="D415 Pond St"/>
      <sheetName val="D416 Quincy Adams"/>
      <sheetName val="D417 Columbia Rd"/>
      <sheetName val="D418 Willers St"/>
      <sheetName val="D420 Dorchester Ave"/>
      <sheetName val="D421 Brett House"/>
      <sheetName val="D422 Canterbury St"/>
      <sheetName val="D424 Harbor Point"/>
      <sheetName val="D431 Truman Highway"/>
      <sheetName val="D432 Utica St"/>
      <sheetName val="D433 Mill St"/>
      <sheetName val="D434 Winthrop St"/>
      <sheetName val="D435 Washington Ave"/>
      <sheetName val="D436 Carol Circle"/>
      <sheetName val="D437 Freeland St"/>
      <sheetName val="D438 Orlando Street I &amp; II"/>
      <sheetName val="D439 Cook Ave"/>
      <sheetName val="D444 Hyde Park Ave"/>
      <sheetName val="D446 Connors House"/>
      <sheetName val="D448 Columbia West"/>
      <sheetName val="D449 Kittredge Street"/>
      <sheetName val="D471 Zelma Lacey Ass Living"/>
      <sheetName val="D491 Adelaide St Residential"/>
      <sheetName val="D492 Revere House"/>
      <sheetName val="All DD SH"/>
      <sheetName val="D825 Lindsay Supported Housing"/>
      <sheetName val="D826 Adelaide St Supp Housing"/>
      <sheetName val="D831 Individual Supports"/>
      <sheetName val="D832 SEAD"/>
      <sheetName val="All Family and Parent Support"/>
      <sheetName val="D856 Parent Support"/>
      <sheetName val="All Family Support"/>
      <sheetName val="D844 Family Support Services"/>
      <sheetName val="D845 Family Sup Financial Assis"/>
      <sheetName val="All DD Day Programs"/>
      <sheetName val="O862 Bradston Street"/>
      <sheetName val="D874 Social Recreation"/>
      <sheetName val="All CBDS"/>
      <sheetName val="D863 CHES CBDS"/>
      <sheetName val="D873 City Square CBDS"/>
      <sheetName val="All Day Hab"/>
      <sheetName val="D866 Bradston Day Hab"/>
      <sheetName val="D876 Charlestown Day Hab"/>
      <sheetName val="F651 Early Intervention"/>
      <sheetName val="All Kit Clark"/>
      <sheetName val="K191 KCSS Administration"/>
      <sheetName val="All KC Occupancy"/>
      <sheetName val="O192 1500 Dorchester Ave"/>
      <sheetName val="O193 645 Washington Street"/>
      <sheetName val="K105 Kit Clark Clinic"/>
      <sheetName val="All Long Term Services"/>
      <sheetName val="All ADH"/>
      <sheetName val="K910 ADH AGO"/>
      <sheetName val="K911 Adult Day Health"/>
      <sheetName val="ADH Staffing"/>
      <sheetName val="All In Home Services"/>
      <sheetName val="K912 Foley Assisted Living"/>
      <sheetName val="K914 Homecare Program"/>
      <sheetName val="All Social and Health"/>
      <sheetName val="K921 Health Clinic"/>
      <sheetName val="K925 Senior Center"/>
      <sheetName val="K926 Fit for Life"/>
      <sheetName val="K928 SNAP"/>
      <sheetName val="All Housing and Homeless"/>
      <sheetName val="K933 MHSA YMCA"/>
      <sheetName val="K934 Congregate Housing"/>
      <sheetName val="K935 Cardinal Medeiros Center"/>
      <sheetName val="K937 Home Repair Program"/>
      <sheetName val="All Nutrition and Trans"/>
      <sheetName val="All Nutrition"/>
      <sheetName val="Meals"/>
      <sheetName val="All Public Nutrition"/>
      <sheetName val="All Private Nutrition"/>
      <sheetName val="K941 Public Nutrition"/>
      <sheetName val="K942 Private Nutrition"/>
      <sheetName val="K945 ADH Nutrition"/>
      <sheetName val="All Transportation"/>
      <sheetName val="K943 Transporation Private Food"/>
      <sheetName val="K944 Transporation Public Nutri"/>
      <sheetName val="K951 ADH Transportation"/>
      <sheetName val="K952 Private Transportation"/>
      <sheetName val="Vehicle List"/>
      <sheetName val="All MH + Clinic"/>
      <sheetName val="L206 Mental Health Clinic"/>
      <sheetName val="All MH"/>
      <sheetName val="All MH by Program"/>
      <sheetName val="M200 MH Non-CBFS Central Costs"/>
      <sheetName val="O177 Bowker Street"/>
      <sheetName val="O180 1960 Washington Street"/>
      <sheetName val="O181 3313 Washington Street"/>
      <sheetName val="M202 TPP"/>
      <sheetName val="M208 Bay View Inn"/>
      <sheetName val="M605 Home At Last"/>
      <sheetName val="M608 Health Home"/>
      <sheetName val="M609 CMMI Health Outreach"/>
      <sheetName val="M808 Boston Night Center"/>
      <sheetName val="All CCA CCS"/>
      <sheetName val="M214 CCA CCS - Brighton"/>
      <sheetName val="M215 CCA CCS - Carney"/>
      <sheetName val="All BEST"/>
      <sheetName val="All BEST CCS + Fuller"/>
      <sheetName val="M203 BEST CCS (Fuller)"/>
      <sheetName val="M204 BEST UCC"/>
      <sheetName val="M213 Longwood CCS"/>
      <sheetName val="All North Suffolk"/>
      <sheetName val="M209 Staniford House"/>
      <sheetName val="M400 Harbor House"/>
      <sheetName val="All MH Day Programs"/>
      <sheetName val="M750 PACT"/>
      <sheetName val="M821 Day Treatment"/>
      <sheetName val="M841 Employment Services"/>
      <sheetName val="All Clubs"/>
      <sheetName val="M801 Center Club"/>
      <sheetName val="M802 Transitions"/>
      <sheetName val="M803 Ruby Rogers"/>
      <sheetName val="All FBC CBFS"/>
      <sheetName val="O178 Amory Street"/>
      <sheetName val="M201 MH CBFS Centralized Costs"/>
      <sheetName val="M601 Wellness Center"/>
      <sheetName val="All Safety Net"/>
      <sheetName val="M603 Safety Net Respite"/>
      <sheetName val="M604 Safety Net Outreach"/>
      <sheetName val="All Teams"/>
      <sheetName val="M610 CBFS Teams - Occupancy"/>
      <sheetName val="M611 CBFS Team 2"/>
      <sheetName val="M612 CBFS Team 3"/>
      <sheetName val="M613 CBFS Team 4"/>
      <sheetName val="M614 CBFS Team 5"/>
      <sheetName val="All CBFS Residential"/>
      <sheetName val="M620 Hamilton"/>
      <sheetName val="M621 Gordon"/>
      <sheetName val="M622 Perrin Street"/>
      <sheetName val="M623 Walnut Residence"/>
      <sheetName val="M624 Speedwell"/>
      <sheetName val="M625 Walk Hill"/>
      <sheetName val="M626 Bowdoin"/>
      <sheetName val="M627 Bailey"/>
      <sheetName val="M628 Astoria Street"/>
      <sheetName val="M629 Dudley"/>
      <sheetName val="M630 Fessenden"/>
      <sheetName val="M631 Vincent"/>
      <sheetName val="M632 Betances"/>
      <sheetName val="M633 Stanley"/>
      <sheetName val="M634 Daly House"/>
      <sheetName val="M636 Lyon &amp; Orchardfield"/>
      <sheetName val="M637 Central Ave"/>
      <sheetName val="M638 Bartlett"/>
      <sheetName val="M639 Winston"/>
      <sheetName val="M640 Maple"/>
      <sheetName val="M641 Hollander"/>
      <sheetName val="M642 Pleasant St"/>
      <sheetName val="M643 Boylston Place"/>
      <sheetName val="M644 Charles"/>
      <sheetName val="M645 Harvard street"/>
      <sheetName val="M647 Tremont"/>
      <sheetName val="M648 Fenway"/>
      <sheetName val="M649 Fuller"/>
      <sheetName val="M650 Souris"/>
      <sheetName val="M651 Hosmer Street"/>
      <sheetName val="M653 Bay Cove Modified Apts"/>
      <sheetName val="M654 Norfolk"/>
      <sheetName val="M659 Dorchester Street "/>
      <sheetName val="M660 Aspinwall"/>
      <sheetName val="M661 Stanwood"/>
      <sheetName val="All AS"/>
      <sheetName val="S512 Andrew House ATS"/>
      <sheetName val="S531 New Hope TSS"/>
      <sheetName val="S543 Bay Cove Treatment Center"/>
      <sheetName val="S557 Charlestown Recovery House"/>
      <sheetName val="All Chelsea ASAP"/>
      <sheetName val="S571 Chelsea ASAP"/>
      <sheetName val="S572 DSS Family Services"/>
      <sheetName val="S573 Outpatient Counseling"/>
      <sheetName val="S574 Driver Alcohol Ed"/>
      <sheetName val="S575 Youth Program"/>
      <sheetName val="S578 Chelsea Batterers"/>
      <sheetName val="S581 Drug Free Communities"/>
      <sheetName val="All CASPAR"/>
      <sheetName val="S701 CASPAR Centralized Costs"/>
      <sheetName val="O702 Middlesex Ave"/>
      <sheetName val="All CASPAR Programs"/>
      <sheetName val="All Emergency Services"/>
      <sheetName val="S721 Shelter"/>
      <sheetName val="S725 First Step"/>
      <sheetName val="All Support Services"/>
      <sheetName val="S761 Phoenix Outpatient Svcs"/>
      <sheetName val="S771 Youth Services"/>
      <sheetName val="S791 Employment Services"/>
      <sheetName val="All Mens Residential"/>
      <sheetName val="S741 Highland Ave"/>
      <sheetName val="S742 Summit Ave"/>
      <sheetName val="S743 Hagan Manor"/>
      <sheetName val="All Womens Residential"/>
      <sheetName val="S751 WomanPlace"/>
      <sheetName val="S752 New Day"/>
      <sheetName val="S753 Grow-House"/>
      <sheetName val="All Intercompany"/>
      <sheetName val="X901 BayCove Group Homes I"/>
      <sheetName val="X902 BayCove Group Homes II"/>
      <sheetName val="X903 BayCove Group Homes III"/>
      <sheetName val="X904 BayCove Moseley"/>
      <sheetName val="X906 BayCove Hamilton"/>
      <sheetName val="X907 HUD 7"/>
      <sheetName val="2015 Orig Budget"/>
    </sheetNames>
    <sheetDataSet>
      <sheetData sheetId="0" refreshError="1"/>
      <sheetData sheetId="1" refreshError="1">
        <row r="7">
          <cell r="C7">
            <v>7.6499999999999999E-2</v>
          </cell>
        </row>
        <row r="8">
          <cell r="C8">
            <v>0.1285</v>
          </cell>
        </row>
        <row r="9">
          <cell r="C9">
            <v>2.3E-3</v>
          </cell>
        </row>
        <row r="10">
          <cell r="C10">
            <v>0.02</v>
          </cell>
        </row>
        <row r="11">
          <cell r="C11">
            <v>50</v>
          </cell>
        </row>
        <row r="12">
          <cell r="C12">
            <v>0.02</v>
          </cell>
        </row>
        <row r="13">
          <cell r="C13">
            <v>0.109</v>
          </cell>
        </row>
        <row r="14">
          <cell r="C14">
            <v>11.15</v>
          </cell>
        </row>
        <row r="17">
          <cell r="C17">
            <v>52.4</v>
          </cell>
        </row>
        <row r="18">
          <cell r="C18">
            <v>52.285714285714285</v>
          </cell>
        </row>
        <row r="19">
          <cell r="C19">
            <v>0.03</v>
          </cell>
        </row>
        <row r="20">
          <cell r="C20">
            <v>0.03</v>
          </cell>
        </row>
        <row r="21">
          <cell r="C21">
            <v>0.03</v>
          </cell>
        </row>
        <row r="22">
          <cell r="C22">
            <v>0.01</v>
          </cell>
        </row>
        <row r="23">
          <cell r="C23">
            <v>0.03</v>
          </cell>
        </row>
        <row r="24">
          <cell r="C24">
            <v>0.03</v>
          </cell>
        </row>
        <row r="25">
          <cell r="C25">
            <v>0.05</v>
          </cell>
        </row>
        <row r="30">
          <cell r="C30">
            <v>31</v>
          </cell>
          <cell r="D30">
            <v>31</v>
          </cell>
          <cell r="E30">
            <v>30</v>
          </cell>
          <cell r="F30">
            <v>31</v>
          </cell>
          <cell r="G30">
            <v>30</v>
          </cell>
          <cell r="H30">
            <v>31</v>
          </cell>
          <cell r="I30">
            <v>31</v>
          </cell>
          <cell r="J30">
            <v>29</v>
          </cell>
          <cell r="K30">
            <v>31</v>
          </cell>
          <cell r="L30">
            <v>30</v>
          </cell>
          <cell r="M30">
            <v>31</v>
          </cell>
          <cell r="N30">
            <v>30</v>
          </cell>
        </row>
        <row r="31">
          <cell r="C31">
            <v>23</v>
          </cell>
          <cell r="D31">
            <v>21</v>
          </cell>
          <cell r="E31">
            <v>22</v>
          </cell>
          <cell r="F31">
            <v>22</v>
          </cell>
          <cell r="G31">
            <v>21</v>
          </cell>
          <cell r="H31">
            <v>23</v>
          </cell>
          <cell r="I31">
            <v>21</v>
          </cell>
          <cell r="J31">
            <v>21</v>
          </cell>
          <cell r="K31">
            <v>23</v>
          </cell>
          <cell r="L31">
            <v>21</v>
          </cell>
          <cell r="M31">
            <v>22</v>
          </cell>
          <cell r="N31">
            <v>22</v>
          </cell>
        </row>
        <row r="33">
          <cell r="C33">
            <v>5</v>
          </cell>
          <cell r="D33">
            <v>4</v>
          </cell>
          <cell r="E33">
            <v>4</v>
          </cell>
          <cell r="F33">
            <v>5</v>
          </cell>
          <cell r="G33">
            <v>4</v>
          </cell>
          <cell r="H33">
            <v>5</v>
          </cell>
          <cell r="I33">
            <v>4</v>
          </cell>
          <cell r="J33">
            <v>4</v>
          </cell>
          <cell r="K33">
            <v>5</v>
          </cell>
          <cell r="L33">
            <v>4</v>
          </cell>
          <cell r="M33">
            <v>4</v>
          </cell>
          <cell r="N33">
            <v>5</v>
          </cell>
        </row>
        <row r="35">
          <cell r="B35" t="str">
            <v>DISTRIBUTION FOR VACATION BUYBACK</v>
          </cell>
          <cell r="C35">
            <v>0.11273627238600022</v>
          </cell>
          <cell r="D35">
            <v>8.4201725671216074E-2</v>
          </cell>
          <cell r="E35">
            <v>5.2132930663845105E-2</v>
          </cell>
          <cell r="F35">
            <v>6.2362634168389455E-2</v>
          </cell>
          <cell r="G35">
            <v>7.8957880368337438E-2</v>
          </cell>
          <cell r="H35">
            <v>0.11340406968814248</v>
          </cell>
          <cell r="I35">
            <v>8.2846422722826857E-2</v>
          </cell>
          <cell r="J35">
            <v>7.8949799086628136E-2</v>
          </cell>
          <cell r="K35">
            <v>7.8437634590311528E-2</v>
          </cell>
          <cell r="L35">
            <v>8.7033625381253546E-2</v>
          </cell>
          <cell r="M35">
            <v>7.6279140597660097E-2</v>
          </cell>
          <cell r="N35">
            <v>9.265786467538914E-2</v>
          </cell>
        </row>
        <row r="37">
          <cell r="C37">
            <v>8.7786259541984726E-2</v>
          </cell>
          <cell r="D37">
            <v>8.0152671755725186E-2</v>
          </cell>
          <cell r="E37">
            <v>8.3969465648854963E-2</v>
          </cell>
          <cell r="F37">
            <v>8.3969465648854963E-2</v>
          </cell>
          <cell r="G37">
            <v>8.0152671755725186E-2</v>
          </cell>
          <cell r="H37">
            <v>8.7786259541984726E-2</v>
          </cell>
          <cell r="I37">
            <v>8.0152671755725186E-2</v>
          </cell>
          <cell r="J37">
            <v>8.0152671755725186E-2</v>
          </cell>
          <cell r="K37">
            <v>8.7786259541984726E-2</v>
          </cell>
          <cell r="L37">
            <v>8.0152671755725186E-2</v>
          </cell>
          <cell r="M37">
            <v>8.3969465648854963E-2</v>
          </cell>
          <cell r="N37">
            <v>8.3969465648854963E-2</v>
          </cell>
        </row>
        <row r="38">
          <cell r="C38">
            <v>8.4699453551912565E-2</v>
          </cell>
          <cell r="D38">
            <v>8.4699453551912565E-2</v>
          </cell>
          <cell r="E38">
            <v>8.1967213114754092E-2</v>
          </cell>
          <cell r="F38">
            <v>8.4699453551912565E-2</v>
          </cell>
          <cell r="G38">
            <v>8.1967213114754092E-2</v>
          </cell>
          <cell r="H38">
            <v>8.4699453551912565E-2</v>
          </cell>
          <cell r="I38">
            <v>8.4699453551912565E-2</v>
          </cell>
          <cell r="J38">
            <v>7.9234972677595633E-2</v>
          </cell>
          <cell r="K38">
            <v>8.4699453551912565E-2</v>
          </cell>
          <cell r="L38">
            <v>8.1967213114754092E-2</v>
          </cell>
          <cell r="M38">
            <v>8.4699453551912565E-2</v>
          </cell>
          <cell r="N38">
            <v>8.1967213114754092E-2</v>
          </cell>
        </row>
        <row r="49">
          <cell r="C49">
            <v>42189</v>
          </cell>
        </row>
        <row r="50">
          <cell r="C50">
            <v>42254</v>
          </cell>
        </row>
        <row r="51">
          <cell r="C51">
            <v>42289</v>
          </cell>
        </row>
        <row r="52">
          <cell r="C52">
            <v>42319</v>
          </cell>
        </row>
        <row r="53">
          <cell r="C53">
            <v>42334</v>
          </cell>
        </row>
        <row r="54">
          <cell r="C54">
            <v>42363</v>
          </cell>
        </row>
        <row r="55">
          <cell r="C55">
            <v>42370</v>
          </cell>
        </row>
        <row r="56">
          <cell r="C56">
            <v>42387</v>
          </cell>
        </row>
        <row r="57">
          <cell r="C57">
            <v>42415</v>
          </cell>
        </row>
        <row r="58">
          <cell r="C58">
            <v>42478</v>
          </cell>
        </row>
        <row r="59">
          <cell r="C59">
            <v>42520</v>
          </cell>
        </row>
        <row r="72">
          <cell r="B72">
            <v>1</v>
          </cell>
          <cell r="F72">
            <v>215.35999999999999</v>
          </cell>
        </row>
        <row r="73">
          <cell r="B73">
            <v>2</v>
          </cell>
          <cell r="F73">
            <v>256.96000000000004</v>
          </cell>
        </row>
        <row r="74">
          <cell r="B74">
            <v>3</v>
          </cell>
          <cell r="F74">
            <v>272.55999999999995</v>
          </cell>
        </row>
        <row r="75">
          <cell r="B75">
            <v>4</v>
          </cell>
          <cell r="F75">
            <v>288.15999999999997</v>
          </cell>
        </row>
        <row r="76">
          <cell r="B76">
            <v>5</v>
          </cell>
          <cell r="F76">
            <v>303.76</v>
          </cell>
        </row>
        <row r="77">
          <cell r="B77">
            <v>6</v>
          </cell>
          <cell r="F77">
            <v>319.36</v>
          </cell>
        </row>
        <row r="78">
          <cell r="B78">
            <v>7</v>
          </cell>
          <cell r="F78">
            <v>334.96</v>
          </cell>
        </row>
        <row r="85">
          <cell r="B85">
            <v>5090</v>
          </cell>
        </row>
        <row r="86">
          <cell r="B86">
            <v>5110</v>
          </cell>
        </row>
        <row r="87">
          <cell r="B87">
            <v>5130</v>
          </cell>
        </row>
        <row r="88">
          <cell r="B88">
            <v>5160</v>
          </cell>
        </row>
        <row r="89">
          <cell r="B89">
            <v>5230</v>
          </cell>
        </row>
        <row r="90">
          <cell r="B90">
            <v>5250</v>
          </cell>
        </row>
        <row r="91">
          <cell r="B91">
            <v>5320</v>
          </cell>
        </row>
        <row r="92">
          <cell r="B92">
            <v>5330</v>
          </cell>
        </row>
        <row r="93">
          <cell r="B93">
            <v>5340</v>
          </cell>
        </row>
        <row r="94">
          <cell r="B94">
            <v>5350</v>
          </cell>
        </row>
        <row r="95">
          <cell r="B95">
            <v>5410</v>
          </cell>
        </row>
        <row r="96">
          <cell r="B96">
            <v>5420</v>
          </cell>
        </row>
        <row r="97">
          <cell r="B97">
            <v>5430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ennProject"/>
      <sheetName val="Rates"/>
      <sheetName val="Descriptions"/>
      <sheetName val="OP Counseling0713"/>
      <sheetName val="Family &amp; Group 0717"/>
      <sheetName val="DayTxMulti Models"/>
      <sheetName val="DayTx 1209"/>
      <sheetName val="DayTx 0717"/>
      <sheetName val="Rec Coaching0713"/>
      <sheetName val="PsychoEd 0713"/>
      <sheetName val="Telephone0717"/>
      <sheetName val="In-Home Therapy"/>
      <sheetName val="acupuncture"/>
      <sheetName val="Sxn35_031813"/>
      <sheetName val="ad_data"/>
      <sheetName val="For Memo"/>
      <sheetName val="Hours0413"/>
      <sheetName val="Spring13CAF"/>
      <sheetName val="DCI &amp;II"/>
      <sheetName val="Support3385FY11"/>
      <sheetName val="Rate Chart"/>
      <sheetName val="Hours0213"/>
      <sheetName val="Sxn35_020513"/>
      <sheetName val="Models OP020513"/>
      <sheetName val="Family &amp; Group 020513"/>
      <sheetName val="DayTx 020513"/>
      <sheetName val="Rec Coaching020513"/>
      <sheetName val="PsychoEd 020513"/>
      <sheetName val="Telephone020513"/>
      <sheetName val="Other ProgExpNOTRAVEL"/>
      <sheetName val="Travel"/>
      <sheetName val="Hours122412"/>
      <sheetName val="Hours012913"/>
      <sheetName val="Family &amp; Group 012913"/>
      <sheetName val="Sxn35_122412"/>
      <sheetName val="Models OP122412"/>
      <sheetName val="All Srvs"/>
      <sheetName val="DayTx 012913"/>
      <sheetName val="InHomeTh"/>
      <sheetName val="Rec Coaching"/>
      <sheetName val="PsychoEd"/>
      <sheetName val="Phone Rec"/>
      <sheetName val="Clean3385"/>
      <sheetName val="CatsRevised"/>
      <sheetName val="CAF-USE!"/>
      <sheetName val="CAF1012"/>
      <sheetName val="Category Detail"/>
      <sheetName val="Admin3385"/>
      <sheetName val="AdminALL"/>
      <sheetName val="medical FTE3385"/>
      <sheetName val="medicalALL"/>
      <sheetName val="SupportALL"/>
      <sheetName val="prog mgmtALL"/>
      <sheetName val="prog mgmt3385"/>
      <sheetName val="Occ3385"/>
      <sheetName val="OtherDC3385"/>
      <sheetName val="OtherProgExp3385"/>
      <sheetName val="Clean3397"/>
      <sheetName val="Clean ALL"/>
      <sheetName val="RawDataCalcs"/>
      <sheetName val="Spring12CAF"/>
      <sheetName val="for pres"/>
      <sheetName val="Source"/>
      <sheetName val="Sheet1"/>
      <sheetName val="Sheet2"/>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row r="69">
          <cell r="L69">
            <v>0</v>
          </cell>
        </row>
        <row r="70">
          <cell r="L70">
            <v>138.34594029064516</v>
          </cell>
          <cell r="M70">
            <v>1.6121217240410697</v>
          </cell>
          <cell r="N70">
            <v>5.4201934845606958</v>
          </cell>
          <cell r="O70">
            <v>5.6051310381454744</v>
          </cell>
          <cell r="P70">
            <v>23.436665346994968</v>
          </cell>
          <cell r="Q70">
            <v>0.92053721849469439</v>
          </cell>
          <cell r="R70">
            <v>11.59497914093591</v>
          </cell>
          <cell r="S70">
            <v>8.4116592125473808</v>
          </cell>
          <cell r="T70">
            <v>0.46671774746888461</v>
          </cell>
          <cell r="U70">
            <v>3.9338161659253364E-2</v>
          </cell>
          <cell r="V70">
            <v>0.58271691190153574</v>
          </cell>
          <cell r="W70">
            <v>0</v>
          </cell>
          <cell r="X70">
            <v>0.413026454258828</v>
          </cell>
          <cell r="Y70">
            <v>0.38527440192993595</v>
          </cell>
          <cell r="Z70">
            <v>104140.81014276663</v>
          </cell>
          <cell r="AA70">
            <v>119850.46256141673</v>
          </cell>
          <cell r="AB70">
            <v>75365.537857882664</v>
          </cell>
          <cell r="AC70">
            <v>87713.345102379797</v>
          </cell>
          <cell r="AD70">
            <v>274645.34062789753</v>
          </cell>
          <cell r="AE70">
            <v>121952.79082577181</v>
          </cell>
          <cell r="AF70">
            <v>154328.03077759975</v>
          </cell>
          <cell r="AG70">
            <v>136602.72124390997</v>
          </cell>
          <cell r="AH70">
            <v>98487.179042254633</v>
          </cell>
          <cell r="AI70">
            <v>0</v>
          </cell>
          <cell r="AJ70">
            <v>0</v>
          </cell>
          <cell r="AK70">
            <v>0</v>
          </cell>
          <cell r="AL70">
            <v>0</v>
          </cell>
          <cell r="AM70">
            <v>0</v>
          </cell>
          <cell r="AN70">
            <v>0</v>
          </cell>
          <cell r="AO70">
            <v>0</v>
          </cell>
          <cell r="AP70">
            <v>0</v>
          </cell>
          <cell r="AQ70">
            <v>0</v>
          </cell>
          <cell r="AR70">
            <v>0</v>
          </cell>
          <cell r="AS70">
            <v>0</v>
          </cell>
          <cell r="AT70">
            <v>90054.432328579147</v>
          </cell>
          <cell r="AU70">
            <v>80904.917812941465</v>
          </cell>
          <cell r="AV70">
            <v>88445.472988569614</v>
          </cell>
          <cell r="AW70">
            <v>88962.667673004456</v>
          </cell>
          <cell r="AX70">
            <v>87006.455707487185</v>
          </cell>
          <cell r="AY70">
            <v>0</v>
          </cell>
          <cell r="AZ70">
            <v>92814.39611887827</v>
          </cell>
          <cell r="BA70">
            <v>89473.942823657431</v>
          </cell>
          <cell r="BB70">
            <v>44612.240694392625</v>
          </cell>
          <cell r="BC70">
            <v>64756.115162231254</v>
          </cell>
          <cell r="BD70">
            <v>106328.730294454</v>
          </cell>
          <cell r="BE70">
            <v>50740.864225570673</v>
          </cell>
          <cell r="BF70">
            <v>59950.457068107869</v>
          </cell>
          <cell r="BG70">
            <v>54804.33860692798</v>
          </cell>
          <cell r="BH70">
            <v>46138.069908205027</v>
          </cell>
          <cell r="BI70">
            <v>61613.675135025253</v>
          </cell>
          <cell r="BJ70">
            <v>0</v>
          </cell>
          <cell r="BK70">
            <v>0</v>
          </cell>
          <cell r="BL70">
            <v>72575.347538446978</v>
          </cell>
          <cell r="BM70">
            <v>45583.045099364717</v>
          </cell>
          <cell r="BN70">
            <v>101647.49540813078</v>
          </cell>
          <cell r="BO70">
            <v>230643.84677380655</v>
          </cell>
          <cell r="BP70">
            <v>78869.379225986195</v>
          </cell>
          <cell r="BQ70">
            <v>86360.302370659803</v>
          </cell>
          <cell r="BR70">
            <v>77554.0591949628</v>
          </cell>
          <cell r="BS70">
            <v>48543.721681209252</v>
          </cell>
          <cell r="BT70">
            <v>401174.62449437141</v>
          </cell>
          <cell r="BU70">
            <v>0.36734300679566534</v>
          </cell>
          <cell r="BV70">
            <v>39854.580999063852</v>
          </cell>
          <cell r="BW70">
            <v>397460.95524425292</v>
          </cell>
          <cell r="BX70">
            <v>220929.03675012017</v>
          </cell>
          <cell r="BY70">
            <v>73116.746399449621</v>
          </cell>
          <cell r="BZ70">
            <v>426731.08874848648</v>
          </cell>
          <cell r="CA70">
            <v>0</v>
          </cell>
          <cell r="CB70">
            <v>0.3754633001969977</v>
          </cell>
          <cell r="CC70">
            <v>326853.12352586945</v>
          </cell>
          <cell r="CD70">
            <v>731946.13492775045</v>
          </cell>
          <cell r="CE70">
            <v>1081621.3826737017</v>
          </cell>
          <cell r="CF70">
            <v>38284.146059391795</v>
          </cell>
          <cell r="CG70">
            <v>492556.26564952999</v>
          </cell>
          <cell r="CH70">
            <v>251715.22154656344</v>
          </cell>
          <cell r="CI70">
            <v>1847772.4943053746</v>
          </cell>
          <cell r="CJ70">
            <v>397460.95524425292</v>
          </cell>
          <cell r="CK70">
            <v>293560.85875181464</v>
          </cell>
          <cell r="CL70">
            <v>73116.746399449621</v>
          </cell>
          <cell r="CM70">
            <v>132008.85730024381</v>
          </cell>
          <cell r="CN70">
            <v>426731.08874848648</v>
          </cell>
          <cell r="CO70">
            <v>2970080.5789479301</v>
          </cell>
          <cell r="CP70">
            <v>0.80537059546179424</v>
          </cell>
          <cell r="CQ70">
            <v>0.37093975763931697</v>
          </cell>
          <cell r="CR70">
            <v>0.20574269547048349</v>
          </cell>
          <cell r="CS70">
            <v>8.3526124092440091E-2</v>
          </cell>
          <cell r="CT70">
            <v>0.11034676620508195</v>
          </cell>
          <cell r="CU70">
            <v>0.30130144809040948</v>
          </cell>
          <cell r="CV70">
            <v>159.80339991905998</v>
          </cell>
          <cell r="CW70">
            <v>21.570061984351696</v>
          </cell>
          <cell r="CX70">
            <v>28.340504505659595</v>
          </cell>
          <cell r="CY70">
            <v>8.7270938744645665</v>
          </cell>
          <cell r="CZ70">
            <v>12.861931125800801</v>
          </cell>
          <cell r="DA70">
            <v>41.329439736192214</v>
          </cell>
          <cell r="DB70">
            <v>263.99145603631479</v>
          </cell>
        </row>
      </sheetData>
      <sheetData sheetId="60" refreshError="1"/>
      <sheetData sheetId="61" refreshError="1"/>
      <sheetData sheetId="62" refreshError="1"/>
      <sheetData sheetId="63" refreshError="1"/>
      <sheetData sheetId="64" refreshError="1"/>
      <sheetData sheetId="6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ennProject"/>
      <sheetName val="Rates"/>
      <sheetName val="Descriptions"/>
      <sheetName val="OP Counseling0713"/>
      <sheetName val="Family &amp; Group 0717"/>
      <sheetName val="DayTxMulti Models"/>
      <sheetName val="DayTx 1209"/>
      <sheetName val="DayTx 0717"/>
      <sheetName val="Rec Coaching0713"/>
      <sheetName val="PsychoEd 0713"/>
      <sheetName val="Telephone0717"/>
      <sheetName val="In-Home Therapy"/>
      <sheetName val="acupuncture"/>
      <sheetName val="Sxn35_031813"/>
      <sheetName val="ad_data"/>
      <sheetName val="For Memo"/>
      <sheetName val="Hours0413"/>
      <sheetName val="Spring13CAF"/>
      <sheetName val="DCI &amp;II"/>
      <sheetName val="Support3385FY11"/>
      <sheetName val="Rate Chart"/>
      <sheetName val="Hours0213"/>
      <sheetName val="Sxn35_020513"/>
      <sheetName val="Models OP020513"/>
      <sheetName val="Family &amp; Group 020513"/>
      <sheetName val="DayTx 020513"/>
      <sheetName val="Rec Coaching020513"/>
      <sheetName val="PsychoEd 020513"/>
      <sheetName val="Telephone020513"/>
      <sheetName val="Other ProgExpNOTRAVEL"/>
      <sheetName val="Travel"/>
      <sheetName val="Hours122412"/>
      <sheetName val="Hours012913"/>
      <sheetName val="Family &amp; Group 012913"/>
      <sheetName val="Sxn35_122412"/>
      <sheetName val="Models OP122412"/>
      <sheetName val="All Srvs"/>
      <sheetName val="DayTx 012913"/>
      <sheetName val="InHomeTh"/>
      <sheetName val="Rec Coaching"/>
      <sheetName val="PsychoEd"/>
      <sheetName val="Phone Rec"/>
      <sheetName val="Clean3385"/>
      <sheetName val="CatsRevised"/>
      <sheetName val="CAF-USE!"/>
      <sheetName val="CAF1012"/>
      <sheetName val="Category Detail"/>
      <sheetName val="Admin3385"/>
      <sheetName val="AdminALL"/>
      <sheetName val="medical FTE3385"/>
      <sheetName val="medicalALL"/>
      <sheetName val="SupportALL"/>
      <sheetName val="prog mgmtALL"/>
      <sheetName val="prog mgmt3385"/>
      <sheetName val="Occ3385"/>
      <sheetName val="OtherDC3385"/>
      <sheetName val="OtherProgExp3385"/>
      <sheetName val="Clean3397"/>
      <sheetName val="Clean ALL"/>
      <sheetName val="RawDataCalcs"/>
      <sheetName val="Spring12CAF"/>
      <sheetName val="for pres"/>
      <sheetName val="Source"/>
      <sheetName val="Sheet1"/>
      <sheetName val="Sheet2"/>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row r="69">
          <cell r="L69">
            <v>0</v>
          </cell>
        </row>
        <row r="70">
          <cell r="L70">
            <v>138.34594029064516</v>
          </cell>
          <cell r="M70">
            <v>1.6121217240410697</v>
          </cell>
          <cell r="N70">
            <v>5.4201934845606958</v>
          </cell>
          <cell r="O70">
            <v>5.6051310381454744</v>
          </cell>
          <cell r="P70">
            <v>23.436665346994968</v>
          </cell>
          <cell r="Q70">
            <v>0.92053721849469439</v>
          </cell>
          <cell r="R70">
            <v>11.59497914093591</v>
          </cell>
          <cell r="S70">
            <v>8.4116592125473808</v>
          </cell>
          <cell r="T70">
            <v>0.46671774746888461</v>
          </cell>
          <cell r="U70">
            <v>3.9338161659253364E-2</v>
          </cell>
          <cell r="V70">
            <v>0.58271691190153574</v>
          </cell>
          <cell r="W70">
            <v>0</v>
          </cell>
          <cell r="X70">
            <v>0.413026454258828</v>
          </cell>
          <cell r="Y70">
            <v>0.38527440192993595</v>
          </cell>
          <cell r="Z70">
            <v>104140.81014276663</v>
          </cell>
          <cell r="AA70">
            <v>119850.46256141673</v>
          </cell>
          <cell r="AB70">
            <v>75365.537857882664</v>
          </cell>
          <cell r="AC70">
            <v>87713.345102379797</v>
          </cell>
          <cell r="AD70">
            <v>274645.34062789753</v>
          </cell>
          <cell r="AE70">
            <v>121952.79082577181</v>
          </cell>
          <cell r="AF70">
            <v>154328.03077759975</v>
          </cell>
          <cell r="AG70">
            <v>136602.72124390997</v>
          </cell>
          <cell r="AH70">
            <v>98487.179042254633</v>
          </cell>
          <cell r="AI70">
            <v>0</v>
          </cell>
          <cell r="AJ70">
            <v>0</v>
          </cell>
          <cell r="AK70">
            <v>0</v>
          </cell>
          <cell r="AL70">
            <v>0</v>
          </cell>
          <cell r="AM70">
            <v>0</v>
          </cell>
          <cell r="AN70">
            <v>0</v>
          </cell>
          <cell r="AO70">
            <v>0</v>
          </cell>
          <cell r="AP70">
            <v>0</v>
          </cell>
          <cell r="AQ70">
            <v>0</v>
          </cell>
          <cell r="AR70">
            <v>0</v>
          </cell>
          <cell r="AS70">
            <v>0</v>
          </cell>
          <cell r="AT70">
            <v>90054.432328579147</v>
          </cell>
          <cell r="AU70">
            <v>80904.917812941465</v>
          </cell>
          <cell r="AV70">
            <v>88445.472988569614</v>
          </cell>
          <cell r="AW70">
            <v>88962.667673004456</v>
          </cell>
          <cell r="AX70">
            <v>87006.455707487185</v>
          </cell>
          <cell r="AY70">
            <v>0</v>
          </cell>
          <cell r="AZ70">
            <v>92814.39611887827</v>
          </cell>
          <cell r="BA70">
            <v>89473.942823657431</v>
          </cell>
          <cell r="BB70">
            <v>44612.240694392625</v>
          </cell>
          <cell r="BC70">
            <v>64756.115162231254</v>
          </cell>
          <cell r="BD70">
            <v>106328.730294454</v>
          </cell>
          <cell r="BE70">
            <v>50740.864225570673</v>
          </cell>
          <cell r="BF70">
            <v>59950.457068107869</v>
          </cell>
          <cell r="BG70">
            <v>54804.33860692798</v>
          </cell>
          <cell r="BH70">
            <v>46138.069908205027</v>
          </cell>
          <cell r="BI70">
            <v>61613.675135025253</v>
          </cell>
          <cell r="BJ70">
            <v>0</v>
          </cell>
          <cell r="BK70">
            <v>0</v>
          </cell>
          <cell r="BL70">
            <v>72575.347538446978</v>
          </cell>
          <cell r="BM70">
            <v>45583.045099364717</v>
          </cell>
          <cell r="BN70">
            <v>101647.49540813078</v>
          </cell>
          <cell r="BO70">
            <v>230643.84677380655</v>
          </cell>
          <cell r="BP70">
            <v>78869.379225986195</v>
          </cell>
          <cell r="BQ70">
            <v>86360.302370659803</v>
          </cell>
          <cell r="BR70">
            <v>77554.0591949628</v>
          </cell>
          <cell r="BS70">
            <v>48543.721681209252</v>
          </cell>
          <cell r="BT70">
            <v>401174.62449437141</v>
          </cell>
          <cell r="BU70">
            <v>0.36734300679566534</v>
          </cell>
          <cell r="BV70">
            <v>39854.580999063852</v>
          </cell>
          <cell r="BW70">
            <v>397460.95524425292</v>
          </cell>
          <cell r="BX70">
            <v>220929.03675012017</v>
          </cell>
          <cell r="BY70">
            <v>73116.746399449621</v>
          </cell>
          <cell r="BZ70">
            <v>426731.08874848648</v>
          </cell>
          <cell r="CA70">
            <v>0</v>
          </cell>
          <cell r="CB70">
            <v>0.3754633001969977</v>
          </cell>
          <cell r="CC70">
            <v>326853.12352586945</v>
          </cell>
          <cell r="CD70">
            <v>731946.13492775045</v>
          </cell>
          <cell r="CE70">
            <v>1081621.3826737017</v>
          </cell>
          <cell r="CF70">
            <v>38284.146059391795</v>
          </cell>
          <cell r="CG70">
            <v>492556.26564952999</v>
          </cell>
          <cell r="CH70">
            <v>251715.22154656344</v>
          </cell>
          <cell r="CI70">
            <v>1847772.4943053746</v>
          </cell>
          <cell r="CJ70">
            <v>397460.95524425292</v>
          </cell>
          <cell r="CK70">
            <v>293560.85875181464</v>
          </cell>
          <cell r="CL70">
            <v>73116.746399449621</v>
          </cell>
          <cell r="CM70">
            <v>132008.85730024381</v>
          </cell>
          <cell r="CN70">
            <v>426731.08874848648</v>
          </cell>
          <cell r="CO70">
            <v>2970080.5789479301</v>
          </cell>
          <cell r="CP70">
            <v>0.80537059546179424</v>
          </cell>
          <cell r="CQ70">
            <v>0.37093975763931697</v>
          </cell>
          <cell r="CR70">
            <v>0.20574269547048349</v>
          </cell>
          <cell r="CS70">
            <v>8.3526124092440091E-2</v>
          </cell>
          <cell r="CT70">
            <v>0.11034676620508195</v>
          </cell>
          <cell r="CU70">
            <v>0.30130144809040948</v>
          </cell>
          <cell r="CV70">
            <v>159.80339991905998</v>
          </cell>
          <cell r="CW70">
            <v>21.570061984351696</v>
          </cell>
          <cell r="CX70">
            <v>28.340504505659595</v>
          </cell>
          <cell r="CY70">
            <v>8.7270938744645665</v>
          </cell>
          <cell r="CZ70">
            <v>12.861931125800801</v>
          </cell>
          <cell r="DA70">
            <v>41.329439736192214</v>
          </cell>
          <cell r="DB70">
            <v>263.99145603631479</v>
          </cell>
        </row>
      </sheetData>
      <sheetData sheetId="60" refreshError="1"/>
      <sheetData sheetId="61" refreshError="1"/>
      <sheetData sheetId="62" refreshError="1"/>
      <sheetData sheetId="63" refreshError="1"/>
      <sheetData sheetId="64" refreshError="1"/>
      <sheetData sheetId="6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dels OPC031813"/>
      <sheetName val="Family &amp; Group 031813"/>
      <sheetName val="Sxn35_031813"/>
      <sheetName val="Rate Chart"/>
      <sheetName val="Hours0213"/>
      <sheetName val="Sxn35_020513"/>
      <sheetName val="Models OP020513"/>
      <sheetName val="Family &amp; Group 020513"/>
      <sheetName val="DayTx 020513"/>
      <sheetName val="Rec Coaching020513"/>
      <sheetName val="PsychoEd 020513"/>
      <sheetName val="Telephone020513"/>
      <sheetName val="Other ProgExpNOTRAVEL"/>
      <sheetName val="Travel"/>
      <sheetName val="DCI &amp;II"/>
      <sheetName val="Hours122412"/>
      <sheetName val="Hours012913"/>
      <sheetName val="Family &amp; Group 012913"/>
      <sheetName val="Sxn35_122412"/>
      <sheetName val="Models OP122412"/>
      <sheetName val="All Srvs"/>
      <sheetName val="DayTx 012913"/>
      <sheetName val="InHomeTh"/>
      <sheetName val="Rec Coaching"/>
      <sheetName val="PsychoEd"/>
      <sheetName val="Phone Rec"/>
      <sheetName val="Clean3385"/>
      <sheetName val="CatsRevised"/>
      <sheetName val="CAF1012"/>
      <sheetName val="Category Detail"/>
      <sheetName val="Admin3385"/>
      <sheetName val="AdminALL"/>
      <sheetName val="medical FTE3385"/>
      <sheetName val="medicalALL"/>
      <sheetName val="SupportALL"/>
      <sheetName val="Support3385"/>
      <sheetName val="prog mgmtALL"/>
      <sheetName val="prog mgmt3385"/>
      <sheetName val="Occ3385"/>
      <sheetName val="OtherDC3385"/>
      <sheetName val="OtherProgExp3385"/>
      <sheetName val="Clean3397"/>
      <sheetName val="Clean ALL"/>
      <sheetName val="RawDataCalcs"/>
      <sheetName val="new CAF"/>
      <sheetName val="for pres"/>
      <sheetName val="Source"/>
      <sheetName val="Sheet1"/>
      <sheetName val="Sheet2"/>
      <sheetName val="Sheet3"/>
      <sheetName val="#RE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row r="69">
          <cell r="L69">
            <v>0</v>
          </cell>
        </row>
      </sheetData>
      <sheetData sheetId="43">
        <row r="69">
          <cell r="L69">
            <v>0</v>
          </cell>
          <cell r="M69">
            <v>0</v>
          </cell>
          <cell r="N69">
            <v>0</v>
          </cell>
          <cell r="O69">
            <v>0</v>
          </cell>
          <cell r="P69">
            <v>0</v>
          </cell>
          <cell r="Q69">
            <v>0</v>
          </cell>
          <cell r="R69">
            <v>0</v>
          </cell>
          <cell r="S69">
            <v>0</v>
          </cell>
          <cell r="T69">
            <v>0</v>
          </cell>
          <cell r="U69">
            <v>0</v>
          </cell>
          <cell r="V69">
            <v>0</v>
          </cell>
          <cell r="W69">
            <v>0</v>
          </cell>
          <cell r="X69">
            <v>0</v>
          </cell>
          <cell r="Y69">
            <v>0</v>
          </cell>
          <cell r="Z69">
            <v>31254.922841553554</v>
          </cell>
          <cell r="AA69">
            <v>33105.937943376768</v>
          </cell>
          <cell r="AB69">
            <v>20741.307122210026</v>
          </cell>
          <cell r="AC69">
            <v>25113.779210245128</v>
          </cell>
          <cell r="AD69">
            <v>88786.823580613331</v>
          </cell>
          <cell r="AE69">
            <v>62810.713447732443</v>
          </cell>
          <cell r="AF69">
            <v>40956.196976734464</v>
          </cell>
          <cell r="AG69">
            <v>17680</v>
          </cell>
          <cell r="AH69">
            <v>25681.000758506118</v>
          </cell>
          <cell r="AI69">
            <v>0</v>
          </cell>
          <cell r="AJ69">
            <v>0</v>
          </cell>
          <cell r="AK69">
            <v>0</v>
          </cell>
          <cell r="AL69">
            <v>0</v>
          </cell>
          <cell r="AM69">
            <v>0</v>
          </cell>
          <cell r="AN69">
            <v>0</v>
          </cell>
          <cell r="AO69">
            <v>0</v>
          </cell>
          <cell r="AP69">
            <v>0</v>
          </cell>
          <cell r="AQ69">
            <v>0</v>
          </cell>
          <cell r="AR69">
            <v>0</v>
          </cell>
          <cell r="AS69">
            <v>0</v>
          </cell>
          <cell r="AT69">
            <v>37793.970923453351</v>
          </cell>
          <cell r="AU69">
            <v>20099.452159556731</v>
          </cell>
          <cell r="AV69">
            <v>20286.405563557739</v>
          </cell>
          <cell r="AW69">
            <v>17680</v>
          </cell>
          <cell r="AX69">
            <v>17680</v>
          </cell>
          <cell r="AY69">
            <v>0</v>
          </cell>
          <cell r="AZ69">
            <v>17680</v>
          </cell>
          <cell r="BA69">
            <v>17680</v>
          </cell>
          <cell r="BB69">
            <v>33977.415363675485</v>
          </cell>
          <cell r="BC69">
            <v>17680</v>
          </cell>
          <cell r="BD69">
            <v>17680</v>
          </cell>
          <cell r="BE69">
            <v>30167.461826569073</v>
          </cell>
          <cell r="BF69">
            <v>17680</v>
          </cell>
          <cell r="BG69">
            <v>17680</v>
          </cell>
          <cell r="BH69">
            <v>17680</v>
          </cell>
          <cell r="BI69">
            <v>17680</v>
          </cell>
          <cell r="BJ69">
            <v>0</v>
          </cell>
          <cell r="BK69">
            <v>0</v>
          </cell>
          <cell r="BL69">
            <v>21250.045125851197</v>
          </cell>
          <cell r="BM69">
            <v>17680</v>
          </cell>
          <cell r="BN69">
            <v>35930.97602494889</v>
          </cell>
          <cell r="BO69">
            <v>17680</v>
          </cell>
          <cell r="BP69">
            <v>22322.199991457768</v>
          </cell>
          <cell r="BQ69">
            <v>20275.023061164669</v>
          </cell>
          <cell r="BR69">
            <v>17680</v>
          </cell>
          <cell r="BS69">
            <v>17680</v>
          </cell>
          <cell r="BT69">
            <v>-194223.15407576266</v>
          </cell>
          <cell r="BU69">
            <v>3.9224062254462094E-2</v>
          </cell>
          <cell r="BV69">
            <v>-19524.116453252951</v>
          </cell>
          <cell r="BW69">
            <v>-194535.86717894004</v>
          </cell>
          <cell r="BX69">
            <v>-95994.996520439629</v>
          </cell>
          <cell r="BY69">
            <v>-40211.35347342863</v>
          </cell>
          <cell r="BZ69">
            <v>-173811.76878527104</v>
          </cell>
          <cell r="CA69">
            <v>0</v>
          </cell>
          <cell r="CB69">
            <v>-5.0164293090607048E-2</v>
          </cell>
          <cell r="CC69">
            <v>-167041.88358041737</v>
          </cell>
          <cell r="CD69">
            <v>-426204.38478022406</v>
          </cell>
          <cell r="CE69">
            <v>-592175.48191499163</v>
          </cell>
          <cell r="CF69">
            <v>-18092.124466100388</v>
          </cell>
          <cell r="CG69">
            <v>-202133.05620748765</v>
          </cell>
          <cell r="CH69">
            <v>-93888.866422877749</v>
          </cell>
          <cell r="CI69">
            <v>-898471.45258220169</v>
          </cell>
          <cell r="CJ69">
            <v>-194535.86717894004</v>
          </cell>
          <cell r="CK69">
            <v>-143809.07008855077</v>
          </cell>
          <cell r="CL69">
            <v>-40211.35347342863</v>
          </cell>
          <cell r="CM69">
            <v>-65521.629016254272</v>
          </cell>
          <cell r="CN69">
            <v>-173811.76878527104</v>
          </cell>
          <cell r="CO69">
            <v>-1358636.8778598411</v>
          </cell>
          <cell r="CP69">
            <v>0.37547339478605335</v>
          </cell>
          <cell r="CQ69">
            <v>-0.10393756019323813</v>
          </cell>
          <cell r="CR69">
            <v>-2.8874890700291964E-2</v>
          </cell>
          <cell r="CS69">
            <v>-3.7678320803372217E-2</v>
          </cell>
          <cell r="CT69">
            <v>-2.5772778991081248E-2</v>
          </cell>
          <cell r="CU69">
            <v>-3.2345743847847497E-4</v>
          </cell>
          <cell r="CV69">
            <v>-79.526942030054457</v>
          </cell>
          <cell r="CW69">
            <v>-7.6406036602279794</v>
          </cell>
          <cell r="CX69">
            <v>-18.285188285733192</v>
          </cell>
          <cell r="CY69">
            <v>-5.4438574934901895</v>
          </cell>
          <cell r="CZ69">
            <v>-7.6767440812364649</v>
          </cell>
          <cell r="DA69">
            <v>-22.20634650407974</v>
          </cell>
          <cell r="DB69">
            <v>-132.13870694560796</v>
          </cell>
        </row>
        <row r="70">
          <cell r="L70">
            <v>138.34594029064516</v>
          </cell>
          <cell r="M70">
            <v>1.6121217240410697</v>
          </cell>
          <cell r="N70">
            <v>5.367883702073212</v>
          </cell>
          <cell r="O70">
            <v>5.5443017926485414</v>
          </cell>
          <cell r="P70">
            <v>23.436665346994968</v>
          </cell>
          <cell r="Q70">
            <v>0.92053721849469439</v>
          </cell>
          <cell r="R70">
            <v>11.491251469582075</v>
          </cell>
          <cell r="S70">
            <v>8.3369720157031253</v>
          </cell>
          <cell r="T70">
            <v>0.46671774746888461</v>
          </cell>
          <cell r="U70">
            <v>3.9338161659253364E-2</v>
          </cell>
          <cell r="V70">
            <v>0.58271691190153574</v>
          </cell>
          <cell r="W70">
            <v>0</v>
          </cell>
          <cell r="X70">
            <v>0.413026454258828</v>
          </cell>
          <cell r="Y70">
            <v>0.38527440192993595</v>
          </cell>
          <cell r="Z70">
            <v>104265.75261250997</v>
          </cell>
          <cell r="AA70">
            <v>119850.46256141673</v>
          </cell>
          <cell r="AB70">
            <v>75365.537857882664</v>
          </cell>
          <cell r="AC70">
            <v>87713.345102379797</v>
          </cell>
          <cell r="AD70">
            <v>274645.34062789753</v>
          </cell>
          <cell r="AE70">
            <v>121952.79082577181</v>
          </cell>
          <cell r="AF70">
            <v>156188.25202112697</v>
          </cell>
          <cell r="AG70">
            <v>131035.67054489572</v>
          </cell>
          <cell r="AH70">
            <v>98487.179042254633</v>
          </cell>
          <cell r="AI70">
            <v>0</v>
          </cell>
          <cell r="AJ70">
            <v>0</v>
          </cell>
          <cell r="AK70">
            <v>0</v>
          </cell>
          <cell r="AL70">
            <v>0</v>
          </cell>
          <cell r="AM70">
            <v>0</v>
          </cell>
          <cell r="AN70">
            <v>0</v>
          </cell>
          <cell r="AO70">
            <v>0</v>
          </cell>
          <cell r="AP70">
            <v>0</v>
          </cell>
          <cell r="AQ70">
            <v>0</v>
          </cell>
          <cell r="AR70">
            <v>0</v>
          </cell>
          <cell r="AS70">
            <v>0</v>
          </cell>
          <cell r="AT70">
            <v>90054.432328579147</v>
          </cell>
          <cell r="AU70">
            <v>80904.917812941465</v>
          </cell>
          <cell r="AV70">
            <v>88445.472988569614</v>
          </cell>
          <cell r="AW70">
            <v>88962.667673004456</v>
          </cell>
          <cell r="AX70">
            <v>87006.455707487185</v>
          </cell>
          <cell r="AY70">
            <v>0</v>
          </cell>
          <cell r="AZ70">
            <v>92814.39611887827</v>
          </cell>
          <cell r="BA70">
            <v>88734.403501087392</v>
          </cell>
          <cell r="BB70">
            <v>44612.240694392625</v>
          </cell>
          <cell r="BC70">
            <v>64756.115162231254</v>
          </cell>
          <cell r="BD70">
            <v>106328.730294454</v>
          </cell>
          <cell r="BE70">
            <v>50740.864225570673</v>
          </cell>
          <cell r="BF70">
            <v>59950.457068107869</v>
          </cell>
          <cell r="BG70">
            <v>54804.33860692798</v>
          </cell>
          <cell r="BH70">
            <v>45936.617400235766</v>
          </cell>
          <cell r="BI70">
            <v>61613.675135025253</v>
          </cell>
          <cell r="BJ70">
            <v>0</v>
          </cell>
          <cell r="BK70">
            <v>0</v>
          </cell>
          <cell r="BL70">
            <v>72317.924874135264</v>
          </cell>
          <cell r="BM70">
            <v>45583.045099364717</v>
          </cell>
          <cell r="BN70">
            <v>101748.99035154989</v>
          </cell>
          <cell r="BO70">
            <v>229416.87476371037</v>
          </cell>
          <cell r="BP70">
            <v>78869.379225986195</v>
          </cell>
          <cell r="BQ70">
            <v>86360.302370659803</v>
          </cell>
          <cell r="BR70">
            <v>77156.710228375523</v>
          </cell>
          <cell r="BS70">
            <v>48318.756121997882</v>
          </cell>
          <cell r="BT70">
            <v>398136.88321278704</v>
          </cell>
          <cell r="BU70">
            <v>0.36724114202935465</v>
          </cell>
          <cell r="BV70">
            <v>39854.580999063852</v>
          </cell>
          <cell r="BW70">
            <v>394450.1606676082</v>
          </cell>
          <cell r="BX70">
            <v>222860.81281305797</v>
          </cell>
          <cell r="BY70">
            <v>72569.642572709854</v>
          </cell>
          <cell r="BZ70">
            <v>427779.81149033637</v>
          </cell>
          <cell r="CA70">
            <v>0</v>
          </cell>
          <cell r="CB70">
            <v>0.40671704877585924</v>
          </cell>
          <cell r="CC70">
            <v>323721.81080892892</v>
          </cell>
          <cell r="CD70">
            <v>717868.8556900773</v>
          </cell>
          <cell r="CE70">
            <v>1081621.3826737017</v>
          </cell>
          <cell r="CF70">
            <v>38284.146059391795</v>
          </cell>
          <cell r="CG70">
            <v>488082.61516012525</v>
          </cell>
          <cell r="CH70">
            <v>249415.03043732973</v>
          </cell>
          <cell r="CI70">
            <v>1833618.6346573296</v>
          </cell>
          <cell r="CJ70">
            <v>394450.1606676082</v>
          </cell>
          <cell r="CK70">
            <v>291256.65648656304</v>
          </cell>
          <cell r="CL70">
            <v>72569.642572709854</v>
          </cell>
          <cell r="CM70">
            <v>130870.89572562612</v>
          </cell>
          <cell r="CN70">
            <v>427779.81149033637</v>
          </cell>
          <cell r="CO70">
            <v>2949096.2663998213</v>
          </cell>
          <cell r="CP70">
            <v>0.80827066017194205</v>
          </cell>
          <cell r="CQ70">
            <v>0.36850490579106859</v>
          </cell>
          <cell r="CR70">
            <v>0.20498011936487076</v>
          </cell>
          <cell r="CS70">
            <v>8.3014594940582179E-2</v>
          </cell>
          <cell r="CT70">
            <v>0.10988940111723</v>
          </cell>
          <cell r="CU70">
            <v>0.32042762106426059</v>
          </cell>
          <cell r="CV70">
            <v>159.80339991905998</v>
          </cell>
          <cell r="CW70">
            <v>21.570061984351696</v>
          </cell>
          <cell r="CX70">
            <v>28.340504505659595</v>
          </cell>
          <cell r="CY70">
            <v>8.7270938744645665</v>
          </cell>
          <cell r="CZ70">
            <v>12.861931125800801</v>
          </cell>
          <cell r="DA70">
            <v>41.329439736192214</v>
          </cell>
          <cell r="DB70">
            <v>263.99145603631479</v>
          </cell>
        </row>
      </sheetData>
      <sheetData sheetId="44"/>
      <sheetData sheetId="45"/>
      <sheetData sheetId="46"/>
      <sheetData sheetId="47"/>
      <sheetData sheetId="48"/>
      <sheetData sheetId="49"/>
      <sheetData sheetId="5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scalImpact"/>
      <sheetName val="RateOptions"/>
      <sheetName val="GeogVar"/>
      <sheetName val="CostDrivers"/>
      <sheetName val="CostSummary"/>
      <sheetName val="CleanData"/>
      <sheetName val="RawDataCalcs"/>
      <sheetName val="CleanData (2)"/>
      <sheetName val="RawDataCalcs (2)"/>
      <sheetName val="Lookups"/>
      <sheetName val="Source"/>
      <sheetName val="Sheet1"/>
      <sheetName val="Transposed RawDataCalcs"/>
      <sheetName val="Transposed Clean Data"/>
      <sheetName val="Transposed Source"/>
      <sheetName val="Transposed RawDataCalcs &amp; Calcs"/>
    </sheetNames>
    <sheetDataSet>
      <sheetData sheetId="0"/>
      <sheetData sheetId="1"/>
      <sheetData sheetId="2"/>
      <sheetData sheetId="3"/>
      <sheetData sheetId="4"/>
      <sheetData sheetId="5"/>
      <sheetData sheetId="6">
        <row r="4">
          <cell r="A4" t="str">
            <v>Associates For Human Services Inc</v>
          </cell>
        </row>
        <row r="34">
          <cell r="L34">
            <v>0</v>
          </cell>
          <cell r="M34">
            <v>0.79029091117448558</v>
          </cell>
          <cell r="N34">
            <v>0</v>
          </cell>
          <cell r="O34">
            <v>0</v>
          </cell>
          <cell r="P34">
            <v>0</v>
          </cell>
          <cell r="Q34">
            <v>0</v>
          </cell>
          <cell r="R34">
            <v>0</v>
          </cell>
          <cell r="S34">
            <v>0</v>
          </cell>
          <cell r="T34">
            <v>0</v>
          </cell>
          <cell r="U34">
            <v>0</v>
          </cell>
          <cell r="V34">
            <v>0</v>
          </cell>
          <cell r="W34">
            <v>0</v>
          </cell>
          <cell r="X34">
            <v>0</v>
          </cell>
          <cell r="Y34">
            <v>0</v>
          </cell>
          <cell r="Z34">
            <v>46956.620119375693</v>
          </cell>
          <cell r="AA34">
            <v>17680</v>
          </cell>
          <cell r="AB34">
            <v>39867.641875293193</v>
          </cell>
          <cell r="AC34">
            <v>41031.086504828323</v>
          </cell>
          <cell r="AD34">
            <v>0</v>
          </cell>
          <cell r="AE34">
            <v>0</v>
          </cell>
          <cell r="AF34">
            <v>0</v>
          </cell>
          <cell r="AG34">
            <v>33944.118844784767</v>
          </cell>
          <cell r="AH34">
            <v>17680</v>
          </cell>
          <cell r="AI34">
            <v>0</v>
          </cell>
          <cell r="AJ34">
            <v>29753.902816591464</v>
          </cell>
          <cell r="AK34">
            <v>30930.825880294266</v>
          </cell>
          <cell r="AL34">
            <v>18569.0381892203</v>
          </cell>
          <cell r="AM34">
            <v>18442.473919768927</v>
          </cell>
          <cell r="AN34">
            <v>38606.161015285972</v>
          </cell>
          <cell r="AO34">
            <v>27075.185897627798</v>
          </cell>
          <cell r="AP34">
            <v>0</v>
          </cell>
          <cell r="AQ34">
            <v>0</v>
          </cell>
          <cell r="AR34">
            <v>0</v>
          </cell>
          <cell r="AS34">
            <v>20355.422680841988</v>
          </cell>
          <cell r="AT34">
            <v>71628.834700450796</v>
          </cell>
          <cell r="AU34">
            <v>20461.641675358544</v>
          </cell>
          <cell r="AV34">
            <v>21763.519947861987</v>
          </cell>
          <cell r="AW34">
            <v>30028.595208686409</v>
          </cell>
          <cell r="AX34">
            <v>20500.552365271986</v>
          </cell>
          <cell r="AY34">
            <v>0</v>
          </cell>
          <cell r="AZ34">
            <v>0</v>
          </cell>
          <cell r="BA34">
            <v>26069.349097187373</v>
          </cell>
          <cell r="BB34">
            <v>17680</v>
          </cell>
          <cell r="BC34">
            <v>27212.519009187054</v>
          </cell>
          <cell r="BD34">
            <v>41756.507202167428</v>
          </cell>
          <cell r="BE34">
            <v>28667.992486020263</v>
          </cell>
          <cell r="BF34">
            <v>19660.985016893599</v>
          </cell>
          <cell r="BG34">
            <v>17680</v>
          </cell>
          <cell r="BH34">
            <v>17680</v>
          </cell>
          <cell r="BI34">
            <v>17680</v>
          </cell>
          <cell r="BJ34">
            <v>0</v>
          </cell>
          <cell r="BK34">
            <v>0</v>
          </cell>
          <cell r="BL34">
            <v>37248.882698669069</v>
          </cell>
          <cell r="BM34">
            <v>17680</v>
          </cell>
          <cell r="BN34">
            <v>37585.774536606972</v>
          </cell>
          <cell r="BO34">
            <v>33596.29852940391</v>
          </cell>
          <cell r="BP34">
            <v>25417.773521214607</v>
          </cell>
          <cell r="BQ34">
            <v>30055.921442748004</v>
          </cell>
          <cell r="BR34">
            <v>21970.169720181879</v>
          </cell>
          <cell r="BS34">
            <v>17680</v>
          </cell>
          <cell r="BT34">
            <v>-1122614.5665450124</v>
          </cell>
          <cell r="BU34">
            <v>0.13027098074394894</v>
          </cell>
          <cell r="BV34">
            <v>-16766.898501709318</v>
          </cell>
          <cell r="BW34">
            <v>-1108530.6212166082</v>
          </cell>
          <cell r="BX34">
            <v>-1474513.4431397212</v>
          </cell>
          <cell r="BY34">
            <v>-359587.75471530249</v>
          </cell>
          <cell r="BZ34">
            <v>-675414.15673018876</v>
          </cell>
          <cell r="CA34">
            <v>-10318274.104858737</v>
          </cell>
          <cell r="CB34">
            <v>3.9667448114237239E-2</v>
          </cell>
          <cell r="CC34">
            <v>-354564.67376116331</v>
          </cell>
          <cell r="CD34">
            <v>-3143047.8255827245</v>
          </cell>
          <cell r="CE34">
            <v>-597214.63617941493</v>
          </cell>
          <cell r="CF34">
            <v>-629519.18501455639</v>
          </cell>
          <cell r="CG34">
            <v>-2933297.7765657566</v>
          </cell>
          <cell r="CH34">
            <v>-312958.42871704738</v>
          </cell>
          <cell r="CI34">
            <v>-6950335.2468438176</v>
          </cell>
          <cell r="CJ34">
            <v>-1108530.6212166082</v>
          </cell>
          <cell r="CK34">
            <v>-461138.95556240936</v>
          </cell>
          <cell r="CL34">
            <v>-359587.75471530249</v>
          </cell>
          <cell r="CM34">
            <v>-293888.7390341704</v>
          </cell>
          <cell r="CN34">
            <v>-675414.15673018876</v>
          </cell>
          <cell r="CO34">
            <v>-9523712.744866835</v>
          </cell>
          <cell r="CP34">
            <v>0.53755430053228481</v>
          </cell>
          <cell r="CQ34">
            <v>8.426975069624898E-2</v>
          </cell>
          <cell r="CR34">
            <v>-4.8713603045017345E-3</v>
          </cell>
          <cell r="CS34">
            <v>9.7952431306347933E-3</v>
          </cell>
          <cell r="CT34">
            <v>-3.9893498199197908E-2</v>
          </cell>
          <cell r="CU34">
            <v>3.8691458414040758E-2</v>
          </cell>
          <cell r="CV34">
            <v>5.6665121955921194</v>
          </cell>
          <cell r="CW34">
            <v>1.0474528769120166</v>
          </cell>
          <cell r="CX34">
            <v>-0.93418082786395029</v>
          </cell>
          <cell r="CY34">
            <v>-0.56422902479690396</v>
          </cell>
          <cell r="CZ34">
            <v>-0.51027554355606819</v>
          </cell>
          <cell r="DA34">
            <v>0.50401661976240408</v>
          </cell>
          <cell r="DB34">
            <v>9.2791732149199646</v>
          </cell>
        </row>
        <row r="35">
          <cell r="L35">
            <v>325.54527652063496</v>
          </cell>
          <cell r="M35">
            <v>1.145059670647806</v>
          </cell>
          <cell r="N35">
            <v>12.658929241568668</v>
          </cell>
          <cell r="O35">
            <v>95.943355157776523</v>
          </cell>
          <cell r="P35">
            <v>25.947712752140522</v>
          </cell>
          <cell r="Q35">
            <v>33.680418140703352</v>
          </cell>
          <cell r="R35">
            <v>117.98676225403045</v>
          </cell>
          <cell r="S35">
            <v>18.677306003027208</v>
          </cell>
          <cell r="T35">
            <v>4.0568192104597958E-2</v>
          </cell>
          <cell r="U35">
            <v>0.13171437587406293</v>
          </cell>
          <cell r="V35">
            <v>5.1755918785346619E-2</v>
          </cell>
          <cell r="W35">
            <v>0.16497859077952676</v>
          </cell>
          <cell r="X35">
            <v>0.2982878564398192</v>
          </cell>
          <cell r="Y35">
            <v>5.4787394269923656E-2</v>
          </cell>
          <cell r="Z35">
            <v>91413.434936079429</v>
          </cell>
          <cell r="AA35">
            <v>171213.94858211145</v>
          </cell>
          <cell r="AB35">
            <v>71268.467153171412</v>
          </cell>
          <cell r="AC35">
            <v>67499.431340421332</v>
          </cell>
          <cell r="AD35">
            <v>0</v>
          </cell>
          <cell r="AE35">
            <v>0</v>
          </cell>
          <cell r="AF35">
            <v>0</v>
          </cell>
          <cell r="AG35">
            <v>76170.539456675135</v>
          </cell>
          <cell r="AH35">
            <v>51194.094846967935</v>
          </cell>
          <cell r="AI35">
            <v>0</v>
          </cell>
          <cell r="AJ35">
            <v>96651.607294339352</v>
          </cell>
          <cell r="AK35">
            <v>103711.82144639676</v>
          </cell>
          <cell r="AL35">
            <v>108951.50925611406</v>
          </cell>
          <cell r="AM35">
            <v>124826.37579975859</v>
          </cell>
          <cell r="AN35">
            <v>56811.862618938139</v>
          </cell>
          <cell r="AO35">
            <v>55812.854748790807</v>
          </cell>
          <cell r="AP35">
            <v>0</v>
          </cell>
          <cell r="AQ35">
            <v>0</v>
          </cell>
          <cell r="AR35">
            <v>0</v>
          </cell>
          <cell r="AS35">
            <v>25027.576232617906</v>
          </cell>
          <cell r="AT35">
            <v>93184.103761087666</v>
          </cell>
          <cell r="AU35">
            <v>97525.123689390195</v>
          </cell>
          <cell r="AV35">
            <v>84456.375281292596</v>
          </cell>
          <cell r="AW35">
            <v>57934.015020761828</v>
          </cell>
          <cell r="AX35">
            <v>101633.94724195503</v>
          </cell>
          <cell r="AY35">
            <v>0</v>
          </cell>
          <cell r="AZ35">
            <v>0</v>
          </cell>
          <cell r="BA35">
            <v>66765.076206888509</v>
          </cell>
          <cell r="BB35">
            <v>97217.62868695044</v>
          </cell>
          <cell r="BC35">
            <v>54127.822372828719</v>
          </cell>
          <cell r="BD35">
            <v>61930.062581382372</v>
          </cell>
          <cell r="BE35">
            <v>62552.309754750124</v>
          </cell>
          <cell r="BF35">
            <v>61773.475248805931</v>
          </cell>
          <cell r="BG35">
            <v>57364.818493992512</v>
          </cell>
          <cell r="BH35">
            <v>61457.801192826271</v>
          </cell>
          <cell r="BI35">
            <v>59460.337150228035</v>
          </cell>
          <cell r="BJ35">
            <v>0</v>
          </cell>
          <cell r="BK35">
            <v>0</v>
          </cell>
          <cell r="BL35">
            <v>56935.273604014816</v>
          </cell>
          <cell r="BM35">
            <v>23906.767042588603</v>
          </cell>
          <cell r="BN35">
            <v>98552.058845081687</v>
          </cell>
          <cell r="BO35">
            <v>92467.250108432359</v>
          </cell>
          <cell r="BP35">
            <v>82220.484062892225</v>
          </cell>
          <cell r="BQ35">
            <v>56623.272837053592</v>
          </cell>
          <cell r="BR35">
            <v>55887.670848124704</v>
          </cell>
          <cell r="BS35">
            <v>51288.876636076719</v>
          </cell>
          <cell r="BT35">
            <v>2112574.116174642</v>
          </cell>
          <cell r="BU35">
            <v>0.25527956514613798</v>
          </cell>
          <cell r="BV35">
            <v>23380.416398015204</v>
          </cell>
          <cell r="BW35">
            <v>2091876.652949932</v>
          </cell>
          <cell r="BX35">
            <v>2741064.8572137947</v>
          </cell>
          <cell r="BY35">
            <v>635817.59101159882</v>
          </cell>
          <cell r="BZ35">
            <v>1513613.2335450135</v>
          </cell>
          <cell r="CA35">
            <v>18919408.888917986</v>
          </cell>
          <cell r="CB35">
            <v>0.19870561791457902</v>
          </cell>
          <cell r="CC35">
            <v>806865.11746486695</v>
          </cell>
          <cell r="CD35">
            <v>5168304.2633605022</v>
          </cell>
          <cell r="CE35">
            <v>1093155.1880312669</v>
          </cell>
          <cell r="CF35">
            <v>1069094.8390886304</v>
          </cell>
          <cell r="CG35">
            <v>4684667.7461953871</v>
          </cell>
          <cell r="CH35">
            <v>617900.22797630657</v>
          </cell>
          <cell r="CI35">
            <v>12419720.103140112</v>
          </cell>
          <cell r="CJ35">
            <v>2091876.652949932</v>
          </cell>
          <cell r="CK35">
            <v>820656.7340809278</v>
          </cell>
          <cell r="CL35">
            <v>635817.59101159882</v>
          </cell>
          <cell r="CM35">
            <v>482804.03681194817</v>
          </cell>
          <cell r="CN35">
            <v>1513613.2335450135</v>
          </cell>
          <cell r="CO35">
            <v>17639305.62230387</v>
          </cell>
          <cell r="CP35">
            <v>0.76215046939141795</v>
          </cell>
          <cell r="CQ35">
            <v>0.16600060800221017</v>
          </cell>
          <cell r="CR35">
            <v>8.5226674012795239E-2</v>
          </cell>
          <cell r="CS35">
            <v>5.5898307580515283E-2</v>
          </cell>
          <cell r="CT35">
            <v>9.7875058126419362E-2</v>
          </cell>
          <cell r="CU35">
            <v>0.20945045379962196</v>
          </cell>
          <cell r="CV35">
            <v>62.28479778701265</v>
          </cell>
          <cell r="CW35">
            <v>12.10204980934472</v>
          </cell>
          <cell r="CX35">
            <v>5.3536231730866977</v>
          </cell>
          <cell r="CY35">
            <v>4.4618604338916112</v>
          </cell>
          <cell r="CZ35">
            <v>2.5061718808094016</v>
          </cell>
          <cell r="DA35">
            <v>13.087601389791917</v>
          </cell>
          <cell r="DB35">
            <v>95.726227555066657</v>
          </cell>
        </row>
      </sheetData>
      <sheetData sheetId="7"/>
      <sheetData sheetId="8"/>
      <sheetData sheetId="9"/>
      <sheetData sheetId="10"/>
      <sheetData sheetId="11"/>
      <sheetData sheetId="12"/>
      <sheetData sheetId="13"/>
      <sheetData sheetId="14"/>
      <sheetData sheetId="15"/>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scalImpact"/>
      <sheetName val="Total Expenses=YR1 rate"/>
      <sheetName val="RateOptions"/>
      <sheetName val="GeogVar"/>
      <sheetName val="CostDrivers"/>
      <sheetName val="CostSummary"/>
      <sheetName val="CleanData"/>
      <sheetName val="RawDataCalcs"/>
      <sheetName val="RawContractData"/>
      <sheetName val="Source"/>
      <sheetName val="Benchmark Statistics"/>
      <sheetName val="CleanData (2)"/>
      <sheetName val="RawDataCalcs (2)"/>
      <sheetName val="Lookups"/>
      <sheetName val="Source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2">
          <cell r="L12">
            <v>0</v>
          </cell>
          <cell r="M12">
            <v>0.47942206821686489</v>
          </cell>
          <cell r="N12">
            <v>0.59107516603638444</v>
          </cell>
          <cell r="O12">
            <v>0</v>
          </cell>
          <cell r="P12">
            <v>0.14716929384611976</v>
          </cell>
          <cell r="Q12">
            <v>0.77728942548679902</v>
          </cell>
          <cell r="R12">
            <v>3.9793460642052985</v>
          </cell>
          <cell r="S12">
            <v>0</v>
          </cell>
          <cell r="T12">
            <v>6.8799860627629245E-2</v>
          </cell>
          <cell r="U12">
            <v>0</v>
          </cell>
          <cell r="V12">
            <v>0</v>
          </cell>
          <cell r="W12">
            <v>5.5124194334010168E-2</v>
          </cell>
          <cell r="X12">
            <v>0.10885459283877919</v>
          </cell>
          <cell r="Y12">
            <v>2.6944466327065229E-2</v>
          </cell>
          <cell r="Z12">
            <v>37657.202763269961</v>
          </cell>
          <cell r="AA12">
            <v>41481.381742527206</v>
          </cell>
          <cell r="AB12">
            <v>0</v>
          </cell>
          <cell r="AC12">
            <v>23180.701871100842</v>
          </cell>
          <cell r="AD12">
            <v>0</v>
          </cell>
          <cell r="AE12">
            <v>0</v>
          </cell>
          <cell r="AF12">
            <v>17680</v>
          </cell>
          <cell r="AG12">
            <v>30932.575823280509</v>
          </cell>
          <cell r="AH12">
            <v>0</v>
          </cell>
          <cell r="AI12">
            <v>0</v>
          </cell>
          <cell r="AJ12">
            <v>0</v>
          </cell>
          <cell r="AK12">
            <v>0</v>
          </cell>
          <cell r="AL12">
            <v>0</v>
          </cell>
          <cell r="AM12">
            <v>0</v>
          </cell>
          <cell r="AN12">
            <v>17680</v>
          </cell>
          <cell r="AO12">
            <v>34886.084346898184</v>
          </cell>
          <cell r="AP12">
            <v>0</v>
          </cell>
          <cell r="AQ12">
            <v>0</v>
          </cell>
          <cell r="AR12">
            <v>0</v>
          </cell>
          <cell r="AS12">
            <v>0</v>
          </cell>
          <cell r="AT12">
            <v>0</v>
          </cell>
          <cell r="AU12">
            <v>0</v>
          </cell>
          <cell r="AV12">
            <v>0</v>
          </cell>
          <cell r="AW12">
            <v>29311.548012080879</v>
          </cell>
          <cell r="AX12">
            <v>24465.648402802188</v>
          </cell>
          <cell r="AY12">
            <v>0</v>
          </cell>
          <cell r="AZ12">
            <v>0</v>
          </cell>
          <cell r="BA12">
            <v>17680</v>
          </cell>
          <cell r="BB12">
            <v>0</v>
          </cell>
          <cell r="BC12">
            <v>19175.405214616003</v>
          </cell>
          <cell r="BD12">
            <v>30701.478943232476</v>
          </cell>
          <cell r="BE12">
            <v>17680</v>
          </cell>
          <cell r="BF12">
            <v>17680</v>
          </cell>
          <cell r="BG12">
            <v>20600.958294636763</v>
          </cell>
          <cell r="BH12">
            <v>17680</v>
          </cell>
          <cell r="BI12">
            <v>17680</v>
          </cell>
          <cell r="BJ12">
            <v>17680</v>
          </cell>
          <cell r="BK12">
            <v>0</v>
          </cell>
          <cell r="BL12">
            <v>26322.226006430636</v>
          </cell>
          <cell r="BM12">
            <v>17680</v>
          </cell>
          <cell r="BN12">
            <v>38685.831484193477</v>
          </cell>
          <cell r="BO12">
            <v>23961.524385988574</v>
          </cell>
          <cell r="BP12">
            <v>30587.443549548538</v>
          </cell>
          <cell r="BQ12">
            <v>30374.501516037635</v>
          </cell>
          <cell r="BR12">
            <v>24065.321450444375</v>
          </cell>
          <cell r="BS12">
            <v>17680</v>
          </cell>
          <cell r="BT12">
            <v>31503.545017618279</v>
          </cell>
          <cell r="BU12">
            <v>0.10875010040212529</v>
          </cell>
          <cell r="BV12">
            <v>-665.86045161233085</v>
          </cell>
          <cell r="BW12">
            <v>30515.853243324513</v>
          </cell>
          <cell r="BX12">
            <v>-16660.640829909837</v>
          </cell>
          <cell r="BY12">
            <v>-9135.1790957685735</v>
          </cell>
          <cell r="BZ12">
            <v>32296.395852713424</v>
          </cell>
          <cell r="CA12">
            <v>334845.21992346627</v>
          </cell>
          <cell r="CB12">
            <v>0.10234530988206607</v>
          </cell>
          <cell r="CC12">
            <v>28765.51864806415</v>
          </cell>
          <cell r="CD12">
            <v>-5284.7957360897844</v>
          </cell>
          <cell r="CE12">
            <v>-25513.097684307293</v>
          </cell>
          <cell r="CF12">
            <v>-18906.352557716724</v>
          </cell>
          <cell r="CG12">
            <v>104276.06801952093</v>
          </cell>
          <cell r="CH12">
            <v>-14888.551594883442</v>
          </cell>
          <cell r="CI12">
            <v>216681.70258684226</v>
          </cell>
          <cell r="CJ12">
            <v>30515.853243324513</v>
          </cell>
          <cell r="CK12">
            <v>37966.399759004111</v>
          </cell>
          <cell r="CL12">
            <v>-9135.1790957685735</v>
          </cell>
          <cell r="CM12">
            <v>-8350.2509393528308</v>
          </cell>
          <cell r="CN12">
            <v>32296.395852713424</v>
          </cell>
          <cell r="CO12">
            <v>349550.20301367302</v>
          </cell>
          <cell r="CP12">
            <v>0.42294613762647371</v>
          </cell>
          <cell r="CQ12">
            <v>7.35905594988258E-2</v>
          </cell>
          <cell r="CR12">
            <v>8.2962594909753024E-2</v>
          </cell>
          <cell r="CS12">
            <v>1.7892516626277867E-2</v>
          </cell>
          <cell r="CT12">
            <v>-2.4732885317140137E-3</v>
          </cell>
          <cell r="CU12">
            <v>0.10586298753888759</v>
          </cell>
          <cell r="CV12">
            <v>42.600838212563545</v>
          </cell>
          <cell r="CW12">
            <v>5.3071657252094475</v>
          </cell>
          <cell r="CX12">
            <v>9.4706980108063252</v>
          </cell>
          <cell r="CY12">
            <v>-1.1700110965968467</v>
          </cell>
          <cell r="CZ12">
            <v>0.97393317189613549</v>
          </cell>
          <cell r="DA12">
            <v>13.160797782723682</v>
          </cell>
          <cell r="DB12">
            <v>80.826561365641552</v>
          </cell>
        </row>
        <row r="13">
          <cell r="L13">
            <v>22.480065146407</v>
          </cell>
          <cell r="M13">
            <v>1.0747456362248122</v>
          </cell>
          <cell r="N13">
            <v>2.7329248339636161</v>
          </cell>
          <cell r="O13">
            <v>0.29078784028338911</v>
          </cell>
          <cell r="P13">
            <v>3.2028307061538803</v>
          </cell>
          <cell r="Q13">
            <v>1.222710574513201</v>
          </cell>
          <cell r="R13">
            <v>16.372653935794702</v>
          </cell>
          <cell r="S13">
            <v>1.8165771771769958</v>
          </cell>
          <cell r="T13">
            <v>0.2110486242208556</v>
          </cell>
          <cell r="U13">
            <v>3.4194407243989366E-2</v>
          </cell>
          <cell r="V13">
            <v>0.29486276909909559</v>
          </cell>
          <cell r="W13">
            <v>7.0209138999323156E-2</v>
          </cell>
          <cell r="X13">
            <v>1.5136605586763723</v>
          </cell>
          <cell r="Y13">
            <v>5.6085836703237808E-2</v>
          </cell>
          <cell r="Z13">
            <v>72052.353271212793</v>
          </cell>
          <cell r="AA13">
            <v>117026.19825747277</v>
          </cell>
          <cell r="AB13">
            <v>0</v>
          </cell>
          <cell r="AC13">
            <v>67914.273684454718</v>
          </cell>
          <cell r="AD13">
            <v>0</v>
          </cell>
          <cell r="AE13">
            <v>0</v>
          </cell>
          <cell r="AF13">
            <v>53455.555555555555</v>
          </cell>
          <cell r="AG13">
            <v>131907.42417671951</v>
          </cell>
          <cell r="AH13">
            <v>0</v>
          </cell>
          <cell r="AI13">
            <v>0</v>
          </cell>
          <cell r="AJ13">
            <v>0</v>
          </cell>
          <cell r="AK13">
            <v>0</v>
          </cell>
          <cell r="AL13">
            <v>0</v>
          </cell>
          <cell r="AM13">
            <v>0</v>
          </cell>
          <cell r="AN13">
            <v>33021.102040816324</v>
          </cell>
          <cell r="AO13">
            <v>40539.29362929229</v>
          </cell>
          <cell r="AP13">
            <v>0</v>
          </cell>
          <cell r="AQ13">
            <v>0</v>
          </cell>
          <cell r="AR13">
            <v>0</v>
          </cell>
          <cell r="AS13">
            <v>0</v>
          </cell>
          <cell r="AT13">
            <v>0</v>
          </cell>
          <cell r="AU13">
            <v>0</v>
          </cell>
          <cell r="AV13">
            <v>0</v>
          </cell>
          <cell r="AW13">
            <v>41423.482202344065</v>
          </cell>
          <cell r="AX13">
            <v>45416.588620337287</v>
          </cell>
          <cell r="AY13">
            <v>0</v>
          </cell>
          <cell r="AZ13">
            <v>0</v>
          </cell>
          <cell r="BA13">
            <v>46311.377761028903</v>
          </cell>
          <cell r="BB13">
            <v>0</v>
          </cell>
          <cell r="BC13">
            <v>49620.594785383997</v>
          </cell>
          <cell r="BD13">
            <v>38093.165287536744</v>
          </cell>
          <cell r="BE13">
            <v>40410.526315789473</v>
          </cell>
          <cell r="BF13">
            <v>37251.243231968059</v>
          </cell>
          <cell r="BG13">
            <v>22717.334880124985</v>
          </cell>
          <cell r="BH13">
            <v>43556.327965630728</v>
          </cell>
          <cell r="BI13">
            <v>25381.428571428572</v>
          </cell>
          <cell r="BJ13">
            <v>23444.833333333336</v>
          </cell>
          <cell r="BK13">
            <v>0</v>
          </cell>
          <cell r="BL13">
            <v>37511.068903385298</v>
          </cell>
          <cell r="BM13">
            <v>93123.892778139023</v>
          </cell>
          <cell r="BN13">
            <v>75161.12445450385</v>
          </cell>
          <cell r="BO13">
            <v>120235.51265104848</v>
          </cell>
          <cell r="BP13">
            <v>39356.546406253517</v>
          </cell>
          <cell r="BQ13">
            <v>41923.151828633563</v>
          </cell>
          <cell r="BR13">
            <v>34860.115494120335</v>
          </cell>
          <cell r="BS13">
            <v>39268.080811067135</v>
          </cell>
          <cell r="BT13">
            <v>163298.52298238172</v>
          </cell>
          <cell r="BU13">
            <v>0.30951402011544682</v>
          </cell>
          <cell r="BV13">
            <v>1049.4056009049723</v>
          </cell>
          <cell r="BW13">
            <v>163902.66960738285</v>
          </cell>
          <cell r="BX13">
            <v>33115.928829909841</v>
          </cell>
          <cell r="BY13">
            <v>128723.77509576856</v>
          </cell>
          <cell r="BZ13">
            <v>235075.35593657917</v>
          </cell>
          <cell r="CA13">
            <v>1129686.2829272412</v>
          </cell>
          <cell r="CB13">
            <v>0.26182901402968572</v>
          </cell>
          <cell r="CC13">
            <v>147377.24535193585</v>
          </cell>
          <cell r="CD13">
            <v>16435.075736089784</v>
          </cell>
          <cell r="CE13">
            <v>121361.9336843073</v>
          </cell>
          <cell r="CF13">
            <v>62410.420557716723</v>
          </cell>
          <cell r="CG13">
            <v>413661.7199804791</v>
          </cell>
          <cell r="CH13">
            <v>40855.207594883439</v>
          </cell>
          <cell r="CI13">
            <v>653868.68941315776</v>
          </cell>
          <cell r="CJ13">
            <v>163902.66960738285</v>
          </cell>
          <cell r="CK13">
            <v>142570.37624099589</v>
          </cell>
          <cell r="CL13">
            <v>128723.77509576856</v>
          </cell>
          <cell r="CM13">
            <v>42639.914939352835</v>
          </cell>
          <cell r="CN13">
            <v>235075.35593657917</v>
          </cell>
          <cell r="CO13">
            <v>1317205.4996263271</v>
          </cell>
          <cell r="CP13">
            <v>0.63910146780055677</v>
          </cell>
          <cell r="CQ13">
            <v>0.15684808047742871</v>
          </cell>
          <cell r="CR13">
            <v>0.13469498808628508</v>
          </cell>
          <cell r="CS13">
            <v>0.11500826593670618</v>
          </cell>
          <cell r="CT13">
            <v>4.1578822468167242E-2</v>
          </cell>
          <cell r="CU13">
            <v>0.2119868675623521</v>
          </cell>
          <cell r="CV13">
            <v>143.50182671064113</v>
          </cell>
          <cell r="CW13">
            <v>32.845811714322963</v>
          </cell>
          <cell r="CX13">
            <v>28.993534782884005</v>
          </cell>
          <cell r="CY13">
            <v>22.748648622541225</v>
          </cell>
          <cell r="CZ13">
            <v>4.0384890780000875</v>
          </cell>
          <cell r="DA13">
            <v>37.670291443995474</v>
          </cell>
          <cell r="DB13">
            <v>259.3154627933456</v>
          </cell>
        </row>
      </sheetData>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3.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4.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33842A-B794-4C0D-8D5C-519559B40C81}">
  <sheetPr>
    <pageSetUpPr fitToPage="1"/>
  </sheetPr>
  <dimension ref="B1:F50"/>
  <sheetViews>
    <sheetView showGridLines="0" zoomScale="60" zoomScaleNormal="60" workbookViewId="0">
      <selection activeCell="D57" sqref="D57"/>
    </sheetView>
  </sheetViews>
  <sheetFormatPr defaultRowHeight="26.25" x14ac:dyDescent="0.4"/>
  <cols>
    <col min="1" max="1" width="6.83203125" style="148" customWidth="1"/>
    <col min="2" max="2" width="70.83203125" style="148" customWidth="1"/>
    <col min="3" max="3" width="29.5" style="148" customWidth="1"/>
    <col min="4" max="4" width="84.5" style="148" customWidth="1"/>
    <col min="5" max="5" width="84.5" style="150" customWidth="1"/>
    <col min="6" max="6" width="53.83203125" style="150" customWidth="1"/>
    <col min="7" max="245" width="8.83203125" style="148"/>
    <col min="246" max="246" width="6.83203125" style="148" customWidth="1"/>
    <col min="247" max="247" width="70.83203125" style="148" customWidth="1"/>
    <col min="248" max="248" width="29.5" style="148" customWidth="1"/>
    <col min="249" max="250" width="0" style="148" hidden="1" customWidth="1"/>
    <col min="251" max="251" width="75.1640625" style="148" customWidth="1"/>
    <col min="252" max="252" width="75.83203125" style="148" customWidth="1"/>
    <col min="253" max="256" width="0" style="148" hidden="1" customWidth="1"/>
    <col min="257" max="501" width="8.83203125" style="148"/>
    <col min="502" max="502" width="6.83203125" style="148" customWidth="1"/>
    <col min="503" max="503" width="70.83203125" style="148" customWidth="1"/>
    <col min="504" max="504" width="29.5" style="148" customWidth="1"/>
    <col min="505" max="506" width="0" style="148" hidden="1" customWidth="1"/>
    <col min="507" max="507" width="75.1640625" style="148" customWidth="1"/>
    <col min="508" max="508" width="75.83203125" style="148" customWidth="1"/>
    <col min="509" max="512" width="0" style="148" hidden="1" customWidth="1"/>
    <col min="513" max="757" width="8.83203125" style="148"/>
    <col min="758" max="758" width="6.83203125" style="148" customWidth="1"/>
    <col min="759" max="759" width="70.83203125" style="148" customWidth="1"/>
    <col min="760" max="760" width="29.5" style="148" customWidth="1"/>
    <col min="761" max="762" width="0" style="148" hidden="1" customWidth="1"/>
    <col min="763" max="763" width="75.1640625" style="148" customWidth="1"/>
    <col min="764" max="764" width="75.83203125" style="148" customWidth="1"/>
    <col min="765" max="768" width="0" style="148" hidden="1" customWidth="1"/>
    <col min="769" max="1013" width="8.83203125" style="148"/>
    <col min="1014" max="1014" width="6.83203125" style="148" customWidth="1"/>
    <col min="1015" max="1015" width="70.83203125" style="148" customWidth="1"/>
    <col min="1016" max="1016" width="29.5" style="148" customWidth="1"/>
    <col min="1017" max="1018" width="0" style="148" hidden="1" customWidth="1"/>
    <col min="1019" max="1019" width="75.1640625" style="148" customWidth="1"/>
    <col min="1020" max="1020" width="75.83203125" style="148" customWidth="1"/>
    <col min="1021" max="1024" width="0" style="148" hidden="1" customWidth="1"/>
    <col min="1025" max="1269" width="8.83203125" style="148"/>
    <col min="1270" max="1270" width="6.83203125" style="148" customWidth="1"/>
    <col min="1271" max="1271" width="70.83203125" style="148" customWidth="1"/>
    <col min="1272" max="1272" width="29.5" style="148" customWidth="1"/>
    <col min="1273" max="1274" width="0" style="148" hidden="1" customWidth="1"/>
    <col min="1275" max="1275" width="75.1640625" style="148" customWidth="1"/>
    <col min="1276" max="1276" width="75.83203125" style="148" customWidth="1"/>
    <col min="1277" max="1280" width="0" style="148" hidden="1" customWidth="1"/>
    <col min="1281" max="1525" width="8.83203125" style="148"/>
    <col min="1526" max="1526" width="6.83203125" style="148" customWidth="1"/>
    <col min="1527" max="1527" width="70.83203125" style="148" customWidth="1"/>
    <col min="1528" max="1528" width="29.5" style="148" customWidth="1"/>
    <col min="1529" max="1530" width="0" style="148" hidden="1" customWidth="1"/>
    <col min="1531" max="1531" width="75.1640625" style="148" customWidth="1"/>
    <col min="1532" max="1532" width="75.83203125" style="148" customWidth="1"/>
    <col min="1533" max="1536" width="0" style="148" hidden="1" customWidth="1"/>
    <col min="1537" max="1781" width="8.83203125" style="148"/>
    <col min="1782" max="1782" width="6.83203125" style="148" customWidth="1"/>
    <col min="1783" max="1783" width="70.83203125" style="148" customWidth="1"/>
    <col min="1784" max="1784" width="29.5" style="148" customWidth="1"/>
    <col min="1785" max="1786" width="0" style="148" hidden="1" customWidth="1"/>
    <col min="1787" max="1787" width="75.1640625" style="148" customWidth="1"/>
    <col min="1788" max="1788" width="75.83203125" style="148" customWidth="1"/>
    <col min="1789" max="1792" width="0" style="148" hidden="1" customWidth="1"/>
    <col min="1793" max="2037" width="8.83203125" style="148"/>
    <col min="2038" max="2038" width="6.83203125" style="148" customWidth="1"/>
    <col min="2039" max="2039" width="70.83203125" style="148" customWidth="1"/>
    <col min="2040" max="2040" width="29.5" style="148" customWidth="1"/>
    <col min="2041" max="2042" width="0" style="148" hidden="1" customWidth="1"/>
    <col min="2043" max="2043" width="75.1640625" style="148" customWidth="1"/>
    <col min="2044" max="2044" width="75.83203125" style="148" customWidth="1"/>
    <col min="2045" max="2048" width="0" style="148" hidden="1" customWidth="1"/>
    <col min="2049" max="2293" width="8.83203125" style="148"/>
    <col min="2294" max="2294" width="6.83203125" style="148" customWidth="1"/>
    <col min="2295" max="2295" width="70.83203125" style="148" customWidth="1"/>
    <col min="2296" max="2296" width="29.5" style="148" customWidth="1"/>
    <col min="2297" max="2298" width="0" style="148" hidden="1" customWidth="1"/>
    <col min="2299" max="2299" width="75.1640625" style="148" customWidth="1"/>
    <col min="2300" max="2300" width="75.83203125" style="148" customWidth="1"/>
    <col min="2301" max="2304" width="0" style="148" hidden="1" customWidth="1"/>
    <col min="2305" max="2549" width="8.83203125" style="148"/>
    <col min="2550" max="2550" width="6.83203125" style="148" customWidth="1"/>
    <col min="2551" max="2551" width="70.83203125" style="148" customWidth="1"/>
    <col min="2552" max="2552" width="29.5" style="148" customWidth="1"/>
    <col min="2553" max="2554" width="0" style="148" hidden="1" customWidth="1"/>
    <col min="2555" max="2555" width="75.1640625" style="148" customWidth="1"/>
    <col min="2556" max="2556" width="75.83203125" style="148" customWidth="1"/>
    <col min="2557" max="2560" width="0" style="148" hidden="1" customWidth="1"/>
    <col min="2561" max="2805" width="8.83203125" style="148"/>
    <col min="2806" max="2806" width="6.83203125" style="148" customWidth="1"/>
    <col min="2807" max="2807" width="70.83203125" style="148" customWidth="1"/>
    <col min="2808" max="2808" width="29.5" style="148" customWidth="1"/>
    <col min="2809" max="2810" width="0" style="148" hidden="1" customWidth="1"/>
    <col min="2811" max="2811" width="75.1640625" style="148" customWidth="1"/>
    <col min="2812" max="2812" width="75.83203125" style="148" customWidth="1"/>
    <col min="2813" max="2816" width="0" style="148" hidden="1" customWidth="1"/>
    <col min="2817" max="3061" width="8.83203125" style="148"/>
    <col min="3062" max="3062" width="6.83203125" style="148" customWidth="1"/>
    <col min="3063" max="3063" width="70.83203125" style="148" customWidth="1"/>
    <col min="3064" max="3064" width="29.5" style="148" customWidth="1"/>
    <col min="3065" max="3066" width="0" style="148" hidden="1" customWidth="1"/>
    <col min="3067" max="3067" width="75.1640625" style="148" customWidth="1"/>
    <col min="3068" max="3068" width="75.83203125" style="148" customWidth="1"/>
    <col min="3069" max="3072" width="0" style="148" hidden="1" customWidth="1"/>
    <col min="3073" max="3317" width="8.83203125" style="148"/>
    <col min="3318" max="3318" width="6.83203125" style="148" customWidth="1"/>
    <col min="3319" max="3319" width="70.83203125" style="148" customWidth="1"/>
    <col min="3320" max="3320" width="29.5" style="148" customWidth="1"/>
    <col min="3321" max="3322" width="0" style="148" hidden="1" customWidth="1"/>
    <col min="3323" max="3323" width="75.1640625" style="148" customWidth="1"/>
    <col min="3324" max="3324" width="75.83203125" style="148" customWidth="1"/>
    <col min="3325" max="3328" width="0" style="148" hidden="1" customWidth="1"/>
    <col min="3329" max="3573" width="8.83203125" style="148"/>
    <col min="3574" max="3574" width="6.83203125" style="148" customWidth="1"/>
    <col min="3575" max="3575" width="70.83203125" style="148" customWidth="1"/>
    <col min="3576" max="3576" width="29.5" style="148" customWidth="1"/>
    <col min="3577" max="3578" width="0" style="148" hidden="1" customWidth="1"/>
    <col min="3579" max="3579" width="75.1640625" style="148" customWidth="1"/>
    <col min="3580" max="3580" width="75.83203125" style="148" customWidth="1"/>
    <col min="3581" max="3584" width="0" style="148" hidden="1" customWidth="1"/>
    <col min="3585" max="3829" width="8.83203125" style="148"/>
    <col min="3830" max="3830" width="6.83203125" style="148" customWidth="1"/>
    <col min="3831" max="3831" width="70.83203125" style="148" customWidth="1"/>
    <col min="3832" max="3832" width="29.5" style="148" customWidth="1"/>
    <col min="3833" max="3834" width="0" style="148" hidden="1" customWidth="1"/>
    <col min="3835" max="3835" width="75.1640625" style="148" customWidth="1"/>
    <col min="3836" max="3836" width="75.83203125" style="148" customWidth="1"/>
    <col min="3837" max="3840" width="0" style="148" hidden="1" customWidth="1"/>
    <col min="3841" max="4085" width="8.83203125" style="148"/>
    <col min="4086" max="4086" width="6.83203125" style="148" customWidth="1"/>
    <col min="4087" max="4087" width="70.83203125" style="148" customWidth="1"/>
    <col min="4088" max="4088" width="29.5" style="148" customWidth="1"/>
    <col min="4089" max="4090" width="0" style="148" hidden="1" customWidth="1"/>
    <col min="4091" max="4091" width="75.1640625" style="148" customWidth="1"/>
    <col min="4092" max="4092" width="75.83203125" style="148" customWidth="1"/>
    <col min="4093" max="4096" width="0" style="148" hidden="1" customWidth="1"/>
    <col min="4097" max="4341" width="8.83203125" style="148"/>
    <col min="4342" max="4342" width="6.83203125" style="148" customWidth="1"/>
    <col min="4343" max="4343" width="70.83203125" style="148" customWidth="1"/>
    <col min="4344" max="4344" width="29.5" style="148" customWidth="1"/>
    <col min="4345" max="4346" width="0" style="148" hidden="1" customWidth="1"/>
    <col min="4347" max="4347" width="75.1640625" style="148" customWidth="1"/>
    <col min="4348" max="4348" width="75.83203125" style="148" customWidth="1"/>
    <col min="4349" max="4352" width="0" style="148" hidden="1" customWidth="1"/>
    <col min="4353" max="4597" width="8.83203125" style="148"/>
    <col min="4598" max="4598" width="6.83203125" style="148" customWidth="1"/>
    <col min="4599" max="4599" width="70.83203125" style="148" customWidth="1"/>
    <col min="4600" max="4600" width="29.5" style="148" customWidth="1"/>
    <col min="4601" max="4602" width="0" style="148" hidden="1" customWidth="1"/>
    <col min="4603" max="4603" width="75.1640625" style="148" customWidth="1"/>
    <col min="4604" max="4604" width="75.83203125" style="148" customWidth="1"/>
    <col min="4605" max="4608" width="0" style="148" hidden="1" customWidth="1"/>
    <col min="4609" max="4853" width="8.83203125" style="148"/>
    <col min="4854" max="4854" width="6.83203125" style="148" customWidth="1"/>
    <col min="4855" max="4855" width="70.83203125" style="148" customWidth="1"/>
    <col min="4856" max="4856" width="29.5" style="148" customWidth="1"/>
    <col min="4857" max="4858" width="0" style="148" hidden="1" customWidth="1"/>
    <col min="4859" max="4859" width="75.1640625" style="148" customWidth="1"/>
    <col min="4860" max="4860" width="75.83203125" style="148" customWidth="1"/>
    <col min="4861" max="4864" width="0" style="148" hidden="1" customWidth="1"/>
    <col min="4865" max="5109" width="8.83203125" style="148"/>
    <col min="5110" max="5110" width="6.83203125" style="148" customWidth="1"/>
    <col min="5111" max="5111" width="70.83203125" style="148" customWidth="1"/>
    <col min="5112" max="5112" width="29.5" style="148" customWidth="1"/>
    <col min="5113" max="5114" width="0" style="148" hidden="1" customWidth="1"/>
    <col min="5115" max="5115" width="75.1640625" style="148" customWidth="1"/>
    <col min="5116" max="5116" width="75.83203125" style="148" customWidth="1"/>
    <col min="5117" max="5120" width="0" style="148" hidden="1" customWidth="1"/>
    <col min="5121" max="5365" width="8.83203125" style="148"/>
    <col min="5366" max="5366" width="6.83203125" style="148" customWidth="1"/>
    <col min="5367" max="5367" width="70.83203125" style="148" customWidth="1"/>
    <col min="5368" max="5368" width="29.5" style="148" customWidth="1"/>
    <col min="5369" max="5370" width="0" style="148" hidden="1" customWidth="1"/>
    <col min="5371" max="5371" width="75.1640625" style="148" customWidth="1"/>
    <col min="5372" max="5372" width="75.83203125" style="148" customWidth="1"/>
    <col min="5373" max="5376" width="0" style="148" hidden="1" customWidth="1"/>
    <col min="5377" max="5621" width="8.83203125" style="148"/>
    <col min="5622" max="5622" width="6.83203125" style="148" customWidth="1"/>
    <col min="5623" max="5623" width="70.83203125" style="148" customWidth="1"/>
    <col min="5624" max="5624" width="29.5" style="148" customWidth="1"/>
    <col min="5625" max="5626" width="0" style="148" hidden="1" customWidth="1"/>
    <col min="5627" max="5627" width="75.1640625" style="148" customWidth="1"/>
    <col min="5628" max="5628" width="75.83203125" style="148" customWidth="1"/>
    <col min="5629" max="5632" width="0" style="148" hidden="1" customWidth="1"/>
    <col min="5633" max="5877" width="8.83203125" style="148"/>
    <col min="5878" max="5878" width="6.83203125" style="148" customWidth="1"/>
    <col min="5879" max="5879" width="70.83203125" style="148" customWidth="1"/>
    <col min="5880" max="5880" width="29.5" style="148" customWidth="1"/>
    <col min="5881" max="5882" width="0" style="148" hidden="1" customWidth="1"/>
    <col min="5883" max="5883" width="75.1640625" style="148" customWidth="1"/>
    <col min="5884" max="5884" width="75.83203125" style="148" customWidth="1"/>
    <col min="5885" max="5888" width="0" style="148" hidden="1" customWidth="1"/>
    <col min="5889" max="6133" width="8.83203125" style="148"/>
    <col min="6134" max="6134" width="6.83203125" style="148" customWidth="1"/>
    <col min="6135" max="6135" width="70.83203125" style="148" customWidth="1"/>
    <col min="6136" max="6136" width="29.5" style="148" customWidth="1"/>
    <col min="6137" max="6138" width="0" style="148" hidden="1" customWidth="1"/>
    <col min="6139" max="6139" width="75.1640625" style="148" customWidth="1"/>
    <col min="6140" max="6140" width="75.83203125" style="148" customWidth="1"/>
    <col min="6141" max="6144" width="0" style="148" hidden="1" customWidth="1"/>
    <col min="6145" max="6389" width="8.83203125" style="148"/>
    <col min="6390" max="6390" width="6.83203125" style="148" customWidth="1"/>
    <col min="6391" max="6391" width="70.83203125" style="148" customWidth="1"/>
    <col min="6392" max="6392" width="29.5" style="148" customWidth="1"/>
    <col min="6393" max="6394" width="0" style="148" hidden="1" customWidth="1"/>
    <col min="6395" max="6395" width="75.1640625" style="148" customWidth="1"/>
    <col min="6396" max="6396" width="75.83203125" style="148" customWidth="1"/>
    <col min="6397" max="6400" width="0" style="148" hidden="1" customWidth="1"/>
    <col min="6401" max="6645" width="8.83203125" style="148"/>
    <col min="6646" max="6646" width="6.83203125" style="148" customWidth="1"/>
    <col min="6647" max="6647" width="70.83203125" style="148" customWidth="1"/>
    <col min="6648" max="6648" width="29.5" style="148" customWidth="1"/>
    <col min="6649" max="6650" width="0" style="148" hidden="1" customWidth="1"/>
    <col min="6651" max="6651" width="75.1640625" style="148" customWidth="1"/>
    <col min="6652" max="6652" width="75.83203125" style="148" customWidth="1"/>
    <col min="6653" max="6656" width="0" style="148" hidden="1" customWidth="1"/>
    <col min="6657" max="6901" width="8.83203125" style="148"/>
    <col min="6902" max="6902" width="6.83203125" style="148" customWidth="1"/>
    <col min="6903" max="6903" width="70.83203125" style="148" customWidth="1"/>
    <col min="6904" max="6904" width="29.5" style="148" customWidth="1"/>
    <col min="6905" max="6906" width="0" style="148" hidden="1" customWidth="1"/>
    <col min="6907" max="6907" width="75.1640625" style="148" customWidth="1"/>
    <col min="6908" max="6908" width="75.83203125" style="148" customWidth="1"/>
    <col min="6909" max="6912" width="0" style="148" hidden="1" customWidth="1"/>
    <col min="6913" max="7157" width="8.83203125" style="148"/>
    <col min="7158" max="7158" width="6.83203125" style="148" customWidth="1"/>
    <col min="7159" max="7159" width="70.83203125" style="148" customWidth="1"/>
    <col min="7160" max="7160" width="29.5" style="148" customWidth="1"/>
    <col min="7161" max="7162" width="0" style="148" hidden="1" customWidth="1"/>
    <col min="7163" max="7163" width="75.1640625" style="148" customWidth="1"/>
    <col min="7164" max="7164" width="75.83203125" style="148" customWidth="1"/>
    <col min="7165" max="7168" width="0" style="148" hidden="1" customWidth="1"/>
    <col min="7169" max="7413" width="8.83203125" style="148"/>
    <col min="7414" max="7414" width="6.83203125" style="148" customWidth="1"/>
    <col min="7415" max="7415" width="70.83203125" style="148" customWidth="1"/>
    <col min="7416" max="7416" width="29.5" style="148" customWidth="1"/>
    <col min="7417" max="7418" width="0" style="148" hidden="1" customWidth="1"/>
    <col min="7419" max="7419" width="75.1640625" style="148" customWidth="1"/>
    <col min="7420" max="7420" width="75.83203125" style="148" customWidth="1"/>
    <col min="7421" max="7424" width="0" style="148" hidden="1" customWidth="1"/>
    <col min="7425" max="7669" width="8.83203125" style="148"/>
    <col min="7670" max="7670" width="6.83203125" style="148" customWidth="1"/>
    <col min="7671" max="7671" width="70.83203125" style="148" customWidth="1"/>
    <col min="7672" max="7672" width="29.5" style="148" customWidth="1"/>
    <col min="7673" max="7674" width="0" style="148" hidden="1" customWidth="1"/>
    <col min="7675" max="7675" width="75.1640625" style="148" customWidth="1"/>
    <col min="7676" max="7676" width="75.83203125" style="148" customWidth="1"/>
    <col min="7677" max="7680" width="0" style="148" hidden="1" customWidth="1"/>
    <col min="7681" max="7925" width="8.83203125" style="148"/>
    <col min="7926" max="7926" width="6.83203125" style="148" customWidth="1"/>
    <col min="7927" max="7927" width="70.83203125" style="148" customWidth="1"/>
    <col min="7928" max="7928" width="29.5" style="148" customWidth="1"/>
    <col min="7929" max="7930" width="0" style="148" hidden="1" customWidth="1"/>
    <col min="7931" max="7931" width="75.1640625" style="148" customWidth="1"/>
    <col min="7932" max="7932" width="75.83203125" style="148" customWidth="1"/>
    <col min="7933" max="7936" width="0" style="148" hidden="1" customWidth="1"/>
    <col min="7937" max="8181" width="8.83203125" style="148"/>
    <col min="8182" max="8182" width="6.83203125" style="148" customWidth="1"/>
    <col min="8183" max="8183" width="70.83203125" style="148" customWidth="1"/>
    <col min="8184" max="8184" width="29.5" style="148" customWidth="1"/>
    <col min="8185" max="8186" width="0" style="148" hidden="1" customWidth="1"/>
    <col min="8187" max="8187" width="75.1640625" style="148" customWidth="1"/>
    <col min="8188" max="8188" width="75.83203125" style="148" customWidth="1"/>
    <col min="8189" max="8192" width="0" style="148" hidden="1" customWidth="1"/>
    <col min="8193" max="8437" width="8.83203125" style="148"/>
    <col min="8438" max="8438" width="6.83203125" style="148" customWidth="1"/>
    <col min="8439" max="8439" width="70.83203125" style="148" customWidth="1"/>
    <col min="8440" max="8440" width="29.5" style="148" customWidth="1"/>
    <col min="8441" max="8442" width="0" style="148" hidden="1" customWidth="1"/>
    <col min="8443" max="8443" width="75.1640625" style="148" customWidth="1"/>
    <col min="8444" max="8444" width="75.83203125" style="148" customWidth="1"/>
    <col min="8445" max="8448" width="0" style="148" hidden="1" customWidth="1"/>
    <col min="8449" max="8693" width="8.83203125" style="148"/>
    <col min="8694" max="8694" width="6.83203125" style="148" customWidth="1"/>
    <col min="8695" max="8695" width="70.83203125" style="148" customWidth="1"/>
    <col min="8696" max="8696" width="29.5" style="148" customWidth="1"/>
    <col min="8697" max="8698" width="0" style="148" hidden="1" customWidth="1"/>
    <col min="8699" max="8699" width="75.1640625" style="148" customWidth="1"/>
    <col min="8700" max="8700" width="75.83203125" style="148" customWidth="1"/>
    <col min="8701" max="8704" width="0" style="148" hidden="1" customWidth="1"/>
    <col min="8705" max="8949" width="8.83203125" style="148"/>
    <col min="8950" max="8950" width="6.83203125" style="148" customWidth="1"/>
    <col min="8951" max="8951" width="70.83203125" style="148" customWidth="1"/>
    <col min="8952" max="8952" width="29.5" style="148" customWidth="1"/>
    <col min="8953" max="8954" width="0" style="148" hidden="1" customWidth="1"/>
    <col min="8955" max="8955" width="75.1640625" style="148" customWidth="1"/>
    <col min="8956" max="8956" width="75.83203125" style="148" customWidth="1"/>
    <col min="8957" max="8960" width="0" style="148" hidden="1" customWidth="1"/>
    <col min="8961" max="9205" width="8.83203125" style="148"/>
    <col min="9206" max="9206" width="6.83203125" style="148" customWidth="1"/>
    <col min="9207" max="9207" width="70.83203125" style="148" customWidth="1"/>
    <col min="9208" max="9208" width="29.5" style="148" customWidth="1"/>
    <col min="9209" max="9210" width="0" style="148" hidden="1" customWidth="1"/>
    <col min="9211" max="9211" width="75.1640625" style="148" customWidth="1"/>
    <col min="9212" max="9212" width="75.83203125" style="148" customWidth="1"/>
    <col min="9213" max="9216" width="0" style="148" hidden="1" customWidth="1"/>
    <col min="9217" max="9461" width="8.83203125" style="148"/>
    <col min="9462" max="9462" width="6.83203125" style="148" customWidth="1"/>
    <col min="9463" max="9463" width="70.83203125" style="148" customWidth="1"/>
    <col min="9464" max="9464" width="29.5" style="148" customWidth="1"/>
    <col min="9465" max="9466" width="0" style="148" hidden="1" customWidth="1"/>
    <col min="9467" max="9467" width="75.1640625" style="148" customWidth="1"/>
    <col min="9468" max="9468" width="75.83203125" style="148" customWidth="1"/>
    <col min="9469" max="9472" width="0" style="148" hidden="1" customWidth="1"/>
    <col min="9473" max="9717" width="8.83203125" style="148"/>
    <col min="9718" max="9718" width="6.83203125" style="148" customWidth="1"/>
    <col min="9719" max="9719" width="70.83203125" style="148" customWidth="1"/>
    <col min="9720" max="9720" width="29.5" style="148" customWidth="1"/>
    <col min="9721" max="9722" width="0" style="148" hidden="1" customWidth="1"/>
    <col min="9723" max="9723" width="75.1640625" style="148" customWidth="1"/>
    <col min="9724" max="9724" width="75.83203125" style="148" customWidth="1"/>
    <col min="9725" max="9728" width="0" style="148" hidden="1" customWidth="1"/>
    <col min="9729" max="9973" width="8.83203125" style="148"/>
    <col min="9974" max="9974" width="6.83203125" style="148" customWidth="1"/>
    <col min="9975" max="9975" width="70.83203125" style="148" customWidth="1"/>
    <col min="9976" max="9976" width="29.5" style="148" customWidth="1"/>
    <col min="9977" max="9978" width="0" style="148" hidden="1" customWidth="1"/>
    <col min="9979" max="9979" width="75.1640625" style="148" customWidth="1"/>
    <col min="9980" max="9980" width="75.83203125" style="148" customWidth="1"/>
    <col min="9981" max="9984" width="0" style="148" hidden="1" customWidth="1"/>
    <col min="9985" max="10229" width="8.83203125" style="148"/>
    <col min="10230" max="10230" width="6.83203125" style="148" customWidth="1"/>
    <col min="10231" max="10231" width="70.83203125" style="148" customWidth="1"/>
    <col min="10232" max="10232" width="29.5" style="148" customWidth="1"/>
    <col min="10233" max="10234" width="0" style="148" hidden="1" customWidth="1"/>
    <col min="10235" max="10235" width="75.1640625" style="148" customWidth="1"/>
    <col min="10236" max="10236" width="75.83203125" style="148" customWidth="1"/>
    <col min="10237" max="10240" width="0" style="148" hidden="1" customWidth="1"/>
    <col min="10241" max="10485" width="8.83203125" style="148"/>
    <col min="10486" max="10486" width="6.83203125" style="148" customWidth="1"/>
    <col min="10487" max="10487" width="70.83203125" style="148" customWidth="1"/>
    <col min="10488" max="10488" width="29.5" style="148" customWidth="1"/>
    <col min="10489" max="10490" width="0" style="148" hidden="1" customWidth="1"/>
    <col min="10491" max="10491" width="75.1640625" style="148" customWidth="1"/>
    <col min="10492" max="10492" width="75.83203125" style="148" customWidth="1"/>
    <col min="10493" max="10496" width="0" style="148" hidden="1" customWidth="1"/>
    <col min="10497" max="10741" width="8.83203125" style="148"/>
    <col min="10742" max="10742" width="6.83203125" style="148" customWidth="1"/>
    <col min="10743" max="10743" width="70.83203125" style="148" customWidth="1"/>
    <col min="10744" max="10744" width="29.5" style="148" customWidth="1"/>
    <col min="10745" max="10746" width="0" style="148" hidden="1" customWidth="1"/>
    <col min="10747" max="10747" width="75.1640625" style="148" customWidth="1"/>
    <col min="10748" max="10748" width="75.83203125" style="148" customWidth="1"/>
    <col min="10749" max="10752" width="0" style="148" hidden="1" customWidth="1"/>
    <col min="10753" max="10997" width="8.83203125" style="148"/>
    <col min="10998" max="10998" width="6.83203125" style="148" customWidth="1"/>
    <col min="10999" max="10999" width="70.83203125" style="148" customWidth="1"/>
    <col min="11000" max="11000" width="29.5" style="148" customWidth="1"/>
    <col min="11001" max="11002" width="0" style="148" hidden="1" customWidth="1"/>
    <col min="11003" max="11003" width="75.1640625" style="148" customWidth="1"/>
    <col min="11004" max="11004" width="75.83203125" style="148" customWidth="1"/>
    <col min="11005" max="11008" width="0" style="148" hidden="1" customWidth="1"/>
    <col min="11009" max="11253" width="8.83203125" style="148"/>
    <col min="11254" max="11254" width="6.83203125" style="148" customWidth="1"/>
    <col min="11255" max="11255" width="70.83203125" style="148" customWidth="1"/>
    <col min="11256" max="11256" width="29.5" style="148" customWidth="1"/>
    <col min="11257" max="11258" width="0" style="148" hidden="1" customWidth="1"/>
    <col min="11259" max="11259" width="75.1640625" style="148" customWidth="1"/>
    <col min="11260" max="11260" width="75.83203125" style="148" customWidth="1"/>
    <col min="11261" max="11264" width="0" style="148" hidden="1" customWidth="1"/>
    <col min="11265" max="11509" width="8.83203125" style="148"/>
    <col min="11510" max="11510" width="6.83203125" style="148" customWidth="1"/>
    <col min="11511" max="11511" width="70.83203125" style="148" customWidth="1"/>
    <col min="11512" max="11512" width="29.5" style="148" customWidth="1"/>
    <col min="11513" max="11514" width="0" style="148" hidden="1" customWidth="1"/>
    <col min="11515" max="11515" width="75.1640625" style="148" customWidth="1"/>
    <col min="11516" max="11516" width="75.83203125" style="148" customWidth="1"/>
    <col min="11517" max="11520" width="0" style="148" hidden="1" customWidth="1"/>
    <col min="11521" max="11765" width="8.83203125" style="148"/>
    <col min="11766" max="11766" width="6.83203125" style="148" customWidth="1"/>
    <col min="11767" max="11767" width="70.83203125" style="148" customWidth="1"/>
    <col min="11768" max="11768" width="29.5" style="148" customWidth="1"/>
    <col min="11769" max="11770" width="0" style="148" hidden="1" customWidth="1"/>
    <col min="11771" max="11771" width="75.1640625" style="148" customWidth="1"/>
    <col min="11772" max="11772" width="75.83203125" style="148" customWidth="1"/>
    <col min="11773" max="11776" width="0" style="148" hidden="1" customWidth="1"/>
    <col min="11777" max="12021" width="8.83203125" style="148"/>
    <col min="12022" max="12022" width="6.83203125" style="148" customWidth="1"/>
    <col min="12023" max="12023" width="70.83203125" style="148" customWidth="1"/>
    <col min="12024" max="12024" width="29.5" style="148" customWidth="1"/>
    <col min="12025" max="12026" width="0" style="148" hidden="1" customWidth="1"/>
    <col min="12027" max="12027" width="75.1640625" style="148" customWidth="1"/>
    <col min="12028" max="12028" width="75.83203125" style="148" customWidth="1"/>
    <col min="12029" max="12032" width="0" style="148" hidden="1" customWidth="1"/>
    <col min="12033" max="12277" width="8.83203125" style="148"/>
    <col min="12278" max="12278" width="6.83203125" style="148" customWidth="1"/>
    <col min="12279" max="12279" width="70.83203125" style="148" customWidth="1"/>
    <col min="12280" max="12280" width="29.5" style="148" customWidth="1"/>
    <col min="12281" max="12282" width="0" style="148" hidden="1" customWidth="1"/>
    <col min="12283" max="12283" width="75.1640625" style="148" customWidth="1"/>
    <col min="12284" max="12284" width="75.83203125" style="148" customWidth="1"/>
    <col min="12285" max="12288" width="0" style="148" hidden="1" customWidth="1"/>
    <col min="12289" max="12533" width="8.83203125" style="148"/>
    <col min="12534" max="12534" width="6.83203125" style="148" customWidth="1"/>
    <col min="12535" max="12535" width="70.83203125" style="148" customWidth="1"/>
    <col min="12536" max="12536" width="29.5" style="148" customWidth="1"/>
    <col min="12537" max="12538" width="0" style="148" hidden="1" customWidth="1"/>
    <col min="12539" max="12539" width="75.1640625" style="148" customWidth="1"/>
    <col min="12540" max="12540" width="75.83203125" style="148" customWidth="1"/>
    <col min="12541" max="12544" width="0" style="148" hidden="1" customWidth="1"/>
    <col min="12545" max="12789" width="8.83203125" style="148"/>
    <col min="12790" max="12790" width="6.83203125" style="148" customWidth="1"/>
    <col min="12791" max="12791" width="70.83203125" style="148" customWidth="1"/>
    <col min="12792" max="12792" width="29.5" style="148" customWidth="1"/>
    <col min="12793" max="12794" width="0" style="148" hidden="1" customWidth="1"/>
    <col min="12795" max="12795" width="75.1640625" style="148" customWidth="1"/>
    <col min="12796" max="12796" width="75.83203125" style="148" customWidth="1"/>
    <col min="12797" max="12800" width="0" style="148" hidden="1" customWidth="1"/>
    <col min="12801" max="13045" width="8.83203125" style="148"/>
    <col min="13046" max="13046" width="6.83203125" style="148" customWidth="1"/>
    <col min="13047" max="13047" width="70.83203125" style="148" customWidth="1"/>
    <col min="13048" max="13048" width="29.5" style="148" customWidth="1"/>
    <col min="13049" max="13050" width="0" style="148" hidden="1" customWidth="1"/>
    <col min="13051" max="13051" width="75.1640625" style="148" customWidth="1"/>
    <col min="13052" max="13052" width="75.83203125" style="148" customWidth="1"/>
    <col min="13053" max="13056" width="0" style="148" hidden="1" customWidth="1"/>
    <col min="13057" max="13301" width="8.83203125" style="148"/>
    <col min="13302" max="13302" width="6.83203125" style="148" customWidth="1"/>
    <col min="13303" max="13303" width="70.83203125" style="148" customWidth="1"/>
    <col min="13304" max="13304" width="29.5" style="148" customWidth="1"/>
    <col min="13305" max="13306" width="0" style="148" hidden="1" customWidth="1"/>
    <col min="13307" max="13307" width="75.1640625" style="148" customWidth="1"/>
    <col min="13308" max="13308" width="75.83203125" style="148" customWidth="1"/>
    <col min="13309" max="13312" width="0" style="148" hidden="1" customWidth="1"/>
    <col min="13313" max="13557" width="8.83203125" style="148"/>
    <col min="13558" max="13558" width="6.83203125" style="148" customWidth="1"/>
    <col min="13559" max="13559" width="70.83203125" style="148" customWidth="1"/>
    <col min="13560" max="13560" width="29.5" style="148" customWidth="1"/>
    <col min="13561" max="13562" width="0" style="148" hidden="1" customWidth="1"/>
    <col min="13563" max="13563" width="75.1640625" style="148" customWidth="1"/>
    <col min="13564" max="13564" width="75.83203125" style="148" customWidth="1"/>
    <col min="13565" max="13568" width="0" style="148" hidden="1" customWidth="1"/>
    <col min="13569" max="13813" width="8.83203125" style="148"/>
    <col min="13814" max="13814" width="6.83203125" style="148" customWidth="1"/>
    <col min="13815" max="13815" width="70.83203125" style="148" customWidth="1"/>
    <col min="13816" max="13816" width="29.5" style="148" customWidth="1"/>
    <col min="13817" max="13818" width="0" style="148" hidden="1" customWidth="1"/>
    <col min="13819" max="13819" width="75.1640625" style="148" customWidth="1"/>
    <col min="13820" max="13820" width="75.83203125" style="148" customWidth="1"/>
    <col min="13821" max="13824" width="0" style="148" hidden="1" customWidth="1"/>
    <col min="13825" max="14069" width="8.83203125" style="148"/>
    <col min="14070" max="14070" width="6.83203125" style="148" customWidth="1"/>
    <col min="14071" max="14071" width="70.83203125" style="148" customWidth="1"/>
    <col min="14072" max="14072" width="29.5" style="148" customWidth="1"/>
    <col min="14073" max="14074" width="0" style="148" hidden="1" customWidth="1"/>
    <col min="14075" max="14075" width="75.1640625" style="148" customWidth="1"/>
    <col min="14076" max="14076" width="75.83203125" style="148" customWidth="1"/>
    <col min="14077" max="14080" width="0" style="148" hidden="1" customWidth="1"/>
    <col min="14081" max="14325" width="8.83203125" style="148"/>
    <col min="14326" max="14326" width="6.83203125" style="148" customWidth="1"/>
    <col min="14327" max="14327" width="70.83203125" style="148" customWidth="1"/>
    <col min="14328" max="14328" width="29.5" style="148" customWidth="1"/>
    <col min="14329" max="14330" width="0" style="148" hidden="1" customWidth="1"/>
    <col min="14331" max="14331" width="75.1640625" style="148" customWidth="1"/>
    <col min="14332" max="14332" width="75.83203125" style="148" customWidth="1"/>
    <col min="14333" max="14336" width="0" style="148" hidden="1" customWidth="1"/>
    <col min="14337" max="14581" width="8.83203125" style="148"/>
    <col min="14582" max="14582" width="6.83203125" style="148" customWidth="1"/>
    <col min="14583" max="14583" width="70.83203125" style="148" customWidth="1"/>
    <col min="14584" max="14584" width="29.5" style="148" customWidth="1"/>
    <col min="14585" max="14586" width="0" style="148" hidden="1" customWidth="1"/>
    <col min="14587" max="14587" width="75.1640625" style="148" customWidth="1"/>
    <col min="14588" max="14588" width="75.83203125" style="148" customWidth="1"/>
    <col min="14589" max="14592" width="0" style="148" hidden="1" customWidth="1"/>
    <col min="14593" max="14837" width="8.83203125" style="148"/>
    <col min="14838" max="14838" width="6.83203125" style="148" customWidth="1"/>
    <col min="14839" max="14839" width="70.83203125" style="148" customWidth="1"/>
    <col min="14840" max="14840" width="29.5" style="148" customWidth="1"/>
    <col min="14841" max="14842" width="0" style="148" hidden="1" customWidth="1"/>
    <col min="14843" max="14843" width="75.1640625" style="148" customWidth="1"/>
    <col min="14844" max="14844" width="75.83203125" style="148" customWidth="1"/>
    <col min="14845" max="14848" width="0" style="148" hidden="1" customWidth="1"/>
    <col min="14849" max="15093" width="8.83203125" style="148"/>
    <col min="15094" max="15094" width="6.83203125" style="148" customWidth="1"/>
    <col min="15095" max="15095" width="70.83203125" style="148" customWidth="1"/>
    <col min="15096" max="15096" width="29.5" style="148" customWidth="1"/>
    <col min="15097" max="15098" width="0" style="148" hidden="1" customWidth="1"/>
    <col min="15099" max="15099" width="75.1640625" style="148" customWidth="1"/>
    <col min="15100" max="15100" width="75.83203125" style="148" customWidth="1"/>
    <col min="15101" max="15104" width="0" style="148" hidden="1" customWidth="1"/>
    <col min="15105" max="15349" width="8.83203125" style="148"/>
    <col min="15350" max="15350" width="6.83203125" style="148" customWidth="1"/>
    <col min="15351" max="15351" width="70.83203125" style="148" customWidth="1"/>
    <col min="15352" max="15352" width="29.5" style="148" customWidth="1"/>
    <col min="15353" max="15354" width="0" style="148" hidden="1" customWidth="1"/>
    <col min="15355" max="15355" width="75.1640625" style="148" customWidth="1"/>
    <col min="15356" max="15356" width="75.83203125" style="148" customWidth="1"/>
    <col min="15357" max="15360" width="0" style="148" hidden="1" customWidth="1"/>
    <col min="15361" max="15605" width="8.83203125" style="148"/>
    <col min="15606" max="15606" width="6.83203125" style="148" customWidth="1"/>
    <col min="15607" max="15607" width="70.83203125" style="148" customWidth="1"/>
    <col min="15608" max="15608" width="29.5" style="148" customWidth="1"/>
    <col min="15609" max="15610" width="0" style="148" hidden="1" customWidth="1"/>
    <col min="15611" max="15611" width="75.1640625" style="148" customWidth="1"/>
    <col min="15612" max="15612" width="75.83203125" style="148" customWidth="1"/>
    <col min="15613" max="15616" width="0" style="148" hidden="1" customWidth="1"/>
    <col min="15617" max="15861" width="8.83203125" style="148"/>
    <col min="15862" max="15862" width="6.83203125" style="148" customWidth="1"/>
    <col min="15863" max="15863" width="70.83203125" style="148" customWidth="1"/>
    <col min="15864" max="15864" width="29.5" style="148" customWidth="1"/>
    <col min="15865" max="15866" width="0" style="148" hidden="1" customWidth="1"/>
    <col min="15867" max="15867" width="75.1640625" style="148" customWidth="1"/>
    <col min="15868" max="15868" width="75.83203125" style="148" customWidth="1"/>
    <col min="15869" max="15872" width="0" style="148" hidden="1" customWidth="1"/>
    <col min="15873" max="16117" width="8.83203125" style="148"/>
    <col min="16118" max="16118" width="6.83203125" style="148" customWidth="1"/>
    <col min="16119" max="16119" width="70.83203125" style="148" customWidth="1"/>
    <col min="16120" max="16120" width="29.5" style="148" customWidth="1"/>
    <col min="16121" max="16122" width="0" style="148" hidden="1" customWidth="1"/>
    <col min="16123" max="16123" width="75.1640625" style="148" customWidth="1"/>
    <col min="16124" max="16124" width="75.83203125" style="148" customWidth="1"/>
    <col min="16125" max="16128" width="0" style="148" hidden="1" customWidth="1"/>
    <col min="16129" max="16384" width="8.83203125" style="148"/>
  </cols>
  <sheetData>
    <row r="1" spans="2:6" x14ac:dyDescent="0.4">
      <c r="C1" s="149" t="s">
        <v>199</v>
      </c>
    </row>
    <row r="2" spans="2:6" x14ac:dyDescent="0.4">
      <c r="C2" s="152">
        <v>44317</v>
      </c>
    </row>
    <row r="3" spans="2:6" x14ac:dyDescent="0.4">
      <c r="B3" s="154"/>
      <c r="C3" s="153" t="s">
        <v>200</v>
      </c>
    </row>
    <row r="4" spans="2:6" ht="19.350000000000001" customHeight="1" thickBot="1" x14ac:dyDescent="0.45">
      <c r="B4" s="155" t="s">
        <v>201</v>
      </c>
      <c r="C4" s="256" t="s">
        <v>504</v>
      </c>
      <c r="D4" s="155" t="s">
        <v>202</v>
      </c>
      <c r="E4" s="156" t="s">
        <v>203</v>
      </c>
      <c r="F4" s="156" t="s">
        <v>204</v>
      </c>
    </row>
    <row r="5" spans="2:6" ht="39.950000000000003" customHeight="1" x14ac:dyDescent="0.4">
      <c r="B5" s="157" t="s">
        <v>205</v>
      </c>
      <c r="C5" s="159">
        <v>19</v>
      </c>
      <c r="D5" s="940" t="s">
        <v>206</v>
      </c>
      <c r="E5" s="938" t="s">
        <v>207</v>
      </c>
      <c r="F5" s="938" t="s">
        <v>208</v>
      </c>
    </row>
    <row r="6" spans="2:6" ht="42.6" customHeight="1" thickBot="1" x14ac:dyDescent="0.45">
      <c r="B6" s="161" t="s">
        <v>209</v>
      </c>
      <c r="C6" s="162">
        <v>39522</v>
      </c>
      <c r="D6" s="941"/>
      <c r="E6" s="939"/>
      <c r="F6" s="939"/>
    </row>
    <row r="7" spans="2:6" x14ac:dyDescent="0.4">
      <c r="B7" s="157" t="s">
        <v>210</v>
      </c>
      <c r="C7" s="159">
        <v>24.24</v>
      </c>
      <c r="D7" s="163" t="s">
        <v>211</v>
      </c>
      <c r="E7" s="938" t="s">
        <v>212</v>
      </c>
      <c r="F7" s="938" t="s">
        <v>213</v>
      </c>
    </row>
    <row r="8" spans="2:6" ht="27" thickBot="1" x14ac:dyDescent="0.45">
      <c r="B8" s="164" t="s">
        <v>214</v>
      </c>
      <c r="C8" s="165">
        <v>50422</v>
      </c>
      <c r="D8" s="148" t="s">
        <v>215</v>
      </c>
      <c r="E8" s="942"/>
      <c r="F8" s="942"/>
    </row>
    <row r="9" spans="2:6" x14ac:dyDescent="0.4">
      <c r="B9" s="157" t="s">
        <v>216</v>
      </c>
      <c r="C9" s="159">
        <v>18.010000000000002</v>
      </c>
      <c r="D9" s="163"/>
      <c r="E9" s="938" t="s">
        <v>217</v>
      </c>
      <c r="F9" s="938" t="s">
        <v>218</v>
      </c>
    </row>
    <row r="10" spans="2:6" ht="27" thickBot="1" x14ac:dyDescent="0.45">
      <c r="B10" s="161" t="s">
        <v>219</v>
      </c>
      <c r="C10" s="162">
        <v>37457</v>
      </c>
      <c r="D10" s="166"/>
      <c r="E10" s="939"/>
      <c r="F10" s="939"/>
    </row>
    <row r="11" spans="2:6" x14ac:dyDescent="0.4">
      <c r="B11" s="157" t="s">
        <v>220</v>
      </c>
      <c r="C11" s="159">
        <v>24.39</v>
      </c>
      <c r="D11" s="163" t="s">
        <v>221</v>
      </c>
      <c r="E11" s="938" t="s">
        <v>222</v>
      </c>
      <c r="F11" s="938" t="s">
        <v>223</v>
      </c>
    </row>
    <row r="12" spans="2:6" ht="27" thickBot="1" x14ac:dyDescent="0.45">
      <c r="B12" s="164" t="s">
        <v>224</v>
      </c>
      <c r="C12" s="165">
        <v>50729</v>
      </c>
      <c r="D12" s="148" t="s">
        <v>225</v>
      </c>
      <c r="E12" s="942"/>
      <c r="F12" s="942"/>
    </row>
    <row r="13" spans="2:6" ht="78.75" x14ac:dyDescent="0.4">
      <c r="B13" s="167" t="s">
        <v>226</v>
      </c>
      <c r="C13" s="159">
        <v>30.57</v>
      </c>
      <c r="D13" s="163" t="s">
        <v>227</v>
      </c>
      <c r="E13" s="938" t="s">
        <v>228</v>
      </c>
      <c r="F13" s="938" t="s">
        <v>229</v>
      </c>
    </row>
    <row r="14" spans="2:6" ht="53.25" thickBot="1" x14ac:dyDescent="0.45">
      <c r="B14" s="168" t="s">
        <v>230</v>
      </c>
      <c r="C14" s="162">
        <v>63585</v>
      </c>
      <c r="D14" s="166" t="s">
        <v>231</v>
      </c>
      <c r="E14" s="939"/>
      <c r="F14" s="939"/>
    </row>
    <row r="15" spans="2:6" x14ac:dyDescent="0.4">
      <c r="B15" s="157" t="s">
        <v>232</v>
      </c>
      <c r="C15" s="159">
        <v>29.08</v>
      </c>
      <c r="D15" s="163"/>
      <c r="E15" s="938" t="s">
        <v>233</v>
      </c>
      <c r="F15" s="938" t="s">
        <v>234</v>
      </c>
    </row>
    <row r="16" spans="2:6" ht="27" thickBot="1" x14ac:dyDescent="0.45">
      <c r="B16" s="161" t="s">
        <v>235</v>
      </c>
      <c r="C16" s="162">
        <v>60495</v>
      </c>
      <c r="D16" s="166"/>
      <c r="E16" s="939"/>
      <c r="F16" s="939"/>
    </row>
    <row r="17" spans="2:6" x14ac:dyDescent="0.4">
      <c r="B17" s="157" t="s">
        <v>236</v>
      </c>
      <c r="C17" s="159">
        <v>35.18</v>
      </c>
      <c r="D17" s="163" t="s">
        <v>237</v>
      </c>
      <c r="E17" s="938" t="s">
        <v>238</v>
      </c>
      <c r="F17" s="938" t="s">
        <v>239</v>
      </c>
    </row>
    <row r="18" spans="2:6" ht="27" thickBot="1" x14ac:dyDescent="0.45">
      <c r="B18" s="161" t="s">
        <v>240</v>
      </c>
      <c r="C18" s="162">
        <v>73171</v>
      </c>
      <c r="D18" s="166"/>
      <c r="E18" s="939"/>
      <c r="F18" s="939"/>
    </row>
    <row r="19" spans="2:6" x14ac:dyDescent="0.4">
      <c r="B19" s="157" t="s">
        <v>241</v>
      </c>
      <c r="C19" s="158">
        <v>30.94</v>
      </c>
      <c r="D19" s="163"/>
      <c r="E19" s="938" t="s">
        <v>242</v>
      </c>
      <c r="F19" s="938" t="s">
        <v>243</v>
      </c>
    </row>
    <row r="20" spans="2:6" ht="27" thickBot="1" x14ac:dyDescent="0.45">
      <c r="B20" s="161" t="s">
        <v>244</v>
      </c>
      <c r="C20" s="162">
        <v>64349</v>
      </c>
      <c r="D20" s="166"/>
      <c r="E20" s="939"/>
      <c r="F20" s="939"/>
    </row>
    <row r="21" spans="2:6" x14ac:dyDescent="0.4">
      <c r="B21" s="164" t="s">
        <v>245</v>
      </c>
      <c r="C21" s="169">
        <v>35.08</v>
      </c>
      <c r="D21" s="148" t="s">
        <v>246</v>
      </c>
      <c r="E21" s="938" t="s">
        <v>247</v>
      </c>
      <c r="F21" s="943" t="s">
        <v>248</v>
      </c>
    </row>
    <row r="22" spans="2:6" ht="27" thickBot="1" x14ac:dyDescent="0.45">
      <c r="B22" s="161" t="s">
        <v>249</v>
      </c>
      <c r="C22" s="162">
        <v>72975</v>
      </c>
      <c r="D22" s="166" t="s">
        <v>250</v>
      </c>
      <c r="E22" s="939"/>
      <c r="F22" s="944"/>
    </row>
    <row r="23" spans="2:6" x14ac:dyDescent="0.4">
      <c r="B23" s="164" t="s">
        <v>251</v>
      </c>
      <c r="C23" s="169">
        <v>38.65</v>
      </c>
      <c r="D23" s="148" t="s">
        <v>252</v>
      </c>
      <c r="E23" s="938" t="s">
        <v>228</v>
      </c>
      <c r="F23" s="938" t="s">
        <v>253</v>
      </c>
    </row>
    <row r="24" spans="2:6" ht="27" thickBot="1" x14ac:dyDescent="0.45">
      <c r="B24" s="161" t="s">
        <v>254</v>
      </c>
      <c r="C24" s="162">
        <v>80392</v>
      </c>
      <c r="D24" s="166"/>
      <c r="E24" s="939"/>
      <c r="F24" s="939"/>
    </row>
    <row r="25" spans="2:6" x14ac:dyDescent="0.4">
      <c r="B25" s="164" t="s">
        <v>255</v>
      </c>
      <c r="C25" s="169">
        <v>40.56</v>
      </c>
      <c r="D25" s="148" t="s">
        <v>256</v>
      </c>
      <c r="E25" s="938" t="s">
        <v>228</v>
      </c>
      <c r="F25" s="938" t="s">
        <v>257</v>
      </c>
    </row>
    <row r="26" spans="2:6" ht="27" thickBot="1" x14ac:dyDescent="0.45">
      <c r="B26" s="161" t="s">
        <v>258</v>
      </c>
      <c r="C26" s="165">
        <v>84.372</v>
      </c>
      <c r="E26" s="939"/>
      <c r="F26" s="939"/>
    </row>
    <row r="27" spans="2:6" x14ac:dyDescent="0.4">
      <c r="B27" s="157" t="s">
        <v>259</v>
      </c>
      <c r="C27" s="159">
        <v>43.13</v>
      </c>
      <c r="D27" s="945" t="s">
        <v>260</v>
      </c>
      <c r="E27" s="938" t="s">
        <v>261</v>
      </c>
      <c r="F27" s="938" t="s">
        <v>262</v>
      </c>
    </row>
    <row r="28" spans="2:6" ht="34.5" customHeight="1" thickBot="1" x14ac:dyDescent="0.45">
      <c r="B28" s="161" t="s">
        <v>263</v>
      </c>
      <c r="C28" s="162">
        <v>89713</v>
      </c>
      <c r="D28" s="946"/>
      <c r="E28" s="939"/>
      <c r="F28" s="939"/>
    </row>
    <row r="29" spans="2:6" x14ac:dyDescent="0.4">
      <c r="B29" s="157" t="s">
        <v>264</v>
      </c>
      <c r="C29" s="159">
        <v>43.07</v>
      </c>
      <c r="D29" s="163"/>
      <c r="E29" s="938" t="s">
        <v>228</v>
      </c>
      <c r="F29" s="938" t="s">
        <v>265</v>
      </c>
    </row>
    <row r="30" spans="2:6" ht="27" thickBot="1" x14ac:dyDescent="0.45">
      <c r="B30" s="161" t="s">
        <v>266</v>
      </c>
      <c r="C30" s="162">
        <v>89578</v>
      </c>
      <c r="D30" s="166"/>
      <c r="E30" s="939"/>
      <c r="F30" s="939"/>
    </row>
    <row r="31" spans="2:6" x14ac:dyDescent="0.4">
      <c r="B31" s="157" t="s">
        <v>267</v>
      </c>
      <c r="C31" s="159">
        <v>47.11</v>
      </c>
      <c r="D31" s="163"/>
      <c r="E31" s="938" t="s">
        <v>268</v>
      </c>
      <c r="F31" s="938" t="s">
        <v>269</v>
      </c>
    </row>
    <row r="32" spans="2:6" ht="38.450000000000003" customHeight="1" thickBot="1" x14ac:dyDescent="0.45">
      <c r="B32" s="161" t="s">
        <v>270</v>
      </c>
      <c r="C32" s="162">
        <v>97987</v>
      </c>
      <c r="D32" s="166"/>
      <c r="E32" s="939"/>
      <c r="F32" s="939"/>
    </row>
    <row r="33" spans="2:6" x14ac:dyDescent="0.4">
      <c r="B33" s="157" t="s">
        <v>271</v>
      </c>
      <c r="C33" s="159">
        <v>62.01</v>
      </c>
      <c r="D33" s="163"/>
      <c r="E33" s="938" t="s">
        <v>272</v>
      </c>
      <c r="F33" s="938" t="s">
        <v>273</v>
      </c>
    </row>
    <row r="34" spans="2:6" ht="27" thickBot="1" x14ac:dyDescent="0.45">
      <c r="B34" s="161" t="s">
        <v>274</v>
      </c>
      <c r="C34" s="162">
        <v>128978</v>
      </c>
      <c r="D34" s="166"/>
      <c r="E34" s="939"/>
      <c r="F34" s="939"/>
    </row>
    <row r="36" spans="2:6" ht="52.5" x14ac:dyDescent="0.4">
      <c r="B36" s="170" t="s">
        <v>275</v>
      </c>
      <c r="C36" s="165">
        <f>C6</f>
        <v>39522</v>
      </c>
    </row>
    <row r="37" spans="2:6" x14ac:dyDescent="0.4">
      <c r="C37" s="171"/>
    </row>
    <row r="38" spans="2:6" x14ac:dyDescent="0.4">
      <c r="B38" s="172" t="s">
        <v>276</v>
      </c>
      <c r="C38" s="173">
        <v>0.25390000000000001</v>
      </c>
      <c r="D38" s="148" t="s">
        <v>505</v>
      </c>
    </row>
    <row r="39" spans="2:6" ht="34.35" customHeight="1" x14ac:dyDescent="0.4">
      <c r="B39" s="172"/>
      <c r="C39" s="171"/>
      <c r="D39" s="947" t="s">
        <v>277</v>
      </c>
      <c r="E39" s="947"/>
      <c r="F39" s="148"/>
    </row>
    <row r="40" spans="2:6" x14ac:dyDescent="0.4">
      <c r="C40" s="171"/>
    </row>
    <row r="41" spans="2:6" x14ac:dyDescent="0.4">
      <c r="B41" s="172" t="s">
        <v>72</v>
      </c>
      <c r="C41" s="174">
        <v>0.12</v>
      </c>
      <c r="D41" s="148" t="s">
        <v>39</v>
      </c>
    </row>
    <row r="42" spans="2:6" x14ac:dyDescent="0.4">
      <c r="B42" s="172"/>
      <c r="C42" s="151"/>
    </row>
    <row r="43" spans="2:6" hidden="1" x14ac:dyDescent="0.4">
      <c r="B43" s="948" t="s">
        <v>278</v>
      </c>
      <c r="C43" s="948"/>
      <c r="D43" s="948"/>
    </row>
    <row r="44" spans="2:6" hidden="1" x14ac:dyDescent="0.4">
      <c r="B44" s="172" t="s">
        <v>279</v>
      </c>
      <c r="C44" s="165">
        <v>247150</v>
      </c>
      <c r="D44" s="148" t="s">
        <v>280</v>
      </c>
    </row>
    <row r="45" spans="2:6" hidden="1" x14ac:dyDescent="0.4">
      <c r="B45" s="172" t="s">
        <v>281</v>
      </c>
      <c r="C45" s="165">
        <v>206010</v>
      </c>
      <c r="D45" s="148" t="s">
        <v>282</v>
      </c>
    </row>
    <row r="46" spans="2:6" hidden="1" x14ac:dyDescent="0.4">
      <c r="B46" s="172" t="s">
        <v>283</v>
      </c>
      <c r="C46" s="165">
        <v>133902</v>
      </c>
      <c r="D46" s="148" t="s">
        <v>284</v>
      </c>
    </row>
    <row r="49" spans="3:3" x14ac:dyDescent="0.4">
      <c r="C49" s="160"/>
    </row>
    <row r="50" spans="3:3" x14ac:dyDescent="0.4">
      <c r="C50" s="175"/>
    </row>
  </sheetData>
  <mergeCells count="34">
    <mergeCell ref="D39:E39"/>
    <mergeCell ref="B43:D43"/>
    <mergeCell ref="E29:E30"/>
    <mergeCell ref="F29:F30"/>
    <mergeCell ref="E31:E32"/>
    <mergeCell ref="F31:F32"/>
    <mergeCell ref="E33:E34"/>
    <mergeCell ref="F33:F34"/>
    <mergeCell ref="E23:E24"/>
    <mergeCell ref="F23:F24"/>
    <mergeCell ref="E25:E26"/>
    <mergeCell ref="F25:F26"/>
    <mergeCell ref="D27:D28"/>
    <mergeCell ref="E27:E28"/>
    <mergeCell ref="F27:F28"/>
    <mergeCell ref="E17:E18"/>
    <mergeCell ref="F17:F18"/>
    <mergeCell ref="E19:E20"/>
    <mergeCell ref="F19:F20"/>
    <mergeCell ref="E21:E22"/>
    <mergeCell ref="F21:F22"/>
    <mergeCell ref="E15:E16"/>
    <mergeCell ref="F15:F16"/>
    <mergeCell ref="D5:D6"/>
    <mergeCell ref="E5:E6"/>
    <mergeCell ref="F5:F6"/>
    <mergeCell ref="E7:E8"/>
    <mergeCell ref="F7:F8"/>
    <mergeCell ref="E9:E10"/>
    <mergeCell ref="F9:F10"/>
    <mergeCell ref="E11:E12"/>
    <mergeCell ref="F11:F12"/>
    <mergeCell ref="E13:E14"/>
    <mergeCell ref="F13:F14"/>
  </mergeCells>
  <pageMargins left="0.7" right="0.7" top="0.75" bottom="0.75" header="0.3" footer="0.3"/>
  <pageSetup scale="59"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S24"/>
  <sheetViews>
    <sheetView showGridLines="0" zoomScaleNormal="100" workbookViewId="0">
      <selection activeCell="M21" sqref="M21"/>
    </sheetView>
  </sheetViews>
  <sheetFormatPr defaultRowHeight="11.25" x14ac:dyDescent="0.2"/>
  <cols>
    <col min="1" max="1" width="9.1640625" customWidth="1"/>
    <col min="2" max="2" width="0.6640625" customWidth="1"/>
    <col min="3" max="3" width="35.5" customWidth="1"/>
    <col min="4" max="4" width="13.1640625" customWidth="1"/>
    <col min="5" max="5" width="11.1640625" bestFit="1" customWidth="1"/>
    <col min="6" max="6" width="10.5" customWidth="1"/>
    <col min="7" max="7" width="0.1640625" customWidth="1"/>
    <col min="8" max="9" width="7.1640625" customWidth="1"/>
    <col min="10" max="10" width="67.83203125" customWidth="1"/>
    <col min="11" max="11" width="12" customWidth="1"/>
    <col min="12" max="12" width="9.83203125" customWidth="1"/>
    <col min="13" max="13" width="38.1640625" customWidth="1"/>
    <col min="14" max="14" width="9.5" bestFit="1" customWidth="1"/>
    <col min="15" max="15" width="13.1640625" bestFit="1" customWidth="1"/>
  </cols>
  <sheetData>
    <row r="1" spans="1:16 16373:16373" ht="12" thickBot="1" x14ac:dyDescent="0.25"/>
    <row r="2" spans="1:16 16373:16373" ht="19.5" thickBot="1" x14ac:dyDescent="0.35">
      <c r="B2" s="992" t="s">
        <v>596</v>
      </c>
      <c r="C2" s="993"/>
      <c r="D2" s="993"/>
      <c r="E2" s="993"/>
      <c r="F2" s="993"/>
      <c r="G2" s="994"/>
      <c r="H2" s="1"/>
      <c r="J2" s="995" t="s">
        <v>26</v>
      </c>
      <c r="K2" s="996"/>
      <c r="L2" s="996"/>
      <c r="M2" s="997"/>
    </row>
    <row r="3" spans="1:16 16373:16373" ht="15" x14ac:dyDescent="0.25">
      <c r="B3" s="439"/>
      <c r="C3" s="440"/>
      <c r="D3" s="971" t="s">
        <v>2</v>
      </c>
      <c r="E3" s="971"/>
      <c r="F3" s="440"/>
      <c r="G3" s="511"/>
      <c r="H3" s="2"/>
      <c r="J3" s="461" t="s">
        <v>578</v>
      </c>
      <c r="K3" s="462" t="s">
        <v>4</v>
      </c>
      <c r="L3" s="462" t="s">
        <v>584</v>
      </c>
      <c r="M3" s="463" t="s">
        <v>28</v>
      </c>
    </row>
    <row r="4" spans="1:16 16373:16373" ht="15" x14ac:dyDescent="0.25">
      <c r="B4" s="512"/>
      <c r="C4" s="443"/>
      <c r="D4" s="444" t="s">
        <v>4</v>
      </c>
      <c r="E4" s="444" t="s">
        <v>5</v>
      </c>
      <c r="F4" s="444" t="s">
        <v>6</v>
      </c>
      <c r="G4" s="513"/>
      <c r="H4" s="2"/>
      <c r="I4" s="3"/>
      <c r="J4" s="464" t="s">
        <v>583</v>
      </c>
      <c r="K4" s="465">
        <f>'M2023 BLS Chart 53rd'!C22</f>
        <v>80829.631999999998</v>
      </c>
      <c r="L4" s="480">
        <v>2.5000000000000001E-2</v>
      </c>
      <c r="M4" s="466" t="s">
        <v>579</v>
      </c>
    </row>
    <row r="5" spans="1:16 16373:16373" ht="15" x14ac:dyDescent="0.25">
      <c r="B5" s="442"/>
      <c r="C5" s="470" t="s">
        <v>8</v>
      </c>
      <c r="D5" s="446">
        <f t="shared" ref="D5:E7" si="0">K4</f>
        <v>80829.631999999998</v>
      </c>
      <c r="E5" s="471">
        <f t="shared" si="0"/>
        <v>2.5000000000000001E-2</v>
      </c>
      <c r="F5" s="446">
        <f>D5*E5</f>
        <v>2020.7408</v>
      </c>
      <c r="G5" s="514"/>
      <c r="H5" s="2"/>
      <c r="I5" s="18"/>
      <c r="J5" s="464" t="s">
        <v>25</v>
      </c>
      <c r="K5" s="465">
        <f>'M2023 BLS Chart 53rd'!C8</f>
        <v>56217.241600000001</v>
      </c>
      <c r="L5" s="481">
        <v>0.25</v>
      </c>
      <c r="M5" s="466" t="s">
        <v>579</v>
      </c>
    </row>
    <row r="6" spans="1:16 16373:16373" ht="20.45" customHeight="1" thickBot="1" x14ac:dyDescent="0.3">
      <c r="B6" s="442"/>
      <c r="C6" s="470" t="s">
        <v>25</v>
      </c>
      <c r="D6" s="446">
        <f t="shared" si="0"/>
        <v>56217.241600000001</v>
      </c>
      <c r="E6" s="14">
        <f t="shared" si="0"/>
        <v>0.25</v>
      </c>
      <c r="F6" s="446">
        <f>D6*E6</f>
        <v>14054.3104</v>
      </c>
      <c r="G6" s="514"/>
      <c r="H6" s="2"/>
      <c r="I6" s="4"/>
      <c r="J6" s="464" t="s">
        <v>13</v>
      </c>
      <c r="K6" s="465">
        <f>'M2023 BLS Chart 53rd'!C6</f>
        <v>43247.567999999999</v>
      </c>
      <c r="L6" s="481">
        <v>1.2500000000000001E-2</v>
      </c>
      <c r="M6" s="466" t="s">
        <v>579</v>
      </c>
    </row>
    <row r="7" spans="1:16 16373:16373" ht="15.75" customHeight="1" thickBot="1" x14ac:dyDescent="0.3">
      <c r="A7" s="20"/>
      <c r="B7" s="442"/>
      <c r="C7" s="470" t="s">
        <v>13</v>
      </c>
      <c r="D7" s="446">
        <f t="shared" si="0"/>
        <v>43247.567999999999</v>
      </c>
      <c r="E7" s="471">
        <f t="shared" si="0"/>
        <v>1.2500000000000001E-2</v>
      </c>
      <c r="F7" s="446">
        <f t="shared" ref="F7" si="1">D7*E7</f>
        <v>540.59460000000001</v>
      </c>
      <c r="G7" s="514"/>
      <c r="H7" s="2"/>
      <c r="I7" s="4"/>
      <c r="J7" s="976" t="s">
        <v>31</v>
      </c>
      <c r="K7" s="977"/>
      <c r="L7" s="977"/>
      <c r="M7" s="991"/>
      <c r="N7" s="12"/>
      <c r="O7" s="12"/>
      <c r="P7" s="12"/>
    </row>
    <row r="8" spans="1:16 16373:16373" ht="15" customHeight="1" x14ac:dyDescent="0.25">
      <c r="B8" s="512"/>
      <c r="C8" s="515"/>
      <c r="D8" s="524"/>
      <c r="E8" s="516"/>
      <c r="F8" s="524"/>
      <c r="G8" s="513"/>
      <c r="H8" s="2"/>
      <c r="J8" s="487" t="s">
        <v>19</v>
      </c>
      <c r="K8" s="491">
        <f>9248*(2.78%+1)</f>
        <v>9505.0944</v>
      </c>
      <c r="L8" s="496" t="s">
        <v>628</v>
      </c>
      <c r="M8" s="477"/>
      <c r="N8" s="254"/>
      <c r="O8" s="255"/>
      <c r="P8" s="12"/>
    </row>
    <row r="9" spans="1:16 16373:16373" ht="24.75" x14ac:dyDescent="0.25">
      <c r="B9" s="517"/>
      <c r="C9" s="448" t="s">
        <v>16</v>
      </c>
      <c r="D9" s="448"/>
      <c r="E9" s="449">
        <f>SUM(E5:E7)</f>
        <v>0.28750000000000003</v>
      </c>
      <c r="F9" s="591">
        <f>SUM(F5:F7)</f>
        <v>16615.645799999998</v>
      </c>
      <c r="G9" s="518"/>
      <c r="H9" s="2"/>
      <c r="J9" s="525" t="s">
        <v>577</v>
      </c>
      <c r="K9" s="476">
        <f>1301*(2.78%+1)</f>
        <v>1337.1678000000002</v>
      </c>
      <c r="L9" s="497" t="s">
        <v>628</v>
      </c>
      <c r="M9" s="475"/>
      <c r="N9" s="12"/>
      <c r="O9" s="255"/>
      <c r="P9" s="12"/>
    </row>
    <row r="10" spans="1:16 16373:16373" ht="25.5" thickBot="1" x14ac:dyDescent="0.3">
      <c r="B10" s="517"/>
      <c r="C10" s="452" t="s">
        <v>17</v>
      </c>
      <c r="D10" s="452"/>
      <c r="E10" s="502">
        <f>K11</f>
        <v>0.24970000000000001</v>
      </c>
      <c r="F10" s="592">
        <f>F9*E10</f>
        <v>4148.9267562599998</v>
      </c>
      <c r="G10" s="518"/>
      <c r="H10" s="2"/>
      <c r="J10" s="525" t="s">
        <v>359</v>
      </c>
      <c r="K10" s="492">
        <f>5408*(2.78%+1)</f>
        <v>5558.3424000000005</v>
      </c>
      <c r="L10" s="498" t="s">
        <v>628</v>
      </c>
      <c r="M10" s="478"/>
      <c r="N10" s="254"/>
      <c r="O10" s="255"/>
      <c r="P10" s="12"/>
    </row>
    <row r="11" spans="1:16 16373:16373" ht="15" x14ac:dyDescent="0.25">
      <c r="B11" s="517"/>
      <c r="C11" s="448" t="s">
        <v>18</v>
      </c>
      <c r="D11" s="452"/>
      <c r="E11" s="452"/>
      <c r="F11" s="592">
        <f>SUM(F9:F10)</f>
        <v>20764.572556259998</v>
      </c>
      <c r="G11" s="518"/>
      <c r="H11" s="2"/>
      <c r="J11" s="489" t="s">
        <v>35</v>
      </c>
      <c r="K11" s="493">
        <f>'M2023 BLS Chart 53rd'!C38</f>
        <v>0.24970000000000001</v>
      </c>
      <c r="L11" s="499" t="s">
        <v>580</v>
      </c>
      <c r="M11" s="477"/>
    </row>
    <row r="12" spans="1:16 16373:16373" ht="21.75" customHeight="1" thickBot="1" x14ac:dyDescent="0.3">
      <c r="B12" s="442"/>
      <c r="C12" s="470"/>
      <c r="D12" s="472"/>
      <c r="E12" s="472"/>
      <c r="F12" s="593"/>
      <c r="G12" s="519"/>
      <c r="H12" s="2"/>
      <c r="J12" s="490" t="s">
        <v>38</v>
      </c>
      <c r="K12" s="494">
        <f>'M2023 BLS Chart 53rd'!C41</f>
        <v>0.12</v>
      </c>
      <c r="L12" s="500" t="s">
        <v>580</v>
      </c>
      <c r="M12" s="485"/>
      <c r="N12" s="7"/>
      <c r="O12" s="7"/>
      <c r="XES12" s="7">
        <v>0.05</v>
      </c>
    </row>
    <row r="13" spans="1:16 16373:16373" ht="18" customHeight="1" thickBot="1" x14ac:dyDescent="0.3">
      <c r="B13" s="442"/>
      <c r="C13" s="594" t="s">
        <v>569</v>
      </c>
      <c r="D13" s="472"/>
      <c r="E13" s="595">
        <f>K8</f>
        <v>9505.0944</v>
      </c>
      <c r="F13" s="596">
        <f>E13*$E$9</f>
        <v>2732.7146400000001</v>
      </c>
      <c r="G13" s="519"/>
      <c r="H13" s="2"/>
      <c r="J13" s="486" t="s">
        <v>581</v>
      </c>
      <c r="K13" s="495">
        <f>'Fall CAF 2024'!CU41</f>
        <v>3.2549514448865162E-2</v>
      </c>
      <c r="L13" s="966" t="s">
        <v>582</v>
      </c>
      <c r="M13" s="967"/>
      <c r="N13" s="7"/>
      <c r="O13" s="7"/>
    </row>
    <row r="14" spans="1:16 16373:16373" ht="39" x14ac:dyDescent="0.25">
      <c r="B14" s="442"/>
      <c r="C14" s="597" t="s">
        <v>585</v>
      </c>
      <c r="D14" s="472"/>
      <c r="E14" s="505">
        <f>K9</f>
        <v>1337.1678000000002</v>
      </c>
      <c r="F14" s="598">
        <f>E14*$E$9</f>
        <v>384.43574250000012</v>
      </c>
      <c r="G14" s="519"/>
      <c r="H14" s="2"/>
      <c r="L14" s="8"/>
      <c r="M14" s="8"/>
      <c r="N14" s="7"/>
      <c r="O14" s="7"/>
    </row>
    <row r="15" spans="1:16 16373:16373" ht="26.25" x14ac:dyDescent="0.25">
      <c r="B15" s="512"/>
      <c r="C15" s="599" t="str">
        <f>'[18]Master Lookup'!A19</f>
        <v>Other program expenses - CB - CV - CEDV</v>
      </c>
      <c r="D15" s="443"/>
      <c r="E15" s="600">
        <f>K10</f>
        <v>5558.3424000000005</v>
      </c>
      <c r="F15" s="601">
        <f>E15*E9</f>
        <v>1598.0234400000004</v>
      </c>
      <c r="G15" s="513"/>
      <c r="H15" s="2"/>
      <c r="L15" s="21"/>
      <c r="M15" s="21"/>
      <c r="N15" s="8"/>
      <c r="O15" s="8"/>
      <c r="P15" s="9"/>
    </row>
    <row r="16" spans="1:16 16373:16373" ht="15.75" thickBot="1" x14ac:dyDescent="0.3">
      <c r="B16" s="520"/>
      <c r="C16" s="602" t="s">
        <v>20</v>
      </c>
      <c r="D16" s="521"/>
      <c r="E16" s="521"/>
      <c r="F16" s="526">
        <f>SUM(F11:F15)</f>
        <v>25479.746378759999</v>
      </c>
      <c r="G16" s="522"/>
      <c r="H16" s="2"/>
      <c r="L16" s="7"/>
      <c r="M16" s="7"/>
      <c r="N16" s="21"/>
      <c r="O16" s="21"/>
      <c r="P16" s="9"/>
    </row>
    <row r="17" spans="2:15" ht="15.75" thickTop="1" x14ac:dyDescent="0.25">
      <c r="B17" s="512"/>
      <c r="C17" s="443" t="s">
        <v>21</v>
      </c>
      <c r="D17" s="443"/>
      <c r="E17" s="603">
        <f>K12</f>
        <v>0.12</v>
      </c>
      <c r="F17" s="523">
        <f>F16*E17</f>
        <v>3057.5695654511997</v>
      </c>
      <c r="G17" s="513"/>
      <c r="H17" s="2"/>
      <c r="N17" s="7"/>
      <c r="O17" s="7"/>
    </row>
    <row r="18" spans="2:15" ht="15.75" thickBot="1" x14ac:dyDescent="0.3">
      <c r="B18" s="517"/>
      <c r="C18" s="456" t="s">
        <v>22</v>
      </c>
      <c r="D18" s="456"/>
      <c r="E18" s="456"/>
      <c r="F18" s="604">
        <f>SUM(F16:F17)</f>
        <v>28537.315944211197</v>
      </c>
      <c r="G18" s="518"/>
      <c r="H18" s="2"/>
      <c r="K18" s="22"/>
    </row>
    <row r="19" spans="2:15" ht="15.75" thickTop="1" x14ac:dyDescent="0.25">
      <c r="B19" s="517"/>
      <c r="C19" s="443" t="str">
        <f>J13</f>
        <v>CAF Fall 2024  Baseline</v>
      </c>
      <c r="D19" s="443"/>
      <c r="E19" s="603">
        <f>K13</f>
        <v>3.2549514448865162E-2</v>
      </c>
      <c r="F19" s="523">
        <f>F18*E19</f>
        <v>928.87577765793253</v>
      </c>
      <c r="G19" s="518"/>
      <c r="H19" s="2"/>
      <c r="K19" s="15"/>
    </row>
    <row r="20" spans="2:15" ht="15.75" thickBot="1" x14ac:dyDescent="0.3">
      <c r="B20" s="517"/>
      <c r="C20" s="452" t="s">
        <v>23</v>
      </c>
      <c r="D20" s="452"/>
      <c r="E20" s="502"/>
      <c r="F20" s="593">
        <f>SUM(F18:F19)</f>
        <v>29466.191721869131</v>
      </c>
      <c r="G20" s="519"/>
      <c r="H20" s="2"/>
      <c r="K20" s="10"/>
    </row>
    <row r="21" spans="2:15" ht="15.75" thickBot="1" x14ac:dyDescent="0.3">
      <c r="B21" s="458"/>
      <c r="C21" s="459" t="s">
        <v>24</v>
      </c>
      <c r="D21" s="460"/>
      <c r="E21" s="460"/>
      <c r="F21" s="474">
        <f>F20/12</f>
        <v>2455.5159768224275</v>
      </c>
      <c r="G21" s="590"/>
      <c r="H21" s="2"/>
      <c r="K21" s="10"/>
    </row>
    <row r="22" spans="2:15" ht="15" x14ac:dyDescent="0.25">
      <c r="B22" s="435"/>
      <c r="C22" s="435"/>
      <c r="D22" s="435"/>
      <c r="E22" s="435" t="s">
        <v>541</v>
      </c>
      <c r="F22" s="469">
        <v>2201</v>
      </c>
      <c r="G22" s="435"/>
      <c r="H22" s="2"/>
      <c r="J22" s="13"/>
      <c r="K22" s="14"/>
    </row>
    <row r="23" spans="2:15" ht="12.75" x14ac:dyDescent="0.2">
      <c r="B23" s="435"/>
      <c r="C23" s="435"/>
      <c r="D23" s="435"/>
      <c r="E23" s="435" t="s">
        <v>542</v>
      </c>
      <c r="F23" s="527">
        <f>(F21-F22)/F22</f>
        <v>0.11563651832004886</v>
      </c>
      <c r="G23" s="435"/>
      <c r="J23" s="13"/>
      <c r="K23" s="14"/>
    </row>
    <row r="24" spans="2:15" ht="12.75" x14ac:dyDescent="0.2">
      <c r="J24" s="13"/>
      <c r="K24" s="14"/>
    </row>
  </sheetData>
  <mergeCells count="5">
    <mergeCell ref="B2:G2"/>
    <mergeCell ref="D3:E3"/>
    <mergeCell ref="J2:M2"/>
    <mergeCell ref="J7:M7"/>
    <mergeCell ref="L13:M13"/>
  </mergeCells>
  <pageMargins left="0.7" right="0.7" top="0.75" bottom="0.75" header="0.3" footer="0.3"/>
  <pageSetup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A5E7D8-46C9-4DF3-99F3-181F3C242864}">
  <sheetPr>
    <tabColor theme="3" tint="0.79998168889431442"/>
  </sheetPr>
  <dimension ref="A1:DFW300"/>
  <sheetViews>
    <sheetView topLeftCell="Z1" zoomScale="85" zoomScaleNormal="85" workbookViewId="0">
      <pane ySplit="1" topLeftCell="A2" activePane="bottomLeft" state="frozen"/>
      <selection pane="bottomLeft" activeCell="AF38" sqref="AF38"/>
    </sheetView>
  </sheetViews>
  <sheetFormatPr defaultColWidth="8.83203125" defaultRowHeight="15" x14ac:dyDescent="0.25"/>
  <cols>
    <col min="1" max="1" width="49.83203125" style="357" customWidth="1"/>
    <col min="2" max="2" width="22.83203125" style="357" customWidth="1"/>
    <col min="3" max="3" width="8.83203125" style="357"/>
    <col min="4" max="4" width="22.83203125" style="357" customWidth="1"/>
    <col min="5" max="5" width="28.6640625" style="357" customWidth="1"/>
    <col min="6" max="43" width="22.83203125" style="357" customWidth="1"/>
    <col min="44" max="2523" width="8.83203125" style="357"/>
    <col min="2524" max="2563" width="8.83203125" style="180"/>
    <col min="2564" max="2763" width="8.83203125" style="357"/>
    <col min="2764" max="2883" width="8.83203125" style="181"/>
    <col min="2884" max="16384" width="8.83203125" style="357"/>
  </cols>
  <sheetData>
    <row r="1" spans="1:43" x14ac:dyDescent="0.25">
      <c r="A1" s="356">
        <v>8</v>
      </c>
      <c r="C1" s="358" t="s">
        <v>351</v>
      </c>
      <c r="E1" s="359">
        <f ca="1">IF(COUNT(E12:E300)=0,"-",AVERAGE(E12:OFFSET(E12,$A$1-1,0)))</f>
        <v>5336.2886198069709</v>
      </c>
      <c r="G1" s="359">
        <f ca="1">IF(COUNT(G12:G300)=0,"-",AVERAGE(G12:OFFSET(G12,$A$1-1,0)))</f>
        <v>17709.902676421225</v>
      </c>
      <c r="I1" s="359" t="str">
        <f ca="1">IF(COUNT(I12:I300)=0,"-",AVERAGE(I12:OFFSET(I12,$A$1-1,0)))</f>
        <v>-</v>
      </c>
      <c r="K1" s="359" t="str">
        <f ca="1">IF(COUNT(K12:K300)=0,"-",AVERAGE(K12:OFFSET(K12,$A$1-1,0)))</f>
        <v>-</v>
      </c>
      <c r="M1" s="359" t="str">
        <f ca="1">IF(COUNT(M12:M300)=0,"-",AVERAGE(M12:OFFSET(M12,$A$1-1,0)))</f>
        <v>-</v>
      </c>
      <c r="O1" s="359">
        <f ca="1">IF(COUNT(O12:O300)=0,"-",AVERAGE(O12:OFFSET(O12,$A$1-1,0)))</f>
        <v>2406.6664243587525</v>
      </c>
      <c r="Q1" s="359">
        <f ca="1">IF(COUNT(Q12:Q300)=0,"-",AVERAGE(Q12:OFFSET(Q12,$A$1-1,0)))</f>
        <v>116.285499300422</v>
      </c>
      <c r="S1" s="359">
        <f ca="1">IF(COUNT(S12:S300)=0,"-",AVERAGE(S12:OFFSET(S12,$A$1-1,0)))</f>
        <v>56.796066714192534</v>
      </c>
      <c r="U1" s="359">
        <f ca="1">IF(COUNT(U12:U300)=0,"-",AVERAGE(U12:OFFSET(U12,$A$1-1,0)))</f>
        <v>47.668393782383419</v>
      </c>
      <c r="W1" s="359">
        <f ca="1">IF(COUNT(W12:W300)=0,"-",AVERAGE(W12:OFFSET(W12,$A$1-1,0)))</f>
        <v>0.76628352490421459</v>
      </c>
      <c r="Y1" s="359" t="str">
        <f ca="1">IF(COUNT(Y12:Y300)=0,"-",AVERAGE(Y12:OFFSET(Y12,$A$1-1,0)))</f>
        <v>-</v>
      </c>
      <c r="AA1" s="359" t="str">
        <f ca="1">IF(COUNT(AA12:AA300)=0,"-",AVERAGE(AA12:OFFSET(AA12,$A$1-1,0)))</f>
        <v>-</v>
      </c>
      <c r="AC1" s="359">
        <f ca="1">IF(COUNT(AC12:AC300)=0,"-",AVERAGE(AC12:OFFSET(AC12,$A$1-1,0)))</f>
        <v>11594.549295774646</v>
      </c>
      <c r="AE1" s="359">
        <f ca="1">IF(COUNT(AE12:AE300)=0,"-",AVERAGE(AE12:OFFSET(AE12,$A$1-1,0)))</f>
        <v>2752.1323236349144</v>
      </c>
      <c r="AG1" s="359" t="str">
        <f ca="1">IF(COUNT(AG12:AG300)=0,"-",AVERAGE(AG12:OFFSET(AG12,$A$1-1,0)))</f>
        <v>-</v>
      </c>
      <c r="AI1" s="359" t="str">
        <f ca="1">IF(COUNT(AI12:AI300)=0,"-",AVERAGE(AI12:OFFSET(AI12,$A$1-1,0)))</f>
        <v>-</v>
      </c>
      <c r="AK1" s="359">
        <f ca="1">IF(COUNT(AK12:AK300)=0,"-",AVERAGE(AK12:OFFSET(AK12,$A$1-1,0)))</f>
        <v>1863.6253102287101</v>
      </c>
      <c r="AM1" s="359" t="str">
        <f ca="1">IF(COUNT(AM12:AM300)=0,"-",AVERAGE(AM12:OFFSET(AM12,$A$1-1,0)))</f>
        <v>-</v>
      </c>
      <c r="AO1" s="359">
        <f ca="1">IF(COUNT(AO12:AO300)=0,"-",AVERAGE(AO12:OFFSET(AO12,$A$1-1,0)))</f>
        <v>618.09523809523807</v>
      </c>
      <c r="AQ1" s="359">
        <f ca="1">IF(COUNT(AQ12:AQ300)=0,"-",AVERAGE(AQ12:OFFSET(AQ12,$A$1-1,0)))</f>
        <v>11099.298572175743</v>
      </c>
    </row>
    <row r="2" spans="1:43" x14ac:dyDescent="0.25">
      <c r="C2" s="358" t="s">
        <v>352</v>
      </c>
      <c r="E2" s="359">
        <f ca="1">IF(COUNT(E12:E300)=0,"-",E1-(2*_xlfn.STDEV.P(E12:OFFSET(E12,$A$1-1,0))))</f>
        <v>921.05914297424079</v>
      </c>
      <c r="G2" s="359">
        <f ca="1">IF(COUNT(G12:G300)=0,"-",G1-(2*_xlfn.STDEV.P(G12:OFFSET(G12,$A$1-1,0))))</f>
        <v>-14751.12098628037</v>
      </c>
      <c r="I2" s="359" t="str">
        <f ca="1">IF(COUNT(I12:I300)=0,"-",I1-(2*_xlfn.STDEV.P(I12:OFFSET(I12,$A$1-1,0))))</f>
        <v>-</v>
      </c>
      <c r="K2" s="359" t="str">
        <f ca="1">IF(COUNT(K12:K300)=0,"-",K1-(2*_xlfn.STDEV.P(K12:OFFSET(K12,$A$1-1,0))))</f>
        <v>-</v>
      </c>
      <c r="M2" s="359" t="str">
        <f ca="1">IF(COUNT(M12:M300)=0,"-",M1-(2*_xlfn.STDEV.P(M12:OFFSET(M12,$A$1-1,0))))</f>
        <v>-</v>
      </c>
      <c r="O2" s="359">
        <f ca="1">IF(COUNT(O12:O300)=0,"-",O1-(2*_xlfn.STDEV.P(O12:OFFSET(O12,$A$1-1,0))))</f>
        <v>-995.23568283518898</v>
      </c>
      <c r="Q2" s="359">
        <f ca="1">IF(COUNT(Q12:Q300)=0,"-",Q1-(2*_xlfn.STDEV.P(Q12:OFFSET(Q12,$A$1-1,0))))</f>
        <v>-57.390701667078361</v>
      </c>
      <c r="S2" s="359">
        <f ca="1">IF(COUNT(S12:S300)=0,"-",S1-(2*_xlfn.STDEV.P(S12:OFFSET(S12,$A$1-1,0))))</f>
        <v>-48.515187306897147</v>
      </c>
      <c r="U2" s="359">
        <f ca="1">IF(COUNT(U12:U300)=0,"-",U1-(2*_xlfn.STDEV.P(U12:OFFSET(U12,$A$1-1,0))))</f>
        <v>47.668393782383419</v>
      </c>
      <c r="W2" s="359">
        <f ca="1">IF(COUNT(W12:W300)=0,"-",W1-(2*_xlfn.STDEV.P(W12:OFFSET(W12,$A$1-1,0))))</f>
        <v>0.76628352490421459</v>
      </c>
      <c r="Y2" s="359" t="str">
        <f ca="1">IF(COUNT(Y12:Y300)=0,"-",Y1-(2*_xlfn.STDEV.P(Y12:OFFSET(Y12,$A$1-1,0))))</f>
        <v>-</v>
      </c>
      <c r="AA2" s="359" t="str">
        <f ca="1">IF(COUNT(AA12:AA300)=0,"-",AA1-(2*_xlfn.STDEV.P(AA12:OFFSET(AA12,$A$1-1,0))))</f>
        <v>-</v>
      </c>
      <c r="AC2" s="359">
        <f ca="1">IF(COUNT(AC12:AC300)=0,"-",AC1-(2*_xlfn.STDEV.P(AC12:OFFSET(AC12,$A$1-1,0))))</f>
        <v>11594.549295774646</v>
      </c>
      <c r="AE2" s="359">
        <f ca="1">IF(COUNT(AE12:AE300)=0,"-",AE1-(2*_xlfn.STDEV.P(AE12:OFFSET(AE12,$A$1-1,0))))</f>
        <v>1134.1171781586288</v>
      </c>
      <c r="AG2" s="359" t="str">
        <f ca="1">IF(COUNT(AG12:AG300)=0,"-",AG1-(2*_xlfn.STDEV.P(AG12:OFFSET(AG12,$A$1-1,0))))</f>
        <v>-</v>
      </c>
      <c r="AI2" s="359" t="str">
        <f ca="1">IF(COUNT(AI12:AI300)=0,"-",AI1-(2*_xlfn.STDEV.P(AI12:OFFSET(AI12,$A$1-1,0))))</f>
        <v>-</v>
      </c>
      <c r="AK2" s="359">
        <f ca="1">IF(COUNT(AK12:AK300)=0,"-",AK1-(2*_xlfn.STDEV.P(AK12:OFFSET(AK12,$A$1-1,0))))</f>
        <v>-1081.0252020512717</v>
      </c>
      <c r="AM2" s="359" t="str">
        <f ca="1">IF(COUNT(AM12:AM300)=0,"-",AM1-(2*_xlfn.STDEV.P(AM12:OFFSET(AM12,$A$1-1,0))))</f>
        <v>-</v>
      </c>
      <c r="AO2" s="359">
        <f ca="1">IF(COUNT(AO12:AO300)=0,"-",AO1-(2*_xlfn.STDEV.P(AO12:OFFSET(AO12,$A$1-1,0))))</f>
        <v>618.09523809523807</v>
      </c>
      <c r="AQ2" s="359">
        <f ca="1">IF(COUNT(AQ12:AQ300)=0,"-",AQ1-(2*_xlfn.STDEV.P(AQ12:OFFSET(AQ12,$A$1-1,0))))</f>
        <v>-13951.362514504719</v>
      </c>
    </row>
    <row r="3" spans="1:43" x14ac:dyDescent="0.25">
      <c r="A3" s="980" t="s">
        <v>479</v>
      </c>
      <c r="C3" s="358" t="s">
        <v>353</v>
      </c>
      <c r="E3" s="359">
        <f ca="1">IF(COUNT(E12:E300)=0,"-",E1+(2*_xlfn.STDEV.P(E12:OFFSET(E12,$A$1-1,0))))</f>
        <v>9751.518096639702</v>
      </c>
      <c r="G3" s="359">
        <f ca="1">IF(COUNT(G12:G300)=0,"-",G1+(2*_xlfn.STDEV.P(G12:OFFSET(G12,$A$1-1,0))))</f>
        <v>50170.926339122816</v>
      </c>
      <c r="I3" s="359" t="str">
        <f ca="1">IF(COUNT(I12:I300)=0,"-",I1+(2*_xlfn.STDEV.P(I12:OFFSET(I12,$A$1-1,0))))</f>
        <v>-</v>
      </c>
      <c r="K3" s="359" t="str">
        <f ca="1">IF(COUNT(K12:K300)=0,"-",K1+(2*_xlfn.STDEV.P(K12:OFFSET(K12,$A$1-1,0))))</f>
        <v>-</v>
      </c>
      <c r="M3" s="359" t="str">
        <f ca="1">IF(COUNT(M12:M300)=0,"-",M1+(2*_xlfn.STDEV.P(M12:OFFSET(M12,$A$1-1,0))))</f>
        <v>-</v>
      </c>
      <c r="O3" s="359">
        <f ca="1">IF(COUNT(O12:O300)=0,"-",O1+(2*_xlfn.STDEV.P(O12:OFFSET(O12,$A$1-1,0))))</f>
        <v>5808.5685315526935</v>
      </c>
      <c r="Q3" s="359">
        <f ca="1">IF(COUNT(Q12:Q300)=0,"-",Q1+(2*_xlfn.STDEV.P(Q12:OFFSET(Q12,$A$1-1,0))))</f>
        <v>289.96170026792237</v>
      </c>
      <c r="S3" s="359">
        <f ca="1">IF(COUNT(S12:S300)=0,"-",S1+(2*_xlfn.STDEV.P(S12:OFFSET(S12,$A$1-1,0))))</f>
        <v>162.1073207352822</v>
      </c>
      <c r="U3" s="359">
        <f ca="1">IF(COUNT(U12:U300)=0,"-",U1+(2*_xlfn.STDEV.P(U12:OFFSET(U12,$A$1-1,0))))</f>
        <v>47.668393782383419</v>
      </c>
      <c r="W3" s="359">
        <f ca="1">IF(COUNT(W12:W300)=0,"-",W1+(2*_xlfn.STDEV.P(W12:OFFSET(W12,$A$1-1,0))))</f>
        <v>0.76628352490421459</v>
      </c>
      <c r="Y3" s="359" t="str">
        <f ca="1">IF(COUNT(Y12:Y300)=0,"-",Y1+(2*_xlfn.STDEV.P(Y12:OFFSET(Y12,$A$1-1,0))))</f>
        <v>-</v>
      </c>
      <c r="AA3" s="359" t="str">
        <f ca="1">IF(COUNT(AA12:AA300)=0,"-",AA1+(2*_xlfn.STDEV.P(AA12:OFFSET(AA12,$A$1-1,0))))</f>
        <v>-</v>
      </c>
      <c r="AC3" s="359">
        <f ca="1">IF(COUNT(AC12:AC300)=0,"-",AC1+(2*_xlfn.STDEV.P(AC12:OFFSET(AC12,$A$1-1,0))))</f>
        <v>11594.549295774646</v>
      </c>
      <c r="AE3" s="359">
        <f ca="1">IF(COUNT(AE12:AE300)=0,"-",AE1+(2*_xlfn.STDEV.P(AE12:OFFSET(AE12,$A$1-1,0))))</f>
        <v>4370.1474691111998</v>
      </c>
      <c r="AG3" s="359" t="str">
        <f ca="1">IF(COUNT(AG12:AG300)=0,"-",AG1+(2*_xlfn.STDEV.P(AG12:OFFSET(AG12,$A$1-1,0))))</f>
        <v>-</v>
      </c>
      <c r="AI3" s="359" t="str">
        <f ca="1">IF(COUNT(AI12:AI300)=0,"-",AI1+(2*_xlfn.STDEV.P(AI12:OFFSET(AI12,$A$1-1,0))))</f>
        <v>-</v>
      </c>
      <c r="AK3" s="359">
        <f ca="1">IF(COUNT(AK12:AK300)=0,"-",AK1+(2*_xlfn.STDEV.P(AK12:OFFSET(AK12,$A$1-1,0))))</f>
        <v>4808.2758225086918</v>
      </c>
      <c r="AM3" s="359" t="str">
        <f ca="1">IF(COUNT(AM12:AM300)=0,"-",AM1+(2*_xlfn.STDEV.P(AM12:OFFSET(AM12,$A$1-1,0))))</f>
        <v>-</v>
      </c>
      <c r="AO3" s="359">
        <f ca="1">IF(COUNT(AO12:AO300)=0,"-",AO1+(2*_xlfn.STDEV.P(AO12:OFFSET(AO12,$A$1-1,0))))</f>
        <v>618.09523809523807</v>
      </c>
      <c r="AQ3" s="359">
        <f ca="1">IF(COUNT(AQ12:AQ300)=0,"-",AQ1+(2*_xlfn.STDEV.P(AQ12:OFFSET(AQ12,$A$1-1,0))))</f>
        <v>36149.959658856205</v>
      </c>
    </row>
    <row r="4" spans="1:43" x14ac:dyDescent="0.25">
      <c r="A4" s="980"/>
      <c r="C4" s="358" t="s">
        <v>354</v>
      </c>
      <c r="E4" s="360">
        <f ca="1">IF(COUNT(E12:E300)=0,"-",AVERAGEIFS(E12:E300, E12:E300, "&gt;="&amp;E2,E12:E300,"&lt;="&amp;E3))</f>
        <v>5336.2886198069709</v>
      </c>
      <c r="G4" s="360">
        <f ca="1">IF(COUNT(G12:G300)=0,"-",AVERAGEIFS(G12:G300, G12:G300, "&gt;="&amp;G2,G12:G300,"&lt;="&amp;G3))</f>
        <v>17709.902676421225</v>
      </c>
      <c r="I4" s="360" t="str">
        <f>IF(COUNT(I12:I300)=0,"-",AVERAGEIFS(I12:I300, I12:I300, "&gt;="&amp;I2,I12:I300,"&lt;="&amp;I3))</f>
        <v>-</v>
      </c>
      <c r="K4" s="360" t="str">
        <f>IF(COUNT(K12:K300)=0,"-",AVERAGEIFS(K12:K300, K12:K300, "&gt;="&amp;K2,K12:K300,"&lt;="&amp;K3))</f>
        <v>-</v>
      </c>
      <c r="M4" s="360" t="str">
        <f>IF(COUNT(M12:M300)=0,"-",AVERAGEIFS(M12:M300, M12:M300, "&gt;="&amp;M2,M12:M300,"&lt;="&amp;M3))</f>
        <v>-</v>
      </c>
      <c r="O4" s="360">
        <f ca="1">IF(COUNT(O12:O300)=0,"-",AVERAGEIFS(O12:O300, O12:O300, "&gt;="&amp;O2,O12:O300,"&lt;="&amp;O3))</f>
        <v>2406.6664243587525</v>
      </c>
      <c r="Q4" s="360">
        <f ca="1">IF(COUNT(Q12:Q300)=0,"-",AVERAGEIFS(Q12:Q300, Q12:Q300, "&gt;="&amp;Q2,Q12:Q300,"&lt;="&amp;Q3))</f>
        <v>116.285499300422</v>
      </c>
      <c r="S4" s="360">
        <f ca="1">IF(COUNT(S12:S300)=0,"-",AVERAGEIFS(S12:S300, S12:S300, "&gt;="&amp;S2,S12:S300,"&lt;="&amp;S3))</f>
        <v>56.796066714192534</v>
      </c>
      <c r="U4" s="360">
        <f ca="1">IF(COUNT(U12:U300)=0,"-",AVERAGEIFS(U12:U300, U12:U300, "&gt;="&amp;U2,U12:U300,"&lt;="&amp;U3))</f>
        <v>47.668393782383419</v>
      </c>
      <c r="W4" s="360">
        <f ca="1">IF(COUNT(W12:W300)=0,"-",AVERAGEIFS(W12:W300, W12:W300, "&gt;="&amp;W2,W12:W300,"&lt;="&amp;W3))</f>
        <v>0.76628352490421459</v>
      </c>
      <c r="Y4" s="360" t="str">
        <f>IF(COUNT(Y12:Y300)=0,"-",AVERAGEIFS(Y12:Y300, Y12:Y300, "&gt;="&amp;Y2,Y12:Y300,"&lt;="&amp;Y3))</f>
        <v>-</v>
      </c>
      <c r="AA4" s="360" t="str">
        <f>IF(COUNT(AA12:AA300)=0,"-",AVERAGEIFS(AA12:AA300, AA12:AA300, "&gt;="&amp;AA2,AA12:AA300,"&lt;="&amp;AA3))</f>
        <v>-</v>
      </c>
      <c r="AC4" s="360">
        <f ca="1">IF(COUNT(AC12:AC300)=0,"-",AVERAGEIFS(AC12:AC300, AC12:AC300, "&gt;="&amp;AC2,AC12:AC300,"&lt;="&amp;AC3))</f>
        <v>11594.549295774646</v>
      </c>
      <c r="AE4" s="360">
        <f ca="1">IF(COUNT(AE12:AE300)=0,"-",AVERAGEIFS(AE12:AE300, AE12:AE300, "&gt;="&amp;AE2,AE12:AE300,"&lt;="&amp;AE3))</f>
        <v>2752.1323236349144</v>
      </c>
      <c r="AG4" s="360" t="str">
        <f>IF(COUNT(AG12:AG300)=0,"-",AVERAGEIFS(AG12:AG300, AG12:AG300, "&gt;="&amp;AG2,AG12:AG300,"&lt;="&amp;AG3))</f>
        <v>-</v>
      </c>
      <c r="AI4" s="360" t="str">
        <f>IF(COUNT(AI12:AI300)=0,"-",AVERAGEIFS(AI12:AI300, AI12:AI300, "&gt;="&amp;AI2,AI12:AI300,"&lt;="&amp;AI3))</f>
        <v>-</v>
      </c>
      <c r="AK4" s="360">
        <f ca="1">IF(COUNT(AK12:AK300)=0,"-",AVERAGEIFS(AK12:AK300, AK12:AK300, "&gt;="&amp;AK2,AK12:AK300,"&lt;="&amp;AK3))</f>
        <v>1863.6253102287101</v>
      </c>
      <c r="AM4" s="360" t="str">
        <f>IF(COUNT(AM12:AM300)=0,"-",AVERAGEIFS(AM12:AM300, AM12:AM300, "&gt;="&amp;AM2,AM12:AM300,"&lt;="&amp;AM3))</f>
        <v>-</v>
      </c>
      <c r="AO4" s="360">
        <f ca="1">IF(COUNT(AO12:AO300)=0,"-",AVERAGEIFS(AO12:AO300, AO12:AO300, "&gt;="&amp;AO2,AO12:AO300,"&lt;="&amp;AO3))</f>
        <v>618.09523809523807</v>
      </c>
      <c r="AQ4" s="360">
        <f ca="1">IF(COUNT(AQ12:AQ300)=0,"-",AVERAGEIFS(AQ12:AQ300, AQ12:AQ300, "&gt;="&amp;AQ2,AQ12:AQ300,"&lt;="&amp;AQ3))</f>
        <v>6452.9813221152244</v>
      </c>
    </row>
    <row r="5" spans="1:43" x14ac:dyDescent="0.25">
      <c r="A5" s="980"/>
      <c r="C5" s="358" t="s">
        <v>355</v>
      </c>
      <c r="E5" s="361">
        <f ca="1">IF(COUNT(E12:E300)=0,"-",SUMIFS(D12:D300,E12:E300,"&gt;="&amp;E2,E12:E300,"&lt;="&amp;E3)/SUMIFS($B12:$B300,E12:E300,"&gt;="&amp;E2,E12:E300,"&lt;="&amp;E3))</f>
        <v>6584.9351750547039</v>
      </c>
      <c r="G5" s="361">
        <f ca="1">IF(COUNT(G12:G300)=0,"-",SUMIFS(F12:F300,G12:G300,"&gt;="&amp;G2,G12:G300,"&lt;="&amp;G3)/SUMIFS($B12:$B300,G12:G300,"&gt;="&amp;G2,G12:G300,"&lt;="&amp;G3))</f>
        <v>14613.515723270442</v>
      </c>
      <c r="I5" s="361" t="str">
        <f>IF(COUNT(I12:I300)=0,"-",SUMIFS(H12:H300,I12:I300,"&gt;="&amp;I2,I12:I300,"&lt;="&amp;I3)/SUMIFS($B12:$B300,I12:I300,"&gt;="&amp;I2,I12:I300,"&lt;="&amp;I3))</f>
        <v>-</v>
      </c>
      <c r="K5" s="361" t="str">
        <f>IF(COUNT(K12:K300)=0,"-",SUMIFS(J12:J300,K12:K300,"&gt;="&amp;K2,K12:K300,"&lt;="&amp;K3)/SUMIFS($B12:$B300,K12:K300,"&gt;="&amp;K2,K12:K300,"&lt;="&amp;K3))</f>
        <v>-</v>
      </c>
      <c r="M5" s="361" t="str">
        <f>IF(COUNT(M12:M300)=0,"-",SUMIFS(L12:L300,M12:M300,"&gt;="&amp;M2,M12:M300,"&lt;="&amp;M3)/SUMIFS($B12:$B300,M12:M300,"&gt;="&amp;M2,M12:M300,"&lt;="&amp;M3))</f>
        <v>-</v>
      </c>
      <c r="O5" s="361">
        <f ca="1">IF(COUNT(O12:O300)=0,"-",SUMIFS(N12:N300,O12:O300,"&gt;="&amp;O2,O12:O300,"&lt;="&amp;O3)/SUMIFS($B12:$B300,O12:O300,"&gt;="&amp;O2,O12:O300,"&lt;="&amp;O3))</f>
        <v>3137.7862676997061</v>
      </c>
      <c r="Q5" s="361">
        <f ca="1">IF(COUNT(Q12:Q300)=0,"-",SUMIFS(P12:P300,Q12:Q300,"&gt;="&amp;Q2,Q12:Q300,"&lt;="&amp;Q3)/SUMIFS($B12:$B300,Q12:Q300,"&gt;="&amp;Q2,Q12:Q300,"&lt;="&amp;Q3))</f>
        <v>177.6943879034603</v>
      </c>
      <c r="S5" s="361">
        <f ca="1">IF(COUNT(S12:S300)=0,"-",SUMIFS(R12:R300,S12:S300,"&gt;="&amp;S2,S12:S300,"&lt;="&amp;S3)/SUMIFS($B12:$B300,S12:S300,"&gt;="&amp;S2,S12:S300,"&lt;="&amp;S3))</f>
        <v>56.025912838633687</v>
      </c>
      <c r="U5" s="361">
        <f ca="1">IF(COUNT(U12:U300)=0,"-",SUMIFS(T12:T300,U12:U300,"&gt;="&amp;U2,U12:U300,"&lt;="&amp;U3)/SUMIFS($B12:$B300,U12:U300,"&gt;="&amp;U2,U12:U300,"&lt;="&amp;U3))</f>
        <v>47.668393782383419</v>
      </c>
      <c r="W5" s="361">
        <f ca="1">IF(COUNT(W12:W300)=0,"-",SUMIFS(V12:V300,W12:W300,"&gt;="&amp;W2,W12:W300,"&lt;="&amp;W3)/SUMIFS($B12:$B300,W12:W300,"&gt;="&amp;W2,W12:W300,"&lt;="&amp;W3))</f>
        <v>0.76628352490421459</v>
      </c>
      <c r="Y5" s="361" t="str">
        <f>IF(COUNT(Y12:Y300)=0,"-",SUMIFS(X12:X300,Y12:Y300,"&gt;="&amp;Y2,Y12:Y300,"&lt;="&amp;Y3)/SUMIFS($B12:$B300,Y12:Y300,"&gt;="&amp;Y2,Y12:Y300,"&lt;="&amp;Y3))</f>
        <v>-</v>
      </c>
      <c r="AA5" s="361" t="str">
        <f>IF(COUNT(AA12:AA300)=0,"-",SUMIFS(Z12:Z300,AA12:AA300,"&gt;="&amp;AA2,AA12:AA300,"&lt;="&amp;AA3)/SUMIFS($B12:$B300,AA12:AA300,"&gt;="&amp;AA2,AA12:AA300,"&lt;="&amp;AA3))</f>
        <v>-</v>
      </c>
      <c r="AC5" s="361">
        <f ca="1">IF(COUNT(AC12:AC300)=0,"-",SUMIFS(AB12:AB300,AC12:AC300,"&gt;="&amp;AC2,AC12:AC300,"&lt;="&amp;AC3)/SUMIFS($B12:$B300,AC12:AC300,"&gt;="&amp;AC2,AC12:AC300,"&lt;="&amp;AC3))</f>
        <v>11594.549295774646</v>
      </c>
      <c r="AE5" s="361">
        <f ca="1">IF(COUNT(AE12:AE300)=0,"-",SUMIFS(AD12:AD300,AE12:AE300,"&gt;="&amp;AE2,AE12:AE300,"&lt;="&amp;AE3)/SUMIFS($B12:$B300,AE12:AE300,"&gt;="&amp;AE2,AE12:AE300,"&lt;="&amp;AE3))</f>
        <v>2058.6972612879349</v>
      </c>
      <c r="AG5" s="361" t="str">
        <f>IF(COUNT(AG12:AG300)=0,"-",SUMIFS(AF12:AF300,AG12:AG300,"&gt;="&amp;AG2,AG12:AG300,"&lt;="&amp;AG3)/SUMIFS($B12:$B300,AG12:AG300,"&gt;="&amp;AG2,AG12:AG300,"&lt;="&amp;AG3))</f>
        <v>-</v>
      </c>
      <c r="AI5" s="361" t="str">
        <f>IF(COUNT(AI12:AI300)=0,"-",SUMIFS(AH12:AH300,AI12:AI300,"&gt;="&amp;AI2,AI12:AI300,"&lt;="&amp;AI3)/SUMIFS($B12:$B300,AI12:AI300,"&gt;="&amp;AI2,AI12:AI300,"&lt;="&amp;AI3))</f>
        <v>-</v>
      </c>
      <c r="AK5" s="361">
        <f ca="1">IF(COUNT(AK12:AK300)=0,"-",SUMIFS(AJ12:AJ300,AK12:AK300,"&gt;="&amp;AK2,AK12:AK300,"&lt;="&amp;AK3)/SUMIFS($B12:$B300,AK12:AK300,"&gt;="&amp;AK2,AK12:AK300,"&lt;="&amp;AK3))</f>
        <v>739.51720150332483</v>
      </c>
      <c r="AM5" s="361" t="str">
        <f>IF(COUNT(AM12:AM300)=0,"-",SUMIFS(AL12:AL300,AM12:AM300,"&gt;="&amp;AM2,AM12:AM300,"&lt;="&amp;AM3)/SUMIFS($B12:$B300,AM12:AM300,"&gt;="&amp;AM2,AM12:AM300,"&lt;="&amp;AM3))</f>
        <v>-</v>
      </c>
      <c r="AO5" s="361">
        <f ca="1">IF(COUNT(AO12:AO300)=0,"-",SUMIFS(AN12:AN300,AO12:AO300,"&gt;="&amp;AO2,AO12:AO300,"&lt;="&amp;AO3)/SUMIFS($B12:$B300,AO12:AO300,"&gt;="&amp;AO2,AO12:AO300,"&lt;="&amp;AO3))</f>
        <v>618.09523809523807</v>
      </c>
      <c r="AQ5" s="361">
        <f ca="1">IF(COUNT(AQ12:AQ300)=0,"-",SUMIFS(AP12:AP300,AQ12:AQ300,"&gt;="&amp;AQ2,AQ12:AQ300,"&lt;="&amp;AQ3)/SUMIFS($B12:$B300,AQ12:AQ300,"&gt;="&amp;AQ2,AQ12:AQ300,"&lt;="&amp;AQ3))</f>
        <v>6385.5485636114909</v>
      </c>
    </row>
    <row r="6" spans="1:43" x14ac:dyDescent="0.25">
      <c r="A6" s="980"/>
      <c r="C6" s="358" t="s">
        <v>356</v>
      </c>
      <c r="E6" s="362">
        <f ca="1">IF(COUNT(E12:E300)=0,"-",SUMIFS(E12:E300, E12:E300, "&gt;="&amp;E2,E12:E300,"&lt;="&amp;E3)/($A$1-COUNTIF(E12:E300,"&lt;"&amp;E$2)-COUNTIF(E12:E300,"&gt;"&amp;E$3)))</f>
        <v>4002.216464855228</v>
      </c>
      <c r="G6" s="362">
        <f ca="1">IF(COUNT(G12:G300)=0,"-",SUMIFS(G12:G300, G12:G300, "&gt;="&amp;G2,G12:G300,"&lt;="&amp;G3)/($A$1-COUNTIF(G12:G300,"&lt;"&amp;G$2)-COUNTIF(G12:G300,"&gt;"&amp;G$3)))</f>
        <v>4427.4756691053062</v>
      </c>
      <c r="I6" s="362" t="str">
        <f>IF(COUNT(I12:I300)=0,"-",SUMIFS(I12:I300, I12:I300, "&gt;="&amp;I2,I12:I300,"&lt;="&amp;I3)/($A$1-COUNTIF(I12:I300,"&lt;"&amp;I$2)-COUNTIF(I12:I300,"&gt;"&amp;I$3)))</f>
        <v>-</v>
      </c>
      <c r="K6" s="362" t="str">
        <f>IF(COUNT(K12:K300)=0,"-",SUMIFS(K12:K300, K12:K300, "&gt;="&amp;K2,K12:K300,"&lt;="&amp;K3)/($A$1-COUNTIF(K12:K300,"&lt;"&amp;K$2)-COUNTIF(K12:K300,"&gt;"&amp;K$3)))</f>
        <v>-</v>
      </c>
      <c r="M6" s="362" t="str">
        <f>IF(COUNT(M12:M300)=0,"-",SUMIFS(M12:M300, M12:M300, "&gt;="&amp;M2,M12:M300,"&lt;="&amp;M3)/($A$1-COUNTIF(M12:M300,"&lt;"&amp;M$2)-COUNTIF(M12:M300,"&gt;"&amp;M$3)))</f>
        <v>-</v>
      </c>
      <c r="O6" s="362">
        <f ca="1">IF(COUNT(O12:O300)=0,"-",SUMIFS(O12:O300, O12:O300, "&gt;="&amp;O2,O12:O300,"&lt;="&amp;O3)/($A$1-COUNTIF(O12:O300,"&lt;"&amp;O$2)-COUNTIF(O12:O300,"&gt;"&amp;O$3)))</f>
        <v>1804.9998182690645</v>
      </c>
      <c r="Q6" s="362">
        <f ca="1">IF(COUNT(Q12:Q300)=0,"-",SUMIFS(Q12:Q300, Q12:Q300, "&gt;="&amp;Q2,Q12:Q300,"&lt;="&amp;Q3)/($A$1-COUNTIF(Q12:Q300,"&lt;"&amp;Q$2)-COUNTIF(Q12:Q300,"&gt;"&amp;Q$3)))</f>
        <v>72.678437062763749</v>
      </c>
      <c r="S6" s="362">
        <f ca="1">IF(COUNT(S12:S300)=0,"-",SUMIFS(S12:S300, S12:S300, "&gt;="&amp;S2,S12:S300,"&lt;="&amp;S3)/($A$1-COUNTIF(S12:S300,"&lt;"&amp;S$2)-COUNTIF(S12:S300,"&gt;"&amp;S$3)))</f>
        <v>21.2985250178222</v>
      </c>
      <c r="U6" s="362">
        <f ca="1">IF(COUNT(U12:U300)=0,"-",SUMIFS(U12:U300, U12:U300, "&gt;="&amp;U2,U12:U300,"&lt;="&amp;U3)/($A$1-COUNTIF(U12:U300,"&lt;"&amp;U$2)-COUNTIF(U12:U300,"&gt;"&amp;U$3)))</f>
        <v>5.9585492227979273</v>
      </c>
      <c r="W6" s="362">
        <f ca="1">IF(COUNT(W12:W300)=0,"-",SUMIFS(W12:W300, W12:W300, "&gt;="&amp;W2,W12:W300,"&lt;="&amp;W3)/($A$1-COUNTIF(W12:W300,"&lt;"&amp;W$2)-COUNTIF(W12:W300,"&gt;"&amp;W$3)))</f>
        <v>9.5785440613026823E-2</v>
      </c>
      <c r="Y6" s="362" t="str">
        <f>IF(COUNT(Y12:Y300)=0,"-",SUMIFS(Y12:Y300, Y12:Y300, "&gt;="&amp;Y2,Y12:Y300,"&lt;="&amp;Y3)/($A$1-COUNTIF(Y12:Y300,"&lt;"&amp;Y$2)-COUNTIF(Y12:Y300,"&gt;"&amp;Y$3)))</f>
        <v>-</v>
      </c>
      <c r="AA6" s="362" t="str">
        <f>IF(COUNT(AA12:AA300)=0,"-",SUMIFS(AA12:AA300, AA12:AA300, "&gt;="&amp;AA2,AA12:AA300,"&lt;="&amp;AA3)/($A$1-COUNTIF(AA12:AA300,"&lt;"&amp;AA$2)-COUNTIF(AA12:AA300,"&gt;"&amp;AA$3)))</f>
        <v>-</v>
      </c>
      <c r="AC6" s="362">
        <f ca="1">IF(COUNT(AC12:AC300)=0,"-",SUMIFS(AC12:AC300, AC12:AC300, "&gt;="&amp;AC2,AC12:AC300,"&lt;="&amp;AC3)/($A$1-COUNTIF(AC12:AC300,"&lt;"&amp;AC$2)-COUNTIF(AC12:AC300,"&gt;"&amp;AC$3)))</f>
        <v>1449.3186619718308</v>
      </c>
      <c r="AE6" s="362">
        <f ca="1">IF(COUNT(AE12:AE300)=0,"-",SUMIFS(AE12:AE300, AE12:AE300, "&gt;="&amp;AE2,AE12:AE300,"&lt;="&amp;AE3)/($A$1-COUNTIF(AE12:AE300,"&lt;"&amp;AE$2)-COUNTIF(AE12:AE300,"&gt;"&amp;AE$3)))</f>
        <v>688.03308090872861</v>
      </c>
      <c r="AG6" s="362" t="str">
        <f>IF(COUNT(AG12:AG300)=0,"-",SUMIFS(AG12:AG300, AG12:AG300, "&gt;="&amp;AG2,AG12:AG300,"&lt;="&amp;AG3)/($A$1-COUNTIF(AG12:AG300,"&lt;"&amp;AG$2)-COUNTIF(AG12:AG300,"&gt;"&amp;AG$3)))</f>
        <v>-</v>
      </c>
      <c r="AI6" s="362" t="str">
        <f>IF(COUNT(AI12:AI300)=0,"-",SUMIFS(AI12:AI300, AI12:AI300, "&gt;="&amp;AI2,AI12:AI300,"&lt;="&amp;AI3)/($A$1-COUNTIF(AI12:AI300,"&lt;"&amp;AI$2)-COUNTIF(AI12:AI300,"&gt;"&amp;AI$3)))</f>
        <v>-</v>
      </c>
      <c r="AK6" s="362">
        <f ca="1">IF(COUNT(AK12:AK300)=0,"-",SUMIFS(AK12:AK300, AK12:AK300, "&gt;="&amp;AK2,AK12:AK300,"&lt;="&amp;AK3)/($A$1-COUNTIF(AK12:AK300,"&lt;"&amp;AK$2)-COUNTIF(AK12:AK300,"&gt;"&amp;AK$3)))</f>
        <v>1164.7658188929438</v>
      </c>
      <c r="AM6" s="362" t="str">
        <f>IF(COUNT(AM12:AM300)=0,"-",SUMIFS(AM12:AM300, AM12:AM300, "&gt;="&amp;AM2,AM12:AM300,"&lt;="&amp;AM3)/($A$1-COUNTIF(AM12:AM300,"&lt;"&amp;AM$2)-COUNTIF(AM12:AM300,"&gt;"&amp;AM$3)))</f>
        <v>-</v>
      </c>
      <c r="AO6" s="362">
        <f ca="1">IF(COUNT(AO12:AO300)=0,"-",SUMIFS(AO12:AO300, AO12:AO300, "&gt;="&amp;AO2,AO12:AO300,"&lt;="&amp;AO3)/($A$1-COUNTIF(AO12:AO300,"&lt;"&amp;AO$2)-COUNTIF(AO12:AO300,"&gt;"&amp;AO$3)))</f>
        <v>77.261904761904759</v>
      </c>
      <c r="AQ6" s="362">
        <f ca="1">IF(COUNT(AQ12:AQ300)=0,"-",SUMIFS(AQ12:AQ300, AQ12:AQ300, "&gt;="&amp;AQ2,AQ12:AQ300,"&lt;="&amp;AQ3)/($A$1-COUNTIF(AQ12:AQ300,"&lt;"&amp;AQ$2)-COUNTIF(AQ12:AQ300,"&gt;"&amp;AQ$3)))</f>
        <v>5531.1268475273346</v>
      </c>
    </row>
    <row r="9" spans="1:43" x14ac:dyDescent="0.25">
      <c r="D9" s="363" t="s">
        <v>286</v>
      </c>
      <c r="E9" s="364"/>
      <c r="F9" s="363" t="s">
        <v>287</v>
      </c>
      <c r="G9" s="364"/>
      <c r="H9" s="363" t="s">
        <v>288</v>
      </c>
      <c r="I9" s="364"/>
      <c r="J9" s="363" t="s">
        <v>289</v>
      </c>
      <c r="K9" s="364"/>
      <c r="L9" s="363" t="s">
        <v>290</v>
      </c>
      <c r="M9" s="364"/>
      <c r="N9" s="363" t="s">
        <v>291</v>
      </c>
      <c r="O9" s="364"/>
      <c r="P9" s="363" t="s">
        <v>292</v>
      </c>
      <c r="Q9" s="364"/>
      <c r="R9" s="363" t="s">
        <v>293</v>
      </c>
      <c r="S9" s="364"/>
      <c r="T9" s="363" t="s">
        <v>294</v>
      </c>
      <c r="U9" s="364"/>
      <c r="V9" s="363" t="s">
        <v>295</v>
      </c>
      <c r="W9" s="364"/>
      <c r="X9" s="363" t="s">
        <v>296</v>
      </c>
      <c r="Y9" s="364"/>
      <c r="Z9" s="363" t="s">
        <v>297</v>
      </c>
      <c r="AA9" s="364"/>
      <c r="AB9" s="363" t="s">
        <v>298</v>
      </c>
      <c r="AC9" s="364"/>
      <c r="AD9" s="363" t="s">
        <v>299</v>
      </c>
      <c r="AE9" s="364"/>
      <c r="AF9" s="363" t="s">
        <v>300</v>
      </c>
      <c r="AG9" s="364"/>
      <c r="AH9" s="363" t="s">
        <v>301</v>
      </c>
      <c r="AI9" s="364"/>
      <c r="AJ9" s="363" t="s">
        <v>302</v>
      </c>
      <c r="AK9" s="364"/>
      <c r="AL9" s="363" t="s">
        <v>303</v>
      </c>
      <c r="AM9" s="364"/>
      <c r="AN9" s="363" t="s">
        <v>304</v>
      </c>
      <c r="AO9" s="364"/>
      <c r="AP9" s="363" t="s">
        <v>305</v>
      </c>
      <c r="AQ9" s="364"/>
    </row>
    <row r="10" spans="1:43" ht="75" x14ac:dyDescent="0.25">
      <c r="A10" s="365"/>
      <c r="B10" s="366"/>
      <c r="D10" s="367" t="s">
        <v>306</v>
      </c>
      <c r="E10" s="368" t="str">
        <f>D10&amp;"
per FTE"</f>
        <v>Total Occupancy
per FTE</v>
      </c>
      <c r="F10" s="367" t="s">
        <v>307</v>
      </c>
      <c r="G10" s="368" t="str">
        <f>F10&amp;"
per FTE"</f>
        <v>Direct Care Consultant 201
per FTE</v>
      </c>
      <c r="H10" s="367" t="s">
        <v>308</v>
      </c>
      <c r="I10" s="368" t="str">
        <f>H10&amp;"
per FTE"</f>
        <v>Temporary Help 202
per FTE</v>
      </c>
      <c r="J10" s="367" t="s">
        <v>309</v>
      </c>
      <c r="K10" s="368" t="str">
        <f>J10&amp;"
per FTE"</f>
        <v>Clients and Caregivers Reimb./Stipends 203
per FTE</v>
      </c>
      <c r="L10" s="367" t="s">
        <v>310</v>
      </c>
      <c r="M10" s="368" t="str">
        <f>L10&amp;"
per FTE"</f>
        <v>Subcontracted Direct Care 206
per FTE</v>
      </c>
      <c r="N10" s="367" t="s">
        <v>311</v>
      </c>
      <c r="O10" s="368" t="str">
        <f>N10&amp;"
per FTE"</f>
        <v>Staff Training 204
per FTE</v>
      </c>
      <c r="P10" s="367" t="s">
        <v>312</v>
      </c>
      <c r="Q10" s="368" t="str">
        <f>P10&amp;"
per FTE"</f>
        <v>Staff Mileage / Travel 205
per FTE</v>
      </c>
      <c r="R10" s="367" t="s">
        <v>313</v>
      </c>
      <c r="S10" s="368" t="str">
        <f>R10&amp;"
per FTE"</f>
        <v>Meals 207
per FTE</v>
      </c>
      <c r="T10" s="367" t="s">
        <v>314</v>
      </c>
      <c r="U10" s="368" t="str">
        <f>T10&amp;"
per FTE"</f>
        <v>Client Transportation 208
per FTE</v>
      </c>
      <c r="V10" s="367" t="s">
        <v>315</v>
      </c>
      <c r="W10" s="368" t="str">
        <f>V10&amp;"
per FTE"</f>
        <v>Vehicle Expenses 208
per FTE</v>
      </c>
      <c r="X10" s="367" t="s">
        <v>316</v>
      </c>
      <c r="Y10" s="368" t="str">
        <f>X10&amp;"
per FTE"</f>
        <v>Vehicle Depreciation 208
per FTE</v>
      </c>
      <c r="Z10" s="367" t="s">
        <v>317</v>
      </c>
      <c r="AA10" s="368" t="str">
        <f>Z10&amp;"
per FTE"</f>
        <v>Incidental Medical /Medicine/Pharmacy 209
per FTE</v>
      </c>
      <c r="AB10" s="367" t="s">
        <v>318</v>
      </c>
      <c r="AC10" s="368" t="str">
        <f>AB10&amp;"
per FTE"</f>
        <v>Client Personal Allowances 211
per FTE</v>
      </c>
      <c r="AD10" s="367" t="s">
        <v>319</v>
      </c>
      <c r="AE10" s="368" t="str">
        <f>AD10&amp;"
per FTE"</f>
        <v>Provision Material Goods/Svs./Benefits 212
per FTE</v>
      </c>
      <c r="AF10" s="367" t="s">
        <v>320</v>
      </c>
      <c r="AG10" s="368" t="str">
        <f>AF10&amp;"
per FTE"</f>
        <v>Direct Client Wages 214
per FTE</v>
      </c>
      <c r="AH10" s="367" t="s">
        <v>321</v>
      </c>
      <c r="AI10" s="368" t="str">
        <f>AH10&amp;"
per FTE"</f>
        <v>Other Commercial Prod. &amp; Svs. 214
per FTE</v>
      </c>
      <c r="AJ10" s="367" t="s">
        <v>322</v>
      </c>
      <c r="AK10" s="368" t="str">
        <f>AJ10&amp;"
per FTE"</f>
        <v>Program Supplies &amp; Materials 215
per FTE</v>
      </c>
      <c r="AL10" s="367" t="s">
        <v>323</v>
      </c>
      <c r="AM10" s="368" t="str">
        <f>AL10&amp;"
per FTE"</f>
        <v>Non Charitable Expenses
per FTE</v>
      </c>
      <c r="AN10" s="367" t="s">
        <v>324</v>
      </c>
      <c r="AO10" s="368" t="str">
        <f>AN10&amp;"
per FTE"</f>
        <v>Other Expense
per FTE</v>
      </c>
      <c r="AP10" s="367" t="s">
        <v>325</v>
      </c>
      <c r="AQ10" s="368" t="str">
        <f>AP10&amp;"
per FTE"</f>
        <v>Total Other Program Expense
per FTE</v>
      </c>
    </row>
    <row r="11" spans="1:43" x14ac:dyDescent="0.25">
      <c r="A11" s="363" t="s">
        <v>326</v>
      </c>
      <c r="B11" s="369" t="s">
        <v>327</v>
      </c>
      <c r="D11" s="363" t="s">
        <v>328</v>
      </c>
      <c r="E11" s="364"/>
      <c r="F11" s="363" t="s">
        <v>328</v>
      </c>
      <c r="G11" s="364"/>
      <c r="H11" s="363" t="s">
        <v>328</v>
      </c>
      <c r="I11" s="364"/>
      <c r="J11" s="363" t="s">
        <v>328</v>
      </c>
      <c r="K11" s="364"/>
      <c r="L11" s="363" t="s">
        <v>328</v>
      </c>
      <c r="M11" s="364"/>
      <c r="N11" s="363" t="s">
        <v>328</v>
      </c>
      <c r="O11" s="364"/>
      <c r="P11" s="363" t="s">
        <v>328</v>
      </c>
      <c r="Q11" s="364"/>
      <c r="R11" s="363" t="s">
        <v>328</v>
      </c>
      <c r="S11" s="364"/>
      <c r="T11" s="363" t="s">
        <v>328</v>
      </c>
      <c r="U11" s="364"/>
      <c r="V11" s="363" t="s">
        <v>328</v>
      </c>
      <c r="W11" s="364"/>
      <c r="X11" s="363" t="s">
        <v>328</v>
      </c>
      <c r="Y11" s="364"/>
      <c r="Z11" s="363" t="s">
        <v>328</v>
      </c>
      <c r="AA11" s="364"/>
      <c r="AB11" s="363" t="s">
        <v>328</v>
      </c>
      <c r="AC11" s="364"/>
      <c r="AD11" s="363" t="s">
        <v>328</v>
      </c>
      <c r="AE11" s="364"/>
      <c r="AF11" s="363" t="s">
        <v>328</v>
      </c>
      <c r="AG11" s="364"/>
      <c r="AH11" s="363" t="s">
        <v>328</v>
      </c>
      <c r="AI11" s="364"/>
      <c r="AJ11" s="363" t="s">
        <v>328</v>
      </c>
      <c r="AK11" s="364"/>
      <c r="AL11" s="363" t="s">
        <v>328</v>
      </c>
      <c r="AM11" s="364"/>
      <c r="AN11" s="363" t="s">
        <v>328</v>
      </c>
      <c r="AO11" s="364"/>
      <c r="AP11" s="363" t="s">
        <v>328</v>
      </c>
      <c r="AQ11" s="364"/>
    </row>
    <row r="12" spans="1:43" x14ac:dyDescent="0.25">
      <c r="A12" s="363" t="s">
        <v>329</v>
      </c>
      <c r="B12" s="369">
        <v>1.05</v>
      </c>
      <c r="D12" s="370">
        <v>5378</v>
      </c>
      <c r="E12" s="371">
        <f>IF(OR($B12=0,D12=0),"",D12/$B12)</f>
        <v>5121.9047619047615</v>
      </c>
      <c r="F12" s="372"/>
      <c r="G12" s="371" t="str">
        <f>IF(OR($B12=0,F12=0),"",F12/$B12)</f>
        <v/>
      </c>
      <c r="H12" s="370"/>
      <c r="I12" s="371" t="str">
        <f>IF(OR($B12=0,H12=0),"",H12/$B12)</f>
        <v/>
      </c>
      <c r="J12" s="370"/>
      <c r="K12" s="371" t="str">
        <f>IF(OR($B12=0,J12=0),"",J12/$B12)</f>
        <v/>
      </c>
      <c r="L12" s="370"/>
      <c r="M12" s="371" t="str">
        <f>IF(OR($B12=0,L12=0),"",L12/$B12)</f>
        <v/>
      </c>
      <c r="N12" s="370"/>
      <c r="O12" s="371" t="str">
        <f>IF(OR($B12=0,N12=0),"",N12/$B12)</f>
        <v/>
      </c>
      <c r="P12" s="370"/>
      <c r="Q12" s="371" t="str">
        <f>IF(OR($B12=0,P12=0),"",P12/$B12)</f>
        <v/>
      </c>
      <c r="R12" s="370"/>
      <c r="S12" s="371" t="str">
        <f>IF(OR($B12=0,R12=0),"",R12/$B12)</f>
        <v/>
      </c>
      <c r="T12" s="370"/>
      <c r="U12" s="371" t="str">
        <f>IF(OR($B12=0,T12=0),"",T12/$B12)</f>
        <v/>
      </c>
      <c r="V12" s="370"/>
      <c r="W12" s="371" t="str">
        <f>IF(OR($B12=0,V12=0),"",V12/$B12)</f>
        <v/>
      </c>
      <c r="X12" s="370"/>
      <c r="Y12" s="371" t="str">
        <f>IF(OR($B12=0,X12=0),"",X12/$B12)</f>
        <v/>
      </c>
      <c r="Z12" s="370"/>
      <c r="AA12" s="371" t="str">
        <f>IF(OR($B12=0,Z12=0),"",Z12/$B12)</f>
        <v/>
      </c>
      <c r="AB12" s="370"/>
      <c r="AC12" s="371" t="str">
        <f>IF(OR($B12=0,AB12=0),"",AB12/$B12)</f>
        <v/>
      </c>
      <c r="AD12" s="370"/>
      <c r="AE12" s="371" t="str">
        <f>IF(OR($B12=0,AD12=0),"",AD12/$B12)</f>
        <v/>
      </c>
      <c r="AF12" s="370"/>
      <c r="AG12" s="371" t="str">
        <f>IF(OR($B12=0,AF12=0),"",AF12/$B12)</f>
        <v/>
      </c>
      <c r="AH12" s="370"/>
      <c r="AI12" s="371" t="str">
        <f>IF(OR($B12=0,AH12=0),"",AH12/$B12)</f>
        <v/>
      </c>
      <c r="AJ12" s="370"/>
      <c r="AK12" s="371" t="str">
        <f>IF(OR($B12=0,AJ12=0),"",AJ12/$B12)</f>
        <v/>
      </c>
      <c r="AL12" s="370"/>
      <c r="AM12" s="371" t="str">
        <f>IF(OR($B12=0,AL12=0),"",AL12/$B12)</f>
        <v/>
      </c>
      <c r="AN12" s="370">
        <v>649</v>
      </c>
      <c r="AO12" s="371">
        <f>IF(OR($B12=0,AN12=0),"",AN12/$B12)</f>
        <v>618.09523809523807</v>
      </c>
      <c r="AP12" s="370">
        <v>649</v>
      </c>
      <c r="AQ12" s="371">
        <f>IF(OR($B12=0,AP12=0),"",AP12/$B12)</f>
        <v>618.09523809523807</v>
      </c>
    </row>
    <row r="13" spans="1:43" x14ac:dyDescent="0.25">
      <c r="A13" s="363" t="s">
        <v>482</v>
      </c>
      <c r="B13" s="369">
        <v>1.93</v>
      </c>
      <c r="D13" s="370">
        <v>4958</v>
      </c>
      <c r="E13" s="371">
        <f t="shared" ref="E13:G76" si="0">IF(OR($B13=0,D13=0),"",D13/$B13)</f>
        <v>2568.9119170984459</v>
      </c>
      <c r="F13" s="370">
        <v>65505</v>
      </c>
      <c r="G13" s="371">
        <f t="shared" si="0"/>
        <v>33940.414507772024</v>
      </c>
      <c r="H13" s="370"/>
      <c r="I13" s="371" t="str">
        <f t="shared" ref="I13:I76" si="1">IF(OR($B13=0,H13=0),"",H13/$B13)</f>
        <v/>
      </c>
      <c r="J13" s="370"/>
      <c r="K13" s="371" t="str">
        <f t="shared" ref="K13:K76" si="2">IF(OR($B13=0,J13=0),"",J13/$B13)</f>
        <v/>
      </c>
      <c r="L13" s="370"/>
      <c r="M13" s="371" t="str">
        <f t="shared" ref="M13:M76" si="3">IF(OR($B13=0,L13=0),"",L13/$B13)</f>
        <v/>
      </c>
      <c r="N13" s="370">
        <v>107</v>
      </c>
      <c r="O13" s="371">
        <f t="shared" ref="O13:O76" si="4">IF(OR($B13=0,N13=0),"",N13/$B13)</f>
        <v>55.440414507772026</v>
      </c>
      <c r="P13" s="370">
        <v>411</v>
      </c>
      <c r="Q13" s="371">
        <f t="shared" ref="Q13:Q76" si="5">IF(OR($B13=0,P13=0),"",P13/$B13)</f>
        <v>212.95336787564767</v>
      </c>
      <c r="R13" s="370"/>
      <c r="S13" s="371" t="str">
        <f t="shared" ref="S13:S76" si="6">IF(OR($B13=0,R13=0),"",R13/$B13)</f>
        <v/>
      </c>
      <c r="T13" s="370">
        <v>92</v>
      </c>
      <c r="U13" s="371">
        <f t="shared" ref="U13:U76" si="7">IF(OR($B13=0,T13=0),"",T13/$B13)</f>
        <v>47.668393782383419</v>
      </c>
      <c r="V13" s="370"/>
      <c r="W13" s="371" t="str">
        <f t="shared" ref="W13:W76" si="8">IF(OR($B13=0,V13=0),"",V13/$B13)</f>
        <v/>
      </c>
      <c r="X13" s="370"/>
      <c r="Y13" s="371" t="str">
        <f t="shared" ref="Y13:Y76" si="9">IF(OR($B13=0,X13=0),"",X13/$B13)</f>
        <v/>
      </c>
      <c r="Z13" s="370"/>
      <c r="AA13" s="371" t="str">
        <f t="shared" ref="AA13:AA76" si="10">IF(OR($B13=0,Z13=0),"",Z13/$B13)</f>
        <v/>
      </c>
      <c r="AB13" s="370"/>
      <c r="AC13" s="371" t="str">
        <f t="shared" ref="AC13:AC76" si="11">IF(OR($B13=0,AB13=0),"",AB13/$B13)</f>
        <v/>
      </c>
      <c r="AD13" s="370">
        <v>6873</v>
      </c>
      <c r="AE13" s="371">
        <f t="shared" ref="AE13:AE76" si="12">IF(OR($B13=0,AD13=0),"",AD13/$B13)</f>
        <v>3561.1398963730571</v>
      </c>
      <c r="AF13" s="370"/>
      <c r="AG13" s="371" t="str">
        <f t="shared" ref="AG13:AG76" si="13">IF(OR($B13=0,AF13=0),"",AF13/$B13)</f>
        <v/>
      </c>
      <c r="AH13" s="370"/>
      <c r="AI13" s="371" t="str">
        <f t="shared" ref="AI13:AI76" si="14">IF(OR($B13=0,AH13=0),"",AH13/$B13)</f>
        <v/>
      </c>
      <c r="AJ13" s="370">
        <v>2238</v>
      </c>
      <c r="AK13" s="371">
        <f t="shared" ref="AK13:AK76" si="15">IF(OR($B13=0,AJ13=0),"",AJ13/$B13)</f>
        <v>1159.5854922279793</v>
      </c>
      <c r="AL13" s="370"/>
      <c r="AM13" s="371" t="str">
        <f t="shared" ref="AM13:AM76" si="16">IF(OR($B13=0,AL13=0),"",AL13/$B13)</f>
        <v/>
      </c>
      <c r="AN13" s="370"/>
      <c r="AO13" s="371" t="str">
        <f t="shared" ref="AO13:AO76" si="17">IF(OR($B13=0,AN13=0),"",AN13/$B13)</f>
        <v/>
      </c>
      <c r="AP13" s="370">
        <v>75226</v>
      </c>
      <c r="AQ13" s="371">
        <f t="shared" ref="AQ13:AQ76" si="18">IF(OR($B13=0,AP13=0),"",AP13/$B13)</f>
        <v>38977.202072538865</v>
      </c>
    </row>
    <row r="14" spans="1:43" x14ac:dyDescent="0.25">
      <c r="A14" s="373"/>
      <c r="D14" s="374"/>
      <c r="E14" s="371" t="str">
        <f t="shared" si="0"/>
        <v/>
      </c>
      <c r="F14" s="374"/>
      <c r="G14" s="371" t="str">
        <f t="shared" si="0"/>
        <v/>
      </c>
      <c r="H14" s="374"/>
      <c r="I14" s="371" t="str">
        <f t="shared" si="1"/>
        <v/>
      </c>
      <c r="J14" s="374"/>
      <c r="K14" s="371" t="str">
        <f t="shared" si="2"/>
        <v/>
      </c>
      <c r="L14" s="374"/>
      <c r="M14" s="371" t="str">
        <f t="shared" si="3"/>
        <v/>
      </c>
      <c r="N14" s="374"/>
      <c r="O14" s="371" t="str">
        <f t="shared" si="4"/>
        <v/>
      </c>
      <c r="P14" s="374"/>
      <c r="Q14" s="371" t="str">
        <f t="shared" si="5"/>
        <v/>
      </c>
      <c r="R14" s="374"/>
      <c r="S14" s="371" t="str">
        <f t="shared" si="6"/>
        <v/>
      </c>
      <c r="T14" s="374"/>
      <c r="U14" s="371" t="str">
        <f t="shared" si="7"/>
        <v/>
      </c>
      <c r="V14" s="374"/>
      <c r="W14" s="371" t="str">
        <f t="shared" si="8"/>
        <v/>
      </c>
      <c r="X14" s="374"/>
      <c r="Y14" s="371" t="str">
        <f t="shared" si="9"/>
        <v/>
      </c>
      <c r="Z14" s="374"/>
      <c r="AA14" s="371" t="str">
        <f t="shared" si="10"/>
        <v/>
      </c>
      <c r="AB14" s="374"/>
      <c r="AC14" s="371" t="str">
        <f t="shared" si="11"/>
        <v/>
      </c>
      <c r="AD14" s="374">
        <v>16939</v>
      </c>
      <c r="AE14" s="371" t="str">
        <f t="shared" si="12"/>
        <v/>
      </c>
      <c r="AF14" s="374"/>
      <c r="AG14" s="371" t="str">
        <f t="shared" si="13"/>
        <v/>
      </c>
      <c r="AH14" s="374"/>
      <c r="AI14" s="371" t="str">
        <f t="shared" si="14"/>
        <v/>
      </c>
      <c r="AJ14" s="374"/>
      <c r="AK14" s="371" t="str">
        <f t="shared" si="15"/>
        <v/>
      </c>
      <c r="AL14" s="374"/>
      <c r="AM14" s="371" t="str">
        <f t="shared" si="16"/>
        <v/>
      </c>
      <c r="AN14" s="374"/>
      <c r="AO14" s="371" t="str">
        <f t="shared" si="17"/>
        <v/>
      </c>
      <c r="AP14" s="374">
        <v>16939</v>
      </c>
      <c r="AQ14" s="371" t="str">
        <f t="shared" si="18"/>
        <v/>
      </c>
    </row>
    <row r="15" spans="1:43" x14ac:dyDescent="0.25">
      <c r="A15" s="363" t="s">
        <v>330</v>
      </c>
      <c r="B15" s="369">
        <v>1.92</v>
      </c>
      <c r="D15" s="370"/>
      <c r="E15" s="371" t="str">
        <f t="shared" si="0"/>
        <v/>
      </c>
      <c r="F15" s="370"/>
      <c r="G15" s="371" t="str">
        <f t="shared" si="0"/>
        <v/>
      </c>
      <c r="H15" s="370"/>
      <c r="I15" s="371" t="str">
        <f t="shared" si="1"/>
        <v/>
      </c>
      <c r="J15" s="370"/>
      <c r="K15" s="371" t="str">
        <f t="shared" si="2"/>
        <v/>
      </c>
      <c r="L15" s="370"/>
      <c r="M15" s="371" t="str">
        <f t="shared" si="3"/>
        <v/>
      </c>
      <c r="N15" s="370">
        <v>5999.98</v>
      </c>
      <c r="O15" s="371">
        <f t="shared" si="4"/>
        <v>3124.989583333333</v>
      </c>
      <c r="P15" s="370">
        <v>217.73</v>
      </c>
      <c r="Q15" s="371">
        <f t="shared" si="5"/>
        <v>113.40104166666667</v>
      </c>
      <c r="R15" s="370"/>
      <c r="S15" s="371" t="str">
        <f t="shared" si="6"/>
        <v/>
      </c>
      <c r="T15" s="370"/>
      <c r="U15" s="371" t="str">
        <f t="shared" si="7"/>
        <v/>
      </c>
      <c r="V15" s="370"/>
      <c r="W15" s="371" t="str">
        <f t="shared" si="8"/>
        <v/>
      </c>
      <c r="X15" s="370"/>
      <c r="Y15" s="371" t="str">
        <f t="shared" si="9"/>
        <v/>
      </c>
      <c r="Z15" s="370"/>
      <c r="AA15" s="371" t="str">
        <f t="shared" si="10"/>
        <v/>
      </c>
      <c r="AB15" s="370"/>
      <c r="AC15" s="371" t="str">
        <f t="shared" si="11"/>
        <v/>
      </c>
      <c r="AD15" s="370"/>
      <c r="AE15" s="371" t="str">
        <f t="shared" si="12"/>
        <v/>
      </c>
      <c r="AF15" s="370"/>
      <c r="AG15" s="371" t="str">
        <f t="shared" si="13"/>
        <v/>
      </c>
      <c r="AH15" s="370"/>
      <c r="AI15" s="371" t="str">
        <f t="shared" si="14"/>
        <v/>
      </c>
      <c r="AJ15" s="370">
        <v>8744.9</v>
      </c>
      <c r="AK15" s="371">
        <f t="shared" si="15"/>
        <v>4554.635416666667</v>
      </c>
      <c r="AL15" s="370"/>
      <c r="AM15" s="371" t="str">
        <f t="shared" si="16"/>
        <v/>
      </c>
      <c r="AN15" s="370"/>
      <c r="AO15" s="371" t="str">
        <f t="shared" si="17"/>
        <v/>
      </c>
      <c r="AP15" s="370">
        <v>14962.61</v>
      </c>
      <c r="AQ15" s="371">
        <f t="shared" si="18"/>
        <v>7793.026041666667</v>
      </c>
    </row>
    <row r="16" spans="1:43" x14ac:dyDescent="0.25">
      <c r="A16" s="363" t="s">
        <v>331</v>
      </c>
      <c r="B16" s="369">
        <v>2.84</v>
      </c>
      <c r="D16" s="370">
        <v>25215.23</v>
      </c>
      <c r="E16" s="371">
        <f t="shared" si="0"/>
        <v>8878.602112676057</v>
      </c>
      <c r="F16" s="370">
        <v>4201.47</v>
      </c>
      <c r="G16" s="371">
        <f t="shared" si="0"/>
        <v>1479.3908450704228</v>
      </c>
      <c r="H16" s="370"/>
      <c r="I16" s="371" t="str">
        <f t="shared" si="1"/>
        <v/>
      </c>
      <c r="J16" s="370"/>
      <c r="K16" s="371" t="str">
        <f t="shared" si="2"/>
        <v/>
      </c>
      <c r="L16" s="370"/>
      <c r="M16" s="371" t="str">
        <f t="shared" si="3"/>
        <v/>
      </c>
      <c r="N16" s="370">
        <v>13550.36</v>
      </c>
      <c r="O16" s="371">
        <f t="shared" si="4"/>
        <v>4771.2535211267614</v>
      </c>
      <c r="P16" s="370">
        <v>18.18</v>
      </c>
      <c r="Q16" s="371">
        <f t="shared" si="5"/>
        <v>6.4014084507042259</v>
      </c>
      <c r="R16" s="370">
        <v>364.66</v>
      </c>
      <c r="S16" s="371">
        <f t="shared" si="6"/>
        <v>128.40140845070425</v>
      </c>
      <c r="T16" s="370"/>
      <c r="U16" s="371" t="str">
        <f t="shared" si="7"/>
        <v/>
      </c>
      <c r="V16" s="370"/>
      <c r="W16" s="371" t="str">
        <f t="shared" si="8"/>
        <v/>
      </c>
      <c r="X16" s="370"/>
      <c r="Y16" s="371" t="str">
        <f t="shared" si="9"/>
        <v/>
      </c>
      <c r="Z16" s="370"/>
      <c r="AA16" s="371" t="str">
        <f t="shared" si="10"/>
        <v/>
      </c>
      <c r="AB16" s="370">
        <v>32928.519999999997</v>
      </c>
      <c r="AC16" s="371">
        <f t="shared" si="11"/>
        <v>11594.549295774646</v>
      </c>
      <c r="AD16" s="370"/>
      <c r="AE16" s="371" t="str">
        <f t="shared" si="12"/>
        <v/>
      </c>
      <c r="AF16" s="370"/>
      <c r="AG16" s="371" t="str">
        <f t="shared" si="13"/>
        <v/>
      </c>
      <c r="AH16" s="370"/>
      <c r="AI16" s="371" t="str">
        <f t="shared" si="14"/>
        <v/>
      </c>
      <c r="AJ16" s="370"/>
      <c r="AK16" s="371" t="str">
        <f t="shared" si="15"/>
        <v/>
      </c>
      <c r="AL16" s="370"/>
      <c r="AM16" s="371" t="str">
        <f t="shared" si="16"/>
        <v/>
      </c>
      <c r="AN16" s="370"/>
      <c r="AO16" s="371" t="str">
        <f t="shared" si="17"/>
        <v/>
      </c>
      <c r="AP16" s="370">
        <v>51063.19</v>
      </c>
      <c r="AQ16" s="371">
        <f t="shared" si="18"/>
        <v>17979.99647887324</v>
      </c>
    </row>
    <row r="17" spans="1:43" x14ac:dyDescent="0.25">
      <c r="A17" s="363" t="s">
        <v>333</v>
      </c>
      <c r="B17" s="369">
        <v>25.09</v>
      </c>
      <c r="D17" s="370">
        <v>181524</v>
      </c>
      <c r="E17" s="371">
        <f t="shared" si="0"/>
        <v>7234.9143084894376</v>
      </c>
      <c r="F17" s="370"/>
      <c r="G17" s="371" t="str">
        <f t="shared" si="0"/>
        <v/>
      </c>
      <c r="H17" s="370"/>
      <c r="I17" s="371" t="str">
        <f t="shared" si="1"/>
        <v/>
      </c>
      <c r="J17" s="370"/>
      <c r="K17" s="371" t="str">
        <f t="shared" si="2"/>
        <v/>
      </c>
      <c r="L17" s="370"/>
      <c r="M17" s="371" t="str">
        <f t="shared" si="3"/>
        <v/>
      </c>
      <c r="N17" s="370">
        <v>90083</v>
      </c>
      <c r="O17" s="371">
        <f t="shared" si="4"/>
        <v>3590.3945795137506</v>
      </c>
      <c r="P17" s="370">
        <v>5374</v>
      </c>
      <c r="Q17" s="371">
        <f t="shared" si="5"/>
        <v>214.18891988840176</v>
      </c>
      <c r="R17" s="370"/>
      <c r="S17" s="371" t="str">
        <f t="shared" si="6"/>
        <v/>
      </c>
      <c r="T17" s="370"/>
      <c r="U17" s="371" t="str">
        <f t="shared" si="7"/>
        <v/>
      </c>
      <c r="V17" s="370"/>
      <c r="W17" s="371" t="str">
        <f t="shared" si="8"/>
        <v/>
      </c>
      <c r="X17" s="370"/>
      <c r="Y17" s="371" t="str">
        <f t="shared" si="9"/>
        <v/>
      </c>
      <c r="Z17" s="370"/>
      <c r="AA17" s="371" t="str">
        <f t="shared" si="10"/>
        <v/>
      </c>
      <c r="AB17" s="370"/>
      <c r="AC17" s="371" t="str">
        <f t="shared" si="11"/>
        <v/>
      </c>
      <c r="AD17" s="370">
        <v>48753</v>
      </c>
      <c r="AE17" s="371">
        <f t="shared" si="12"/>
        <v>1943.1247508967717</v>
      </c>
      <c r="AF17" s="370"/>
      <c r="AG17" s="371" t="str">
        <f t="shared" si="13"/>
        <v/>
      </c>
      <c r="AH17" s="370"/>
      <c r="AI17" s="371" t="str">
        <f t="shared" si="14"/>
        <v/>
      </c>
      <c r="AJ17" s="370">
        <v>4803</v>
      </c>
      <c r="AK17" s="371">
        <f t="shared" si="15"/>
        <v>191.43084894380232</v>
      </c>
      <c r="AL17" s="370"/>
      <c r="AM17" s="371" t="str">
        <f t="shared" si="16"/>
        <v/>
      </c>
      <c r="AN17" s="370"/>
      <c r="AO17" s="371" t="str">
        <f t="shared" si="17"/>
        <v/>
      </c>
      <c r="AP17" s="370">
        <v>149013</v>
      </c>
      <c r="AQ17" s="371">
        <f t="shared" si="18"/>
        <v>5939.1390992427259</v>
      </c>
    </row>
    <row r="18" spans="1:43" x14ac:dyDescent="0.25">
      <c r="A18" s="363" t="s">
        <v>568</v>
      </c>
      <c r="B18" s="369">
        <v>3.04</v>
      </c>
      <c r="D18" s="370">
        <v>15787</v>
      </c>
      <c r="E18" s="371">
        <f t="shared" si="0"/>
        <v>5193.0921052631575</v>
      </c>
      <c r="F18" s="370"/>
      <c r="G18" s="371" t="str">
        <f t="shared" si="0"/>
        <v/>
      </c>
      <c r="H18" s="370"/>
      <c r="I18" s="371" t="str">
        <f t="shared" si="1"/>
        <v/>
      </c>
      <c r="J18" s="370"/>
      <c r="K18" s="371" t="str">
        <f t="shared" si="2"/>
        <v/>
      </c>
      <c r="L18" s="370"/>
      <c r="M18" s="371" t="str">
        <f t="shared" si="3"/>
        <v/>
      </c>
      <c r="N18" s="370">
        <v>1014</v>
      </c>
      <c r="O18" s="371">
        <f t="shared" si="4"/>
        <v>333.55263157894734</v>
      </c>
      <c r="P18" s="370"/>
      <c r="Q18" s="371" t="str">
        <f t="shared" si="5"/>
        <v/>
      </c>
      <c r="R18" s="370">
        <v>10</v>
      </c>
      <c r="S18" s="371">
        <f t="shared" si="6"/>
        <v>3.2894736842105261</v>
      </c>
      <c r="T18" s="370"/>
      <c r="U18" s="371" t="str">
        <f t="shared" si="7"/>
        <v/>
      </c>
      <c r="V18" s="370"/>
      <c r="W18" s="371" t="str">
        <f t="shared" si="8"/>
        <v/>
      </c>
      <c r="X18" s="370"/>
      <c r="Y18" s="371" t="str">
        <f t="shared" si="9"/>
        <v/>
      </c>
      <c r="Z18" s="370"/>
      <c r="AA18" s="371" t="str">
        <f t="shared" si="10"/>
        <v/>
      </c>
      <c r="AB18" s="370"/>
      <c r="AC18" s="371" t="str">
        <f t="shared" si="11"/>
        <v/>
      </c>
      <c r="AD18" s="370"/>
      <c r="AE18" s="371" t="str">
        <f t="shared" si="12"/>
        <v/>
      </c>
      <c r="AF18" s="370"/>
      <c r="AG18" s="371" t="str">
        <f t="shared" si="13"/>
        <v/>
      </c>
      <c r="AH18" s="370"/>
      <c r="AI18" s="371" t="str">
        <f t="shared" si="14"/>
        <v/>
      </c>
      <c r="AJ18" s="370">
        <v>6274</v>
      </c>
      <c r="AK18" s="371">
        <f t="shared" si="15"/>
        <v>2063.8157894736842</v>
      </c>
      <c r="AL18" s="370"/>
      <c r="AM18" s="371" t="str">
        <f t="shared" si="16"/>
        <v/>
      </c>
      <c r="AN18" s="370"/>
      <c r="AO18" s="371" t="str">
        <f t="shared" si="17"/>
        <v/>
      </c>
      <c r="AP18" s="370">
        <v>7298</v>
      </c>
      <c r="AQ18" s="371">
        <f t="shared" si="18"/>
        <v>2400.6578947368421</v>
      </c>
    </row>
    <row r="19" spans="1:43" x14ac:dyDescent="0.25">
      <c r="A19" s="363" t="s">
        <v>335</v>
      </c>
      <c r="B19" s="369">
        <v>2.61</v>
      </c>
      <c r="D19" s="370">
        <v>7883</v>
      </c>
      <c r="E19" s="371">
        <f t="shared" si="0"/>
        <v>3020.306513409962</v>
      </c>
      <c r="F19" s="370"/>
      <c r="G19" s="371" t="str">
        <f t="shared" si="0"/>
        <v/>
      </c>
      <c r="H19" s="370"/>
      <c r="I19" s="371" t="str">
        <f t="shared" si="1"/>
        <v/>
      </c>
      <c r="J19" s="370"/>
      <c r="K19" s="371" t="str">
        <f t="shared" si="2"/>
        <v/>
      </c>
      <c r="L19" s="370"/>
      <c r="M19" s="371" t="str">
        <f t="shared" si="3"/>
        <v/>
      </c>
      <c r="N19" s="370">
        <v>6693</v>
      </c>
      <c r="O19" s="371">
        <f t="shared" si="4"/>
        <v>2564.367816091954</v>
      </c>
      <c r="P19" s="370">
        <v>90</v>
      </c>
      <c r="Q19" s="371">
        <f t="shared" si="5"/>
        <v>34.482758620689658</v>
      </c>
      <c r="R19" s="370">
        <v>101</v>
      </c>
      <c r="S19" s="371">
        <f t="shared" si="6"/>
        <v>38.697318007662837</v>
      </c>
      <c r="T19" s="370"/>
      <c r="U19" s="371" t="str">
        <f t="shared" si="7"/>
        <v/>
      </c>
      <c r="V19" s="370">
        <v>2</v>
      </c>
      <c r="W19" s="371">
        <f t="shared" si="8"/>
        <v>0.76628352490421459</v>
      </c>
      <c r="X19" s="370"/>
      <c r="Y19" s="371" t="str">
        <f t="shared" si="9"/>
        <v/>
      </c>
      <c r="Z19" s="370"/>
      <c r="AA19" s="371" t="str">
        <f t="shared" si="10"/>
        <v/>
      </c>
      <c r="AB19" s="370"/>
      <c r="AC19" s="371" t="str">
        <f t="shared" si="11"/>
        <v/>
      </c>
      <c r="AD19" s="370"/>
      <c r="AE19" s="371" t="str">
        <f t="shared" si="12"/>
        <v/>
      </c>
      <c r="AF19" s="370"/>
      <c r="AG19" s="371" t="str">
        <f t="shared" si="13"/>
        <v/>
      </c>
      <c r="AH19" s="370"/>
      <c r="AI19" s="371" t="str">
        <f t="shared" si="14"/>
        <v/>
      </c>
      <c r="AJ19" s="370">
        <v>3520</v>
      </c>
      <c r="AK19" s="371">
        <f t="shared" si="15"/>
        <v>1348.6590038314177</v>
      </c>
      <c r="AL19" s="370"/>
      <c r="AM19" s="371" t="str">
        <f t="shared" si="16"/>
        <v/>
      </c>
      <c r="AN19" s="370"/>
      <c r="AO19" s="371" t="str">
        <f t="shared" si="17"/>
        <v/>
      </c>
      <c r="AP19" s="370">
        <v>10406</v>
      </c>
      <c r="AQ19" s="371">
        <f t="shared" si="18"/>
        <v>3986.9731800766285</v>
      </c>
    </row>
    <row r="20" spans="1:43" x14ac:dyDescent="0.25">
      <c r="E20" s="371" t="str">
        <f t="shared" si="0"/>
        <v/>
      </c>
      <c r="G20" s="371" t="str">
        <f t="shared" si="0"/>
        <v/>
      </c>
      <c r="I20" s="371" t="str">
        <f t="shared" si="1"/>
        <v/>
      </c>
      <c r="K20" s="371" t="str">
        <f t="shared" si="2"/>
        <v/>
      </c>
      <c r="M20" s="371" t="str">
        <f t="shared" si="3"/>
        <v/>
      </c>
      <c r="O20" s="371" t="str">
        <f t="shared" si="4"/>
        <v/>
      </c>
      <c r="Q20" s="371" t="str">
        <f t="shared" si="5"/>
        <v/>
      </c>
      <c r="S20" s="371" t="str">
        <f t="shared" si="6"/>
        <v/>
      </c>
      <c r="U20" s="371" t="str">
        <f t="shared" si="7"/>
        <v/>
      </c>
      <c r="W20" s="371" t="str">
        <f t="shared" si="8"/>
        <v/>
      </c>
      <c r="Y20" s="371" t="str">
        <f t="shared" si="9"/>
        <v/>
      </c>
      <c r="AA20" s="371" t="str">
        <f t="shared" si="10"/>
        <v/>
      </c>
      <c r="AC20" s="371" t="str">
        <f t="shared" si="11"/>
        <v/>
      </c>
      <c r="AE20" s="371" t="str">
        <f t="shared" si="12"/>
        <v/>
      </c>
      <c r="AG20" s="371" t="str">
        <f t="shared" si="13"/>
        <v/>
      </c>
      <c r="AI20" s="371" t="str">
        <f t="shared" si="14"/>
        <v/>
      </c>
      <c r="AK20" s="371" t="str">
        <f t="shared" si="15"/>
        <v/>
      </c>
      <c r="AM20" s="371" t="str">
        <f t="shared" si="16"/>
        <v/>
      </c>
      <c r="AO20" s="371" t="str">
        <f t="shared" si="17"/>
        <v/>
      </c>
      <c r="AQ20" s="371" t="str">
        <f t="shared" si="18"/>
        <v/>
      </c>
    </row>
    <row r="21" spans="1:43" x14ac:dyDescent="0.25">
      <c r="E21" s="371" t="str">
        <f t="shared" si="0"/>
        <v/>
      </c>
      <c r="G21" s="371" t="str">
        <f t="shared" si="0"/>
        <v/>
      </c>
      <c r="I21" s="371" t="str">
        <f t="shared" si="1"/>
        <v/>
      </c>
      <c r="K21" s="371" t="str">
        <f t="shared" si="2"/>
        <v/>
      </c>
      <c r="M21" s="371" t="str">
        <f t="shared" si="3"/>
        <v/>
      </c>
      <c r="O21" s="371" t="str">
        <f t="shared" si="4"/>
        <v/>
      </c>
      <c r="Q21" s="371" t="str">
        <f t="shared" si="5"/>
        <v/>
      </c>
      <c r="S21" s="371" t="str">
        <f t="shared" si="6"/>
        <v/>
      </c>
      <c r="U21" s="371" t="str">
        <f t="shared" si="7"/>
        <v/>
      </c>
      <c r="W21" s="371" t="str">
        <f t="shared" si="8"/>
        <v/>
      </c>
      <c r="Y21" s="371" t="str">
        <f t="shared" si="9"/>
        <v/>
      </c>
      <c r="AA21" s="371" t="str">
        <f t="shared" si="10"/>
        <v/>
      </c>
      <c r="AC21" s="371" t="str">
        <f t="shared" si="11"/>
        <v/>
      </c>
      <c r="AE21" s="371" t="str">
        <f t="shared" si="12"/>
        <v/>
      </c>
      <c r="AG21" s="371" t="str">
        <f t="shared" si="13"/>
        <v/>
      </c>
      <c r="AI21" s="371" t="str">
        <f t="shared" si="14"/>
        <v/>
      </c>
      <c r="AK21" s="371" t="str">
        <f t="shared" si="15"/>
        <v/>
      </c>
      <c r="AM21" s="371" t="str">
        <f t="shared" si="16"/>
        <v/>
      </c>
      <c r="AO21" s="371" t="str">
        <f t="shared" si="17"/>
        <v/>
      </c>
      <c r="AQ21" s="371" t="str">
        <f t="shared" si="18"/>
        <v/>
      </c>
    </row>
    <row r="22" spans="1:43" x14ac:dyDescent="0.25">
      <c r="E22" s="371" t="str">
        <f t="shared" si="0"/>
        <v/>
      </c>
      <c r="G22" s="371" t="str">
        <f t="shared" si="0"/>
        <v/>
      </c>
      <c r="I22" s="371" t="str">
        <f t="shared" si="1"/>
        <v/>
      </c>
      <c r="K22" s="371" t="str">
        <f t="shared" si="2"/>
        <v/>
      </c>
      <c r="M22" s="371" t="str">
        <f t="shared" si="3"/>
        <v/>
      </c>
      <c r="O22" s="371" t="str">
        <f t="shared" si="4"/>
        <v/>
      </c>
      <c r="Q22" s="371" t="str">
        <f t="shared" si="5"/>
        <v/>
      </c>
      <c r="S22" s="371" t="str">
        <f t="shared" si="6"/>
        <v/>
      </c>
      <c r="U22" s="371" t="str">
        <f t="shared" si="7"/>
        <v/>
      </c>
      <c r="W22" s="371" t="str">
        <f t="shared" si="8"/>
        <v/>
      </c>
      <c r="Y22" s="371" t="str">
        <f t="shared" si="9"/>
        <v/>
      </c>
      <c r="AA22" s="371" t="str">
        <f t="shared" si="10"/>
        <v/>
      </c>
      <c r="AC22" s="371" t="str">
        <f t="shared" si="11"/>
        <v/>
      </c>
      <c r="AE22" s="371" t="str">
        <f t="shared" si="12"/>
        <v/>
      </c>
      <c r="AG22" s="371" t="str">
        <f t="shared" si="13"/>
        <v/>
      </c>
      <c r="AI22" s="371" t="str">
        <f t="shared" si="14"/>
        <v/>
      </c>
      <c r="AK22" s="371" t="str">
        <f t="shared" si="15"/>
        <v/>
      </c>
      <c r="AM22" s="371" t="str">
        <f t="shared" si="16"/>
        <v/>
      </c>
      <c r="AO22" s="371" t="str">
        <f t="shared" si="17"/>
        <v/>
      </c>
      <c r="AQ22" s="371" t="str">
        <f t="shared" si="18"/>
        <v/>
      </c>
    </row>
    <row r="23" spans="1:43" x14ac:dyDescent="0.25">
      <c r="E23" s="371" t="str">
        <f t="shared" si="0"/>
        <v/>
      </c>
      <c r="G23" s="371" t="str">
        <f t="shared" si="0"/>
        <v/>
      </c>
      <c r="I23" s="371" t="str">
        <f t="shared" si="1"/>
        <v/>
      </c>
      <c r="K23" s="371" t="str">
        <f t="shared" si="2"/>
        <v/>
      </c>
      <c r="M23" s="371" t="str">
        <f t="shared" si="3"/>
        <v/>
      </c>
      <c r="O23" s="371" t="str">
        <f t="shared" si="4"/>
        <v/>
      </c>
      <c r="Q23" s="371" t="str">
        <f t="shared" si="5"/>
        <v/>
      </c>
      <c r="S23" s="371" t="str">
        <f t="shared" si="6"/>
        <v/>
      </c>
      <c r="U23" s="371" t="str">
        <f t="shared" si="7"/>
        <v/>
      </c>
      <c r="W23" s="371" t="str">
        <f t="shared" si="8"/>
        <v/>
      </c>
      <c r="Y23" s="371" t="str">
        <f t="shared" si="9"/>
        <v/>
      </c>
      <c r="AA23" s="371" t="str">
        <f t="shared" si="10"/>
        <v/>
      </c>
      <c r="AC23" s="371" t="str">
        <f t="shared" si="11"/>
        <v/>
      </c>
      <c r="AE23" s="371" t="str">
        <f t="shared" si="12"/>
        <v/>
      </c>
      <c r="AG23" s="371" t="str">
        <f t="shared" si="13"/>
        <v/>
      </c>
      <c r="AI23" s="371" t="str">
        <f t="shared" si="14"/>
        <v/>
      </c>
      <c r="AK23" s="371" t="str">
        <f t="shared" si="15"/>
        <v/>
      </c>
      <c r="AM23" s="371" t="str">
        <f t="shared" si="16"/>
        <v/>
      </c>
      <c r="AO23" s="371" t="str">
        <f t="shared" si="17"/>
        <v/>
      </c>
      <c r="AQ23" s="371" t="str">
        <f t="shared" si="18"/>
        <v/>
      </c>
    </row>
    <row r="24" spans="1:43" x14ac:dyDescent="0.25">
      <c r="E24" s="371" t="str">
        <f t="shared" si="0"/>
        <v/>
      </c>
      <c r="G24" s="371" t="str">
        <f t="shared" si="0"/>
        <v/>
      </c>
      <c r="I24" s="371" t="str">
        <f t="shared" si="1"/>
        <v/>
      </c>
      <c r="K24" s="371" t="str">
        <f t="shared" si="2"/>
        <v/>
      </c>
      <c r="M24" s="371" t="str">
        <f t="shared" si="3"/>
        <v/>
      </c>
      <c r="O24" s="371" t="str">
        <f t="shared" si="4"/>
        <v/>
      </c>
      <c r="Q24" s="371" t="str">
        <f t="shared" si="5"/>
        <v/>
      </c>
      <c r="S24" s="371" t="str">
        <f t="shared" si="6"/>
        <v/>
      </c>
      <c r="U24" s="371" t="str">
        <f t="shared" si="7"/>
        <v/>
      </c>
      <c r="W24" s="371" t="str">
        <f t="shared" si="8"/>
        <v/>
      </c>
      <c r="Y24" s="371" t="str">
        <f t="shared" si="9"/>
        <v/>
      </c>
      <c r="AA24" s="371" t="str">
        <f t="shared" si="10"/>
        <v/>
      </c>
      <c r="AC24" s="371" t="str">
        <f t="shared" si="11"/>
        <v/>
      </c>
      <c r="AE24" s="371" t="str">
        <f t="shared" si="12"/>
        <v/>
      </c>
      <c r="AG24" s="371" t="str">
        <f t="shared" si="13"/>
        <v/>
      </c>
      <c r="AI24" s="371" t="str">
        <f t="shared" si="14"/>
        <v/>
      </c>
      <c r="AK24" s="371" t="str">
        <f t="shared" si="15"/>
        <v/>
      </c>
      <c r="AM24" s="371" t="str">
        <f t="shared" si="16"/>
        <v/>
      </c>
      <c r="AO24" s="371" t="str">
        <f t="shared" si="17"/>
        <v/>
      </c>
      <c r="AQ24" s="371" t="str">
        <f t="shared" si="18"/>
        <v/>
      </c>
    </row>
    <row r="25" spans="1:43" x14ac:dyDescent="0.25">
      <c r="E25" s="371" t="str">
        <f t="shared" si="0"/>
        <v/>
      </c>
      <c r="G25" s="371" t="str">
        <f t="shared" si="0"/>
        <v/>
      </c>
      <c r="I25" s="371" t="str">
        <f t="shared" si="1"/>
        <v/>
      </c>
      <c r="K25" s="371" t="str">
        <f t="shared" si="2"/>
        <v/>
      </c>
      <c r="M25" s="371" t="str">
        <f t="shared" si="3"/>
        <v/>
      </c>
      <c r="O25" s="371" t="str">
        <f t="shared" si="4"/>
        <v/>
      </c>
      <c r="Q25" s="371" t="str">
        <f t="shared" si="5"/>
        <v/>
      </c>
      <c r="S25" s="371" t="str">
        <f t="shared" si="6"/>
        <v/>
      </c>
      <c r="U25" s="371" t="str">
        <f t="shared" si="7"/>
        <v/>
      </c>
      <c r="W25" s="371" t="str">
        <f t="shared" si="8"/>
        <v/>
      </c>
      <c r="Y25" s="371" t="str">
        <f t="shared" si="9"/>
        <v/>
      </c>
      <c r="AA25" s="371" t="str">
        <f t="shared" si="10"/>
        <v/>
      </c>
      <c r="AC25" s="371" t="str">
        <f t="shared" si="11"/>
        <v/>
      </c>
      <c r="AE25" s="371" t="str">
        <f t="shared" si="12"/>
        <v/>
      </c>
      <c r="AG25" s="371" t="str">
        <f t="shared" si="13"/>
        <v/>
      </c>
      <c r="AI25" s="371" t="str">
        <f t="shared" si="14"/>
        <v/>
      </c>
      <c r="AK25" s="371" t="str">
        <f t="shared" si="15"/>
        <v/>
      </c>
      <c r="AM25" s="371" t="str">
        <f t="shared" si="16"/>
        <v/>
      </c>
      <c r="AO25" s="371" t="str">
        <f t="shared" si="17"/>
        <v/>
      </c>
      <c r="AQ25" s="371" t="str">
        <f t="shared" si="18"/>
        <v/>
      </c>
    </row>
    <row r="26" spans="1:43" x14ac:dyDescent="0.25">
      <c r="E26" s="371" t="str">
        <f t="shared" si="0"/>
        <v/>
      </c>
      <c r="G26" s="371" t="str">
        <f t="shared" si="0"/>
        <v/>
      </c>
      <c r="I26" s="371" t="str">
        <f t="shared" si="1"/>
        <v/>
      </c>
      <c r="K26" s="371" t="str">
        <f t="shared" si="2"/>
        <v/>
      </c>
      <c r="M26" s="371" t="str">
        <f t="shared" si="3"/>
        <v/>
      </c>
      <c r="O26" s="371" t="str">
        <f t="shared" si="4"/>
        <v/>
      </c>
      <c r="Q26" s="371" t="str">
        <f t="shared" si="5"/>
        <v/>
      </c>
      <c r="S26" s="371" t="str">
        <f t="shared" si="6"/>
        <v/>
      </c>
      <c r="U26" s="371" t="str">
        <f t="shared" si="7"/>
        <v/>
      </c>
      <c r="W26" s="371" t="str">
        <f t="shared" si="8"/>
        <v/>
      </c>
      <c r="Y26" s="371" t="str">
        <f t="shared" si="9"/>
        <v/>
      </c>
      <c r="AA26" s="371" t="str">
        <f t="shared" si="10"/>
        <v/>
      </c>
      <c r="AC26" s="371" t="str">
        <f t="shared" si="11"/>
        <v/>
      </c>
      <c r="AE26" s="371" t="str">
        <f t="shared" si="12"/>
        <v/>
      </c>
      <c r="AG26" s="371" t="str">
        <f t="shared" si="13"/>
        <v/>
      </c>
      <c r="AI26" s="371" t="str">
        <f t="shared" si="14"/>
        <v/>
      </c>
      <c r="AK26" s="371" t="str">
        <f t="shared" si="15"/>
        <v/>
      </c>
      <c r="AM26" s="371" t="str">
        <f t="shared" si="16"/>
        <v/>
      </c>
      <c r="AO26" s="371" t="str">
        <f t="shared" si="17"/>
        <v/>
      </c>
      <c r="AQ26" s="371" t="str">
        <f t="shared" si="18"/>
        <v/>
      </c>
    </row>
    <row r="27" spans="1:43" x14ac:dyDescent="0.25">
      <c r="E27" s="371" t="str">
        <f t="shared" si="0"/>
        <v/>
      </c>
      <c r="G27" s="371" t="str">
        <f t="shared" si="0"/>
        <v/>
      </c>
      <c r="I27" s="371" t="str">
        <f t="shared" si="1"/>
        <v/>
      </c>
      <c r="K27" s="371" t="str">
        <f t="shared" si="2"/>
        <v/>
      </c>
      <c r="M27" s="371" t="str">
        <f t="shared" si="3"/>
        <v/>
      </c>
      <c r="O27" s="371" t="str">
        <f t="shared" si="4"/>
        <v/>
      </c>
      <c r="Q27" s="371" t="str">
        <f t="shared" si="5"/>
        <v/>
      </c>
      <c r="S27" s="371" t="str">
        <f t="shared" si="6"/>
        <v/>
      </c>
      <c r="U27" s="371" t="str">
        <f t="shared" si="7"/>
        <v/>
      </c>
      <c r="W27" s="371" t="str">
        <f t="shared" si="8"/>
        <v/>
      </c>
      <c r="Y27" s="371" t="str">
        <f t="shared" si="9"/>
        <v/>
      </c>
      <c r="AA27" s="371" t="str">
        <f t="shared" si="10"/>
        <v/>
      </c>
      <c r="AC27" s="371" t="str">
        <f t="shared" si="11"/>
        <v/>
      </c>
      <c r="AE27" s="371" t="str">
        <f t="shared" si="12"/>
        <v/>
      </c>
      <c r="AG27" s="371" t="str">
        <f t="shared" si="13"/>
        <v/>
      </c>
      <c r="AI27" s="371" t="str">
        <f t="shared" si="14"/>
        <v/>
      </c>
      <c r="AK27" s="371" t="str">
        <f t="shared" si="15"/>
        <v/>
      </c>
      <c r="AM27" s="371" t="str">
        <f t="shared" si="16"/>
        <v/>
      </c>
      <c r="AO27" s="371" t="str">
        <f t="shared" si="17"/>
        <v/>
      </c>
      <c r="AQ27" s="371" t="str">
        <f t="shared" si="18"/>
        <v/>
      </c>
    </row>
    <row r="28" spans="1:43" x14ac:dyDescent="0.25">
      <c r="E28" s="371" t="str">
        <f t="shared" si="0"/>
        <v/>
      </c>
      <c r="G28" s="371" t="str">
        <f t="shared" si="0"/>
        <v/>
      </c>
      <c r="I28" s="371" t="str">
        <f t="shared" si="1"/>
        <v/>
      </c>
      <c r="K28" s="371" t="str">
        <f t="shared" si="2"/>
        <v/>
      </c>
      <c r="M28" s="371" t="str">
        <f t="shared" si="3"/>
        <v/>
      </c>
      <c r="O28" s="371" t="str">
        <f t="shared" si="4"/>
        <v/>
      </c>
      <c r="Q28" s="371" t="str">
        <f t="shared" si="5"/>
        <v/>
      </c>
      <c r="S28" s="371" t="str">
        <f t="shared" si="6"/>
        <v/>
      </c>
      <c r="U28" s="371" t="str">
        <f t="shared" si="7"/>
        <v/>
      </c>
      <c r="W28" s="371" t="str">
        <f t="shared" si="8"/>
        <v/>
      </c>
      <c r="Y28" s="371" t="str">
        <f t="shared" si="9"/>
        <v/>
      </c>
      <c r="AA28" s="371" t="str">
        <f t="shared" si="10"/>
        <v/>
      </c>
      <c r="AC28" s="371" t="str">
        <f t="shared" si="11"/>
        <v/>
      </c>
      <c r="AE28" s="371" t="str">
        <f t="shared" si="12"/>
        <v/>
      </c>
      <c r="AG28" s="371" t="str">
        <f t="shared" si="13"/>
        <v/>
      </c>
      <c r="AI28" s="371" t="str">
        <f t="shared" si="14"/>
        <v/>
      </c>
      <c r="AK28" s="371" t="str">
        <f t="shared" si="15"/>
        <v/>
      </c>
      <c r="AM28" s="371" t="str">
        <f t="shared" si="16"/>
        <v/>
      </c>
      <c r="AO28" s="371" t="str">
        <f t="shared" si="17"/>
        <v/>
      </c>
      <c r="AQ28" s="371" t="str">
        <f t="shared" si="18"/>
        <v/>
      </c>
    </row>
    <row r="29" spans="1:43" x14ac:dyDescent="0.25">
      <c r="E29" s="371" t="str">
        <f t="shared" si="0"/>
        <v/>
      </c>
      <c r="G29" s="371" t="str">
        <f t="shared" si="0"/>
        <v/>
      </c>
      <c r="I29" s="371" t="str">
        <f t="shared" si="1"/>
        <v/>
      </c>
      <c r="K29" s="371" t="str">
        <f t="shared" si="2"/>
        <v/>
      </c>
      <c r="M29" s="371" t="str">
        <f t="shared" si="3"/>
        <v/>
      </c>
      <c r="O29" s="371" t="str">
        <f t="shared" si="4"/>
        <v/>
      </c>
      <c r="Q29" s="371" t="str">
        <f t="shared" si="5"/>
        <v/>
      </c>
      <c r="S29" s="371" t="str">
        <f t="shared" si="6"/>
        <v/>
      </c>
      <c r="U29" s="371" t="str">
        <f t="shared" si="7"/>
        <v/>
      </c>
      <c r="W29" s="371" t="str">
        <f t="shared" si="8"/>
        <v/>
      </c>
      <c r="Y29" s="371" t="str">
        <f t="shared" si="9"/>
        <v/>
      </c>
      <c r="AA29" s="371" t="str">
        <f t="shared" si="10"/>
        <v/>
      </c>
      <c r="AC29" s="371" t="str">
        <f t="shared" si="11"/>
        <v/>
      </c>
      <c r="AE29" s="371" t="str">
        <f t="shared" si="12"/>
        <v/>
      </c>
      <c r="AG29" s="371" t="str">
        <f t="shared" si="13"/>
        <v/>
      </c>
      <c r="AI29" s="371" t="str">
        <f t="shared" si="14"/>
        <v/>
      </c>
      <c r="AK29" s="371" t="str">
        <f t="shared" si="15"/>
        <v/>
      </c>
      <c r="AM29" s="371" t="str">
        <f t="shared" si="16"/>
        <v/>
      </c>
      <c r="AO29" s="371" t="str">
        <f t="shared" si="17"/>
        <v/>
      </c>
      <c r="AQ29" s="371" t="str">
        <f t="shared" si="18"/>
        <v/>
      </c>
    </row>
    <row r="30" spans="1:43" x14ac:dyDescent="0.25">
      <c r="E30" s="371" t="str">
        <f t="shared" si="0"/>
        <v/>
      </c>
      <c r="G30" s="371" t="str">
        <f t="shared" si="0"/>
        <v/>
      </c>
      <c r="I30" s="371" t="str">
        <f t="shared" si="1"/>
        <v/>
      </c>
      <c r="K30" s="371" t="str">
        <f t="shared" si="2"/>
        <v/>
      </c>
      <c r="M30" s="371" t="str">
        <f t="shared" si="3"/>
        <v/>
      </c>
      <c r="O30" s="371" t="str">
        <f t="shared" si="4"/>
        <v/>
      </c>
      <c r="Q30" s="371" t="str">
        <f t="shared" si="5"/>
        <v/>
      </c>
      <c r="S30" s="371" t="str">
        <f t="shared" si="6"/>
        <v/>
      </c>
      <c r="U30" s="371" t="str">
        <f t="shared" si="7"/>
        <v/>
      </c>
      <c r="W30" s="371" t="str">
        <f t="shared" si="8"/>
        <v/>
      </c>
      <c r="Y30" s="371" t="str">
        <f t="shared" si="9"/>
        <v/>
      </c>
      <c r="AA30" s="371" t="str">
        <f t="shared" si="10"/>
        <v/>
      </c>
      <c r="AC30" s="371" t="str">
        <f t="shared" si="11"/>
        <v/>
      </c>
      <c r="AE30" s="371" t="str">
        <f t="shared" si="12"/>
        <v/>
      </c>
      <c r="AG30" s="371" t="str">
        <f t="shared" si="13"/>
        <v/>
      </c>
      <c r="AI30" s="371" t="str">
        <f t="shared" si="14"/>
        <v/>
      </c>
      <c r="AK30" s="371" t="str">
        <f t="shared" si="15"/>
        <v/>
      </c>
      <c r="AM30" s="371" t="str">
        <f t="shared" si="16"/>
        <v/>
      </c>
      <c r="AO30" s="371" t="str">
        <f t="shared" si="17"/>
        <v/>
      </c>
      <c r="AQ30" s="371" t="str">
        <f t="shared" si="18"/>
        <v/>
      </c>
    </row>
    <row r="31" spans="1:43" x14ac:dyDescent="0.25">
      <c r="E31" s="371" t="str">
        <f t="shared" si="0"/>
        <v/>
      </c>
      <c r="G31" s="371" t="str">
        <f t="shared" si="0"/>
        <v/>
      </c>
      <c r="I31" s="371" t="str">
        <f t="shared" si="1"/>
        <v/>
      </c>
      <c r="K31" s="371" t="str">
        <f t="shared" si="2"/>
        <v/>
      </c>
      <c r="M31" s="371" t="str">
        <f t="shared" si="3"/>
        <v/>
      </c>
      <c r="O31" s="371" t="str">
        <f t="shared" si="4"/>
        <v/>
      </c>
      <c r="Q31" s="371" t="str">
        <f t="shared" si="5"/>
        <v/>
      </c>
      <c r="S31" s="371" t="str">
        <f t="shared" si="6"/>
        <v/>
      </c>
      <c r="U31" s="371" t="str">
        <f t="shared" si="7"/>
        <v/>
      </c>
      <c r="W31" s="371" t="str">
        <f t="shared" si="8"/>
        <v/>
      </c>
      <c r="Y31" s="371" t="str">
        <f t="shared" si="9"/>
        <v/>
      </c>
      <c r="AA31" s="371" t="str">
        <f t="shared" si="10"/>
        <v/>
      </c>
      <c r="AC31" s="371" t="str">
        <f t="shared" si="11"/>
        <v/>
      </c>
      <c r="AE31" s="371" t="str">
        <f t="shared" si="12"/>
        <v/>
      </c>
      <c r="AG31" s="371" t="str">
        <f t="shared" si="13"/>
        <v/>
      </c>
      <c r="AI31" s="371" t="str">
        <f t="shared" si="14"/>
        <v/>
      </c>
      <c r="AK31" s="371" t="str">
        <f t="shared" si="15"/>
        <v/>
      </c>
      <c r="AM31" s="371" t="str">
        <f t="shared" si="16"/>
        <v/>
      </c>
      <c r="AO31" s="371" t="str">
        <f t="shared" si="17"/>
        <v/>
      </c>
      <c r="AQ31" s="371" t="str">
        <f t="shared" si="18"/>
        <v/>
      </c>
    </row>
    <row r="32" spans="1:43" x14ac:dyDescent="0.25">
      <c r="E32" s="371" t="str">
        <f t="shared" si="0"/>
        <v/>
      </c>
      <c r="G32" s="371" t="str">
        <f t="shared" si="0"/>
        <v/>
      </c>
      <c r="I32" s="371" t="str">
        <f t="shared" si="1"/>
        <v/>
      </c>
      <c r="K32" s="371" t="str">
        <f t="shared" si="2"/>
        <v/>
      </c>
      <c r="M32" s="371" t="str">
        <f t="shared" si="3"/>
        <v/>
      </c>
      <c r="O32" s="371" t="str">
        <f t="shared" si="4"/>
        <v/>
      </c>
      <c r="Q32" s="371" t="str">
        <f t="shared" si="5"/>
        <v/>
      </c>
      <c r="S32" s="371" t="str">
        <f t="shared" si="6"/>
        <v/>
      </c>
      <c r="U32" s="371" t="str">
        <f t="shared" si="7"/>
        <v/>
      </c>
      <c r="W32" s="371" t="str">
        <f t="shared" si="8"/>
        <v/>
      </c>
      <c r="Y32" s="371" t="str">
        <f t="shared" si="9"/>
        <v/>
      </c>
      <c r="AA32" s="371" t="str">
        <f t="shared" si="10"/>
        <v/>
      </c>
      <c r="AC32" s="371" t="str">
        <f t="shared" si="11"/>
        <v/>
      </c>
      <c r="AE32" s="371" t="str">
        <f t="shared" si="12"/>
        <v/>
      </c>
      <c r="AG32" s="371" t="str">
        <f t="shared" si="13"/>
        <v/>
      </c>
      <c r="AI32" s="371" t="str">
        <f t="shared" si="14"/>
        <v/>
      </c>
      <c r="AK32" s="371" t="str">
        <f t="shared" si="15"/>
        <v/>
      </c>
      <c r="AM32" s="371" t="str">
        <f t="shared" si="16"/>
        <v/>
      </c>
      <c r="AO32" s="371" t="str">
        <f t="shared" si="17"/>
        <v/>
      </c>
      <c r="AQ32" s="371" t="str">
        <f t="shared" si="18"/>
        <v/>
      </c>
    </row>
    <row r="33" spans="5:43" x14ac:dyDescent="0.25">
      <c r="E33" s="371" t="str">
        <f t="shared" si="0"/>
        <v/>
      </c>
      <c r="G33" s="371" t="str">
        <f t="shared" si="0"/>
        <v/>
      </c>
      <c r="I33" s="371" t="str">
        <f t="shared" si="1"/>
        <v/>
      </c>
      <c r="K33" s="371" t="str">
        <f t="shared" si="2"/>
        <v/>
      </c>
      <c r="M33" s="371" t="str">
        <f t="shared" si="3"/>
        <v/>
      </c>
      <c r="O33" s="371" t="str">
        <f t="shared" si="4"/>
        <v/>
      </c>
      <c r="Q33" s="371" t="str">
        <f t="shared" si="5"/>
        <v/>
      </c>
      <c r="S33" s="371" t="str">
        <f t="shared" si="6"/>
        <v/>
      </c>
      <c r="U33" s="371" t="str">
        <f t="shared" si="7"/>
        <v/>
      </c>
      <c r="W33" s="371" t="str">
        <f t="shared" si="8"/>
        <v/>
      </c>
      <c r="Y33" s="371" t="str">
        <f t="shared" si="9"/>
        <v/>
      </c>
      <c r="AA33" s="371" t="str">
        <f t="shared" si="10"/>
        <v/>
      </c>
      <c r="AC33" s="371" t="str">
        <f t="shared" si="11"/>
        <v/>
      </c>
      <c r="AE33" s="371" t="str">
        <f t="shared" si="12"/>
        <v/>
      </c>
      <c r="AG33" s="371" t="str">
        <f t="shared" si="13"/>
        <v/>
      </c>
      <c r="AI33" s="371" t="str">
        <f t="shared" si="14"/>
        <v/>
      </c>
      <c r="AK33" s="371" t="str">
        <f t="shared" si="15"/>
        <v/>
      </c>
      <c r="AM33" s="371" t="str">
        <f t="shared" si="16"/>
        <v/>
      </c>
      <c r="AO33" s="371" t="str">
        <f t="shared" si="17"/>
        <v/>
      </c>
      <c r="AQ33" s="371" t="str">
        <f t="shared" si="18"/>
        <v/>
      </c>
    </row>
    <row r="34" spans="5:43" x14ac:dyDescent="0.25">
      <c r="E34" s="371" t="str">
        <f t="shared" si="0"/>
        <v/>
      </c>
      <c r="G34" s="371" t="str">
        <f t="shared" si="0"/>
        <v/>
      </c>
      <c r="I34" s="371" t="str">
        <f t="shared" si="1"/>
        <v/>
      </c>
      <c r="K34" s="371" t="str">
        <f t="shared" si="2"/>
        <v/>
      </c>
      <c r="M34" s="371" t="str">
        <f t="shared" si="3"/>
        <v/>
      </c>
      <c r="O34" s="371" t="str">
        <f t="shared" si="4"/>
        <v/>
      </c>
      <c r="Q34" s="371" t="str">
        <f t="shared" si="5"/>
        <v/>
      </c>
      <c r="S34" s="371" t="str">
        <f t="shared" si="6"/>
        <v/>
      </c>
      <c r="U34" s="371" t="str">
        <f t="shared" si="7"/>
        <v/>
      </c>
      <c r="W34" s="371" t="str">
        <f t="shared" si="8"/>
        <v/>
      </c>
      <c r="Y34" s="371" t="str">
        <f t="shared" si="9"/>
        <v/>
      </c>
      <c r="AA34" s="371" t="str">
        <f t="shared" si="10"/>
        <v/>
      </c>
      <c r="AC34" s="371" t="str">
        <f t="shared" si="11"/>
        <v/>
      </c>
      <c r="AE34" s="371" t="str">
        <f t="shared" si="12"/>
        <v/>
      </c>
      <c r="AG34" s="371" t="str">
        <f t="shared" si="13"/>
        <v/>
      </c>
      <c r="AI34" s="371" t="str">
        <f t="shared" si="14"/>
        <v/>
      </c>
      <c r="AK34" s="371" t="str">
        <f t="shared" si="15"/>
        <v/>
      </c>
      <c r="AM34" s="371" t="str">
        <f t="shared" si="16"/>
        <v/>
      </c>
      <c r="AO34" s="371" t="str">
        <f t="shared" si="17"/>
        <v/>
      </c>
      <c r="AQ34" s="371" t="str">
        <f t="shared" si="18"/>
        <v/>
      </c>
    </row>
    <row r="35" spans="5:43" x14ac:dyDescent="0.25">
      <c r="E35" s="371" t="str">
        <f t="shared" si="0"/>
        <v/>
      </c>
      <c r="G35" s="371" t="str">
        <f t="shared" si="0"/>
        <v/>
      </c>
      <c r="I35" s="371" t="str">
        <f t="shared" si="1"/>
        <v/>
      </c>
      <c r="K35" s="371" t="str">
        <f t="shared" si="2"/>
        <v/>
      </c>
      <c r="M35" s="371" t="str">
        <f t="shared" si="3"/>
        <v/>
      </c>
      <c r="O35" s="371" t="str">
        <f t="shared" si="4"/>
        <v/>
      </c>
      <c r="Q35" s="371" t="str">
        <f t="shared" si="5"/>
        <v/>
      </c>
      <c r="S35" s="371" t="str">
        <f t="shared" si="6"/>
        <v/>
      </c>
      <c r="U35" s="371" t="str">
        <f t="shared" si="7"/>
        <v/>
      </c>
      <c r="W35" s="371" t="str">
        <f t="shared" si="8"/>
        <v/>
      </c>
      <c r="Y35" s="371" t="str">
        <f t="shared" si="9"/>
        <v/>
      </c>
      <c r="AA35" s="371" t="str">
        <f t="shared" si="10"/>
        <v/>
      </c>
      <c r="AC35" s="371" t="str">
        <f t="shared" si="11"/>
        <v/>
      </c>
      <c r="AE35" s="371" t="str">
        <f t="shared" si="12"/>
        <v/>
      </c>
      <c r="AG35" s="371" t="str">
        <f t="shared" si="13"/>
        <v/>
      </c>
      <c r="AI35" s="371" t="str">
        <f t="shared" si="14"/>
        <v/>
      </c>
      <c r="AK35" s="371" t="str">
        <f t="shared" si="15"/>
        <v/>
      </c>
      <c r="AM35" s="371" t="str">
        <f t="shared" si="16"/>
        <v/>
      </c>
      <c r="AO35" s="371" t="str">
        <f t="shared" si="17"/>
        <v/>
      </c>
      <c r="AQ35" s="371" t="str">
        <f t="shared" si="18"/>
        <v/>
      </c>
    </row>
    <row r="36" spans="5:43" x14ac:dyDescent="0.25">
      <c r="E36" s="371" t="str">
        <f t="shared" si="0"/>
        <v/>
      </c>
      <c r="G36" s="371" t="str">
        <f t="shared" si="0"/>
        <v/>
      </c>
      <c r="I36" s="371" t="str">
        <f t="shared" si="1"/>
        <v/>
      </c>
      <c r="K36" s="371" t="str">
        <f t="shared" si="2"/>
        <v/>
      </c>
      <c r="M36" s="371" t="str">
        <f t="shared" si="3"/>
        <v/>
      </c>
      <c r="O36" s="371" t="str">
        <f t="shared" si="4"/>
        <v/>
      </c>
      <c r="Q36" s="371" t="str">
        <f t="shared" si="5"/>
        <v/>
      </c>
      <c r="S36" s="371" t="str">
        <f t="shared" si="6"/>
        <v/>
      </c>
      <c r="U36" s="371" t="str">
        <f t="shared" si="7"/>
        <v/>
      </c>
      <c r="W36" s="371" t="str">
        <f t="shared" si="8"/>
        <v/>
      </c>
      <c r="Y36" s="371" t="str">
        <f t="shared" si="9"/>
        <v/>
      </c>
      <c r="AA36" s="371" t="str">
        <f t="shared" si="10"/>
        <v/>
      </c>
      <c r="AC36" s="371" t="str">
        <f t="shared" si="11"/>
        <v/>
      </c>
      <c r="AE36" s="371" t="str">
        <f t="shared" si="12"/>
        <v/>
      </c>
      <c r="AG36" s="371" t="str">
        <f t="shared" si="13"/>
        <v/>
      </c>
      <c r="AI36" s="371" t="str">
        <f t="shared" si="14"/>
        <v/>
      </c>
      <c r="AK36" s="371" t="str">
        <f t="shared" si="15"/>
        <v/>
      </c>
      <c r="AM36" s="371" t="str">
        <f t="shared" si="16"/>
        <v/>
      </c>
      <c r="AO36" s="371" t="str">
        <f t="shared" si="17"/>
        <v/>
      </c>
      <c r="AQ36" s="371" t="str">
        <f t="shared" si="18"/>
        <v/>
      </c>
    </row>
    <row r="37" spans="5:43" x14ac:dyDescent="0.25">
      <c r="E37" s="371" t="str">
        <f t="shared" si="0"/>
        <v/>
      </c>
      <c r="G37" s="371" t="str">
        <f t="shared" si="0"/>
        <v/>
      </c>
      <c r="I37" s="371" t="str">
        <f t="shared" si="1"/>
        <v/>
      </c>
      <c r="K37" s="371" t="str">
        <f t="shared" si="2"/>
        <v/>
      </c>
      <c r="M37" s="371" t="str">
        <f t="shared" si="3"/>
        <v/>
      </c>
      <c r="O37" s="371" t="str">
        <f t="shared" si="4"/>
        <v/>
      </c>
      <c r="Q37" s="371" t="str">
        <f t="shared" si="5"/>
        <v/>
      </c>
      <c r="S37" s="371" t="str">
        <f t="shared" si="6"/>
        <v/>
      </c>
      <c r="U37" s="371" t="str">
        <f t="shared" si="7"/>
        <v/>
      </c>
      <c r="W37" s="371" t="str">
        <f t="shared" si="8"/>
        <v/>
      </c>
      <c r="Y37" s="371" t="str">
        <f t="shared" si="9"/>
        <v/>
      </c>
      <c r="AA37" s="371" t="str">
        <f t="shared" si="10"/>
        <v/>
      </c>
      <c r="AC37" s="371" t="str">
        <f t="shared" si="11"/>
        <v/>
      </c>
      <c r="AE37" s="371" t="str">
        <f t="shared" si="12"/>
        <v/>
      </c>
      <c r="AG37" s="371" t="str">
        <f t="shared" si="13"/>
        <v/>
      </c>
      <c r="AI37" s="371" t="str">
        <f t="shared" si="14"/>
        <v/>
      </c>
      <c r="AK37" s="371" t="str">
        <f t="shared" si="15"/>
        <v/>
      </c>
      <c r="AM37" s="371" t="str">
        <f t="shared" si="16"/>
        <v/>
      </c>
      <c r="AO37" s="371" t="str">
        <f t="shared" si="17"/>
        <v/>
      </c>
      <c r="AQ37" s="371" t="str">
        <f t="shared" si="18"/>
        <v/>
      </c>
    </row>
    <row r="38" spans="5:43" x14ac:dyDescent="0.25">
      <c r="E38" s="371" t="str">
        <f t="shared" si="0"/>
        <v/>
      </c>
      <c r="G38" s="371" t="str">
        <f t="shared" si="0"/>
        <v/>
      </c>
      <c r="I38" s="371" t="str">
        <f t="shared" si="1"/>
        <v/>
      </c>
      <c r="K38" s="371" t="str">
        <f t="shared" si="2"/>
        <v/>
      </c>
      <c r="M38" s="371" t="str">
        <f t="shared" si="3"/>
        <v/>
      </c>
      <c r="O38" s="371" t="str">
        <f t="shared" si="4"/>
        <v/>
      </c>
      <c r="Q38" s="371" t="str">
        <f t="shared" si="5"/>
        <v/>
      </c>
      <c r="S38" s="371" t="str">
        <f t="shared" si="6"/>
        <v/>
      </c>
      <c r="U38" s="371" t="str">
        <f t="shared" si="7"/>
        <v/>
      </c>
      <c r="W38" s="371" t="str">
        <f t="shared" si="8"/>
        <v/>
      </c>
      <c r="Y38" s="371" t="str">
        <f t="shared" si="9"/>
        <v/>
      </c>
      <c r="AA38" s="371" t="str">
        <f t="shared" si="10"/>
        <v/>
      </c>
      <c r="AC38" s="371" t="str">
        <f t="shared" si="11"/>
        <v/>
      </c>
      <c r="AE38" s="371" t="str">
        <f t="shared" si="12"/>
        <v/>
      </c>
      <c r="AG38" s="371" t="str">
        <f t="shared" si="13"/>
        <v/>
      </c>
      <c r="AI38" s="371" t="str">
        <f t="shared" si="14"/>
        <v/>
      </c>
      <c r="AK38" s="371" t="str">
        <f t="shared" si="15"/>
        <v/>
      </c>
      <c r="AM38" s="371" t="str">
        <f t="shared" si="16"/>
        <v/>
      </c>
      <c r="AO38" s="371" t="str">
        <f t="shared" si="17"/>
        <v/>
      </c>
      <c r="AQ38" s="371" t="str">
        <f t="shared" si="18"/>
        <v/>
      </c>
    </row>
    <row r="39" spans="5:43" x14ac:dyDescent="0.25">
      <c r="E39" s="371" t="str">
        <f t="shared" si="0"/>
        <v/>
      </c>
      <c r="G39" s="371" t="str">
        <f t="shared" si="0"/>
        <v/>
      </c>
      <c r="I39" s="371" t="str">
        <f t="shared" si="1"/>
        <v/>
      </c>
      <c r="K39" s="371" t="str">
        <f t="shared" si="2"/>
        <v/>
      </c>
      <c r="M39" s="371" t="str">
        <f t="shared" si="3"/>
        <v/>
      </c>
      <c r="O39" s="371" t="str">
        <f t="shared" si="4"/>
        <v/>
      </c>
      <c r="Q39" s="371" t="str">
        <f t="shared" si="5"/>
        <v/>
      </c>
      <c r="S39" s="371" t="str">
        <f t="shared" si="6"/>
        <v/>
      </c>
      <c r="U39" s="371" t="str">
        <f t="shared" si="7"/>
        <v/>
      </c>
      <c r="W39" s="371" t="str">
        <f t="shared" si="8"/>
        <v/>
      </c>
      <c r="Y39" s="371" t="str">
        <f t="shared" si="9"/>
        <v/>
      </c>
      <c r="AA39" s="371" t="str">
        <f t="shared" si="10"/>
        <v/>
      </c>
      <c r="AC39" s="371" t="str">
        <f t="shared" si="11"/>
        <v/>
      </c>
      <c r="AE39" s="371" t="str">
        <f t="shared" si="12"/>
        <v/>
      </c>
      <c r="AG39" s="371" t="str">
        <f t="shared" si="13"/>
        <v/>
      </c>
      <c r="AI39" s="371" t="str">
        <f t="shared" si="14"/>
        <v/>
      </c>
      <c r="AK39" s="371" t="str">
        <f t="shared" si="15"/>
        <v/>
      </c>
      <c r="AM39" s="371" t="str">
        <f t="shared" si="16"/>
        <v/>
      </c>
      <c r="AO39" s="371" t="str">
        <f t="shared" si="17"/>
        <v/>
      </c>
      <c r="AQ39" s="371" t="str">
        <f t="shared" si="18"/>
        <v/>
      </c>
    </row>
    <row r="40" spans="5:43" x14ac:dyDescent="0.25">
      <c r="E40" s="371" t="str">
        <f t="shared" si="0"/>
        <v/>
      </c>
      <c r="G40" s="371" t="str">
        <f t="shared" si="0"/>
        <v/>
      </c>
      <c r="I40" s="371" t="str">
        <f t="shared" si="1"/>
        <v/>
      </c>
      <c r="K40" s="371" t="str">
        <f t="shared" si="2"/>
        <v/>
      </c>
      <c r="M40" s="371" t="str">
        <f t="shared" si="3"/>
        <v/>
      </c>
      <c r="O40" s="371" t="str">
        <f t="shared" si="4"/>
        <v/>
      </c>
      <c r="Q40" s="371" t="str">
        <f t="shared" si="5"/>
        <v/>
      </c>
      <c r="S40" s="371" t="str">
        <f t="shared" si="6"/>
        <v/>
      </c>
      <c r="U40" s="371" t="str">
        <f t="shared" si="7"/>
        <v/>
      </c>
      <c r="W40" s="371" t="str">
        <f t="shared" si="8"/>
        <v/>
      </c>
      <c r="Y40" s="371" t="str">
        <f t="shared" si="9"/>
        <v/>
      </c>
      <c r="AA40" s="371" t="str">
        <f t="shared" si="10"/>
        <v/>
      </c>
      <c r="AC40" s="371" t="str">
        <f t="shared" si="11"/>
        <v/>
      </c>
      <c r="AE40" s="371" t="str">
        <f t="shared" si="12"/>
        <v/>
      </c>
      <c r="AG40" s="371" t="str">
        <f t="shared" si="13"/>
        <v/>
      </c>
      <c r="AI40" s="371" t="str">
        <f t="shared" si="14"/>
        <v/>
      </c>
      <c r="AK40" s="371" t="str">
        <f t="shared" si="15"/>
        <v/>
      </c>
      <c r="AM40" s="371" t="str">
        <f t="shared" si="16"/>
        <v/>
      </c>
      <c r="AO40" s="371" t="str">
        <f t="shared" si="17"/>
        <v/>
      </c>
      <c r="AQ40" s="371" t="str">
        <f t="shared" si="18"/>
        <v/>
      </c>
    </row>
    <row r="41" spans="5:43" x14ac:dyDescent="0.25">
      <c r="E41" s="371" t="str">
        <f t="shared" si="0"/>
        <v/>
      </c>
      <c r="G41" s="371" t="str">
        <f t="shared" si="0"/>
        <v/>
      </c>
      <c r="I41" s="371" t="str">
        <f t="shared" si="1"/>
        <v/>
      </c>
      <c r="K41" s="371" t="str">
        <f t="shared" si="2"/>
        <v/>
      </c>
      <c r="M41" s="371" t="str">
        <f t="shared" si="3"/>
        <v/>
      </c>
      <c r="O41" s="371" t="str">
        <f t="shared" si="4"/>
        <v/>
      </c>
      <c r="Q41" s="371" t="str">
        <f t="shared" si="5"/>
        <v/>
      </c>
      <c r="S41" s="371" t="str">
        <f t="shared" si="6"/>
        <v/>
      </c>
      <c r="U41" s="371" t="str">
        <f t="shared" si="7"/>
        <v/>
      </c>
      <c r="W41" s="371" t="str">
        <f t="shared" si="8"/>
        <v/>
      </c>
      <c r="Y41" s="371" t="str">
        <f t="shared" si="9"/>
        <v/>
      </c>
      <c r="AA41" s="371" t="str">
        <f t="shared" si="10"/>
        <v/>
      </c>
      <c r="AC41" s="371" t="str">
        <f t="shared" si="11"/>
        <v/>
      </c>
      <c r="AE41" s="371" t="str">
        <f t="shared" si="12"/>
        <v/>
      </c>
      <c r="AG41" s="371" t="str">
        <f t="shared" si="13"/>
        <v/>
      </c>
      <c r="AI41" s="371" t="str">
        <f t="shared" si="14"/>
        <v/>
      </c>
      <c r="AK41" s="371" t="str">
        <f t="shared" si="15"/>
        <v/>
      </c>
      <c r="AM41" s="371" t="str">
        <f t="shared" si="16"/>
        <v/>
      </c>
      <c r="AO41" s="371" t="str">
        <f t="shared" si="17"/>
        <v/>
      </c>
      <c r="AQ41" s="371" t="str">
        <f t="shared" si="18"/>
        <v/>
      </c>
    </row>
    <row r="42" spans="5:43" x14ac:dyDescent="0.25">
      <c r="E42" s="371" t="str">
        <f t="shared" si="0"/>
        <v/>
      </c>
      <c r="G42" s="371" t="str">
        <f t="shared" si="0"/>
        <v/>
      </c>
      <c r="I42" s="371" t="str">
        <f t="shared" si="1"/>
        <v/>
      </c>
      <c r="K42" s="371" t="str">
        <f t="shared" si="2"/>
        <v/>
      </c>
      <c r="M42" s="371" t="str">
        <f t="shared" si="3"/>
        <v/>
      </c>
      <c r="O42" s="371" t="str">
        <f t="shared" si="4"/>
        <v/>
      </c>
      <c r="Q42" s="371" t="str">
        <f t="shared" si="5"/>
        <v/>
      </c>
      <c r="S42" s="371" t="str">
        <f t="shared" si="6"/>
        <v/>
      </c>
      <c r="U42" s="371" t="str">
        <f t="shared" si="7"/>
        <v/>
      </c>
      <c r="W42" s="371" t="str">
        <f t="shared" si="8"/>
        <v/>
      </c>
      <c r="Y42" s="371" t="str">
        <f t="shared" si="9"/>
        <v/>
      </c>
      <c r="AA42" s="371" t="str">
        <f t="shared" si="10"/>
        <v/>
      </c>
      <c r="AC42" s="371" t="str">
        <f t="shared" si="11"/>
        <v/>
      </c>
      <c r="AE42" s="371" t="str">
        <f t="shared" si="12"/>
        <v/>
      </c>
      <c r="AG42" s="371" t="str">
        <f t="shared" si="13"/>
        <v/>
      </c>
      <c r="AI42" s="371" t="str">
        <f t="shared" si="14"/>
        <v/>
      </c>
      <c r="AK42" s="371" t="str">
        <f t="shared" si="15"/>
        <v/>
      </c>
      <c r="AM42" s="371" t="str">
        <f t="shared" si="16"/>
        <v/>
      </c>
      <c r="AO42" s="371" t="str">
        <f t="shared" si="17"/>
        <v/>
      </c>
      <c r="AQ42" s="371" t="str">
        <f t="shared" si="18"/>
        <v/>
      </c>
    </row>
    <row r="43" spans="5:43" x14ac:dyDescent="0.25">
      <c r="E43" s="371" t="str">
        <f t="shared" si="0"/>
        <v/>
      </c>
      <c r="G43" s="371" t="str">
        <f t="shared" si="0"/>
        <v/>
      </c>
      <c r="I43" s="371" t="str">
        <f t="shared" si="1"/>
        <v/>
      </c>
      <c r="K43" s="371" t="str">
        <f t="shared" si="2"/>
        <v/>
      </c>
      <c r="M43" s="371" t="str">
        <f t="shared" si="3"/>
        <v/>
      </c>
      <c r="O43" s="371" t="str">
        <f t="shared" si="4"/>
        <v/>
      </c>
      <c r="Q43" s="371" t="str">
        <f t="shared" si="5"/>
        <v/>
      </c>
      <c r="S43" s="371" t="str">
        <f t="shared" si="6"/>
        <v/>
      </c>
      <c r="U43" s="371" t="str">
        <f t="shared" si="7"/>
        <v/>
      </c>
      <c r="W43" s="371" t="str">
        <f t="shared" si="8"/>
        <v/>
      </c>
      <c r="Y43" s="371" t="str">
        <f t="shared" si="9"/>
        <v/>
      </c>
      <c r="AA43" s="371" t="str">
        <f t="shared" si="10"/>
        <v/>
      </c>
      <c r="AC43" s="371" t="str">
        <f t="shared" si="11"/>
        <v/>
      </c>
      <c r="AE43" s="371" t="str">
        <f t="shared" si="12"/>
        <v/>
      </c>
      <c r="AG43" s="371" t="str">
        <f t="shared" si="13"/>
        <v/>
      </c>
      <c r="AI43" s="371" t="str">
        <f t="shared" si="14"/>
        <v/>
      </c>
      <c r="AK43" s="371" t="str">
        <f t="shared" si="15"/>
        <v/>
      </c>
      <c r="AM43" s="371" t="str">
        <f t="shared" si="16"/>
        <v/>
      </c>
      <c r="AO43" s="371" t="str">
        <f t="shared" si="17"/>
        <v/>
      </c>
      <c r="AQ43" s="371" t="str">
        <f t="shared" si="18"/>
        <v/>
      </c>
    </row>
    <row r="44" spans="5:43" x14ac:dyDescent="0.25">
      <c r="E44" s="371" t="str">
        <f t="shared" si="0"/>
        <v/>
      </c>
      <c r="G44" s="371" t="str">
        <f t="shared" si="0"/>
        <v/>
      </c>
      <c r="I44" s="371" t="str">
        <f t="shared" si="1"/>
        <v/>
      </c>
      <c r="K44" s="371" t="str">
        <f t="shared" si="2"/>
        <v/>
      </c>
      <c r="M44" s="371" t="str">
        <f t="shared" si="3"/>
        <v/>
      </c>
      <c r="O44" s="371" t="str">
        <f t="shared" si="4"/>
        <v/>
      </c>
      <c r="Q44" s="371" t="str">
        <f t="shared" si="5"/>
        <v/>
      </c>
      <c r="S44" s="371" t="str">
        <f t="shared" si="6"/>
        <v/>
      </c>
      <c r="U44" s="371" t="str">
        <f t="shared" si="7"/>
        <v/>
      </c>
      <c r="W44" s="371" t="str">
        <f t="shared" si="8"/>
        <v/>
      </c>
      <c r="Y44" s="371" t="str">
        <f t="shared" si="9"/>
        <v/>
      </c>
      <c r="AA44" s="371" t="str">
        <f t="shared" si="10"/>
        <v/>
      </c>
      <c r="AC44" s="371" t="str">
        <f t="shared" si="11"/>
        <v/>
      </c>
      <c r="AE44" s="371" t="str">
        <f t="shared" si="12"/>
        <v/>
      </c>
      <c r="AG44" s="371" t="str">
        <f t="shared" si="13"/>
        <v/>
      </c>
      <c r="AI44" s="371" t="str">
        <f t="shared" si="14"/>
        <v/>
      </c>
      <c r="AK44" s="371" t="str">
        <f t="shared" si="15"/>
        <v/>
      </c>
      <c r="AM44" s="371" t="str">
        <f t="shared" si="16"/>
        <v/>
      </c>
      <c r="AO44" s="371" t="str">
        <f t="shared" si="17"/>
        <v/>
      </c>
      <c r="AQ44" s="371" t="str">
        <f t="shared" si="18"/>
        <v/>
      </c>
    </row>
    <row r="45" spans="5:43" x14ac:dyDescent="0.25">
      <c r="E45" s="371" t="str">
        <f t="shared" si="0"/>
        <v/>
      </c>
      <c r="G45" s="371" t="str">
        <f t="shared" si="0"/>
        <v/>
      </c>
      <c r="I45" s="371" t="str">
        <f t="shared" si="1"/>
        <v/>
      </c>
      <c r="K45" s="371" t="str">
        <f t="shared" si="2"/>
        <v/>
      </c>
      <c r="M45" s="371" t="str">
        <f t="shared" si="3"/>
        <v/>
      </c>
      <c r="O45" s="371" t="str">
        <f t="shared" si="4"/>
        <v/>
      </c>
      <c r="Q45" s="371" t="str">
        <f t="shared" si="5"/>
        <v/>
      </c>
      <c r="S45" s="371" t="str">
        <f t="shared" si="6"/>
        <v/>
      </c>
      <c r="U45" s="371" t="str">
        <f t="shared" si="7"/>
        <v/>
      </c>
      <c r="W45" s="371" t="str">
        <f t="shared" si="8"/>
        <v/>
      </c>
      <c r="Y45" s="371" t="str">
        <f t="shared" si="9"/>
        <v/>
      </c>
      <c r="AA45" s="371" t="str">
        <f t="shared" si="10"/>
        <v/>
      </c>
      <c r="AC45" s="371" t="str">
        <f t="shared" si="11"/>
        <v/>
      </c>
      <c r="AE45" s="371" t="str">
        <f t="shared" si="12"/>
        <v/>
      </c>
      <c r="AG45" s="371" t="str">
        <f t="shared" si="13"/>
        <v/>
      </c>
      <c r="AI45" s="371" t="str">
        <f t="shared" si="14"/>
        <v/>
      </c>
      <c r="AK45" s="371" t="str">
        <f t="shared" si="15"/>
        <v/>
      </c>
      <c r="AM45" s="371" t="str">
        <f t="shared" si="16"/>
        <v/>
      </c>
      <c r="AO45" s="371" t="str">
        <f t="shared" si="17"/>
        <v/>
      </c>
      <c r="AQ45" s="371" t="str">
        <f t="shared" si="18"/>
        <v/>
      </c>
    </row>
    <row r="46" spans="5:43" x14ac:dyDescent="0.25">
      <c r="E46" s="371" t="str">
        <f t="shared" si="0"/>
        <v/>
      </c>
      <c r="G46" s="371" t="str">
        <f t="shared" si="0"/>
        <v/>
      </c>
      <c r="I46" s="371" t="str">
        <f t="shared" si="1"/>
        <v/>
      </c>
      <c r="K46" s="371" t="str">
        <f t="shared" si="2"/>
        <v/>
      </c>
      <c r="M46" s="371" t="str">
        <f t="shared" si="3"/>
        <v/>
      </c>
      <c r="O46" s="371" t="str">
        <f t="shared" si="4"/>
        <v/>
      </c>
      <c r="Q46" s="371" t="str">
        <f t="shared" si="5"/>
        <v/>
      </c>
      <c r="S46" s="371" t="str">
        <f t="shared" si="6"/>
        <v/>
      </c>
      <c r="U46" s="371" t="str">
        <f t="shared" si="7"/>
        <v/>
      </c>
      <c r="W46" s="371" t="str">
        <f t="shared" si="8"/>
        <v/>
      </c>
      <c r="Y46" s="371" t="str">
        <f t="shared" si="9"/>
        <v/>
      </c>
      <c r="AA46" s="371" t="str">
        <f t="shared" si="10"/>
        <v/>
      </c>
      <c r="AC46" s="371" t="str">
        <f t="shared" si="11"/>
        <v/>
      </c>
      <c r="AE46" s="371" t="str">
        <f t="shared" si="12"/>
        <v/>
      </c>
      <c r="AG46" s="371" t="str">
        <f t="shared" si="13"/>
        <v/>
      </c>
      <c r="AI46" s="371" t="str">
        <f t="shared" si="14"/>
        <v/>
      </c>
      <c r="AK46" s="371" t="str">
        <f t="shared" si="15"/>
        <v/>
      </c>
      <c r="AM46" s="371" t="str">
        <f t="shared" si="16"/>
        <v/>
      </c>
      <c r="AO46" s="371" t="str">
        <f t="shared" si="17"/>
        <v/>
      </c>
      <c r="AQ46" s="371" t="str">
        <f t="shared" si="18"/>
        <v/>
      </c>
    </row>
    <row r="47" spans="5:43" x14ac:dyDescent="0.25">
      <c r="E47" s="371" t="str">
        <f t="shared" si="0"/>
        <v/>
      </c>
      <c r="G47" s="371" t="str">
        <f t="shared" si="0"/>
        <v/>
      </c>
      <c r="I47" s="371" t="str">
        <f t="shared" si="1"/>
        <v/>
      </c>
      <c r="K47" s="371" t="str">
        <f t="shared" si="2"/>
        <v/>
      </c>
      <c r="M47" s="371" t="str">
        <f t="shared" si="3"/>
        <v/>
      </c>
      <c r="O47" s="371" t="str">
        <f t="shared" si="4"/>
        <v/>
      </c>
      <c r="Q47" s="371" t="str">
        <f t="shared" si="5"/>
        <v/>
      </c>
      <c r="S47" s="371" t="str">
        <f t="shared" si="6"/>
        <v/>
      </c>
      <c r="U47" s="371" t="str">
        <f t="shared" si="7"/>
        <v/>
      </c>
      <c r="W47" s="371" t="str">
        <f t="shared" si="8"/>
        <v/>
      </c>
      <c r="Y47" s="371" t="str">
        <f t="shared" si="9"/>
        <v/>
      </c>
      <c r="AA47" s="371" t="str">
        <f t="shared" si="10"/>
        <v/>
      </c>
      <c r="AC47" s="371" t="str">
        <f t="shared" si="11"/>
        <v/>
      </c>
      <c r="AE47" s="371" t="str">
        <f t="shared" si="12"/>
        <v/>
      </c>
      <c r="AG47" s="371" t="str">
        <f t="shared" si="13"/>
        <v/>
      </c>
      <c r="AI47" s="371" t="str">
        <f t="shared" si="14"/>
        <v/>
      </c>
      <c r="AK47" s="371" t="str">
        <f t="shared" si="15"/>
        <v/>
      </c>
      <c r="AM47" s="371" t="str">
        <f t="shared" si="16"/>
        <v/>
      </c>
      <c r="AO47" s="371" t="str">
        <f t="shared" si="17"/>
        <v/>
      </c>
      <c r="AQ47" s="371" t="str">
        <f t="shared" si="18"/>
        <v/>
      </c>
    </row>
    <row r="48" spans="5:43" x14ac:dyDescent="0.25">
      <c r="E48" s="371" t="str">
        <f t="shared" si="0"/>
        <v/>
      </c>
      <c r="G48" s="371" t="str">
        <f t="shared" si="0"/>
        <v/>
      </c>
      <c r="I48" s="371" t="str">
        <f t="shared" si="1"/>
        <v/>
      </c>
      <c r="K48" s="371" t="str">
        <f t="shared" si="2"/>
        <v/>
      </c>
      <c r="M48" s="371" t="str">
        <f t="shared" si="3"/>
        <v/>
      </c>
      <c r="O48" s="371" t="str">
        <f t="shared" si="4"/>
        <v/>
      </c>
      <c r="Q48" s="371" t="str">
        <f t="shared" si="5"/>
        <v/>
      </c>
      <c r="S48" s="371" t="str">
        <f t="shared" si="6"/>
        <v/>
      </c>
      <c r="U48" s="371" t="str">
        <f t="shared" si="7"/>
        <v/>
      </c>
      <c r="W48" s="371" t="str">
        <f t="shared" si="8"/>
        <v/>
      </c>
      <c r="Y48" s="371" t="str">
        <f t="shared" si="9"/>
        <v/>
      </c>
      <c r="AA48" s="371" t="str">
        <f t="shared" si="10"/>
        <v/>
      </c>
      <c r="AC48" s="371" t="str">
        <f t="shared" si="11"/>
        <v/>
      </c>
      <c r="AE48" s="371" t="str">
        <f t="shared" si="12"/>
        <v/>
      </c>
      <c r="AG48" s="371" t="str">
        <f t="shared" si="13"/>
        <v/>
      </c>
      <c r="AI48" s="371" t="str">
        <f t="shared" si="14"/>
        <v/>
      </c>
      <c r="AK48" s="371" t="str">
        <f t="shared" si="15"/>
        <v/>
      </c>
      <c r="AM48" s="371" t="str">
        <f t="shared" si="16"/>
        <v/>
      </c>
      <c r="AO48" s="371" t="str">
        <f t="shared" si="17"/>
        <v/>
      </c>
      <c r="AQ48" s="371" t="str">
        <f t="shared" si="18"/>
        <v/>
      </c>
    </row>
    <row r="49" spans="5:43" x14ac:dyDescent="0.25">
      <c r="E49" s="371" t="str">
        <f t="shared" si="0"/>
        <v/>
      </c>
      <c r="G49" s="371" t="str">
        <f t="shared" si="0"/>
        <v/>
      </c>
      <c r="I49" s="371" t="str">
        <f t="shared" si="1"/>
        <v/>
      </c>
      <c r="K49" s="371" t="str">
        <f t="shared" si="2"/>
        <v/>
      </c>
      <c r="M49" s="371" t="str">
        <f t="shared" si="3"/>
        <v/>
      </c>
      <c r="O49" s="371" t="str">
        <f t="shared" si="4"/>
        <v/>
      </c>
      <c r="Q49" s="371" t="str">
        <f t="shared" si="5"/>
        <v/>
      </c>
      <c r="S49" s="371" t="str">
        <f t="shared" si="6"/>
        <v/>
      </c>
      <c r="U49" s="371" t="str">
        <f t="shared" si="7"/>
        <v/>
      </c>
      <c r="W49" s="371" t="str">
        <f t="shared" si="8"/>
        <v/>
      </c>
      <c r="Y49" s="371" t="str">
        <f t="shared" si="9"/>
        <v/>
      </c>
      <c r="AA49" s="371" t="str">
        <f t="shared" si="10"/>
        <v/>
      </c>
      <c r="AC49" s="371" t="str">
        <f t="shared" si="11"/>
        <v/>
      </c>
      <c r="AE49" s="371" t="str">
        <f t="shared" si="12"/>
        <v/>
      </c>
      <c r="AG49" s="371" t="str">
        <f t="shared" si="13"/>
        <v/>
      </c>
      <c r="AI49" s="371" t="str">
        <f t="shared" si="14"/>
        <v/>
      </c>
      <c r="AK49" s="371" t="str">
        <f t="shared" si="15"/>
        <v/>
      </c>
      <c r="AM49" s="371" t="str">
        <f t="shared" si="16"/>
        <v/>
      </c>
      <c r="AO49" s="371" t="str">
        <f t="shared" si="17"/>
        <v/>
      </c>
      <c r="AQ49" s="371" t="str">
        <f t="shared" si="18"/>
        <v/>
      </c>
    </row>
    <row r="50" spans="5:43" x14ac:dyDescent="0.25">
      <c r="E50" s="371" t="str">
        <f t="shared" si="0"/>
        <v/>
      </c>
      <c r="G50" s="371" t="str">
        <f t="shared" si="0"/>
        <v/>
      </c>
      <c r="I50" s="371" t="str">
        <f t="shared" si="1"/>
        <v/>
      </c>
      <c r="K50" s="371" t="str">
        <f t="shared" si="2"/>
        <v/>
      </c>
      <c r="M50" s="371" t="str">
        <f t="shared" si="3"/>
        <v/>
      </c>
      <c r="O50" s="371" t="str">
        <f t="shared" si="4"/>
        <v/>
      </c>
      <c r="Q50" s="371" t="str">
        <f t="shared" si="5"/>
        <v/>
      </c>
      <c r="S50" s="371" t="str">
        <f t="shared" si="6"/>
        <v/>
      </c>
      <c r="U50" s="371" t="str">
        <f t="shared" si="7"/>
        <v/>
      </c>
      <c r="W50" s="371" t="str">
        <f t="shared" si="8"/>
        <v/>
      </c>
      <c r="Y50" s="371" t="str">
        <f t="shared" si="9"/>
        <v/>
      </c>
      <c r="AA50" s="371" t="str">
        <f t="shared" si="10"/>
        <v/>
      </c>
      <c r="AC50" s="371" t="str">
        <f t="shared" si="11"/>
        <v/>
      </c>
      <c r="AE50" s="371" t="str">
        <f t="shared" si="12"/>
        <v/>
      </c>
      <c r="AG50" s="371" t="str">
        <f t="shared" si="13"/>
        <v/>
      </c>
      <c r="AI50" s="371" t="str">
        <f t="shared" si="14"/>
        <v/>
      </c>
      <c r="AK50" s="371" t="str">
        <f t="shared" si="15"/>
        <v/>
      </c>
      <c r="AM50" s="371" t="str">
        <f t="shared" si="16"/>
        <v/>
      </c>
      <c r="AO50" s="371" t="str">
        <f t="shared" si="17"/>
        <v/>
      </c>
      <c r="AQ50" s="371" t="str">
        <f t="shared" si="18"/>
        <v/>
      </c>
    </row>
    <row r="51" spans="5:43" x14ac:dyDescent="0.25">
      <c r="E51" s="371" t="str">
        <f t="shared" si="0"/>
        <v/>
      </c>
      <c r="G51" s="371" t="str">
        <f t="shared" si="0"/>
        <v/>
      </c>
      <c r="I51" s="371" t="str">
        <f t="shared" si="1"/>
        <v/>
      </c>
      <c r="K51" s="371" t="str">
        <f t="shared" si="2"/>
        <v/>
      </c>
      <c r="M51" s="371" t="str">
        <f t="shared" si="3"/>
        <v/>
      </c>
      <c r="O51" s="371" t="str">
        <f t="shared" si="4"/>
        <v/>
      </c>
      <c r="Q51" s="371" t="str">
        <f t="shared" si="5"/>
        <v/>
      </c>
      <c r="S51" s="371" t="str">
        <f t="shared" si="6"/>
        <v/>
      </c>
      <c r="U51" s="371" t="str">
        <f t="shared" si="7"/>
        <v/>
      </c>
      <c r="W51" s="371" t="str">
        <f t="shared" si="8"/>
        <v/>
      </c>
      <c r="Y51" s="371" t="str">
        <f t="shared" si="9"/>
        <v/>
      </c>
      <c r="AA51" s="371" t="str">
        <f t="shared" si="10"/>
        <v/>
      </c>
      <c r="AC51" s="371" t="str">
        <f t="shared" si="11"/>
        <v/>
      </c>
      <c r="AE51" s="371" t="str">
        <f t="shared" si="12"/>
        <v/>
      </c>
      <c r="AG51" s="371" t="str">
        <f t="shared" si="13"/>
        <v/>
      </c>
      <c r="AI51" s="371" t="str">
        <f t="shared" si="14"/>
        <v/>
      </c>
      <c r="AK51" s="371" t="str">
        <f t="shared" si="15"/>
        <v/>
      </c>
      <c r="AM51" s="371" t="str">
        <f t="shared" si="16"/>
        <v/>
      </c>
      <c r="AO51" s="371" t="str">
        <f t="shared" si="17"/>
        <v/>
      </c>
      <c r="AQ51" s="371" t="str">
        <f t="shared" si="18"/>
        <v/>
      </c>
    </row>
    <row r="52" spans="5:43" x14ac:dyDescent="0.25">
      <c r="E52" s="371" t="str">
        <f t="shared" si="0"/>
        <v/>
      </c>
      <c r="G52" s="371" t="str">
        <f t="shared" si="0"/>
        <v/>
      </c>
      <c r="I52" s="371" t="str">
        <f t="shared" si="1"/>
        <v/>
      </c>
      <c r="K52" s="371" t="str">
        <f t="shared" si="2"/>
        <v/>
      </c>
      <c r="M52" s="371" t="str">
        <f t="shared" si="3"/>
        <v/>
      </c>
      <c r="O52" s="371" t="str">
        <f t="shared" si="4"/>
        <v/>
      </c>
      <c r="Q52" s="371" t="str">
        <f t="shared" si="5"/>
        <v/>
      </c>
      <c r="S52" s="371" t="str">
        <f t="shared" si="6"/>
        <v/>
      </c>
      <c r="U52" s="371" t="str">
        <f t="shared" si="7"/>
        <v/>
      </c>
      <c r="W52" s="371" t="str">
        <f t="shared" si="8"/>
        <v/>
      </c>
      <c r="Y52" s="371" t="str">
        <f t="shared" si="9"/>
        <v/>
      </c>
      <c r="AA52" s="371" t="str">
        <f t="shared" si="10"/>
        <v/>
      </c>
      <c r="AC52" s="371" t="str">
        <f t="shared" si="11"/>
        <v/>
      </c>
      <c r="AE52" s="371" t="str">
        <f t="shared" si="12"/>
        <v/>
      </c>
      <c r="AG52" s="371" t="str">
        <f t="shared" si="13"/>
        <v/>
      </c>
      <c r="AI52" s="371" t="str">
        <f t="shared" si="14"/>
        <v/>
      </c>
      <c r="AK52" s="371" t="str">
        <f t="shared" si="15"/>
        <v/>
      </c>
      <c r="AM52" s="371" t="str">
        <f t="shared" si="16"/>
        <v/>
      </c>
      <c r="AO52" s="371" t="str">
        <f t="shared" si="17"/>
        <v/>
      </c>
      <c r="AQ52" s="371" t="str">
        <f t="shared" si="18"/>
        <v/>
      </c>
    </row>
    <row r="53" spans="5:43" x14ac:dyDescent="0.25">
      <c r="E53" s="371" t="str">
        <f t="shared" si="0"/>
        <v/>
      </c>
      <c r="G53" s="371" t="str">
        <f t="shared" si="0"/>
        <v/>
      </c>
      <c r="I53" s="371" t="str">
        <f t="shared" si="1"/>
        <v/>
      </c>
      <c r="K53" s="371" t="str">
        <f t="shared" si="2"/>
        <v/>
      </c>
      <c r="M53" s="371" t="str">
        <f t="shared" si="3"/>
        <v/>
      </c>
      <c r="O53" s="371" t="str">
        <f t="shared" si="4"/>
        <v/>
      </c>
      <c r="Q53" s="371" t="str">
        <f t="shared" si="5"/>
        <v/>
      </c>
      <c r="S53" s="371" t="str">
        <f t="shared" si="6"/>
        <v/>
      </c>
      <c r="U53" s="371" t="str">
        <f t="shared" si="7"/>
        <v/>
      </c>
      <c r="W53" s="371" t="str">
        <f t="shared" si="8"/>
        <v/>
      </c>
      <c r="Y53" s="371" t="str">
        <f t="shared" si="9"/>
        <v/>
      </c>
      <c r="AA53" s="371" t="str">
        <f t="shared" si="10"/>
        <v/>
      </c>
      <c r="AC53" s="371" t="str">
        <f t="shared" si="11"/>
        <v/>
      </c>
      <c r="AE53" s="371" t="str">
        <f t="shared" si="12"/>
        <v/>
      </c>
      <c r="AG53" s="371" t="str">
        <f t="shared" si="13"/>
        <v/>
      </c>
      <c r="AI53" s="371" t="str">
        <f t="shared" si="14"/>
        <v/>
      </c>
      <c r="AK53" s="371" t="str">
        <f t="shared" si="15"/>
        <v/>
      </c>
      <c r="AM53" s="371" t="str">
        <f t="shared" si="16"/>
        <v/>
      </c>
      <c r="AO53" s="371" t="str">
        <f t="shared" si="17"/>
        <v/>
      </c>
      <c r="AQ53" s="371" t="str">
        <f t="shared" si="18"/>
        <v/>
      </c>
    </row>
    <row r="54" spans="5:43" x14ac:dyDescent="0.25">
      <c r="E54" s="371" t="str">
        <f t="shared" si="0"/>
        <v/>
      </c>
      <c r="G54" s="371" t="str">
        <f t="shared" si="0"/>
        <v/>
      </c>
      <c r="I54" s="371" t="str">
        <f t="shared" si="1"/>
        <v/>
      </c>
      <c r="K54" s="371" t="str">
        <f t="shared" si="2"/>
        <v/>
      </c>
      <c r="M54" s="371" t="str">
        <f t="shared" si="3"/>
        <v/>
      </c>
      <c r="O54" s="371" t="str">
        <f t="shared" si="4"/>
        <v/>
      </c>
      <c r="Q54" s="371" t="str">
        <f t="shared" si="5"/>
        <v/>
      </c>
      <c r="S54" s="371" t="str">
        <f t="shared" si="6"/>
        <v/>
      </c>
      <c r="U54" s="371" t="str">
        <f t="shared" si="7"/>
        <v/>
      </c>
      <c r="W54" s="371" t="str">
        <f t="shared" si="8"/>
        <v/>
      </c>
      <c r="Y54" s="371" t="str">
        <f t="shared" si="9"/>
        <v/>
      </c>
      <c r="AA54" s="371" t="str">
        <f t="shared" si="10"/>
        <v/>
      </c>
      <c r="AC54" s="371" t="str">
        <f t="shared" si="11"/>
        <v/>
      </c>
      <c r="AE54" s="371" t="str">
        <f t="shared" si="12"/>
        <v/>
      </c>
      <c r="AG54" s="371" t="str">
        <f t="shared" si="13"/>
        <v/>
      </c>
      <c r="AI54" s="371" t="str">
        <f t="shared" si="14"/>
        <v/>
      </c>
      <c r="AK54" s="371" t="str">
        <f t="shared" si="15"/>
        <v/>
      </c>
      <c r="AM54" s="371" t="str">
        <f t="shared" si="16"/>
        <v/>
      </c>
      <c r="AO54" s="371" t="str">
        <f t="shared" si="17"/>
        <v/>
      </c>
      <c r="AQ54" s="371" t="str">
        <f t="shared" si="18"/>
        <v/>
      </c>
    </row>
    <row r="55" spans="5:43" x14ac:dyDescent="0.25">
      <c r="E55" s="371" t="str">
        <f t="shared" si="0"/>
        <v/>
      </c>
      <c r="G55" s="371" t="str">
        <f t="shared" si="0"/>
        <v/>
      </c>
      <c r="I55" s="371" t="str">
        <f t="shared" si="1"/>
        <v/>
      </c>
      <c r="K55" s="371" t="str">
        <f t="shared" si="2"/>
        <v/>
      </c>
      <c r="M55" s="371" t="str">
        <f t="shared" si="3"/>
        <v/>
      </c>
      <c r="O55" s="371" t="str">
        <f t="shared" si="4"/>
        <v/>
      </c>
      <c r="Q55" s="371" t="str">
        <f t="shared" si="5"/>
        <v/>
      </c>
      <c r="S55" s="371" t="str">
        <f t="shared" si="6"/>
        <v/>
      </c>
      <c r="U55" s="371" t="str">
        <f t="shared" si="7"/>
        <v/>
      </c>
      <c r="W55" s="371" t="str">
        <f t="shared" si="8"/>
        <v/>
      </c>
      <c r="Y55" s="371" t="str">
        <f t="shared" si="9"/>
        <v/>
      </c>
      <c r="AA55" s="371" t="str">
        <f t="shared" si="10"/>
        <v/>
      </c>
      <c r="AC55" s="371" t="str">
        <f t="shared" si="11"/>
        <v/>
      </c>
      <c r="AE55" s="371" t="str">
        <f t="shared" si="12"/>
        <v/>
      </c>
      <c r="AG55" s="371" t="str">
        <f t="shared" si="13"/>
        <v/>
      </c>
      <c r="AI55" s="371" t="str">
        <f t="shared" si="14"/>
        <v/>
      </c>
      <c r="AK55" s="371" t="str">
        <f t="shared" si="15"/>
        <v/>
      </c>
      <c r="AM55" s="371" t="str">
        <f t="shared" si="16"/>
        <v/>
      </c>
      <c r="AO55" s="371" t="str">
        <f t="shared" si="17"/>
        <v/>
      </c>
      <c r="AQ55" s="371" t="str">
        <f t="shared" si="18"/>
        <v/>
      </c>
    </row>
    <row r="56" spans="5:43" x14ac:dyDescent="0.25">
      <c r="E56" s="371" t="str">
        <f t="shared" si="0"/>
        <v/>
      </c>
      <c r="G56" s="371" t="str">
        <f t="shared" si="0"/>
        <v/>
      </c>
      <c r="I56" s="371" t="str">
        <f t="shared" si="1"/>
        <v/>
      </c>
      <c r="K56" s="371" t="str">
        <f t="shared" si="2"/>
        <v/>
      </c>
      <c r="M56" s="371" t="str">
        <f t="shared" si="3"/>
        <v/>
      </c>
      <c r="O56" s="371" t="str">
        <f t="shared" si="4"/>
        <v/>
      </c>
      <c r="Q56" s="371" t="str">
        <f t="shared" si="5"/>
        <v/>
      </c>
      <c r="S56" s="371" t="str">
        <f t="shared" si="6"/>
        <v/>
      </c>
      <c r="U56" s="371" t="str">
        <f t="shared" si="7"/>
        <v/>
      </c>
      <c r="W56" s="371" t="str">
        <f t="shared" si="8"/>
        <v/>
      </c>
      <c r="Y56" s="371" t="str">
        <f t="shared" si="9"/>
        <v/>
      </c>
      <c r="AA56" s="371" t="str">
        <f t="shared" si="10"/>
        <v/>
      </c>
      <c r="AC56" s="371" t="str">
        <f t="shared" si="11"/>
        <v/>
      </c>
      <c r="AE56" s="371" t="str">
        <f t="shared" si="12"/>
        <v/>
      </c>
      <c r="AG56" s="371" t="str">
        <f t="shared" si="13"/>
        <v/>
      </c>
      <c r="AI56" s="371" t="str">
        <f t="shared" si="14"/>
        <v/>
      </c>
      <c r="AK56" s="371" t="str">
        <f t="shared" si="15"/>
        <v/>
      </c>
      <c r="AM56" s="371" t="str">
        <f t="shared" si="16"/>
        <v/>
      </c>
      <c r="AO56" s="371" t="str">
        <f t="shared" si="17"/>
        <v/>
      </c>
      <c r="AQ56" s="371" t="str">
        <f t="shared" si="18"/>
        <v/>
      </c>
    </row>
    <row r="57" spans="5:43" x14ac:dyDescent="0.25">
      <c r="E57" s="371" t="str">
        <f t="shared" si="0"/>
        <v/>
      </c>
      <c r="G57" s="371" t="str">
        <f t="shared" si="0"/>
        <v/>
      </c>
      <c r="I57" s="371" t="str">
        <f t="shared" si="1"/>
        <v/>
      </c>
      <c r="K57" s="371" t="str">
        <f t="shared" si="2"/>
        <v/>
      </c>
      <c r="M57" s="371" t="str">
        <f t="shared" si="3"/>
        <v/>
      </c>
      <c r="O57" s="371" t="str">
        <f t="shared" si="4"/>
        <v/>
      </c>
      <c r="Q57" s="371" t="str">
        <f t="shared" si="5"/>
        <v/>
      </c>
      <c r="S57" s="371" t="str">
        <f t="shared" si="6"/>
        <v/>
      </c>
      <c r="U57" s="371" t="str">
        <f t="shared" si="7"/>
        <v/>
      </c>
      <c r="W57" s="371" t="str">
        <f t="shared" si="8"/>
        <v/>
      </c>
      <c r="Y57" s="371" t="str">
        <f t="shared" si="9"/>
        <v/>
      </c>
      <c r="AA57" s="371" t="str">
        <f t="shared" si="10"/>
        <v/>
      </c>
      <c r="AC57" s="371" t="str">
        <f t="shared" si="11"/>
        <v/>
      </c>
      <c r="AE57" s="371" t="str">
        <f t="shared" si="12"/>
        <v/>
      </c>
      <c r="AG57" s="371" t="str">
        <f t="shared" si="13"/>
        <v/>
      </c>
      <c r="AI57" s="371" t="str">
        <f t="shared" si="14"/>
        <v/>
      </c>
      <c r="AK57" s="371" t="str">
        <f t="shared" si="15"/>
        <v/>
      </c>
      <c r="AM57" s="371" t="str">
        <f t="shared" si="16"/>
        <v/>
      </c>
      <c r="AO57" s="371" t="str">
        <f t="shared" si="17"/>
        <v/>
      </c>
      <c r="AQ57" s="371" t="str">
        <f t="shared" si="18"/>
        <v/>
      </c>
    </row>
    <row r="58" spans="5:43" x14ac:dyDescent="0.25">
      <c r="E58" s="371" t="str">
        <f t="shared" si="0"/>
        <v/>
      </c>
      <c r="G58" s="371" t="str">
        <f t="shared" si="0"/>
        <v/>
      </c>
      <c r="I58" s="371" t="str">
        <f t="shared" si="1"/>
        <v/>
      </c>
      <c r="K58" s="371" t="str">
        <f t="shared" si="2"/>
        <v/>
      </c>
      <c r="M58" s="371" t="str">
        <f t="shared" si="3"/>
        <v/>
      </c>
      <c r="O58" s="371" t="str">
        <f t="shared" si="4"/>
        <v/>
      </c>
      <c r="Q58" s="371" t="str">
        <f t="shared" si="5"/>
        <v/>
      </c>
      <c r="S58" s="371" t="str">
        <f t="shared" si="6"/>
        <v/>
      </c>
      <c r="U58" s="371" t="str">
        <f t="shared" si="7"/>
        <v/>
      </c>
      <c r="W58" s="371" t="str">
        <f t="shared" si="8"/>
        <v/>
      </c>
      <c r="Y58" s="371" t="str">
        <f t="shared" si="9"/>
        <v/>
      </c>
      <c r="AA58" s="371" t="str">
        <f t="shared" si="10"/>
        <v/>
      </c>
      <c r="AC58" s="371" t="str">
        <f t="shared" si="11"/>
        <v/>
      </c>
      <c r="AE58" s="371" t="str">
        <f t="shared" si="12"/>
        <v/>
      </c>
      <c r="AG58" s="371" t="str">
        <f t="shared" si="13"/>
        <v/>
      </c>
      <c r="AI58" s="371" t="str">
        <f t="shared" si="14"/>
        <v/>
      </c>
      <c r="AK58" s="371" t="str">
        <f t="shared" si="15"/>
        <v/>
      </c>
      <c r="AM58" s="371" t="str">
        <f t="shared" si="16"/>
        <v/>
      </c>
      <c r="AO58" s="371" t="str">
        <f t="shared" si="17"/>
        <v/>
      </c>
      <c r="AQ58" s="371" t="str">
        <f t="shared" si="18"/>
        <v/>
      </c>
    </row>
    <row r="59" spans="5:43" x14ac:dyDescent="0.25">
      <c r="E59" s="371" t="str">
        <f t="shared" si="0"/>
        <v/>
      </c>
      <c r="G59" s="371" t="str">
        <f t="shared" si="0"/>
        <v/>
      </c>
      <c r="I59" s="371" t="str">
        <f t="shared" si="1"/>
        <v/>
      </c>
      <c r="K59" s="371" t="str">
        <f t="shared" si="2"/>
        <v/>
      </c>
      <c r="M59" s="371" t="str">
        <f t="shared" si="3"/>
        <v/>
      </c>
      <c r="O59" s="371" t="str">
        <f t="shared" si="4"/>
        <v/>
      </c>
      <c r="Q59" s="371" t="str">
        <f t="shared" si="5"/>
        <v/>
      </c>
      <c r="S59" s="371" t="str">
        <f t="shared" si="6"/>
        <v/>
      </c>
      <c r="U59" s="371" t="str">
        <f t="shared" si="7"/>
        <v/>
      </c>
      <c r="W59" s="371" t="str">
        <f t="shared" si="8"/>
        <v/>
      </c>
      <c r="Y59" s="371" t="str">
        <f t="shared" si="9"/>
        <v/>
      </c>
      <c r="AA59" s="371" t="str">
        <f t="shared" si="10"/>
        <v/>
      </c>
      <c r="AC59" s="371" t="str">
        <f t="shared" si="11"/>
        <v/>
      </c>
      <c r="AE59" s="371" t="str">
        <f t="shared" si="12"/>
        <v/>
      </c>
      <c r="AG59" s="371" t="str">
        <f t="shared" si="13"/>
        <v/>
      </c>
      <c r="AI59" s="371" t="str">
        <f t="shared" si="14"/>
        <v/>
      </c>
      <c r="AK59" s="371" t="str">
        <f t="shared" si="15"/>
        <v/>
      </c>
      <c r="AM59" s="371" t="str">
        <f t="shared" si="16"/>
        <v/>
      </c>
      <c r="AO59" s="371" t="str">
        <f t="shared" si="17"/>
        <v/>
      </c>
      <c r="AQ59" s="371" t="str">
        <f t="shared" si="18"/>
        <v/>
      </c>
    </row>
    <row r="60" spans="5:43" x14ac:dyDescent="0.25">
      <c r="E60" s="371" t="str">
        <f t="shared" si="0"/>
        <v/>
      </c>
      <c r="G60" s="371" t="str">
        <f t="shared" si="0"/>
        <v/>
      </c>
      <c r="I60" s="371" t="str">
        <f t="shared" si="1"/>
        <v/>
      </c>
      <c r="K60" s="371" t="str">
        <f t="shared" si="2"/>
        <v/>
      </c>
      <c r="M60" s="371" t="str">
        <f t="shared" si="3"/>
        <v/>
      </c>
      <c r="O60" s="371" t="str">
        <f t="shared" si="4"/>
        <v/>
      </c>
      <c r="Q60" s="371" t="str">
        <f t="shared" si="5"/>
        <v/>
      </c>
      <c r="S60" s="371" t="str">
        <f t="shared" si="6"/>
        <v/>
      </c>
      <c r="U60" s="371" t="str">
        <f t="shared" si="7"/>
        <v/>
      </c>
      <c r="W60" s="371" t="str">
        <f t="shared" si="8"/>
        <v/>
      </c>
      <c r="Y60" s="371" t="str">
        <f t="shared" si="9"/>
        <v/>
      </c>
      <c r="AA60" s="371" t="str">
        <f t="shared" si="10"/>
        <v/>
      </c>
      <c r="AC60" s="371" t="str">
        <f t="shared" si="11"/>
        <v/>
      </c>
      <c r="AE60" s="371" t="str">
        <f t="shared" si="12"/>
        <v/>
      </c>
      <c r="AG60" s="371" t="str">
        <f t="shared" si="13"/>
        <v/>
      </c>
      <c r="AI60" s="371" t="str">
        <f t="shared" si="14"/>
        <v/>
      </c>
      <c r="AK60" s="371" t="str">
        <f t="shared" si="15"/>
        <v/>
      </c>
      <c r="AM60" s="371" t="str">
        <f t="shared" si="16"/>
        <v/>
      </c>
      <c r="AO60" s="371" t="str">
        <f t="shared" si="17"/>
        <v/>
      </c>
      <c r="AQ60" s="371" t="str">
        <f t="shared" si="18"/>
        <v/>
      </c>
    </row>
    <row r="61" spans="5:43" x14ac:dyDescent="0.25">
      <c r="E61" s="371" t="str">
        <f t="shared" si="0"/>
        <v/>
      </c>
      <c r="G61" s="371" t="str">
        <f t="shared" si="0"/>
        <v/>
      </c>
      <c r="I61" s="371" t="str">
        <f t="shared" si="1"/>
        <v/>
      </c>
      <c r="K61" s="371" t="str">
        <f t="shared" si="2"/>
        <v/>
      </c>
      <c r="M61" s="371" t="str">
        <f t="shared" si="3"/>
        <v/>
      </c>
      <c r="O61" s="371" t="str">
        <f t="shared" si="4"/>
        <v/>
      </c>
      <c r="Q61" s="371" t="str">
        <f t="shared" si="5"/>
        <v/>
      </c>
      <c r="S61" s="371" t="str">
        <f t="shared" si="6"/>
        <v/>
      </c>
      <c r="U61" s="371" t="str">
        <f t="shared" si="7"/>
        <v/>
      </c>
      <c r="W61" s="371" t="str">
        <f t="shared" si="8"/>
        <v/>
      </c>
      <c r="Y61" s="371" t="str">
        <f t="shared" si="9"/>
        <v/>
      </c>
      <c r="AA61" s="371" t="str">
        <f t="shared" si="10"/>
        <v/>
      </c>
      <c r="AC61" s="371" t="str">
        <f t="shared" si="11"/>
        <v/>
      </c>
      <c r="AE61" s="371" t="str">
        <f t="shared" si="12"/>
        <v/>
      </c>
      <c r="AG61" s="371" t="str">
        <f t="shared" si="13"/>
        <v/>
      </c>
      <c r="AI61" s="371" t="str">
        <f t="shared" si="14"/>
        <v/>
      </c>
      <c r="AK61" s="371" t="str">
        <f t="shared" si="15"/>
        <v/>
      </c>
      <c r="AM61" s="371" t="str">
        <f t="shared" si="16"/>
        <v/>
      </c>
      <c r="AO61" s="371" t="str">
        <f t="shared" si="17"/>
        <v/>
      </c>
      <c r="AQ61" s="371" t="str">
        <f t="shared" si="18"/>
        <v/>
      </c>
    </row>
    <row r="62" spans="5:43" x14ac:dyDescent="0.25">
      <c r="E62" s="371" t="str">
        <f t="shared" si="0"/>
        <v/>
      </c>
      <c r="G62" s="371" t="str">
        <f t="shared" si="0"/>
        <v/>
      </c>
      <c r="I62" s="371" t="str">
        <f t="shared" si="1"/>
        <v/>
      </c>
      <c r="K62" s="371" t="str">
        <f t="shared" si="2"/>
        <v/>
      </c>
      <c r="M62" s="371" t="str">
        <f t="shared" si="3"/>
        <v/>
      </c>
      <c r="O62" s="371" t="str">
        <f t="shared" si="4"/>
        <v/>
      </c>
      <c r="Q62" s="371" t="str">
        <f t="shared" si="5"/>
        <v/>
      </c>
      <c r="S62" s="371" t="str">
        <f t="shared" si="6"/>
        <v/>
      </c>
      <c r="U62" s="371" t="str">
        <f t="shared" si="7"/>
        <v/>
      </c>
      <c r="W62" s="371" t="str">
        <f t="shared" si="8"/>
        <v/>
      </c>
      <c r="Y62" s="371" t="str">
        <f t="shared" si="9"/>
        <v/>
      </c>
      <c r="AA62" s="371" t="str">
        <f t="shared" si="10"/>
        <v/>
      </c>
      <c r="AC62" s="371" t="str">
        <f t="shared" si="11"/>
        <v/>
      </c>
      <c r="AE62" s="371" t="str">
        <f t="shared" si="12"/>
        <v/>
      </c>
      <c r="AG62" s="371" t="str">
        <f t="shared" si="13"/>
        <v/>
      </c>
      <c r="AI62" s="371" t="str">
        <f t="shared" si="14"/>
        <v/>
      </c>
      <c r="AK62" s="371" t="str">
        <f t="shared" si="15"/>
        <v/>
      </c>
      <c r="AM62" s="371" t="str">
        <f t="shared" si="16"/>
        <v/>
      </c>
      <c r="AO62" s="371" t="str">
        <f t="shared" si="17"/>
        <v/>
      </c>
      <c r="AQ62" s="371" t="str">
        <f t="shared" si="18"/>
        <v/>
      </c>
    </row>
    <row r="63" spans="5:43" x14ac:dyDescent="0.25">
      <c r="E63" s="371" t="str">
        <f t="shared" si="0"/>
        <v/>
      </c>
      <c r="G63" s="371" t="str">
        <f t="shared" si="0"/>
        <v/>
      </c>
      <c r="I63" s="371" t="str">
        <f t="shared" si="1"/>
        <v/>
      </c>
      <c r="K63" s="371" t="str">
        <f t="shared" si="2"/>
        <v/>
      </c>
      <c r="M63" s="371" t="str">
        <f t="shared" si="3"/>
        <v/>
      </c>
      <c r="O63" s="371" t="str">
        <f t="shared" si="4"/>
        <v/>
      </c>
      <c r="Q63" s="371" t="str">
        <f t="shared" si="5"/>
        <v/>
      </c>
      <c r="S63" s="371" t="str">
        <f t="shared" si="6"/>
        <v/>
      </c>
      <c r="U63" s="371" t="str">
        <f t="shared" si="7"/>
        <v/>
      </c>
      <c r="W63" s="371" t="str">
        <f t="shared" si="8"/>
        <v/>
      </c>
      <c r="Y63" s="371" t="str">
        <f t="shared" si="9"/>
        <v/>
      </c>
      <c r="AA63" s="371" t="str">
        <f t="shared" si="10"/>
        <v/>
      </c>
      <c r="AC63" s="371" t="str">
        <f t="shared" si="11"/>
        <v/>
      </c>
      <c r="AE63" s="371" t="str">
        <f t="shared" si="12"/>
        <v/>
      </c>
      <c r="AG63" s="371" t="str">
        <f t="shared" si="13"/>
        <v/>
      </c>
      <c r="AI63" s="371" t="str">
        <f t="shared" si="14"/>
        <v/>
      </c>
      <c r="AK63" s="371" t="str">
        <f t="shared" si="15"/>
        <v/>
      </c>
      <c r="AM63" s="371" t="str">
        <f t="shared" si="16"/>
        <v/>
      </c>
      <c r="AO63" s="371" t="str">
        <f t="shared" si="17"/>
        <v/>
      </c>
      <c r="AQ63" s="371" t="str">
        <f t="shared" si="18"/>
        <v/>
      </c>
    </row>
    <row r="64" spans="5:43" x14ac:dyDescent="0.25">
      <c r="E64" s="371" t="str">
        <f t="shared" si="0"/>
        <v/>
      </c>
      <c r="G64" s="371" t="str">
        <f t="shared" si="0"/>
        <v/>
      </c>
      <c r="I64" s="371" t="str">
        <f t="shared" si="1"/>
        <v/>
      </c>
      <c r="K64" s="371" t="str">
        <f t="shared" si="2"/>
        <v/>
      </c>
      <c r="M64" s="371" t="str">
        <f t="shared" si="3"/>
        <v/>
      </c>
      <c r="O64" s="371" t="str">
        <f t="shared" si="4"/>
        <v/>
      </c>
      <c r="Q64" s="371" t="str">
        <f t="shared" si="5"/>
        <v/>
      </c>
      <c r="S64" s="371" t="str">
        <f t="shared" si="6"/>
        <v/>
      </c>
      <c r="U64" s="371" t="str">
        <f t="shared" si="7"/>
        <v/>
      </c>
      <c r="W64" s="371" t="str">
        <f t="shared" si="8"/>
        <v/>
      </c>
      <c r="Y64" s="371" t="str">
        <f t="shared" si="9"/>
        <v/>
      </c>
      <c r="AA64" s="371" t="str">
        <f t="shared" si="10"/>
        <v/>
      </c>
      <c r="AC64" s="371" t="str">
        <f t="shared" si="11"/>
        <v/>
      </c>
      <c r="AE64" s="371" t="str">
        <f t="shared" si="12"/>
        <v/>
      </c>
      <c r="AG64" s="371" t="str">
        <f t="shared" si="13"/>
        <v/>
      </c>
      <c r="AI64" s="371" t="str">
        <f t="shared" si="14"/>
        <v/>
      </c>
      <c r="AK64" s="371" t="str">
        <f t="shared" si="15"/>
        <v/>
      </c>
      <c r="AM64" s="371" t="str">
        <f t="shared" si="16"/>
        <v/>
      </c>
      <c r="AO64" s="371" t="str">
        <f t="shared" si="17"/>
        <v/>
      </c>
      <c r="AQ64" s="371" t="str">
        <f t="shared" si="18"/>
        <v/>
      </c>
    </row>
    <row r="65" spans="5:43" x14ac:dyDescent="0.25">
      <c r="E65" s="371" t="str">
        <f t="shared" si="0"/>
        <v/>
      </c>
      <c r="G65" s="371" t="str">
        <f t="shared" si="0"/>
        <v/>
      </c>
      <c r="I65" s="371" t="str">
        <f t="shared" si="1"/>
        <v/>
      </c>
      <c r="K65" s="371" t="str">
        <f t="shared" si="2"/>
        <v/>
      </c>
      <c r="M65" s="371" t="str">
        <f t="shared" si="3"/>
        <v/>
      </c>
      <c r="O65" s="371" t="str">
        <f t="shared" si="4"/>
        <v/>
      </c>
      <c r="Q65" s="371" t="str">
        <f t="shared" si="5"/>
        <v/>
      </c>
      <c r="S65" s="371" t="str">
        <f t="shared" si="6"/>
        <v/>
      </c>
      <c r="U65" s="371" t="str">
        <f t="shared" si="7"/>
        <v/>
      </c>
      <c r="W65" s="371" t="str">
        <f t="shared" si="8"/>
        <v/>
      </c>
      <c r="Y65" s="371" t="str">
        <f t="shared" si="9"/>
        <v/>
      </c>
      <c r="AA65" s="371" t="str">
        <f t="shared" si="10"/>
        <v/>
      </c>
      <c r="AC65" s="371" t="str">
        <f t="shared" si="11"/>
        <v/>
      </c>
      <c r="AE65" s="371" t="str">
        <f t="shared" si="12"/>
        <v/>
      </c>
      <c r="AG65" s="371" t="str">
        <f t="shared" si="13"/>
        <v/>
      </c>
      <c r="AI65" s="371" t="str">
        <f t="shared" si="14"/>
        <v/>
      </c>
      <c r="AK65" s="371" t="str">
        <f t="shared" si="15"/>
        <v/>
      </c>
      <c r="AM65" s="371" t="str">
        <f t="shared" si="16"/>
        <v/>
      </c>
      <c r="AO65" s="371" t="str">
        <f t="shared" si="17"/>
        <v/>
      </c>
      <c r="AQ65" s="371" t="str">
        <f t="shared" si="18"/>
        <v/>
      </c>
    </row>
    <row r="66" spans="5:43" x14ac:dyDescent="0.25">
      <c r="E66" s="371" t="str">
        <f t="shared" si="0"/>
        <v/>
      </c>
      <c r="G66" s="371" t="str">
        <f t="shared" si="0"/>
        <v/>
      </c>
      <c r="I66" s="371" t="str">
        <f t="shared" si="1"/>
        <v/>
      </c>
      <c r="K66" s="371" t="str">
        <f t="shared" si="2"/>
        <v/>
      </c>
      <c r="M66" s="371" t="str">
        <f t="shared" si="3"/>
        <v/>
      </c>
      <c r="O66" s="371" t="str">
        <f t="shared" si="4"/>
        <v/>
      </c>
      <c r="Q66" s="371" t="str">
        <f t="shared" si="5"/>
        <v/>
      </c>
      <c r="S66" s="371" t="str">
        <f t="shared" si="6"/>
        <v/>
      </c>
      <c r="U66" s="371" t="str">
        <f t="shared" si="7"/>
        <v/>
      </c>
      <c r="W66" s="371" t="str">
        <f t="shared" si="8"/>
        <v/>
      </c>
      <c r="Y66" s="371" t="str">
        <f t="shared" si="9"/>
        <v/>
      </c>
      <c r="AA66" s="371" t="str">
        <f t="shared" si="10"/>
        <v/>
      </c>
      <c r="AC66" s="371" t="str">
        <f t="shared" si="11"/>
        <v/>
      </c>
      <c r="AE66" s="371" t="str">
        <f t="shared" si="12"/>
        <v/>
      </c>
      <c r="AG66" s="371" t="str">
        <f t="shared" si="13"/>
        <v/>
      </c>
      <c r="AI66" s="371" t="str">
        <f t="shared" si="14"/>
        <v/>
      </c>
      <c r="AK66" s="371" t="str">
        <f t="shared" si="15"/>
        <v/>
      </c>
      <c r="AM66" s="371" t="str">
        <f t="shared" si="16"/>
        <v/>
      </c>
      <c r="AO66" s="371" t="str">
        <f t="shared" si="17"/>
        <v/>
      </c>
      <c r="AQ66" s="371" t="str">
        <f t="shared" si="18"/>
        <v/>
      </c>
    </row>
    <row r="67" spans="5:43" x14ac:dyDescent="0.25">
      <c r="E67" s="371" t="str">
        <f t="shared" si="0"/>
        <v/>
      </c>
      <c r="G67" s="371" t="str">
        <f t="shared" si="0"/>
        <v/>
      </c>
      <c r="I67" s="371" t="str">
        <f t="shared" si="1"/>
        <v/>
      </c>
      <c r="K67" s="371" t="str">
        <f t="shared" si="2"/>
        <v/>
      </c>
      <c r="M67" s="371" t="str">
        <f t="shared" si="3"/>
        <v/>
      </c>
      <c r="O67" s="371" t="str">
        <f t="shared" si="4"/>
        <v/>
      </c>
      <c r="Q67" s="371" t="str">
        <f t="shared" si="5"/>
        <v/>
      </c>
      <c r="S67" s="371" t="str">
        <f t="shared" si="6"/>
        <v/>
      </c>
      <c r="U67" s="371" t="str">
        <f t="shared" si="7"/>
        <v/>
      </c>
      <c r="W67" s="371" t="str">
        <f t="shared" si="8"/>
        <v/>
      </c>
      <c r="Y67" s="371" t="str">
        <f t="shared" si="9"/>
        <v/>
      </c>
      <c r="AA67" s="371" t="str">
        <f t="shared" si="10"/>
        <v/>
      </c>
      <c r="AC67" s="371" t="str">
        <f t="shared" si="11"/>
        <v/>
      </c>
      <c r="AE67" s="371" t="str">
        <f t="shared" si="12"/>
        <v/>
      </c>
      <c r="AG67" s="371" t="str">
        <f t="shared" si="13"/>
        <v/>
      </c>
      <c r="AI67" s="371" t="str">
        <f t="shared" si="14"/>
        <v/>
      </c>
      <c r="AK67" s="371" t="str">
        <f t="shared" si="15"/>
        <v/>
      </c>
      <c r="AM67" s="371" t="str">
        <f t="shared" si="16"/>
        <v/>
      </c>
      <c r="AO67" s="371" t="str">
        <f t="shared" si="17"/>
        <v/>
      </c>
      <c r="AQ67" s="371" t="str">
        <f t="shared" si="18"/>
        <v/>
      </c>
    </row>
    <row r="68" spans="5:43" x14ac:dyDescent="0.25">
      <c r="E68" s="371" t="str">
        <f t="shared" si="0"/>
        <v/>
      </c>
      <c r="G68" s="371" t="str">
        <f t="shared" si="0"/>
        <v/>
      </c>
      <c r="I68" s="371" t="str">
        <f t="shared" si="1"/>
        <v/>
      </c>
      <c r="K68" s="371" t="str">
        <f t="shared" si="2"/>
        <v/>
      </c>
      <c r="M68" s="371" t="str">
        <f t="shared" si="3"/>
        <v/>
      </c>
      <c r="O68" s="371" t="str">
        <f t="shared" si="4"/>
        <v/>
      </c>
      <c r="Q68" s="371" t="str">
        <f t="shared" si="5"/>
        <v/>
      </c>
      <c r="S68" s="371" t="str">
        <f t="shared" si="6"/>
        <v/>
      </c>
      <c r="U68" s="371" t="str">
        <f t="shared" si="7"/>
        <v/>
      </c>
      <c r="W68" s="371" t="str">
        <f t="shared" si="8"/>
        <v/>
      </c>
      <c r="Y68" s="371" t="str">
        <f t="shared" si="9"/>
        <v/>
      </c>
      <c r="AA68" s="371" t="str">
        <f t="shared" si="10"/>
        <v/>
      </c>
      <c r="AC68" s="371" t="str">
        <f t="shared" si="11"/>
        <v/>
      </c>
      <c r="AE68" s="371" t="str">
        <f t="shared" si="12"/>
        <v/>
      </c>
      <c r="AG68" s="371" t="str">
        <f t="shared" si="13"/>
        <v/>
      </c>
      <c r="AI68" s="371" t="str">
        <f t="shared" si="14"/>
        <v/>
      </c>
      <c r="AK68" s="371" t="str">
        <f t="shared" si="15"/>
        <v/>
      </c>
      <c r="AM68" s="371" t="str">
        <f t="shared" si="16"/>
        <v/>
      </c>
      <c r="AO68" s="371" t="str">
        <f t="shared" si="17"/>
        <v/>
      </c>
      <c r="AQ68" s="371" t="str">
        <f t="shared" si="18"/>
        <v/>
      </c>
    </row>
    <row r="69" spans="5:43" x14ac:dyDescent="0.25">
      <c r="E69" s="371" t="str">
        <f t="shared" si="0"/>
        <v/>
      </c>
      <c r="G69" s="371" t="str">
        <f t="shared" si="0"/>
        <v/>
      </c>
      <c r="I69" s="371" t="str">
        <f t="shared" si="1"/>
        <v/>
      </c>
      <c r="K69" s="371" t="str">
        <f t="shared" si="2"/>
        <v/>
      </c>
      <c r="M69" s="371" t="str">
        <f t="shared" si="3"/>
        <v/>
      </c>
      <c r="O69" s="371" t="str">
        <f t="shared" si="4"/>
        <v/>
      </c>
      <c r="Q69" s="371" t="str">
        <f t="shared" si="5"/>
        <v/>
      </c>
      <c r="S69" s="371" t="str">
        <f t="shared" si="6"/>
        <v/>
      </c>
      <c r="U69" s="371" t="str">
        <f t="shared" si="7"/>
        <v/>
      </c>
      <c r="W69" s="371" t="str">
        <f t="shared" si="8"/>
        <v/>
      </c>
      <c r="Y69" s="371" t="str">
        <f t="shared" si="9"/>
        <v/>
      </c>
      <c r="AA69" s="371" t="str">
        <f t="shared" si="10"/>
        <v/>
      </c>
      <c r="AC69" s="371" t="str">
        <f t="shared" si="11"/>
        <v/>
      </c>
      <c r="AE69" s="371" t="str">
        <f t="shared" si="12"/>
        <v/>
      </c>
      <c r="AG69" s="371" t="str">
        <f t="shared" si="13"/>
        <v/>
      </c>
      <c r="AI69" s="371" t="str">
        <f t="shared" si="14"/>
        <v/>
      </c>
      <c r="AK69" s="371" t="str">
        <f t="shared" si="15"/>
        <v/>
      </c>
      <c r="AM69" s="371" t="str">
        <f t="shared" si="16"/>
        <v/>
      </c>
      <c r="AO69" s="371" t="str">
        <f t="shared" si="17"/>
        <v/>
      </c>
      <c r="AQ69" s="371" t="str">
        <f t="shared" si="18"/>
        <v/>
      </c>
    </row>
    <row r="70" spans="5:43" x14ac:dyDescent="0.25">
      <c r="E70" s="371" t="str">
        <f t="shared" si="0"/>
        <v/>
      </c>
      <c r="G70" s="371" t="str">
        <f t="shared" si="0"/>
        <v/>
      </c>
      <c r="I70" s="371" t="str">
        <f t="shared" si="1"/>
        <v/>
      </c>
      <c r="K70" s="371" t="str">
        <f t="shared" si="2"/>
        <v/>
      </c>
      <c r="M70" s="371" t="str">
        <f t="shared" si="3"/>
        <v/>
      </c>
      <c r="O70" s="371" t="str">
        <f t="shared" si="4"/>
        <v/>
      </c>
      <c r="Q70" s="371" t="str">
        <f t="shared" si="5"/>
        <v/>
      </c>
      <c r="S70" s="371" t="str">
        <f t="shared" si="6"/>
        <v/>
      </c>
      <c r="U70" s="371" t="str">
        <f t="shared" si="7"/>
        <v/>
      </c>
      <c r="W70" s="371" t="str">
        <f t="shared" si="8"/>
        <v/>
      </c>
      <c r="Y70" s="371" t="str">
        <f t="shared" si="9"/>
        <v/>
      </c>
      <c r="AA70" s="371" t="str">
        <f t="shared" si="10"/>
        <v/>
      </c>
      <c r="AC70" s="371" t="str">
        <f t="shared" si="11"/>
        <v/>
      </c>
      <c r="AE70" s="371" t="str">
        <f t="shared" si="12"/>
        <v/>
      </c>
      <c r="AG70" s="371" t="str">
        <f t="shared" si="13"/>
        <v/>
      </c>
      <c r="AI70" s="371" t="str">
        <f t="shared" si="14"/>
        <v/>
      </c>
      <c r="AK70" s="371" t="str">
        <f t="shared" si="15"/>
        <v/>
      </c>
      <c r="AM70" s="371" t="str">
        <f t="shared" si="16"/>
        <v/>
      </c>
      <c r="AO70" s="371" t="str">
        <f t="shared" si="17"/>
        <v/>
      </c>
      <c r="AQ70" s="371" t="str">
        <f t="shared" si="18"/>
        <v/>
      </c>
    </row>
    <row r="71" spans="5:43" x14ac:dyDescent="0.25">
      <c r="E71" s="371" t="str">
        <f t="shared" si="0"/>
        <v/>
      </c>
      <c r="G71" s="371" t="str">
        <f t="shared" si="0"/>
        <v/>
      </c>
      <c r="I71" s="371" t="str">
        <f t="shared" si="1"/>
        <v/>
      </c>
      <c r="K71" s="371" t="str">
        <f t="shared" si="2"/>
        <v/>
      </c>
      <c r="M71" s="371" t="str">
        <f t="shared" si="3"/>
        <v/>
      </c>
      <c r="O71" s="371" t="str">
        <f t="shared" si="4"/>
        <v/>
      </c>
      <c r="Q71" s="371" t="str">
        <f t="shared" si="5"/>
        <v/>
      </c>
      <c r="S71" s="371" t="str">
        <f t="shared" si="6"/>
        <v/>
      </c>
      <c r="U71" s="371" t="str">
        <f t="shared" si="7"/>
        <v/>
      </c>
      <c r="W71" s="371" t="str">
        <f t="shared" si="8"/>
        <v/>
      </c>
      <c r="Y71" s="371" t="str">
        <f t="shared" si="9"/>
        <v/>
      </c>
      <c r="AA71" s="371" t="str">
        <f t="shared" si="10"/>
        <v/>
      </c>
      <c r="AC71" s="371" t="str">
        <f t="shared" si="11"/>
        <v/>
      </c>
      <c r="AE71" s="371" t="str">
        <f t="shared" si="12"/>
        <v/>
      </c>
      <c r="AG71" s="371" t="str">
        <f t="shared" si="13"/>
        <v/>
      </c>
      <c r="AI71" s="371" t="str">
        <f t="shared" si="14"/>
        <v/>
      </c>
      <c r="AK71" s="371" t="str">
        <f t="shared" si="15"/>
        <v/>
      </c>
      <c r="AM71" s="371" t="str">
        <f t="shared" si="16"/>
        <v/>
      </c>
      <c r="AO71" s="371" t="str">
        <f t="shared" si="17"/>
        <v/>
      </c>
      <c r="AQ71" s="371" t="str">
        <f t="shared" si="18"/>
        <v/>
      </c>
    </row>
    <row r="72" spans="5:43" x14ac:dyDescent="0.25">
      <c r="E72" s="371" t="str">
        <f t="shared" si="0"/>
        <v/>
      </c>
      <c r="G72" s="371" t="str">
        <f t="shared" si="0"/>
        <v/>
      </c>
      <c r="I72" s="371" t="str">
        <f t="shared" si="1"/>
        <v/>
      </c>
      <c r="K72" s="371" t="str">
        <f t="shared" si="2"/>
        <v/>
      </c>
      <c r="M72" s="371" t="str">
        <f t="shared" si="3"/>
        <v/>
      </c>
      <c r="O72" s="371" t="str">
        <f t="shared" si="4"/>
        <v/>
      </c>
      <c r="Q72" s="371" t="str">
        <f t="shared" si="5"/>
        <v/>
      </c>
      <c r="S72" s="371" t="str">
        <f t="shared" si="6"/>
        <v/>
      </c>
      <c r="U72" s="371" t="str">
        <f t="shared" si="7"/>
        <v/>
      </c>
      <c r="W72" s="371" t="str">
        <f t="shared" si="8"/>
        <v/>
      </c>
      <c r="Y72" s="371" t="str">
        <f t="shared" si="9"/>
        <v/>
      </c>
      <c r="AA72" s="371" t="str">
        <f t="shared" si="10"/>
        <v/>
      </c>
      <c r="AC72" s="371" t="str">
        <f t="shared" si="11"/>
        <v/>
      </c>
      <c r="AE72" s="371" t="str">
        <f t="shared" si="12"/>
        <v/>
      </c>
      <c r="AG72" s="371" t="str">
        <f t="shared" si="13"/>
        <v/>
      </c>
      <c r="AI72" s="371" t="str">
        <f t="shared" si="14"/>
        <v/>
      </c>
      <c r="AK72" s="371" t="str">
        <f t="shared" si="15"/>
        <v/>
      </c>
      <c r="AM72" s="371" t="str">
        <f t="shared" si="16"/>
        <v/>
      </c>
      <c r="AO72" s="371" t="str">
        <f t="shared" si="17"/>
        <v/>
      </c>
      <c r="AQ72" s="371" t="str">
        <f t="shared" si="18"/>
        <v/>
      </c>
    </row>
    <row r="73" spans="5:43" x14ac:dyDescent="0.25">
      <c r="E73" s="371" t="str">
        <f t="shared" si="0"/>
        <v/>
      </c>
      <c r="G73" s="371" t="str">
        <f t="shared" si="0"/>
        <v/>
      </c>
      <c r="I73" s="371" t="str">
        <f t="shared" si="1"/>
        <v/>
      </c>
      <c r="K73" s="371" t="str">
        <f t="shared" si="2"/>
        <v/>
      </c>
      <c r="M73" s="371" t="str">
        <f t="shared" si="3"/>
        <v/>
      </c>
      <c r="O73" s="371" t="str">
        <f t="shared" si="4"/>
        <v/>
      </c>
      <c r="Q73" s="371" t="str">
        <f t="shared" si="5"/>
        <v/>
      </c>
      <c r="S73" s="371" t="str">
        <f t="shared" si="6"/>
        <v/>
      </c>
      <c r="U73" s="371" t="str">
        <f t="shared" si="7"/>
        <v/>
      </c>
      <c r="W73" s="371" t="str">
        <f t="shared" si="8"/>
        <v/>
      </c>
      <c r="Y73" s="371" t="str">
        <f t="shared" si="9"/>
        <v/>
      </c>
      <c r="AA73" s="371" t="str">
        <f t="shared" si="10"/>
        <v/>
      </c>
      <c r="AC73" s="371" t="str">
        <f t="shared" si="11"/>
        <v/>
      </c>
      <c r="AE73" s="371" t="str">
        <f t="shared" si="12"/>
        <v/>
      </c>
      <c r="AG73" s="371" t="str">
        <f t="shared" si="13"/>
        <v/>
      </c>
      <c r="AI73" s="371" t="str">
        <f t="shared" si="14"/>
        <v/>
      </c>
      <c r="AK73" s="371" t="str">
        <f t="shared" si="15"/>
        <v/>
      </c>
      <c r="AM73" s="371" t="str">
        <f t="shared" si="16"/>
        <v/>
      </c>
      <c r="AO73" s="371" t="str">
        <f t="shared" si="17"/>
        <v/>
      </c>
      <c r="AQ73" s="371" t="str">
        <f t="shared" si="18"/>
        <v/>
      </c>
    </row>
    <row r="74" spans="5:43" x14ac:dyDescent="0.25">
      <c r="E74" s="371" t="str">
        <f t="shared" si="0"/>
        <v/>
      </c>
      <c r="G74" s="371" t="str">
        <f t="shared" si="0"/>
        <v/>
      </c>
      <c r="I74" s="371" t="str">
        <f t="shared" si="1"/>
        <v/>
      </c>
      <c r="K74" s="371" t="str">
        <f t="shared" si="2"/>
        <v/>
      </c>
      <c r="M74" s="371" t="str">
        <f t="shared" si="3"/>
        <v/>
      </c>
      <c r="O74" s="371" t="str">
        <f t="shared" si="4"/>
        <v/>
      </c>
      <c r="Q74" s="371" t="str">
        <f t="shared" si="5"/>
        <v/>
      </c>
      <c r="S74" s="371" t="str">
        <f t="shared" si="6"/>
        <v/>
      </c>
      <c r="U74" s="371" t="str">
        <f t="shared" si="7"/>
        <v/>
      </c>
      <c r="W74" s="371" t="str">
        <f t="shared" si="8"/>
        <v/>
      </c>
      <c r="Y74" s="371" t="str">
        <f t="shared" si="9"/>
        <v/>
      </c>
      <c r="AA74" s="371" t="str">
        <f t="shared" si="10"/>
        <v/>
      </c>
      <c r="AC74" s="371" t="str">
        <f t="shared" si="11"/>
        <v/>
      </c>
      <c r="AE74" s="371" t="str">
        <f t="shared" si="12"/>
        <v/>
      </c>
      <c r="AG74" s="371" t="str">
        <f t="shared" si="13"/>
        <v/>
      </c>
      <c r="AI74" s="371" t="str">
        <f t="shared" si="14"/>
        <v/>
      </c>
      <c r="AK74" s="371" t="str">
        <f t="shared" si="15"/>
        <v/>
      </c>
      <c r="AM74" s="371" t="str">
        <f t="shared" si="16"/>
        <v/>
      </c>
      <c r="AO74" s="371" t="str">
        <f t="shared" si="17"/>
        <v/>
      </c>
      <c r="AQ74" s="371" t="str">
        <f t="shared" si="18"/>
        <v/>
      </c>
    </row>
    <row r="75" spans="5:43" x14ac:dyDescent="0.25">
      <c r="E75" s="371" t="str">
        <f t="shared" si="0"/>
        <v/>
      </c>
      <c r="G75" s="371" t="str">
        <f t="shared" si="0"/>
        <v/>
      </c>
      <c r="I75" s="371" t="str">
        <f t="shared" si="1"/>
        <v/>
      </c>
      <c r="K75" s="371" t="str">
        <f t="shared" si="2"/>
        <v/>
      </c>
      <c r="M75" s="371" t="str">
        <f t="shared" si="3"/>
        <v/>
      </c>
      <c r="O75" s="371" t="str">
        <f t="shared" si="4"/>
        <v/>
      </c>
      <c r="Q75" s="371" t="str">
        <f t="shared" si="5"/>
        <v/>
      </c>
      <c r="S75" s="371" t="str">
        <f t="shared" si="6"/>
        <v/>
      </c>
      <c r="U75" s="371" t="str">
        <f t="shared" si="7"/>
        <v/>
      </c>
      <c r="W75" s="371" t="str">
        <f t="shared" si="8"/>
        <v/>
      </c>
      <c r="Y75" s="371" t="str">
        <f t="shared" si="9"/>
        <v/>
      </c>
      <c r="AA75" s="371" t="str">
        <f t="shared" si="10"/>
        <v/>
      </c>
      <c r="AC75" s="371" t="str">
        <f t="shared" si="11"/>
        <v/>
      </c>
      <c r="AE75" s="371" t="str">
        <f t="shared" si="12"/>
        <v/>
      </c>
      <c r="AG75" s="371" t="str">
        <f t="shared" si="13"/>
        <v/>
      </c>
      <c r="AI75" s="371" t="str">
        <f t="shared" si="14"/>
        <v/>
      </c>
      <c r="AK75" s="371" t="str">
        <f t="shared" si="15"/>
        <v/>
      </c>
      <c r="AM75" s="371" t="str">
        <f t="shared" si="16"/>
        <v/>
      </c>
      <c r="AO75" s="371" t="str">
        <f t="shared" si="17"/>
        <v/>
      </c>
      <c r="AQ75" s="371" t="str">
        <f t="shared" si="18"/>
        <v/>
      </c>
    </row>
    <row r="76" spans="5:43" x14ac:dyDescent="0.25">
      <c r="E76" s="371" t="str">
        <f t="shared" si="0"/>
        <v/>
      </c>
      <c r="G76" s="371" t="str">
        <f t="shared" si="0"/>
        <v/>
      </c>
      <c r="I76" s="371" t="str">
        <f t="shared" si="1"/>
        <v/>
      </c>
      <c r="K76" s="371" t="str">
        <f t="shared" si="2"/>
        <v/>
      </c>
      <c r="M76" s="371" t="str">
        <f t="shared" si="3"/>
        <v/>
      </c>
      <c r="O76" s="371" t="str">
        <f t="shared" si="4"/>
        <v/>
      </c>
      <c r="Q76" s="371" t="str">
        <f t="shared" si="5"/>
        <v/>
      </c>
      <c r="S76" s="371" t="str">
        <f t="shared" si="6"/>
        <v/>
      </c>
      <c r="U76" s="371" t="str">
        <f t="shared" si="7"/>
        <v/>
      </c>
      <c r="W76" s="371" t="str">
        <f t="shared" si="8"/>
        <v/>
      </c>
      <c r="Y76" s="371" t="str">
        <f t="shared" si="9"/>
        <v/>
      </c>
      <c r="AA76" s="371" t="str">
        <f t="shared" si="10"/>
        <v/>
      </c>
      <c r="AC76" s="371" t="str">
        <f t="shared" si="11"/>
        <v/>
      </c>
      <c r="AE76" s="371" t="str">
        <f t="shared" si="12"/>
        <v/>
      </c>
      <c r="AG76" s="371" t="str">
        <f t="shared" si="13"/>
        <v/>
      </c>
      <c r="AI76" s="371" t="str">
        <f t="shared" si="14"/>
        <v/>
      </c>
      <c r="AK76" s="371" t="str">
        <f t="shared" si="15"/>
        <v/>
      </c>
      <c r="AM76" s="371" t="str">
        <f t="shared" si="16"/>
        <v/>
      </c>
      <c r="AO76" s="371" t="str">
        <f t="shared" si="17"/>
        <v/>
      </c>
      <c r="AQ76" s="371" t="str">
        <f t="shared" si="18"/>
        <v/>
      </c>
    </row>
    <row r="77" spans="5:43" x14ac:dyDescent="0.25">
      <c r="E77" s="371" t="str">
        <f t="shared" ref="E77:G140" si="19">IF(OR($B77=0,D77=0),"",D77/$B77)</f>
        <v/>
      </c>
      <c r="G77" s="371" t="str">
        <f t="shared" si="19"/>
        <v/>
      </c>
      <c r="I77" s="371" t="str">
        <f t="shared" ref="I77:I140" si="20">IF(OR($B77=0,H77=0),"",H77/$B77)</f>
        <v/>
      </c>
      <c r="K77" s="371" t="str">
        <f t="shared" ref="K77:K140" si="21">IF(OR($B77=0,J77=0),"",J77/$B77)</f>
        <v/>
      </c>
      <c r="M77" s="371" t="str">
        <f t="shared" ref="M77:M140" si="22">IF(OR($B77=0,L77=0),"",L77/$B77)</f>
        <v/>
      </c>
      <c r="O77" s="371" t="str">
        <f t="shared" ref="O77:O140" si="23">IF(OR($B77=0,N77=0),"",N77/$B77)</f>
        <v/>
      </c>
      <c r="Q77" s="371" t="str">
        <f t="shared" ref="Q77:Q140" si="24">IF(OR($B77=0,P77=0),"",P77/$B77)</f>
        <v/>
      </c>
      <c r="S77" s="371" t="str">
        <f t="shared" ref="S77:S140" si="25">IF(OR($B77=0,R77=0),"",R77/$B77)</f>
        <v/>
      </c>
      <c r="U77" s="371" t="str">
        <f t="shared" ref="U77:U140" si="26">IF(OR($B77=0,T77=0),"",T77/$B77)</f>
        <v/>
      </c>
      <c r="W77" s="371" t="str">
        <f t="shared" ref="W77:W140" si="27">IF(OR($B77=0,V77=0),"",V77/$B77)</f>
        <v/>
      </c>
      <c r="Y77" s="371" t="str">
        <f t="shared" ref="Y77:Y140" si="28">IF(OR($B77=0,X77=0),"",X77/$B77)</f>
        <v/>
      </c>
      <c r="AA77" s="371" t="str">
        <f t="shared" ref="AA77:AA140" si="29">IF(OR($B77=0,Z77=0),"",Z77/$B77)</f>
        <v/>
      </c>
      <c r="AC77" s="371" t="str">
        <f t="shared" ref="AC77:AC140" si="30">IF(OR($B77=0,AB77=0),"",AB77/$B77)</f>
        <v/>
      </c>
      <c r="AE77" s="371" t="str">
        <f t="shared" ref="AE77:AE140" si="31">IF(OR($B77=0,AD77=0),"",AD77/$B77)</f>
        <v/>
      </c>
      <c r="AG77" s="371" t="str">
        <f t="shared" ref="AG77:AG140" si="32">IF(OR($B77=0,AF77=0),"",AF77/$B77)</f>
        <v/>
      </c>
      <c r="AI77" s="371" t="str">
        <f t="shared" ref="AI77:AI140" si="33">IF(OR($B77=0,AH77=0),"",AH77/$B77)</f>
        <v/>
      </c>
      <c r="AK77" s="371" t="str">
        <f t="shared" ref="AK77:AK140" si="34">IF(OR($B77=0,AJ77=0),"",AJ77/$B77)</f>
        <v/>
      </c>
      <c r="AM77" s="371" t="str">
        <f t="shared" ref="AM77:AM140" si="35">IF(OR($B77=0,AL77=0),"",AL77/$B77)</f>
        <v/>
      </c>
      <c r="AO77" s="371" t="str">
        <f t="shared" ref="AO77:AO140" si="36">IF(OR($B77=0,AN77=0),"",AN77/$B77)</f>
        <v/>
      </c>
      <c r="AQ77" s="371" t="str">
        <f t="shared" ref="AQ77:AQ140" si="37">IF(OR($B77=0,AP77=0),"",AP77/$B77)</f>
        <v/>
      </c>
    </row>
    <row r="78" spans="5:43" x14ac:dyDescent="0.25">
      <c r="E78" s="371" t="str">
        <f t="shared" si="19"/>
        <v/>
      </c>
      <c r="G78" s="371" t="str">
        <f t="shared" si="19"/>
        <v/>
      </c>
      <c r="I78" s="371" t="str">
        <f t="shared" si="20"/>
        <v/>
      </c>
      <c r="K78" s="371" t="str">
        <f t="shared" si="21"/>
        <v/>
      </c>
      <c r="M78" s="371" t="str">
        <f t="shared" si="22"/>
        <v/>
      </c>
      <c r="O78" s="371" t="str">
        <f t="shared" si="23"/>
        <v/>
      </c>
      <c r="Q78" s="371" t="str">
        <f t="shared" si="24"/>
        <v/>
      </c>
      <c r="S78" s="371" t="str">
        <f t="shared" si="25"/>
        <v/>
      </c>
      <c r="U78" s="371" t="str">
        <f t="shared" si="26"/>
        <v/>
      </c>
      <c r="W78" s="371" t="str">
        <f t="shared" si="27"/>
        <v/>
      </c>
      <c r="Y78" s="371" t="str">
        <f t="shared" si="28"/>
        <v/>
      </c>
      <c r="AA78" s="371" t="str">
        <f t="shared" si="29"/>
        <v/>
      </c>
      <c r="AC78" s="371" t="str">
        <f t="shared" si="30"/>
        <v/>
      </c>
      <c r="AE78" s="371" t="str">
        <f t="shared" si="31"/>
        <v/>
      </c>
      <c r="AG78" s="371" t="str">
        <f t="shared" si="32"/>
        <v/>
      </c>
      <c r="AI78" s="371" t="str">
        <f t="shared" si="33"/>
        <v/>
      </c>
      <c r="AK78" s="371" t="str">
        <f t="shared" si="34"/>
        <v/>
      </c>
      <c r="AM78" s="371" t="str">
        <f t="shared" si="35"/>
        <v/>
      </c>
      <c r="AO78" s="371" t="str">
        <f t="shared" si="36"/>
        <v/>
      </c>
      <c r="AQ78" s="371" t="str">
        <f t="shared" si="37"/>
        <v/>
      </c>
    </row>
    <row r="79" spans="5:43" x14ac:dyDescent="0.25">
      <c r="E79" s="371" t="str">
        <f t="shared" si="19"/>
        <v/>
      </c>
      <c r="G79" s="371" t="str">
        <f t="shared" si="19"/>
        <v/>
      </c>
      <c r="I79" s="371" t="str">
        <f t="shared" si="20"/>
        <v/>
      </c>
      <c r="K79" s="371" t="str">
        <f t="shared" si="21"/>
        <v/>
      </c>
      <c r="M79" s="371" t="str">
        <f t="shared" si="22"/>
        <v/>
      </c>
      <c r="O79" s="371" t="str">
        <f t="shared" si="23"/>
        <v/>
      </c>
      <c r="Q79" s="371" t="str">
        <f t="shared" si="24"/>
        <v/>
      </c>
      <c r="S79" s="371" t="str">
        <f t="shared" si="25"/>
        <v/>
      </c>
      <c r="U79" s="371" t="str">
        <f t="shared" si="26"/>
        <v/>
      </c>
      <c r="W79" s="371" t="str">
        <f t="shared" si="27"/>
        <v/>
      </c>
      <c r="Y79" s="371" t="str">
        <f t="shared" si="28"/>
        <v/>
      </c>
      <c r="AA79" s="371" t="str">
        <f t="shared" si="29"/>
        <v/>
      </c>
      <c r="AC79" s="371" t="str">
        <f t="shared" si="30"/>
        <v/>
      </c>
      <c r="AE79" s="371" t="str">
        <f t="shared" si="31"/>
        <v/>
      </c>
      <c r="AG79" s="371" t="str">
        <f t="shared" si="32"/>
        <v/>
      </c>
      <c r="AI79" s="371" t="str">
        <f t="shared" si="33"/>
        <v/>
      </c>
      <c r="AK79" s="371" t="str">
        <f t="shared" si="34"/>
        <v/>
      </c>
      <c r="AM79" s="371" t="str">
        <f t="shared" si="35"/>
        <v/>
      </c>
      <c r="AO79" s="371" t="str">
        <f t="shared" si="36"/>
        <v/>
      </c>
      <c r="AQ79" s="371" t="str">
        <f t="shared" si="37"/>
        <v/>
      </c>
    </row>
    <row r="80" spans="5:43" x14ac:dyDescent="0.25">
      <c r="E80" s="371" t="str">
        <f t="shared" si="19"/>
        <v/>
      </c>
      <c r="G80" s="371" t="str">
        <f t="shared" si="19"/>
        <v/>
      </c>
      <c r="I80" s="371" t="str">
        <f t="shared" si="20"/>
        <v/>
      </c>
      <c r="K80" s="371" t="str">
        <f t="shared" si="21"/>
        <v/>
      </c>
      <c r="M80" s="371" t="str">
        <f t="shared" si="22"/>
        <v/>
      </c>
      <c r="O80" s="371" t="str">
        <f t="shared" si="23"/>
        <v/>
      </c>
      <c r="Q80" s="371" t="str">
        <f t="shared" si="24"/>
        <v/>
      </c>
      <c r="S80" s="371" t="str">
        <f t="shared" si="25"/>
        <v/>
      </c>
      <c r="U80" s="371" t="str">
        <f t="shared" si="26"/>
        <v/>
      </c>
      <c r="W80" s="371" t="str">
        <f t="shared" si="27"/>
        <v/>
      </c>
      <c r="Y80" s="371" t="str">
        <f t="shared" si="28"/>
        <v/>
      </c>
      <c r="AA80" s="371" t="str">
        <f t="shared" si="29"/>
        <v/>
      </c>
      <c r="AC80" s="371" t="str">
        <f t="shared" si="30"/>
        <v/>
      </c>
      <c r="AE80" s="371" t="str">
        <f t="shared" si="31"/>
        <v/>
      </c>
      <c r="AG80" s="371" t="str">
        <f t="shared" si="32"/>
        <v/>
      </c>
      <c r="AI80" s="371" t="str">
        <f t="shared" si="33"/>
        <v/>
      </c>
      <c r="AK80" s="371" t="str">
        <f t="shared" si="34"/>
        <v/>
      </c>
      <c r="AM80" s="371" t="str">
        <f t="shared" si="35"/>
        <v/>
      </c>
      <c r="AO80" s="371" t="str">
        <f t="shared" si="36"/>
        <v/>
      </c>
      <c r="AQ80" s="371" t="str">
        <f t="shared" si="37"/>
        <v/>
      </c>
    </row>
    <row r="81" spans="5:43" x14ac:dyDescent="0.25">
      <c r="E81" s="371" t="str">
        <f t="shared" si="19"/>
        <v/>
      </c>
      <c r="G81" s="371" t="str">
        <f t="shared" si="19"/>
        <v/>
      </c>
      <c r="I81" s="371" t="str">
        <f t="shared" si="20"/>
        <v/>
      </c>
      <c r="K81" s="371" t="str">
        <f t="shared" si="21"/>
        <v/>
      </c>
      <c r="M81" s="371" t="str">
        <f t="shared" si="22"/>
        <v/>
      </c>
      <c r="O81" s="371" t="str">
        <f t="shared" si="23"/>
        <v/>
      </c>
      <c r="Q81" s="371" t="str">
        <f t="shared" si="24"/>
        <v/>
      </c>
      <c r="S81" s="371" t="str">
        <f t="shared" si="25"/>
        <v/>
      </c>
      <c r="U81" s="371" t="str">
        <f t="shared" si="26"/>
        <v/>
      </c>
      <c r="W81" s="371" t="str">
        <f t="shared" si="27"/>
        <v/>
      </c>
      <c r="Y81" s="371" t="str">
        <f t="shared" si="28"/>
        <v/>
      </c>
      <c r="AA81" s="371" t="str">
        <f t="shared" si="29"/>
        <v/>
      </c>
      <c r="AC81" s="371" t="str">
        <f t="shared" si="30"/>
        <v/>
      </c>
      <c r="AE81" s="371" t="str">
        <f t="shared" si="31"/>
        <v/>
      </c>
      <c r="AG81" s="371" t="str">
        <f t="shared" si="32"/>
        <v/>
      </c>
      <c r="AI81" s="371" t="str">
        <f t="shared" si="33"/>
        <v/>
      </c>
      <c r="AK81" s="371" t="str">
        <f t="shared" si="34"/>
        <v/>
      </c>
      <c r="AM81" s="371" t="str">
        <f t="shared" si="35"/>
        <v/>
      </c>
      <c r="AO81" s="371" t="str">
        <f t="shared" si="36"/>
        <v/>
      </c>
      <c r="AQ81" s="371" t="str">
        <f t="shared" si="37"/>
        <v/>
      </c>
    </row>
    <row r="82" spans="5:43" x14ac:dyDescent="0.25">
      <c r="E82" s="371" t="str">
        <f t="shared" si="19"/>
        <v/>
      </c>
      <c r="G82" s="371" t="str">
        <f t="shared" si="19"/>
        <v/>
      </c>
      <c r="I82" s="371" t="str">
        <f t="shared" si="20"/>
        <v/>
      </c>
      <c r="K82" s="371" t="str">
        <f t="shared" si="21"/>
        <v/>
      </c>
      <c r="M82" s="371" t="str">
        <f t="shared" si="22"/>
        <v/>
      </c>
      <c r="O82" s="371" t="str">
        <f t="shared" si="23"/>
        <v/>
      </c>
      <c r="Q82" s="371" t="str">
        <f t="shared" si="24"/>
        <v/>
      </c>
      <c r="S82" s="371" t="str">
        <f t="shared" si="25"/>
        <v/>
      </c>
      <c r="U82" s="371" t="str">
        <f t="shared" si="26"/>
        <v/>
      </c>
      <c r="W82" s="371" t="str">
        <f t="shared" si="27"/>
        <v/>
      </c>
      <c r="Y82" s="371" t="str">
        <f t="shared" si="28"/>
        <v/>
      </c>
      <c r="AA82" s="371" t="str">
        <f t="shared" si="29"/>
        <v/>
      </c>
      <c r="AC82" s="371" t="str">
        <f t="shared" si="30"/>
        <v/>
      </c>
      <c r="AE82" s="371" t="str">
        <f t="shared" si="31"/>
        <v/>
      </c>
      <c r="AG82" s="371" t="str">
        <f t="shared" si="32"/>
        <v/>
      </c>
      <c r="AI82" s="371" t="str">
        <f t="shared" si="33"/>
        <v/>
      </c>
      <c r="AK82" s="371" t="str">
        <f t="shared" si="34"/>
        <v/>
      </c>
      <c r="AM82" s="371" t="str">
        <f t="shared" si="35"/>
        <v/>
      </c>
      <c r="AO82" s="371" t="str">
        <f t="shared" si="36"/>
        <v/>
      </c>
      <c r="AQ82" s="371" t="str">
        <f t="shared" si="37"/>
        <v/>
      </c>
    </row>
    <row r="83" spans="5:43" x14ac:dyDescent="0.25">
      <c r="E83" s="371" t="str">
        <f t="shared" si="19"/>
        <v/>
      </c>
      <c r="G83" s="371" t="str">
        <f t="shared" si="19"/>
        <v/>
      </c>
      <c r="I83" s="371" t="str">
        <f t="shared" si="20"/>
        <v/>
      </c>
      <c r="K83" s="371" t="str">
        <f t="shared" si="21"/>
        <v/>
      </c>
      <c r="M83" s="371" t="str">
        <f t="shared" si="22"/>
        <v/>
      </c>
      <c r="O83" s="371" t="str">
        <f t="shared" si="23"/>
        <v/>
      </c>
      <c r="Q83" s="371" t="str">
        <f t="shared" si="24"/>
        <v/>
      </c>
      <c r="S83" s="371" t="str">
        <f t="shared" si="25"/>
        <v/>
      </c>
      <c r="U83" s="371" t="str">
        <f t="shared" si="26"/>
        <v/>
      </c>
      <c r="W83" s="371" t="str">
        <f t="shared" si="27"/>
        <v/>
      </c>
      <c r="Y83" s="371" t="str">
        <f t="shared" si="28"/>
        <v/>
      </c>
      <c r="AA83" s="371" t="str">
        <f t="shared" si="29"/>
        <v/>
      </c>
      <c r="AC83" s="371" t="str">
        <f t="shared" si="30"/>
        <v/>
      </c>
      <c r="AE83" s="371" t="str">
        <f t="shared" si="31"/>
        <v/>
      </c>
      <c r="AG83" s="371" t="str">
        <f t="shared" si="32"/>
        <v/>
      </c>
      <c r="AI83" s="371" t="str">
        <f t="shared" si="33"/>
        <v/>
      </c>
      <c r="AK83" s="371" t="str">
        <f t="shared" si="34"/>
        <v/>
      </c>
      <c r="AM83" s="371" t="str">
        <f t="shared" si="35"/>
        <v/>
      </c>
      <c r="AO83" s="371" t="str">
        <f t="shared" si="36"/>
        <v/>
      </c>
      <c r="AQ83" s="371" t="str">
        <f t="shared" si="37"/>
        <v/>
      </c>
    </row>
    <row r="84" spans="5:43" x14ac:dyDescent="0.25">
      <c r="E84" s="371" t="str">
        <f t="shared" si="19"/>
        <v/>
      </c>
      <c r="G84" s="371" t="str">
        <f t="shared" si="19"/>
        <v/>
      </c>
      <c r="I84" s="371" t="str">
        <f t="shared" si="20"/>
        <v/>
      </c>
      <c r="K84" s="371" t="str">
        <f t="shared" si="21"/>
        <v/>
      </c>
      <c r="M84" s="371" t="str">
        <f t="shared" si="22"/>
        <v/>
      </c>
      <c r="O84" s="371" t="str">
        <f t="shared" si="23"/>
        <v/>
      </c>
      <c r="Q84" s="371" t="str">
        <f t="shared" si="24"/>
        <v/>
      </c>
      <c r="S84" s="371" t="str">
        <f t="shared" si="25"/>
        <v/>
      </c>
      <c r="U84" s="371" t="str">
        <f t="shared" si="26"/>
        <v/>
      </c>
      <c r="W84" s="371" t="str">
        <f t="shared" si="27"/>
        <v/>
      </c>
      <c r="Y84" s="371" t="str">
        <f t="shared" si="28"/>
        <v/>
      </c>
      <c r="AA84" s="371" t="str">
        <f t="shared" si="29"/>
        <v/>
      </c>
      <c r="AC84" s="371" t="str">
        <f t="shared" si="30"/>
        <v/>
      </c>
      <c r="AE84" s="371" t="str">
        <f t="shared" si="31"/>
        <v/>
      </c>
      <c r="AG84" s="371" t="str">
        <f t="shared" si="32"/>
        <v/>
      </c>
      <c r="AI84" s="371" t="str">
        <f t="shared" si="33"/>
        <v/>
      </c>
      <c r="AK84" s="371" t="str">
        <f t="shared" si="34"/>
        <v/>
      </c>
      <c r="AM84" s="371" t="str">
        <f t="shared" si="35"/>
        <v/>
      </c>
      <c r="AO84" s="371" t="str">
        <f t="shared" si="36"/>
        <v/>
      </c>
      <c r="AQ84" s="371" t="str">
        <f t="shared" si="37"/>
        <v/>
      </c>
    </row>
    <row r="85" spans="5:43" x14ac:dyDescent="0.25">
      <c r="E85" s="371" t="str">
        <f t="shared" si="19"/>
        <v/>
      </c>
      <c r="G85" s="371" t="str">
        <f t="shared" si="19"/>
        <v/>
      </c>
      <c r="I85" s="371" t="str">
        <f t="shared" si="20"/>
        <v/>
      </c>
      <c r="K85" s="371" t="str">
        <f t="shared" si="21"/>
        <v/>
      </c>
      <c r="M85" s="371" t="str">
        <f t="shared" si="22"/>
        <v/>
      </c>
      <c r="O85" s="371" t="str">
        <f t="shared" si="23"/>
        <v/>
      </c>
      <c r="Q85" s="371" t="str">
        <f t="shared" si="24"/>
        <v/>
      </c>
      <c r="S85" s="371" t="str">
        <f t="shared" si="25"/>
        <v/>
      </c>
      <c r="U85" s="371" t="str">
        <f t="shared" si="26"/>
        <v/>
      </c>
      <c r="W85" s="371" t="str">
        <f t="shared" si="27"/>
        <v/>
      </c>
      <c r="Y85" s="371" t="str">
        <f t="shared" si="28"/>
        <v/>
      </c>
      <c r="AA85" s="371" t="str">
        <f t="shared" si="29"/>
        <v/>
      </c>
      <c r="AC85" s="371" t="str">
        <f t="shared" si="30"/>
        <v/>
      </c>
      <c r="AE85" s="371" t="str">
        <f t="shared" si="31"/>
        <v/>
      </c>
      <c r="AG85" s="371" t="str">
        <f t="shared" si="32"/>
        <v/>
      </c>
      <c r="AI85" s="371" t="str">
        <f t="shared" si="33"/>
        <v/>
      </c>
      <c r="AK85" s="371" t="str">
        <f t="shared" si="34"/>
        <v/>
      </c>
      <c r="AM85" s="371" t="str">
        <f t="shared" si="35"/>
        <v/>
      </c>
      <c r="AO85" s="371" t="str">
        <f t="shared" si="36"/>
        <v/>
      </c>
      <c r="AQ85" s="371" t="str">
        <f t="shared" si="37"/>
        <v/>
      </c>
    </row>
    <row r="86" spans="5:43" x14ac:dyDescent="0.25">
      <c r="E86" s="371" t="str">
        <f t="shared" si="19"/>
        <v/>
      </c>
      <c r="G86" s="371" t="str">
        <f t="shared" si="19"/>
        <v/>
      </c>
      <c r="I86" s="371" t="str">
        <f t="shared" si="20"/>
        <v/>
      </c>
      <c r="K86" s="371" t="str">
        <f t="shared" si="21"/>
        <v/>
      </c>
      <c r="M86" s="371" t="str">
        <f t="shared" si="22"/>
        <v/>
      </c>
      <c r="O86" s="371" t="str">
        <f t="shared" si="23"/>
        <v/>
      </c>
      <c r="Q86" s="371" t="str">
        <f t="shared" si="24"/>
        <v/>
      </c>
      <c r="S86" s="371" t="str">
        <f t="shared" si="25"/>
        <v/>
      </c>
      <c r="U86" s="371" t="str">
        <f t="shared" si="26"/>
        <v/>
      </c>
      <c r="W86" s="371" t="str">
        <f t="shared" si="27"/>
        <v/>
      </c>
      <c r="Y86" s="371" t="str">
        <f t="shared" si="28"/>
        <v/>
      </c>
      <c r="AA86" s="371" t="str">
        <f t="shared" si="29"/>
        <v/>
      </c>
      <c r="AC86" s="371" t="str">
        <f t="shared" si="30"/>
        <v/>
      </c>
      <c r="AE86" s="371" t="str">
        <f t="shared" si="31"/>
        <v/>
      </c>
      <c r="AG86" s="371" t="str">
        <f t="shared" si="32"/>
        <v/>
      </c>
      <c r="AI86" s="371" t="str">
        <f t="shared" si="33"/>
        <v/>
      </c>
      <c r="AK86" s="371" t="str">
        <f t="shared" si="34"/>
        <v/>
      </c>
      <c r="AM86" s="371" t="str">
        <f t="shared" si="35"/>
        <v/>
      </c>
      <c r="AO86" s="371" t="str">
        <f t="shared" si="36"/>
        <v/>
      </c>
      <c r="AQ86" s="371" t="str">
        <f t="shared" si="37"/>
        <v/>
      </c>
    </row>
    <row r="87" spans="5:43" x14ac:dyDescent="0.25">
      <c r="E87" s="371" t="str">
        <f t="shared" si="19"/>
        <v/>
      </c>
      <c r="G87" s="371" t="str">
        <f t="shared" si="19"/>
        <v/>
      </c>
      <c r="I87" s="371" t="str">
        <f t="shared" si="20"/>
        <v/>
      </c>
      <c r="K87" s="371" t="str">
        <f t="shared" si="21"/>
        <v/>
      </c>
      <c r="M87" s="371" t="str">
        <f t="shared" si="22"/>
        <v/>
      </c>
      <c r="O87" s="371" t="str">
        <f t="shared" si="23"/>
        <v/>
      </c>
      <c r="Q87" s="371" t="str">
        <f t="shared" si="24"/>
        <v/>
      </c>
      <c r="S87" s="371" t="str">
        <f t="shared" si="25"/>
        <v/>
      </c>
      <c r="U87" s="371" t="str">
        <f t="shared" si="26"/>
        <v/>
      </c>
      <c r="W87" s="371" t="str">
        <f t="shared" si="27"/>
        <v/>
      </c>
      <c r="Y87" s="371" t="str">
        <f t="shared" si="28"/>
        <v/>
      </c>
      <c r="AA87" s="371" t="str">
        <f t="shared" si="29"/>
        <v/>
      </c>
      <c r="AC87" s="371" t="str">
        <f t="shared" si="30"/>
        <v/>
      </c>
      <c r="AE87" s="371" t="str">
        <f t="shared" si="31"/>
        <v/>
      </c>
      <c r="AG87" s="371" t="str">
        <f t="shared" si="32"/>
        <v/>
      </c>
      <c r="AI87" s="371" t="str">
        <f t="shared" si="33"/>
        <v/>
      </c>
      <c r="AK87" s="371" t="str">
        <f t="shared" si="34"/>
        <v/>
      </c>
      <c r="AM87" s="371" t="str">
        <f t="shared" si="35"/>
        <v/>
      </c>
      <c r="AO87" s="371" t="str">
        <f t="shared" si="36"/>
        <v/>
      </c>
      <c r="AQ87" s="371" t="str">
        <f t="shared" si="37"/>
        <v/>
      </c>
    </row>
    <row r="88" spans="5:43" x14ac:dyDescent="0.25">
      <c r="E88" s="371" t="str">
        <f t="shared" si="19"/>
        <v/>
      </c>
      <c r="G88" s="371" t="str">
        <f t="shared" si="19"/>
        <v/>
      </c>
      <c r="I88" s="371" t="str">
        <f t="shared" si="20"/>
        <v/>
      </c>
      <c r="K88" s="371" t="str">
        <f t="shared" si="21"/>
        <v/>
      </c>
      <c r="M88" s="371" t="str">
        <f t="shared" si="22"/>
        <v/>
      </c>
      <c r="O88" s="371" t="str">
        <f t="shared" si="23"/>
        <v/>
      </c>
      <c r="Q88" s="371" t="str">
        <f t="shared" si="24"/>
        <v/>
      </c>
      <c r="S88" s="371" t="str">
        <f t="shared" si="25"/>
        <v/>
      </c>
      <c r="U88" s="371" t="str">
        <f t="shared" si="26"/>
        <v/>
      </c>
      <c r="W88" s="371" t="str">
        <f t="shared" si="27"/>
        <v/>
      </c>
      <c r="Y88" s="371" t="str">
        <f t="shared" si="28"/>
        <v/>
      </c>
      <c r="AA88" s="371" t="str">
        <f t="shared" si="29"/>
        <v/>
      </c>
      <c r="AC88" s="371" t="str">
        <f t="shared" si="30"/>
        <v/>
      </c>
      <c r="AE88" s="371" t="str">
        <f t="shared" si="31"/>
        <v/>
      </c>
      <c r="AG88" s="371" t="str">
        <f t="shared" si="32"/>
        <v/>
      </c>
      <c r="AI88" s="371" t="str">
        <f t="shared" si="33"/>
        <v/>
      </c>
      <c r="AK88" s="371" t="str">
        <f t="shared" si="34"/>
        <v/>
      </c>
      <c r="AM88" s="371" t="str">
        <f t="shared" si="35"/>
        <v/>
      </c>
      <c r="AO88" s="371" t="str">
        <f t="shared" si="36"/>
        <v/>
      </c>
      <c r="AQ88" s="371" t="str">
        <f t="shared" si="37"/>
        <v/>
      </c>
    </row>
    <row r="89" spans="5:43" x14ac:dyDescent="0.25">
      <c r="E89" s="371" t="str">
        <f t="shared" si="19"/>
        <v/>
      </c>
      <c r="G89" s="371" t="str">
        <f t="shared" si="19"/>
        <v/>
      </c>
      <c r="I89" s="371" t="str">
        <f t="shared" si="20"/>
        <v/>
      </c>
      <c r="K89" s="371" t="str">
        <f t="shared" si="21"/>
        <v/>
      </c>
      <c r="M89" s="371" t="str">
        <f t="shared" si="22"/>
        <v/>
      </c>
      <c r="O89" s="371" t="str">
        <f t="shared" si="23"/>
        <v/>
      </c>
      <c r="Q89" s="371" t="str">
        <f t="shared" si="24"/>
        <v/>
      </c>
      <c r="S89" s="371" t="str">
        <f t="shared" si="25"/>
        <v/>
      </c>
      <c r="U89" s="371" t="str">
        <f t="shared" si="26"/>
        <v/>
      </c>
      <c r="W89" s="371" t="str">
        <f t="shared" si="27"/>
        <v/>
      </c>
      <c r="Y89" s="371" t="str">
        <f t="shared" si="28"/>
        <v/>
      </c>
      <c r="AA89" s="371" t="str">
        <f t="shared" si="29"/>
        <v/>
      </c>
      <c r="AC89" s="371" t="str">
        <f t="shared" si="30"/>
        <v/>
      </c>
      <c r="AE89" s="371" t="str">
        <f t="shared" si="31"/>
        <v/>
      </c>
      <c r="AG89" s="371" t="str">
        <f t="shared" si="32"/>
        <v/>
      </c>
      <c r="AI89" s="371" t="str">
        <f t="shared" si="33"/>
        <v/>
      </c>
      <c r="AK89" s="371" t="str">
        <f t="shared" si="34"/>
        <v/>
      </c>
      <c r="AM89" s="371" t="str">
        <f t="shared" si="35"/>
        <v/>
      </c>
      <c r="AO89" s="371" t="str">
        <f t="shared" si="36"/>
        <v/>
      </c>
      <c r="AQ89" s="371" t="str">
        <f t="shared" si="37"/>
        <v/>
      </c>
    </row>
    <row r="90" spans="5:43" x14ac:dyDescent="0.25">
      <c r="E90" s="371" t="str">
        <f t="shared" si="19"/>
        <v/>
      </c>
      <c r="G90" s="371" t="str">
        <f t="shared" si="19"/>
        <v/>
      </c>
      <c r="I90" s="371" t="str">
        <f t="shared" si="20"/>
        <v/>
      </c>
      <c r="K90" s="371" t="str">
        <f t="shared" si="21"/>
        <v/>
      </c>
      <c r="M90" s="371" t="str">
        <f t="shared" si="22"/>
        <v/>
      </c>
      <c r="O90" s="371" t="str">
        <f t="shared" si="23"/>
        <v/>
      </c>
      <c r="Q90" s="371" t="str">
        <f t="shared" si="24"/>
        <v/>
      </c>
      <c r="S90" s="371" t="str">
        <f t="shared" si="25"/>
        <v/>
      </c>
      <c r="U90" s="371" t="str">
        <f t="shared" si="26"/>
        <v/>
      </c>
      <c r="W90" s="371" t="str">
        <f t="shared" si="27"/>
        <v/>
      </c>
      <c r="Y90" s="371" t="str">
        <f t="shared" si="28"/>
        <v/>
      </c>
      <c r="AA90" s="371" t="str">
        <f t="shared" si="29"/>
        <v/>
      </c>
      <c r="AC90" s="371" t="str">
        <f t="shared" si="30"/>
        <v/>
      </c>
      <c r="AE90" s="371" t="str">
        <f t="shared" si="31"/>
        <v/>
      </c>
      <c r="AG90" s="371" t="str">
        <f t="shared" si="32"/>
        <v/>
      </c>
      <c r="AI90" s="371" t="str">
        <f t="shared" si="33"/>
        <v/>
      </c>
      <c r="AK90" s="371" t="str">
        <f t="shared" si="34"/>
        <v/>
      </c>
      <c r="AM90" s="371" t="str">
        <f t="shared" si="35"/>
        <v/>
      </c>
      <c r="AO90" s="371" t="str">
        <f t="shared" si="36"/>
        <v/>
      </c>
      <c r="AQ90" s="371" t="str">
        <f t="shared" si="37"/>
        <v/>
      </c>
    </row>
    <row r="91" spans="5:43" x14ac:dyDescent="0.25">
      <c r="E91" s="371" t="str">
        <f t="shared" si="19"/>
        <v/>
      </c>
      <c r="G91" s="371" t="str">
        <f t="shared" si="19"/>
        <v/>
      </c>
      <c r="I91" s="371" t="str">
        <f t="shared" si="20"/>
        <v/>
      </c>
      <c r="K91" s="371" t="str">
        <f t="shared" si="21"/>
        <v/>
      </c>
      <c r="M91" s="371" t="str">
        <f t="shared" si="22"/>
        <v/>
      </c>
      <c r="O91" s="371" t="str">
        <f t="shared" si="23"/>
        <v/>
      </c>
      <c r="Q91" s="371" t="str">
        <f t="shared" si="24"/>
        <v/>
      </c>
      <c r="S91" s="371" t="str">
        <f t="shared" si="25"/>
        <v/>
      </c>
      <c r="U91" s="371" t="str">
        <f t="shared" si="26"/>
        <v/>
      </c>
      <c r="W91" s="371" t="str">
        <f t="shared" si="27"/>
        <v/>
      </c>
      <c r="Y91" s="371" t="str">
        <f t="shared" si="28"/>
        <v/>
      </c>
      <c r="AA91" s="371" t="str">
        <f t="shared" si="29"/>
        <v/>
      </c>
      <c r="AC91" s="371" t="str">
        <f t="shared" si="30"/>
        <v/>
      </c>
      <c r="AE91" s="371" t="str">
        <f t="shared" si="31"/>
        <v/>
      </c>
      <c r="AG91" s="371" t="str">
        <f t="shared" si="32"/>
        <v/>
      </c>
      <c r="AI91" s="371" t="str">
        <f t="shared" si="33"/>
        <v/>
      </c>
      <c r="AK91" s="371" t="str">
        <f t="shared" si="34"/>
        <v/>
      </c>
      <c r="AM91" s="371" t="str">
        <f t="shared" si="35"/>
        <v/>
      </c>
      <c r="AO91" s="371" t="str">
        <f t="shared" si="36"/>
        <v/>
      </c>
      <c r="AQ91" s="371" t="str">
        <f t="shared" si="37"/>
        <v/>
      </c>
    </row>
    <row r="92" spans="5:43" x14ac:dyDescent="0.25">
      <c r="E92" s="371" t="str">
        <f t="shared" si="19"/>
        <v/>
      </c>
      <c r="G92" s="371" t="str">
        <f t="shared" si="19"/>
        <v/>
      </c>
      <c r="I92" s="371" t="str">
        <f t="shared" si="20"/>
        <v/>
      </c>
      <c r="K92" s="371" t="str">
        <f t="shared" si="21"/>
        <v/>
      </c>
      <c r="M92" s="371" t="str">
        <f t="shared" si="22"/>
        <v/>
      </c>
      <c r="O92" s="371" t="str">
        <f t="shared" si="23"/>
        <v/>
      </c>
      <c r="Q92" s="371" t="str">
        <f t="shared" si="24"/>
        <v/>
      </c>
      <c r="S92" s="371" t="str">
        <f t="shared" si="25"/>
        <v/>
      </c>
      <c r="U92" s="371" t="str">
        <f t="shared" si="26"/>
        <v/>
      </c>
      <c r="W92" s="371" t="str">
        <f t="shared" si="27"/>
        <v/>
      </c>
      <c r="Y92" s="371" t="str">
        <f t="shared" si="28"/>
        <v/>
      </c>
      <c r="AA92" s="371" t="str">
        <f t="shared" si="29"/>
        <v/>
      </c>
      <c r="AC92" s="371" t="str">
        <f t="shared" si="30"/>
        <v/>
      </c>
      <c r="AE92" s="371" t="str">
        <f t="shared" si="31"/>
        <v/>
      </c>
      <c r="AG92" s="371" t="str">
        <f t="shared" si="32"/>
        <v/>
      </c>
      <c r="AI92" s="371" t="str">
        <f t="shared" si="33"/>
        <v/>
      </c>
      <c r="AK92" s="371" t="str">
        <f t="shared" si="34"/>
        <v/>
      </c>
      <c r="AM92" s="371" t="str">
        <f t="shared" si="35"/>
        <v/>
      </c>
      <c r="AO92" s="371" t="str">
        <f t="shared" si="36"/>
        <v/>
      </c>
      <c r="AQ92" s="371" t="str">
        <f t="shared" si="37"/>
        <v/>
      </c>
    </row>
    <row r="93" spans="5:43" x14ac:dyDescent="0.25">
      <c r="E93" s="371" t="str">
        <f t="shared" si="19"/>
        <v/>
      </c>
      <c r="G93" s="371" t="str">
        <f t="shared" si="19"/>
        <v/>
      </c>
      <c r="I93" s="371" t="str">
        <f t="shared" si="20"/>
        <v/>
      </c>
      <c r="K93" s="371" t="str">
        <f t="shared" si="21"/>
        <v/>
      </c>
      <c r="M93" s="371" t="str">
        <f t="shared" si="22"/>
        <v/>
      </c>
      <c r="O93" s="371" t="str">
        <f t="shared" si="23"/>
        <v/>
      </c>
      <c r="Q93" s="371" t="str">
        <f t="shared" si="24"/>
        <v/>
      </c>
      <c r="S93" s="371" t="str">
        <f t="shared" si="25"/>
        <v/>
      </c>
      <c r="U93" s="371" t="str">
        <f t="shared" si="26"/>
        <v/>
      </c>
      <c r="W93" s="371" t="str">
        <f t="shared" si="27"/>
        <v/>
      </c>
      <c r="Y93" s="371" t="str">
        <f t="shared" si="28"/>
        <v/>
      </c>
      <c r="AA93" s="371" t="str">
        <f t="shared" si="29"/>
        <v/>
      </c>
      <c r="AC93" s="371" t="str">
        <f t="shared" si="30"/>
        <v/>
      </c>
      <c r="AE93" s="371" t="str">
        <f t="shared" si="31"/>
        <v/>
      </c>
      <c r="AG93" s="371" t="str">
        <f t="shared" si="32"/>
        <v/>
      </c>
      <c r="AI93" s="371" t="str">
        <f t="shared" si="33"/>
        <v/>
      </c>
      <c r="AK93" s="371" t="str">
        <f t="shared" si="34"/>
        <v/>
      </c>
      <c r="AM93" s="371" t="str">
        <f t="shared" si="35"/>
        <v/>
      </c>
      <c r="AO93" s="371" t="str">
        <f t="shared" si="36"/>
        <v/>
      </c>
      <c r="AQ93" s="371" t="str">
        <f t="shared" si="37"/>
        <v/>
      </c>
    </row>
    <row r="94" spans="5:43" x14ac:dyDescent="0.25">
      <c r="E94" s="371" t="str">
        <f t="shared" si="19"/>
        <v/>
      </c>
      <c r="G94" s="371" t="str">
        <f t="shared" si="19"/>
        <v/>
      </c>
      <c r="I94" s="371" t="str">
        <f t="shared" si="20"/>
        <v/>
      </c>
      <c r="K94" s="371" t="str">
        <f t="shared" si="21"/>
        <v/>
      </c>
      <c r="M94" s="371" t="str">
        <f t="shared" si="22"/>
        <v/>
      </c>
      <c r="O94" s="371" t="str">
        <f t="shared" si="23"/>
        <v/>
      </c>
      <c r="Q94" s="371" t="str">
        <f t="shared" si="24"/>
        <v/>
      </c>
      <c r="S94" s="371" t="str">
        <f t="shared" si="25"/>
        <v/>
      </c>
      <c r="U94" s="371" t="str">
        <f t="shared" si="26"/>
        <v/>
      </c>
      <c r="W94" s="371" t="str">
        <f t="shared" si="27"/>
        <v/>
      </c>
      <c r="Y94" s="371" t="str">
        <f t="shared" si="28"/>
        <v/>
      </c>
      <c r="AA94" s="371" t="str">
        <f t="shared" si="29"/>
        <v/>
      </c>
      <c r="AC94" s="371" t="str">
        <f t="shared" si="30"/>
        <v/>
      </c>
      <c r="AE94" s="371" t="str">
        <f t="shared" si="31"/>
        <v/>
      </c>
      <c r="AG94" s="371" t="str">
        <f t="shared" si="32"/>
        <v/>
      </c>
      <c r="AI94" s="371" t="str">
        <f t="shared" si="33"/>
        <v/>
      </c>
      <c r="AK94" s="371" t="str">
        <f t="shared" si="34"/>
        <v/>
      </c>
      <c r="AM94" s="371" t="str">
        <f t="shared" si="35"/>
        <v/>
      </c>
      <c r="AO94" s="371" t="str">
        <f t="shared" si="36"/>
        <v/>
      </c>
      <c r="AQ94" s="371" t="str">
        <f t="shared" si="37"/>
        <v/>
      </c>
    </row>
    <row r="95" spans="5:43" x14ac:dyDescent="0.25">
      <c r="E95" s="371" t="str">
        <f t="shared" si="19"/>
        <v/>
      </c>
      <c r="G95" s="371" t="str">
        <f t="shared" si="19"/>
        <v/>
      </c>
      <c r="I95" s="371" t="str">
        <f t="shared" si="20"/>
        <v/>
      </c>
      <c r="K95" s="371" t="str">
        <f t="shared" si="21"/>
        <v/>
      </c>
      <c r="M95" s="371" t="str">
        <f t="shared" si="22"/>
        <v/>
      </c>
      <c r="O95" s="371" t="str">
        <f t="shared" si="23"/>
        <v/>
      </c>
      <c r="Q95" s="371" t="str">
        <f t="shared" si="24"/>
        <v/>
      </c>
      <c r="S95" s="371" t="str">
        <f t="shared" si="25"/>
        <v/>
      </c>
      <c r="U95" s="371" t="str">
        <f t="shared" si="26"/>
        <v/>
      </c>
      <c r="W95" s="371" t="str">
        <f t="shared" si="27"/>
        <v/>
      </c>
      <c r="Y95" s="371" t="str">
        <f t="shared" si="28"/>
        <v/>
      </c>
      <c r="AA95" s="371" t="str">
        <f t="shared" si="29"/>
        <v/>
      </c>
      <c r="AC95" s="371" t="str">
        <f t="shared" si="30"/>
        <v/>
      </c>
      <c r="AE95" s="371" t="str">
        <f t="shared" si="31"/>
        <v/>
      </c>
      <c r="AG95" s="371" t="str">
        <f t="shared" si="32"/>
        <v/>
      </c>
      <c r="AI95" s="371" t="str">
        <f t="shared" si="33"/>
        <v/>
      </c>
      <c r="AK95" s="371" t="str">
        <f t="shared" si="34"/>
        <v/>
      </c>
      <c r="AM95" s="371" t="str">
        <f t="shared" si="35"/>
        <v/>
      </c>
      <c r="AO95" s="371" t="str">
        <f t="shared" si="36"/>
        <v/>
      </c>
      <c r="AQ95" s="371" t="str">
        <f t="shared" si="37"/>
        <v/>
      </c>
    </row>
    <row r="96" spans="5:43" x14ac:dyDescent="0.25">
      <c r="E96" s="371" t="str">
        <f t="shared" si="19"/>
        <v/>
      </c>
      <c r="G96" s="371" t="str">
        <f t="shared" si="19"/>
        <v/>
      </c>
      <c r="I96" s="371" t="str">
        <f t="shared" si="20"/>
        <v/>
      </c>
      <c r="K96" s="371" t="str">
        <f t="shared" si="21"/>
        <v/>
      </c>
      <c r="M96" s="371" t="str">
        <f t="shared" si="22"/>
        <v/>
      </c>
      <c r="O96" s="371" t="str">
        <f t="shared" si="23"/>
        <v/>
      </c>
      <c r="Q96" s="371" t="str">
        <f t="shared" si="24"/>
        <v/>
      </c>
      <c r="S96" s="371" t="str">
        <f t="shared" si="25"/>
        <v/>
      </c>
      <c r="U96" s="371" t="str">
        <f t="shared" si="26"/>
        <v/>
      </c>
      <c r="W96" s="371" t="str">
        <f t="shared" si="27"/>
        <v/>
      </c>
      <c r="Y96" s="371" t="str">
        <f t="shared" si="28"/>
        <v/>
      </c>
      <c r="AA96" s="371" t="str">
        <f t="shared" si="29"/>
        <v/>
      </c>
      <c r="AC96" s="371" t="str">
        <f t="shared" si="30"/>
        <v/>
      </c>
      <c r="AE96" s="371" t="str">
        <f t="shared" si="31"/>
        <v/>
      </c>
      <c r="AG96" s="371" t="str">
        <f t="shared" si="32"/>
        <v/>
      </c>
      <c r="AI96" s="371" t="str">
        <f t="shared" si="33"/>
        <v/>
      </c>
      <c r="AK96" s="371" t="str">
        <f t="shared" si="34"/>
        <v/>
      </c>
      <c r="AM96" s="371" t="str">
        <f t="shared" si="35"/>
        <v/>
      </c>
      <c r="AO96" s="371" t="str">
        <f t="shared" si="36"/>
        <v/>
      </c>
      <c r="AQ96" s="371" t="str">
        <f t="shared" si="37"/>
        <v/>
      </c>
    </row>
    <row r="97" spans="5:43" x14ac:dyDescent="0.25">
      <c r="E97" s="371" t="str">
        <f t="shared" si="19"/>
        <v/>
      </c>
      <c r="G97" s="371" t="str">
        <f t="shared" si="19"/>
        <v/>
      </c>
      <c r="I97" s="371" t="str">
        <f t="shared" si="20"/>
        <v/>
      </c>
      <c r="K97" s="371" t="str">
        <f t="shared" si="21"/>
        <v/>
      </c>
      <c r="M97" s="371" t="str">
        <f t="shared" si="22"/>
        <v/>
      </c>
      <c r="O97" s="371" t="str">
        <f t="shared" si="23"/>
        <v/>
      </c>
      <c r="Q97" s="371" t="str">
        <f t="shared" si="24"/>
        <v/>
      </c>
      <c r="S97" s="371" t="str">
        <f t="shared" si="25"/>
        <v/>
      </c>
      <c r="U97" s="371" t="str">
        <f t="shared" si="26"/>
        <v/>
      </c>
      <c r="W97" s="371" t="str">
        <f t="shared" si="27"/>
        <v/>
      </c>
      <c r="Y97" s="371" t="str">
        <f t="shared" si="28"/>
        <v/>
      </c>
      <c r="AA97" s="371" t="str">
        <f t="shared" si="29"/>
        <v/>
      </c>
      <c r="AC97" s="371" t="str">
        <f t="shared" si="30"/>
        <v/>
      </c>
      <c r="AE97" s="371" t="str">
        <f t="shared" si="31"/>
        <v/>
      </c>
      <c r="AG97" s="371" t="str">
        <f t="shared" si="32"/>
        <v/>
      </c>
      <c r="AI97" s="371" t="str">
        <f t="shared" si="33"/>
        <v/>
      </c>
      <c r="AK97" s="371" t="str">
        <f t="shared" si="34"/>
        <v/>
      </c>
      <c r="AM97" s="371" t="str">
        <f t="shared" si="35"/>
        <v/>
      </c>
      <c r="AO97" s="371" t="str">
        <f t="shared" si="36"/>
        <v/>
      </c>
      <c r="AQ97" s="371" t="str">
        <f t="shared" si="37"/>
        <v/>
      </c>
    </row>
    <row r="98" spans="5:43" x14ac:dyDescent="0.25">
      <c r="E98" s="371" t="str">
        <f t="shared" si="19"/>
        <v/>
      </c>
      <c r="G98" s="371" t="str">
        <f t="shared" si="19"/>
        <v/>
      </c>
      <c r="I98" s="371" t="str">
        <f t="shared" si="20"/>
        <v/>
      </c>
      <c r="K98" s="371" t="str">
        <f t="shared" si="21"/>
        <v/>
      </c>
      <c r="M98" s="371" t="str">
        <f t="shared" si="22"/>
        <v/>
      </c>
      <c r="O98" s="371" t="str">
        <f t="shared" si="23"/>
        <v/>
      </c>
      <c r="Q98" s="371" t="str">
        <f t="shared" si="24"/>
        <v/>
      </c>
      <c r="S98" s="371" t="str">
        <f t="shared" si="25"/>
        <v/>
      </c>
      <c r="U98" s="371" t="str">
        <f t="shared" si="26"/>
        <v/>
      </c>
      <c r="W98" s="371" t="str">
        <f t="shared" si="27"/>
        <v/>
      </c>
      <c r="Y98" s="371" t="str">
        <f t="shared" si="28"/>
        <v/>
      </c>
      <c r="AA98" s="371" t="str">
        <f t="shared" si="29"/>
        <v/>
      </c>
      <c r="AC98" s="371" t="str">
        <f t="shared" si="30"/>
        <v/>
      </c>
      <c r="AE98" s="371" t="str">
        <f t="shared" si="31"/>
        <v/>
      </c>
      <c r="AG98" s="371" t="str">
        <f t="shared" si="32"/>
        <v/>
      </c>
      <c r="AI98" s="371" t="str">
        <f t="shared" si="33"/>
        <v/>
      </c>
      <c r="AK98" s="371" t="str">
        <f t="shared" si="34"/>
        <v/>
      </c>
      <c r="AM98" s="371" t="str">
        <f t="shared" si="35"/>
        <v/>
      </c>
      <c r="AO98" s="371" t="str">
        <f t="shared" si="36"/>
        <v/>
      </c>
      <c r="AQ98" s="371" t="str">
        <f t="shared" si="37"/>
        <v/>
      </c>
    </row>
    <row r="99" spans="5:43" x14ac:dyDescent="0.25">
      <c r="E99" s="371" t="str">
        <f t="shared" si="19"/>
        <v/>
      </c>
      <c r="G99" s="371" t="str">
        <f t="shared" si="19"/>
        <v/>
      </c>
      <c r="I99" s="371" t="str">
        <f t="shared" si="20"/>
        <v/>
      </c>
      <c r="K99" s="371" t="str">
        <f t="shared" si="21"/>
        <v/>
      </c>
      <c r="M99" s="371" t="str">
        <f t="shared" si="22"/>
        <v/>
      </c>
      <c r="O99" s="371" t="str">
        <f t="shared" si="23"/>
        <v/>
      </c>
      <c r="Q99" s="371" t="str">
        <f t="shared" si="24"/>
        <v/>
      </c>
      <c r="S99" s="371" t="str">
        <f t="shared" si="25"/>
        <v/>
      </c>
      <c r="U99" s="371" t="str">
        <f t="shared" si="26"/>
        <v/>
      </c>
      <c r="W99" s="371" t="str">
        <f t="shared" si="27"/>
        <v/>
      </c>
      <c r="Y99" s="371" t="str">
        <f t="shared" si="28"/>
        <v/>
      </c>
      <c r="AA99" s="371" t="str">
        <f t="shared" si="29"/>
        <v/>
      </c>
      <c r="AC99" s="371" t="str">
        <f t="shared" si="30"/>
        <v/>
      </c>
      <c r="AE99" s="371" t="str">
        <f t="shared" si="31"/>
        <v/>
      </c>
      <c r="AG99" s="371" t="str">
        <f t="shared" si="32"/>
        <v/>
      </c>
      <c r="AI99" s="371" t="str">
        <f t="shared" si="33"/>
        <v/>
      </c>
      <c r="AK99" s="371" t="str">
        <f t="shared" si="34"/>
        <v/>
      </c>
      <c r="AM99" s="371" t="str">
        <f t="shared" si="35"/>
        <v/>
      </c>
      <c r="AO99" s="371" t="str">
        <f t="shared" si="36"/>
        <v/>
      </c>
      <c r="AQ99" s="371" t="str">
        <f t="shared" si="37"/>
        <v/>
      </c>
    </row>
    <row r="100" spans="5:43" x14ac:dyDescent="0.25">
      <c r="E100" s="371" t="str">
        <f t="shared" si="19"/>
        <v/>
      </c>
      <c r="G100" s="371" t="str">
        <f t="shared" si="19"/>
        <v/>
      </c>
      <c r="I100" s="371" t="str">
        <f t="shared" si="20"/>
        <v/>
      </c>
      <c r="K100" s="371" t="str">
        <f t="shared" si="21"/>
        <v/>
      </c>
      <c r="M100" s="371" t="str">
        <f t="shared" si="22"/>
        <v/>
      </c>
      <c r="O100" s="371" t="str">
        <f t="shared" si="23"/>
        <v/>
      </c>
      <c r="Q100" s="371" t="str">
        <f t="shared" si="24"/>
        <v/>
      </c>
      <c r="S100" s="371" t="str">
        <f t="shared" si="25"/>
        <v/>
      </c>
      <c r="U100" s="371" t="str">
        <f t="shared" si="26"/>
        <v/>
      </c>
      <c r="W100" s="371" t="str">
        <f t="shared" si="27"/>
        <v/>
      </c>
      <c r="Y100" s="371" t="str">
        <f t="shared" si="28"/>
        <v/>
      </c>
      <c r="AA100" s="371" t="str">
        <f t="shared" si="29"/>
        <v/>
      </c>
      <c r="AC100" s="371" t="str">
        <f t="shared" si="30"/>
        <v/>
      </c>
      <c r="AE100" s="371" t="str">
        <f t="shared" si="31"/>
        <v/>
      </c>
      <c r="AG100" s="371" t="str">
        <f t="shared" si="32"/>
        <v/>
      </c>
      <c r="AI100" s="371" t="str">
        <f t="shared" si="33"/>
        <v/>
      </c>
      <c r="AK100" s="371" t="str">
        <f t="shared" si="34"/>
        <v/>
      </c>
      <c r="AM100" s="371" t="str">
        <f t="shared" si="35"/>
        <v/>
      </c>
      <c r="AO100" s="371" t="str">
        <f t="shared" si="36"/>
        <v/>
      </c>
      <c r="AQ100" s="371" t="str">
        <f t="shared" si="37"/>
        <v/>
      </c>
    </row>
    <row r="101" spans="5:43" x14ac:dyDescent="0.25">
      <c r="E101" s="371" t="str">
        <f t="shared" si="19"/>
        <v/>
      </c>
      <c r="G101" s="371" t="str">
        <f t="shared" si="19"/>
        <v/>
      </c>
      <c r="I101" s="371" t="str">
        <f t="shared" si="20"/>
        <v/>
      </c>
      <c r="K101" s="371" t="str">
        <f t="shared" si="21"/>
        <v/>
      </c>
      <c r="M101" s="371" t="str">
        <f t="shared" si="22"/>
        <v/>
      </c>
      <c r="O101" s="371" t="str">
        <f t="shared" si="23"/>
        <v/>
      </c>
      <c r="Q101" s="371" t="str">
        <f t="shared" si="24"/>
        <v/>
      </c>
      <c r="S101" s="371" t="str">
        <f t="shared" si="25"/>
        <v/>
      </c>
      <c r="U101" s="371" t="str">
        <f t="shared" si="26"/>
        <v/>
      </c>
      <c r="W101" s="371" t="str">
        <f t="shared" si="27"/>
        <v/>
      </c>
      <c r="Y101" s="371" t="str">
        <f t="shared" si="28"/>
        <v/>
      </c>
      <c r="AA101" s="371" t="str">
        <f t="shared" si="29"/>
        <v/>
      </c>
      <c r="AC101" s="371" t="str">
        <f t="shared" si="30"/>
        <v/>
      </c>
      <c r="AE101" s="371" t="str">
        <f t="shared" si="31"/>
        <v/>
      </c>
      <c r="AG101" s="371" t="str">
        <f t="shared" si="32"/>
        <v/>
      </c>
      <c r="AI101" s="371" t="str">
        <f t="shared" si="33"/>
        <v/>
      </c>
      <c r="AK101" s="371" t="str">
        <f t="shared" si="34"/>
        <v/>
      </c>
      <c r="AM101" s="371" t="str">
        <f t="shared" si="35"/>
        <v/>
      </c>
      <c r="AO101" s="371" t="str">
        <f t="shared" si="36"/>
        <v/>
      </c>
      <c r="AQ101" s="371" t="str">
        <f t="shared" si="37"/>
        <v/>
      </c>
    </row>
    <row r="102" spans="5:43" x14ac:dyDescent="0.25">
      <c r="E102" s="371" t="str">
        <f t="shared" si="19"/>
        <v/>
      </c>
      <c r="G102" s="371" t="str">
        <f t="shared" si="19"/>
        <v/>
      </c>
      <c r="I102" s="371" t="str">
        <f t="shared" si="20"/>
        <v/>
      </c>
      <c r="K102" s="371" t="str">
        <f t="shared" si="21"/>
        <v/>
      </c>
      <c r="M102" s="371" t="str">
        <f t="shared" si="22"/>
        <v/>
      </c>
      <c r="O102" s="371" t="str">
        <f t="shared" si="23"/>
        <v/>
      </c>
      <c r="Q102" s="371" t="str">
        <f t="shared" si="24"/>
        <v/>
      </c>
      <c r="S102" s="371" t="str">
        <f t="shared" si="25"/>
        <v/>
      </c>
      <c r="U102" s="371" t="str">
        <f t="shared" si="26"/>
        <v/>
      </c>
      <c r="W102" s="371" t="str">
        <f t="shared" si="27"/>
        <v/>
      </c>
      <c r="Y102" s="371" t="str">
        <f t="shared" si="28"/>
        <v/>
      </c>
      <c r="AA102" s="371" t="str">
        <f t="shared" si="29"/>
        <v/>
      </c>
      <c r="AC102" s="371" t="str">
        <f t="shared" si="30"/>
        <v/>
      </c>
      <c r="AE102" s="371" t="str">
        <f t="shared" si="31"/>
        <v/>
      </c>
      <c r="AG102" s="371" t="str">
        <f t="shared" si="32"/>
        <v/>
      </c>
      <c r="AI102" s="371" t="str">
        <f t="shared" si="33"/>
        <v/>
      </c>
      <c r="AK102" s="371" t="str">
        <f t="shared" si="34"/>
        <v/>
      </c>
      <c r="AM102" s="371" t="str">
        <f t="shared" si="35"/>
        <v/>
      </c>
      <c r="AO102" s="371" t="str">
        <f t="shared" si="36"/>
        <v/>
      </c>
      <c r="AQ102" s="371" t="str">
        <f t="shared" si="37"/>
        <v/>
      </c>
    </row>
    <row r="103" spans="5:43" x14ac:dyDescent="0.25">
      <c r="E103" s="371" t="str">
        <f t="shared" si="19"/>
        <v/>
      </c>
      <c r="G103" s="371" t="str">
        <f t="shared" si="19"/>
        <v/>
      </c>
      <c r="I103" s="371" t="str">
        <f t="shared" si="20"/>
        <v/>
      </c>
      <c r="K103" s="371" t="str">
        <f t="shared" si="21"/>
        <v/>
      </c>
      <c r="M103" s="371" t="str">
        <f t="shared" si="22"/>
        <v/>
      </c>
      <c r="O103" s="371" t="str">
        <f t="shared" si="23"/>
        <v/>
      </c>
      <c r="Q103" s="371" t="str">
        <f t="shared" si="24"/>
        <v/>
      </c>
      <c r="S103" s="371" t="str">
        <f t="shared" si="25"/>
        <v/>
      </c>
      <c r="U103" s="371" t="str">
        <f t="shared" si="26"/>
        <v/>
      </c>
      <c r="W103" s="371" t="str">
        <f t="shared" si="27"/>
        <v/>
      </c>
      <c r="Y103" s="371" t="str">
        <f t="shared" si="28"/>
        <v/>
      </c>
      <c r="AA103" s="371" t="str">
        <f t="shared" si="29"/>
        <v/>
      </c>
      <c r="AC103" s="371" t="str">
        <f t="shared" si="30"/>
        <v/>
      </c>
      <c r="AE103" s="371" t="str">
        <f t="shared" si="31"/>
        <v/>
      </c>
      <c r="AG103" s="371" t="str">
        <f t="shared" si="32"/>
        <v/>
      </c>
      <c r="AI103" s="371" t="str">
        <f t="shared" si="33"/>
        <v/>
      </c>
      <c r="AK103" s="371" t="str">
        <f t="shared" si="34"/>
        <v/>
      </c>
      <c r="AM103" s="371" t="str">
        <f t="shared" si="35"/>
        <v/>
      </c>
      <c r="AO103" s="371" t="str">
        <f t="shared" si="36"/>
        <v/>
      </c>
      <c r="AQ103" s="371" t="str">
        <f t="shared" si="37"/>
        <v/>
      </c>
    </row>
    <row r="104" spans="5:43" x14ac:dyDescent="0.25">
      <c r="E104" s="371" t="str">
        <f t="shared" si="19"/>
        <v/>
      </c>
      <c r="G104" s="371" t="str">
        <f t="shared" si="19"/>
        <v/>
      </c>
      <c r="I104" s="371" t="str">
        <f t="shared" si="20"/>
        <v/>
      </c>
      <c r="K104" s="371" t="str">
        <f t="shared" si="21"/>
        <v/>
      </c>
      <c r="M104" s="371" t="str">
        <f t="shared" si="22"/>
        <v/>
      </c>
      <c r="O104" s="371" t="str">
        <f t="shared" si="23"/>
        <v/>
      </c>
      <c r="Q104" s="371" t="str">
        <f t="shared" si="24"/>
        <v/>
      </c>
      <c r="S104" s="371" t="str">
        <f t="shared" si="25"/>
        <v/>
      </c>
      <c r="U104" s="371" t="str">
        <f t="shared" si="26"/>
        <v/>
      </c>
      <c r="W104" s="371" t="str">
        <f t="shared" si="27"/>
        <v/>
      </c>
      <c r="Y104" s="371" t="str">
        <f t="shared" si="28"/>
        <v/>
      </c>
      <c r="AA104" s="371" t="str">
        <f t="shared" si="29"/>
        <v/>
      </c>
      <c r="AC104" s="371" t="str">
        <f t="shared" si="30"/>
        <v/>
      </c>
      <c r="AE104" s="371" t="str">
        <f t="shared" si="31"/>
        <v/>
      </c>
      <c r="AG104" s="371" t="str">
        <f t="shared" si="32"/>
        <v/>
      </c>
      <c r="AI104" s="371" t="str">
        <f t="shared" si="33"/>
        <v/>
      </c>
      <c r="AK104" s="371" t="str">
        <f t="shared" si="34"/>
        <v/>
      </c>
      <c r="AM104" s="371" t="str">
        <f t="shared" si="35"/>
        <v/>
      </c>
      <c r="AO104" s="371" t="str">
        <f t="shared" si="36"/>
        <v/>
      </c>
      <c r="AQ104" s="371" t="str">
        <f t="shared" si="37"/>
        <v/>
      </c>
    </row>
    <row r="105" spans="5:43" x14ac:dyDescent="0.25">
      <c r="E105" s="371" t="str">
        <f t="shared" si="19"/>
        <v/>
      </c>
      <c r="G105" s="371" t="str">
        <f t="shared" si="19"/>
        <v/>
      </c>
      <c r="I105" s="371" t="str">
        <f t="shared" si="20"/>
        <v/>
      </c>
      <c r="K105" s="371" t="str">
        <f t="shared" si="21"/>
        <v/>
      </c>
      <c r="M105" s="371" t="str">
        <f t="shared" si="22"/>
        <v/>
      </c>
      <c r="O105" s="371" t="str">
        <f t="shared" si="23"/>
        <v/>
      </c>
      <c r="Q105" s="371" t="str">
        <f t="shared" si="24"/>
        <v/>
      </c>
      <c r="S105" s="371" t="str">
        <f t="shared" si="25"/>
        <v/>
      </c>
      <c r="U105" s="371" t="str">
        <f t="shared" si="26"/>
        <v/>
      </c>
      <c r="W105" s="371" t="str">
        <f t="shared" si="27"/>
        <v/>
      </c>
      <c r="Y105" s="371" t="str">
        <f t="shared" si="28"/>
        <v/>
      </c>
      <c r="AA105" s="371" t="str">
        <f t="shared" si="29"/>
        <v/>
      </c>
      <c r="AC105" s="371" t="str">
        <f t="shared" si="30"/>
        <v/>
      </c>
      <c r="AE105" s="371" t="str">
        <f t="shared" si="31"/>
        <v/>
      </c>
      <c r="AG105" s="371" t="str">
        <f t="shared" si="32"/>
        <v/>
      </c>
      <c r="AI105" s="371" t="str">
        <f t="shared" si="33"/>
        <v/>
      </c>
      <c r="AK105" s="371" t="str">
        <f t="shared" si="34"/>
        <v/>
      </c>
      <c r="AM105" s="371" t="str">
        <f t="shared" si="35"/>
        <v/>
      </c>
      <c r="AO105" s="371" t="str">
        <f t="shared" si="36"/>
        <v/>
      </c>
      <c r="AQ105" s="371" t="str">
        <f t="shared" si="37"/>
        <v/>
      </c>
    </row>
    <row r="106" spans="5:43" x14ac:dyDescent="0.25">
      <c r="E106" s="371" t="str">
        <f t="shared" si="19"/>
        <v/>
      </c>
      <c r="G106" s="371" t="str">
        <f t="shared" si="19"/>
        <v/>
      </c>
      <c r="I106" s="371" t="str">
        <f t="shared" si="20"/>
        <v/>
      </c>
      <c r="K106" s="371" t="str">
        <f t="shared" si="21"/>
        <v/>
      </c>
      <c r="M106" s="371" t="str">
        <f t="shared" si="22"/>
        <v/>
      </c>
      <c r="O106" s="371" t="str">
        <f t="shared" si="23"/>
        <v/>
      </c>
      <c r="Q106" s="371" t="str">
        <f t="shared" si="24"/>
        <v/>
      </c>
      <c r="S106" s="371" t="str">
        <f t="shared" si="25"/>
        <v/>
      </c>
      <c r="U106" s="371" t="str">
        <f t="shared" si="26"/>
        <v/>
      </c>
      <c r="W106" s="371" t="str">
        <f t="shared" si="27"/>
        <v/>
      </c>
      <c r="Y106" s="371" t="str">
        <f t="shared" si="28"/>
        <v/>
      </c>
      <c r="AA106" s="371" t="str">
        <f t="shared" si="29"/>
        <v/>
      </c>
      <c r="AC106" s="371" t="str">
        <f t="shared" si="30"/>
        <v/>
      </c>
      <c r="AE106" s="371" t="str">
        <f t="shared" si="31"/>
        <v/>
      </c>
      <c r="AG106" s="371" t="str">
        <f t="shared" si="32"/>
        <v/>
      </c>
      <c r="AI106" s="371" t="str">
        <f t="shared" si="33"/>
        <v/>
      </c>
      <c r="AK106" s="371" t="str">
        <f t="shared" si="34"/>
        <v/>
      </c>
      <c r="AM106" s="371" t="str">
        <f t="shared" si="35"/>
        <v/>
      </c>
      <c r="AO106" s="371" t="str">
        <f t="shared" si="36"/>
        <v/>
      </c>
      <c r="AQ106" s="371" t="str">
        <f t="shared" si="37"/>
        <v/>
      </c>
    </row>
    <row r="107" spans="5:43" x14ac:dyDescent="0.25">
      <c r="E107" s="371" t="str">
        <f t="shared" si="19"/>
        <v/>
      </c>
      <c r="G107" s="371" t="str">
        <f t="shared" si="19"/>
        <v/>
      </c>
      <c r="I107" s="371" t="str">
        <f t="shared" si="20"/>
        <v/>
      </c>
      <c r="K107" s="371" t="str">
        <f t="shared" si="21"/>
        <v/>
      </c>
      <c r="M107" s="371" t="str">
        <f t="shared" si="22"/>
        <v/>
      </c>
      <c r="O107" s="371" t="str">
        <f t="shared" si="23"/>
        <v/>
      </c>
      <c r="Q107" s="371" t="str">
        <f t="shared" si="24"/>
        <v/>
      </c>
      <c r="S107" s="371" t="str">
        <f t="shared" si="25"/>
        <v/>
      </c>
      <c r="U107" s="371" t="str">
        <f t="shared" si="26"/>
        <v/>
      </c>
      <c r="W107" s="371" t="str">
        <f t="shared" si="27"/>
        <v/>
      </c>
      <c r="Y107" s="371" t="str">
        <f t="shared" si="28"/>
        <v/>
      </c>
      <c r="AA107" s="371" t="str">
        <f t="shared" si="29"/>
        <v/>
      </c>
      <c r="AC107" s="371" t="str">
        <f t="shared" si="30"/>
        <v/>
      </c>
      <c r="AE107" s="371" t="str">
        <f t="shared" si="31"/>
        <v/>
      </c>
      <c r="AG107" s="371" t="str">
        <f t="shared" si="32"/>
        <v/>
      </c>
      <c r="AI107" s="371" t="str">
        <f t="shared" si="33"/>
        <v/>
      </c>
      <c r="AK107" s="371" t="str">
        <f t="shared" si="34"/>
        <v/>
      </c>
      <c r="AM107" s="371" t="str">
        <f t="shared" si="35"/>
        <v/>
      </c>
      <c r="AO107" s="371" t="str">
        <f t="shared" si="36"/>
        <v/>
      </c>
      <c r="AQ107" s="371" t="str">
        <f t="shared" si="37"/>
        <v/>
      </c>
    </row>
    <row r="108" spans="5:43" x14ac:dyDescent="0.25">
      <c r="E108" s="371" t="str">
        <f t="shared" si="19"/>
        <v/>
      </c>
      <c r="G108" s="371" t="str">
        <f t="shared" si="19"/>
        <v/>
      </c>
      <c r="I108" s="371" t="str">
        <f t="shared" si="20"/>
        <v/>
      </c>
      <c r="K108" s="371" t="str">
        <f t="shared" si="21"/>
        <v/>
      </c>
      <c r="M108" s="371" t="str">
        <f t="shared" si="22"/>
        <v/>
      </c>
      <c r="O108" s="371" t="str">
        <f t="shared" si="23"/>
        <v/>
      </c>
      <c r="Q108" s="371" t="str">
        <f t="shared" si="24"/>
        <v/>
      </c>
      <c r="S108" s="371" t="str">
        <f t="shared" si="25"/>
        <v/>
      </c>
      <c r="U108" s="371" t="str">
        <f t="shared" si="26"/>
        <v/>
      </c>
      <c r="W108" s="371" t="str">
        <f t="shared" si="27"/>
        <v/>
      </c>
      <c r="Y108" s="371" t="str">
        <f t="shared" si="28"/>
        <v/>
      </c>
      <c r="AA108" s="371" t="str">
        <f t="shared" si="29"/>
        <v/>
      </c>
      <c r="AC108" s="371" t="str">
        <f t="shared" si="30"/>
        <v/>
      </c>
      <c r="AE108" s="371" t="str">
        <f t="shared" si="31"/>
        <v/>
      </c>
      <c r="AG108" s="371" t="str">
        <f t="shared" si="32"/>
        <v/>
      </c>
      <c r="AI108" s="371" t="str">
        <f t="shared" si="33"/>
        <v/>
      </c>
      <c r="AK108" s="371" t="str">
        <f t="shared" si="34"/>
        <v/>
      </c>
      <c r="AM108" s="371" t="str">
        <f t="shared" si="35"/>
        <v/>
      </c>
      <c r="AO108" s="371" t="str">
        <f t="shared" si="36"/>
        <v/>
      </c>
      <c r="AQ108" s="371" t="str">
        <f t="shared" si="37"/>
        <v/>
      </c>
    </row>
    <row r="109" spans="5:43" x14ac:dyDescent="0.25">
      <c r="E109" s="371" t="str">
        <f t="shared" si="19"/>
        <v/>
      </c>
      <c r="G109" s="371" t="str">
        <f t="shared" si="19"/>
        <v/>
      </c>
      <c r="I109" s="371" t="str">
        <f t="shared" si="20"/>
        <v/>
      </c>
      <c r="K109" s="371" t="str">
        <f t="shared" si="21"/>
        <v/>
      </c>
      <c r="M109" s="371" t="str">
        <f t="shared" si="22"/>
        <v/>
      </c>
      <c r="O109" s="371" t="str">
        <f t="shared" si="23"/>
        <v/>
      </c>
      <c r="Q109" s="371" t="str">
        <f t="shared" si="24"/>
        <v/>
      </c>
      <c r="S109" s="371" t="str">
        <f t="shared" si="25"/>
        <v/>
      </c>
      <c r="U109" s="371" t="str">
        <f t="shared" si="26"/>
        <v/>
      </c>
      <c r="W109" s="371" t="str">
        <f t="shared" si="27"/>
        <v/>
      </c>
      <c r="Y109" s="371" t="str">
        <f t="shared" si="28"/>
        <v/>
      </c>
      <c r="AA109" s="371" t="str">
        <f t="shared" si="29"/>
        <v/>
      </c>
      <c r="AC109" s="371" t="str">
        <f t="shared" si="30"/>
        <v/>
      </c>
      <c r="AE109" s="371" t="str">
        <f t="shared" si="31"/>
        <v/>
      </c>
      <c r="AG109" s="371" t="str">
        <f t="shared" si="32"/>
        <v/>
      </c>
      <c r="AI109" s="371" t="str">
        <f t="shared" si="33"/>
        <v/>
      </c>
      <c r="AK109" s="371" t="str">
        <f t="shared" si="34"/>
        <v/>
      </c>
      <c r="AM109" s="371" t="str">
        <f t="shared" si="35"/>
        <v/>
      </c>
      <c r="AO109" s="371" t="str">
        <f t="shared" si="36"/>
        <v/>
      </c>
      <c r="AQ109" s="371" t="str">
        <f t="shared" si="37"/>
        <v/>
      </c>
    </row>
    <row r="110" spans="5:43" x14ac:dyDescent="0.25">
      <c r="E110" s="371" t="str">
        <f t="shared" si="19"/>
        <v/>
      </c>
      <c r="G110" s="371" t="str">
        <f t="shared" si="19"/>
        <v/>
      </c>
      <c r="I110" s="371" t="str">
        <f t="shared" si="20"/>
        <v/>
      </c>
      <c r="K110" s="371" t="str">
        <f t="shared" si="21"/>
        <v/>
      </c>
      <c r="M110" s="371" t="str">
        <f t="shared" si="22"/>
        <v/>
      </c>
      <c r="O110" s="371" t="str">
        <f t="shared" si="23"/>
        <v/>
      </c>
      <c r="Q110" s="371" t="str">
        <f t="shared" si="24"/>
        <v/>
      </c>
      <c r="S110" s="371" t="str">
        <f t="shared" si="25"/>
        <v/>
      </c>
      <c r="U110" s="371" t="str">
        <f t="shared" si="26"/>
        <v/>
      </c>
      <c r="W110" s="371" t="str">
        <f t="shared" si="27"/>
        <v/>
      </c>
      <c r="Y110" s="371" t="str">
        <f t="shared" si="28"/>
        <v/>
      </c>
      <c r="AA110" s="371" t="str">
        <f t="shared" si="29"/>
        <v/>
      </c>
      <c r="AC110" s="371" t="str">
        <f t="shared" si="30"/>
        <v/>
      </c>
      <c r="AE110" s="371" t="str">
        <f t="shared" si="31"/>
        <v/>
      </c>
      <c r="AG110" s="371" t="str">
        <f t="shared" si="32"/>
        <v/>
      </c>
      <c r="AI110" s="371" t="str">
        <f t="shared" si="33"/>
        <v/>
      </c>
      <c r="AK110" s="371" t="str">
        <f t="shared" si="34"/>
        <v/>
      </c>
      <c r="AM110" s="371" t="str">
        <f t="shared" si="35"/>
        <v/>
      </c>
      <c r="AO110" s="371" t="str">
        <f t="shared" si="36"/>
        <v/>
      </c>
      <c r="AQ110" s="371" t="str">
        <f t="shared" si="37"/>
        <v/>
      </c>
    </row>
    <row r="111" spans="5:43" x14ac:dyDescent="0.25">
      <c r="E111" s="371" t="str">
        <f t="shared" si="19"/>
        <v/>
      </c>
      <c r="G111" s="371" t="str">
        <f t="shared" si="19"/>
        <v/>
      </c>
      <c r="I111" s="371" t="str">
        <f t="shared" si="20"/>
        <v/>
      </c>
      <c r="K111" s="371" t="str">
        <f t="shared" si="21"/>
        <v/>
      </c>
      <c r="M111" s="371" t="str">
        <f t="shared" si="22"/>
        <v/>
      </c>
      <c r="O111" s="371" t="str">
        <f t="shared" si="23"/>
        <v/>
      </c>
      <c r="Q111" s="371" t="str">
        <f t="shared" si="24"/>
        <v/>
      </c>
      <c r="S111" s="371" t="str">
        <f t="shared" si="25"/>
        <v/>
      </c>
      <c r="U111" s="371" t="str">
        <f t="shared" si="26"/>
        <v/>
      </c>
      <c r="W111" s="371" t="str">
        <f t="shared" si="27"/>
        <v/>
      </c>
      <c r="Y111" s="371" t="str">
        <f t="shared" si="28"/>
        <v/>
      </c>
      <c r="AA111" s="371" t="str">
        <f t="shared" si="29"/>
        <v/>
      </c>
      <c r="AC111" s="371" t="str">
        <f t="shared" si="30"/>
        <v/>
      </c>
      <c r="AE111" s="371" t="str">
        <f t="shared" si="31"/>
        <v/>
      </c>
      <c r="AG111" s="371" t="str">
        <f t="shared" si="32"/>
        <v/>
      </c>
      <c r="AI111" s="371" t="str">
        <f t="shared" si="33"/>
        <v/>
      </c>
      <c r="AK111" s="371" t="str">
        <f t="shared" si="34"/>
        <v/>
      </c>
      <c r="AM111" s="371" t="str">
        <f t="shared" si="35"/>
        <v/>
      </c>
      <c r="AO111" s="371" t="str">
        <f t="shared" si="36"/>
        <v/>
      </c>
      <c r="AQ111" s="371" t="str">
        <f t="shared" si="37"/>
        <v/>
      </c>
    </row>
    <row r="112" spans="5:43" x14ac:dyDescent="0.25">
      <c r="E112" s="371" t="str">
        <f t="shared" si="19"/>
        <v/>
      </c>
      <c r="G112" s="371" t="str">
        <f t="shared" si="19"/>
        <v/>
      </c>
      <c r="I112" s="371" t="str">
        <f t="shared" si="20"/>
        <v/>
      </c>
      <c r="K112" s="371" t="str">
        <f t="shared" si="21"/>
        <v/>
      </c>
      <c r="M112" s="371" t="str">
        <f t="shared" si="22"/>
        <v/>
      </c>
      <c r="O112" s="371" t="str">
        <f t="shared" si="23"/>
        <v/>
      </c>
      <c r="Q112" s="371" t="str">
        <f t="shared" si="24"/>
        <v/>
      </c>
      <c r="S112" s="371" t="str">
        <f t="shared" si="25"/>
        <v/>
      </c>
      <c r="U112" s="371" t="str">
        <f t="shared" si="26"/>
        <v/>
      </c>
      <c r="W112" s="371" t="str">
        <f t="shared" si="27"/>
        <v/>
      </c>
      <c r="Y112" s="371" t="str">
        <f t="shared" si="28"/>
        <v/>
      </c>
      <c r="AA112" s="371" t="str">
        <f t="shared" si="29"/>
        <v/>
      </c>
      <c r="AC112" s="371" t="str">
        <f t="shared" si="30"/>
        <v/>
      </c>
      <c r="AE112" s="371" t="str">
        <f t="shared" si="31"/>
        <v/>
      </c>
      <c r="AG112" s="371" t="str">
        <f t="shared" si="32"/>
        <v/>
      </c>
      <c r="AI112" s="371" t="str">
        <f t="shared" si="33"/>
        <v/>
      </c>
      <c r="AK112" s="371" t="str">
        <f t="shared" si="34"/>
        <v/>
      </c>
      <c r="AM112" s="371" t="str">
        <f t="shared" si="35"/>
        <v/>
      </c>
      <c r="AO112" s="371" t="str">
        <f t="shared" si="36"/>
        <v/>
      </c>
      <c r="AQ112" s="371" t="str">
        <f t="shared" si="37"/>
        <v/>
      </c>
    </row>
    <row r="113" spans="5:43" x14ac:dyDescent="0.25">
      <c r="E113" s="371" t="str">
        <f t="shared" si="19"/>
        <v/>
      </c>
      <c r="G113" s="371" t="str">
        <f t="shared" si="19"/>
        <v/>
      </c>
      <c r="I113" s="371" t="str">
        <f t="shared" si="20"/>
        <v/>
      </c>
      <c r="K113" s="371" t="str">
        <f t="shared" si="21"/>
        <v/>
      </c>
      <c r="M113" s="371" t="str">
        <f t="shared" si="22"/>
        <v/>
      </c>
      <c r="O113" s="371" t="str">
        <f t="shared" si="23"/>
        <v/>
      </c>
      <c r="Q113" s="371" t="str">
        <f t="shared" si="24"/>
        <v/>
      </c>
      <c r="S113" s="371" t="str">
        <f t="shared" si="25"/>
        <v/>
      </c>
      <c r="U113" s="371" t="str">
        <f t="shared" si="26"/>
        <v/>
      </c>
      <c r="W113" s="371" t="str">
        <f t="shared" si="27"/>
        <v/>
      </c>
      <c r="Y113" s="371" t="str">
        <f t="shared" si="28"/>
        <v/>
      </c>
      <c r="AA113" s="371" t="str">
        <f t="shared" si="29"/>
        <v/>
      </c>
      <c r="AC113" s="371" t="str">
        <f t="shared" si="30"/>
        <v/>
      </c>
      <c r="AE113" s="371" t="str">
        <f t="shared" si="31"/>
        <v/>
      </c>
      <c r="AG113" s="371" t="str">
        <f t="shared" si="32"/>
        <v/>
      </c>
      <c r="AI113" s="371" t="str">
        <f t="shared" si="33"/>
        <v/>
      </c>
      <c r="AK113" s="371" t="str">
        <f t="shared" si="34"/>
        <v/>
      </c>
      <c r="AM113" s="371" t="str">
        <f t="shared" si="35"/>
        <v/>
      </c>
      <c r="AO113" s="371" t="str">
        <f t="shared" si="36"/>
        <v/>
      </c>
      <c r="AQ113" s="371" t="str">
        <f t="shared" si="37"/>
        <v/>
      </c>
    </row>
    <row r="114" spans="5:43" x14ac:dyDescent="0.25">
      <c r="E114" s="371" t="str">
        <f t="shared" si="19"/>
        <v/>
      </c>
      <c r="G114" s="371" t="str">
        <f t="shared" si="19"/>
        <v/>
      </c>
      <c r="I114" s="371" t="str">
        <f t="shared" si="20"/>
        <v/>
      </c>
      <c r="K114" s="371" t="str">
        <f t="shared" si="21"/>
        <v/>
      </c>
      <c r="M114" s="371" t="str">
        <f t="shared" si="22"/>
        <v/>
      </c>
      <c r="O114" s="371" t="str">
        <f t="shared" si="23"/>
        <v/>
      </c>
      <c r="Q114" s="371" t="str">
        <f t="shared" si="24"/>
        <v/>
      </c>
      <c r="S114" s="371" t="str">
        <f t="shared" si="25"/>
        <v/>
      </c>
      <c r="U114" s="371" t="str">
        <f t="shared" si="26"/>
        <v/>
      </c>
      <c r="W114" s="371" t="str">
        <f t="shared" si="27"/>
        <v/>
      </c>
      <c r="Y114" s="371" t="str">
        <f t="shared" si="28"/>
        <v/>
      </c>
      <c r="AA114" s="371" t="str">
        <f t="shared" si="29"/>
        <v/>
      </c>
      <c r="AC114" s="371" t="str">
        <f t="shared" si="30"/>
        <v/>
      </c>
      <c r="AE114" s="371" t="str">
        <f t="shared" si="31"/>
        <v/>
      </c>
      <c r="AG114" s="371" t="str">
        <f t="shared" si="32"/>
        <v/>
      </c>
      <c r="AI114" s="371" t="str">
        <f t="shared" si="33"/>
        <v/>
      </c>
      <c r="AK114" s="371" t="str">
        <f t="shared" si="34"/>
        <v/>
      </c>
      <c r="AM114" s="371" t="str">
        <f t="shared" si="35"/>
        <v/>
      </c>
      <c r="AO114" s="371" t="str">
        <f t="shared" si="36"/>
        <v/>
      </c>
      <c r="AQ114" s="371" t="str">
        <f t="shared" si="37"/>
        <v/>
      </c>
    </row>
    <row r="115" spans="5:43" x14ac:dyDescent="0.25">
      <c r="E115" s="371" t="str">
        <f t="shared" si="19"/>
        <v/>
      </c>
      <c r="G115" s="371" t="str">
        <f t="shared" si="19"/>
        <v/>
      </c>
      <c r="I115" s="371" t="str">
        <f t="shared" si="20"/>
        <v/>
      </c>
      <c r="K115" s="371" t="str">
        <f t="shared" si="21"/>
        <v/>
      </c>
      <c r="M115" s="371" t="str">
        <f t="shared" si="22"/>
        <v/>
      </c>
      <c r="O115" s="371" t="str">
        <f t="shared" si="23"/>
        <v/>
      </c>
      <c r="Q115" s="371" t="str">
        <f t="shared" si="24"/>
        <v/>
      </c>
      <c r="S115" s="371" t="str">
        <f t="shared" si="25"/>
        <v/>
      </c>
      <c r="U115" s="371" t="str">
        <f t="shared" si="26"/>
        <v/>
      </c>
      <c r="W115" s="371" t="str">
        <f t="shared" si="27"/>
        <v/>
      </c>
      <c r="Y115" s="371" t="str">
        <f t="shared" si="28"/>
        <v/>
      </c>
      <c r="AA115" s="371" t="str">
        <f t="shared" si="29"/>
        <v/>
      </c>
      <c r="AC115" s="371" t="str">
        <f t="shared" si="30"/>
        <v/>
      </c>
      <c r="AE115" s="371" t="str">
        <f t="shared" si="31"/>
        <v/>
      </c>
      <c r="AG115" s="371" t="str">
        <f t="shared" si="32"/>
        <v/>
      </c>
      <c r="AI115" s="371" t="str">
        <f t="shared" si="33"/>
        <v/>
      </c>
      <c r="AK115" s="371" t="str">
        <f t="shared" si="34"/>
        <v/>
      </c>
      <c r="AM115" s="371" t="str">
        <f t="shared" si="35"/>
        <v/>
      </c>
      <c r="AO115" s="371" t="str">
        <f t="shared" si="36"/>
        <v/>
      </c>
      <c r="AQ115" s="371" t="str">
        <f t="shared" si="37"/>
        <v/>
      </c>
    </row>
    <row r="116" spans="5:43" x14ac:dyDescent="0.25">
      <c r="E116" s="371" t="str">
        <f t="shared" si="19"/>
        <v/>
      </c>
      <c r="G116" s="371" t="str">
        <f t="shared" si="19"/>
        <v/>
      </c>
      <c r="I116" s="371" t="str">
        <f t="shared" si="20"/>
        <v/>
      </c>
      <c r="K116" s="371" t="str">
        <f t="shared" si="21"/>
        <v/>
      </c>
      <c r="M116" s="371" t="str">
        <f t="shared" si="22"/>
        <v/>
      </c>
      <c r="O116" s="371" t="str">
        <f t="shared" si="23"/>
        <v/>
      </c>
      <c r="Q116" s="371" t="str">
        <f t="shared" si="24"/>
        <v/>
      </c>
      <c r="S116" s="371" t="str">
        <f t="shared" si="25"/>
        <v/>
      </c>
      <c r="U116" s="371" t="str">
        <f t="shared" si="26"/>
        <v/>
      </c>
      <c r="W116" s="371" t="str">
        <f t="shared" si="27"/>
        <v/>
      </c>
      <c r="Y116" s="371" t="str">
        <f t="shared" si="28"/>
        <v/>
      </c>
      <c r="AA116" s="371" t="str">
        <f t="shared" si="29"/>
        <v/>
      </c>
      <c r="AC116" s="371" t="str">
        <f t="shared" si="30"/>
        <v/>
      </c>
      <c r="AE116" s="371" t="str">
        <f t="shared" si="31"/>
        <v/>
      </c>
      <c r="AG116" s="371" t="str">
        <f t="shared" si="32"/>
        <v/>
      </c>
      <c r="AI116" s="371" t="str">
        <f t="shared" si="33"/>
        <v/>
      </c>
      <c r="AK116" s="371" t="str">
        <f t="shared" si="34"/>
        <v/>
      </c>
      <c r="AM116" s="371" t="str">
        <f t="shared" si="35"/>
        <v/>
      </c>
      <c r="AO116" s="371" t="str">
        <f t="shared" si="36"/>
        <v/>
      </c>
      <c r="AQ116" s="371" t="str">
        <f t="shared" si="37"/>
        <v/>
      </c>
    </row>
    <row r="117" spans="5:43" x14ac:dyDescent="0.25">
      <c r="E117" s="371" t="str">
        <f t="shared" si="19"/>
        <v/>
      </c>
      <c r="G117" s="371" t="str">
        <f t="shared" si="19"/>
        <v/>
      </c>
      <c r="I117" s="371" t="str">
        <f t="shared" si="20"/>
        <v/>
      </c>
      <c r="K117" s="371" t="str">
        <f t="shared" si="21"/>
        <v/>
      </c>
      <c r="M117" s="371" t="str">
        <f t="shared" si="22"/>
        <v/>
      </c>
      <c r="O117" s="371" t="str">
        <f t="shared" si="23"/>
        <v/>
      </c>
      <c r="Q117" s="371" t="str">
        <f t="shared" si="24"/>
        <v/>
      </c>
      <c r="S117" s="371" t="str">
        <f t="shared" si="25"/>
        <v/>
      </c>
      <c r="U117" s="371" t="str">
        <f t="shared" si="26"/>
        <v/>
      </c>
      <c r="W117" s="371" t="str">
        <f t="shared" si="27"/>
        <v/>
      </c>
      <c r="Y117" s="371" t="str">
        <f t="shared" si="28"/>
        <v/>
      </c>
      <c r="AA117" s="371" t="str">
        <f t="shared" si="29"/>
        <v/>
      </c>
      <c r="AC117" s="371" t="str">
        <f t="shared" si="30"/>
        <v/>
      </c>
      <c r="AE117" s="371" t="str">
        <f t="shared" si="31"/>
        <v/>
      </c>
      <c r="AG117" s="371" t="str">
        <f t="shared" si="32"/>
        <v/>
      </c>
      <c r="AI117" s="371" t="str">
        <f t="shared" si="33"/>
        <v/>
      </c>
      <c r="AK117" s="371" t="str">
        <f t="shared" si="34"/>
        <v/>
      </c>
      <c r="AM117" s="371" t="str">
        <f t="shared" si="35"/>
        <v/>
      </c>
      <c r="AO117" s="371" t="str">
        <f t="shared" si="36"/>
        <v/>
      </c>
      <c r="AQ117" s="371" t="str">
        <f t="shared" si="37"/>
        <v/>
      </c>
    </row>
    <row r="118" spans="5:43" x14ac:dyDescent="0.25">
      <c r="E118" s="371" t="str">
        <f t="shared" si="19"/>
        <v/>
      </c>
      <c r="G118" s="371" t="str">
        <f t="shared" si="19"/>
        <v/>
      </c>
      <c r="I118" s="371" t="str">
        <f t="shared" si="20"/>
        <v/>
      </c>
      <c r="K118" s="371" t="str">
        <f t="shared" si="21"/>
        <v/>
      </c>
      <c r="M118" s="371" t="str">
        <f t="shared" si="22"/>
        <v/>
      </c>
      <c r="O118" s="371" t="str">
        <f t="shared" si="23"/>
        <v/>
      </c>
      <c r="Q118" s="371" t="str">
        <f t="shared" si="24"/>
        <v/>
      </c>
      <c r="S118" s="371" t="str">
        <f t="shared" si="25"/>
        <v/>
      </c>
      <c r="U118" s="371" t="str">
        <f t="shared" si="26"/>
        <v/>
      </c>
      <c r="W118" s="371" t="str">
        <f t="shared" si="27"/>
        <v/>
      </c>
      <c r="Y118" s="371" t="str">
        <f t="shared" si="28"/>
        <v/>
      </c>
      <c r="AA118" s="371" t="str">
        <f t="shared" si="29"/>
        <v/>
      </c>
      <c r="AC118" s="371" t="str">
        <f t="shared" si="30"/>
        <v/>
      </c>
      <c r="AE118" s="371" t="str">
        <f t="shared" si="31"/>
        <v/>
      </c>
      <c r="AG118" s="371" t="str">
        <f t="shared" si="32"/>
        <v/>
      </c>
      <c r="AI118" s="371" t="str">
        <f t="shared" si="33"/>
        <v/>
      </c>
      <c r="AK118" s="371" t="str">
        <f t="shared" si="34"/>
        <v/>
      </c>
      <c r="AM118" s="371" t="str">
        <f t="shared" si="35"/>
        <v/>
      </c>
      <c r="AO118" s="371" t="str">
        <f t="shared" si="36"/>
        <v/>
      </c>
      <c r="AQ118" s="371" t="str">
        <f t="shared" si="37"/>
        <v/>
      </c>
    </row>
    <row r="119" spans="5:43" x14ac:dyDescent="0.25">
      <c r="E119" s="371" t="str">
        <f t="shared" si="19"/>
        <v/>
      </c>
      <c r="G119" s="371" t="str">
        <f t="shared" si="19"/>
        <v/>
      </c>
      <c r="I119" s="371" t="str">
        <f t="shared" si="20"/>
        <v/>
      </c>
      <c r="K119" s="371" t="str">
        <f t="shared" si="21"/>
        <v/>
      </c>
      <c r="M119" s="371" t="str">
        <f t="shared" si="22"/>
        <v/>
      </c>
      <c r="O119" s="371" t="str">
        <f t="shared" si="23"/>
        <v/>
      </c>
      <c r="Q119" s="371" t="str">
        <f t="shared" si="24"/>
        <v/>
      </c>
      <c r="S119" s="371" t="str">
        <f t="shared" si="25"/>
        <v/>
      </c>
      <c r="U119" s="371" t="str">
        <f t="shared" si="26"/>
        <v/>
      </c>
      <c r="W119" s="371" t="str">
        <f t="shared" si="27"/>
        <v/>
      </c>
      <c r="Y119" s="371" t="str">
        <f t="shared" si="28"/>
        <v/>
      </c>
      <c r="AA119" s="371" t="str">
        <f t="shared" si="29"/>
        <v/>
      </c>
      <c r="AC119" s="371" t="str">
        <f t="shared" si="30"/>
        <v/>
      </c>
      <c r="AE119" s="371" t="str">
        <f t="shared" si="31"/>
        <v/>
      </c>
      <c r="AG119" s="371" t="str">
        <f t="shared" si="32"/>
        <v/>
      </c>
      <c r="AI119" s="371" t="str">
        <f t="shared" si="33"/>
        <v/>
      </c>
      <c r="AK119" s="371" t="str">
        <f t="shared" si="34"/>
        <v/>
      </c>
      <c r="AM119" s="371" t="str">
        <f t="shared" si="35"/>
        <v/>
      </c>
      <c r="AO119" s="371" t="str">
        <f t="shared" si="36"/>
        <v/>
      </c>
      <c r="AQ119" s="371" t="str">
        <f t="shared" si="37"/>
        <v/>
      </c>
    </row>
    <row r="120" spans="5:43" x14ac:dyDescent="0.25">
      <c r="E120" s="371" t="str">
        <f t="shared" si="19"/>
        <v/>
      </c>
      <c r="G120" s="371" t="str">
        <f t="shared" si="19"/>
        <v/>
      </c>
      <c r="I120" s="371" t="str">
        <f t="shared" si="20"/>
        <v/>
      </c>
      <c r="K120" s="371" t="str">
        <f t="shared" si="21"/>
        <v/>
      </c>
      <c r="M120" s="371" t="str">
        <f t="shared" si="22"/>
        <v/>
      </c>
      <c r="O120" s="371" t="str">
        <f t="shared" si="23"/>
        <v/>
      </c>
      <c r="Q120" s="371" t="str">
        <f t="shared" si="24"/>
        <v/>
      </c>
      <c r="S120" s="371" t="str">
        <f t="shared" si="25"/>
        <v/>
      </c>
      <c r="U120" s="371" t="str">
        <f t="shared" si="26"/>
        <v/>
      </c>
      <c r="W120" s="371" t="str">
        <f t="shared" si="27"/>
        <v/>
      </c>
      <c r="Y120" s="371" t="str">
        <f t="shared" si="28"/>
        <v/>
      </c>
      <c r="AA120" s="371" t="str">
        <f t="shared" si="29"/>
        <v/>
      </c>
      <c r="AC120" s="371" t="str">
        <f t="shared" si="30"/>
        <v/>
      </c>
      <c r="AE120" s="371" t="str">
        <f t="shared" si="31"/>
        <v/>
      </c>
      <c r="AG120" s="371" t="str">
        <f t="shared" si="32"/>
        <v/>
      </c>
      <c r="AI120" s="371" t="str">
        <f t="shared" si="33"/>
        <v/>
      </c>
      <c r="AK120" s="371" t="str">
        <f t="shared" si="34"/>
        <v/>
      </c>
      <c r="AM120" s="371" t="str">
        <f t="shared" si="35"/>
        <v/>
      </c>
      <c r="AO120" s="371" t="str">
        <f t="shared" si="36"/>
        <v/>
      </c>
      <c r="AQ120" s="371" t="str">
        <f t="shared" si="37"/>
        <v/>
      </c>
    </row>
    <row r="121" spans="5:43" x14ac:dyDescent="0.25">
      <c r="E121" s="371" t="str">
        <f t="shared" si="19"/>
        <v/>
      </c>
      <c r="G121" s="371" t="str">
        <f t="shared" si="19"/>
        <v/>
      </c>
      <c r="I121" s="371" t="str">
        <f t="shared" si="20"/>
        <v/>
      </c>
      <c r="K121" s="371" t="str">
        <f t="shared" si="21"/>
        <v/>
      </c>
      <c r="M121" s="371" t="str">
        <f t="shared" si="22"/>
        <v/>
      </c>
      <c r="O121" s="371" t="str">
        <f t="shared" si="23"/>
        <v/>
      </c>
      <c r="Q121" s="371" t="str">
        <f t="shared" si="24"/>
        <v/>
      </c>
      <c r="S121" s="371" t="str">
        <f t="shared" si="25"/>
        <v/>
      </c>
      <c r="U121" s="371" t="str">
        <f t="shared" si="26"/>
        <v/>
      </c>
      <c r="W121" s="371" t="str">
        <f t="shared" si="27"/>
        <v/>
      </c>
      <c r="Y121" s="371" t="str">
        <f t="shared" si="28"/>
        <v/>
      </c>
      <c r="AA121" s="371" t="str">
        <f t="shared" si="29"/>
        <v/>
      </c>
      <c r="AC121" s="371" t="str">
        <f t="shared" si="30"/>
        <v/>
      </c>
      <c r="AE121" s="371" t="str">
        <f t="shared" si="31"/>
        <v/>
      </c>
      <c r="AG121" s="371" t="str">
        <f t="shared" si="32"/>
        <v/>
      </c>
      <c r="AI121" s="371" t="str">
        <f t="shared" si="33"/>
        <v/>
      </c>
      <c r="AK121" s="371" t="str">
        <f t="shared" si="34"/>
        <v/>
      </c>
      <c r="AM121" s="371" t="str">
        <f t="shared" si="35"/>
        <v/>
      </c>
      <c r="AO121" s="371" t="str">
        <f t="shared" si="36"/>
        <v/>
      </c>
      <c r="AQ121" s="371" t="str">
        <f t="shared" si="37"/>
        <v/>
      </c>
    </row>
    <row r="122" spans="5:43" x14ac:dyDescent="0.25">
      <c r="E122" s="371" t="str">
        <f t="shared" si="19"/>
        <v/>
      </c>
      <c r="G122" s="371" t="str">
        <f t="shared" si="19"/>
        <v/>
      </c>
      <c r="I122" s="371" t="str">
        <f t="shared" si="20"/>
        <v/>
      </c>
      <c r="K122" s="371" t="str">
        <f t="shared" si="21"/>
        <v/>
      </c>
      <c r="M122" s="371" t="str">
        <f t="shared" si="22"/>
        <v/>
      </c>
      <c r="O122" s="371" t="str">
        <f t="shared" si="23"/>
        <v/>
      </c>
      <c r="Q122" s="371" t="str">
        <f t="shared" si="24"/>
        <v/>
      </c>
      <c r="S122" s="371" t="str">
        <f t="shared" si="25"/>
        <v/>
      </c>
      <c r="U122" s="371" t="str">
        <f t="shared" si="26"/>
        <v/>
      </c>
      <c r="W122" s="371" t="str">
        <f t="shared" si="27"/>
        <v/>
      </c>
      <c r="Y122" s="371" t="str">
        <f t="shared" si="28"/>
        <v/>
      </c>
      <c r="AA122" s="371" t="str">
        <f t="shared" si="29"/>
        <v/>
      </c>
      <c r="AC122" s="371" t="str">
        <f t="shared" si="30"/>
        <v/>
      </c>
      <c r="AE122" s="371" t="str">
        <f t="shared" si="31"/>
        <v/>
      </c>
      <c r="AG122" s="371" t="str">
        <f t="shared" si="32"/>
        <v/>
      </c>
      <c r="AI122" s="371" t="str">
        <f t="shared" si="33"/>
        <v/>
      </c>
      <c r="AK122" s="371" t="str">
        <f t="shared" si="34"/>
        <v/>
      </c>
      <c r="AM122" s="371" t="str">
        <f t="shared" si="35"/>
        <v/>
      </c>
      <c r="AO122" s="371" t="str">
        <f t="shared" si="36"/>
        <v/>
      </c>
      <c r="AQ122" s="371" t="str">
        <f t="shared" si="37"/>
        <v/>
      </c>
    </row>
    <row r="123" spans="5:43" x14ac:dyDescent="0.25">
      <c r="E123" s="371" t="str">
        <f t="shared" si="19"/>
        <v/>
      </c>
      <c r="G123" s="371" t="str">
        <f t="shared" si="19"/>
        <v/>
      </c>
      <c r="I123" s="371" t="str">
        <f t="shared" si="20"/>
        <v/>
      </c>
      <c r="K123" s="371" t="str">
        <f t="shared" si="21"/>
        <v/>
      </c>
      <c r="M123" s="371" t="str">
        <f t="shared" si="22"/>
        <v/>
      </c>
      <c r="O123" s="371" t="str">
        <f t="shared" si="23"/>
        <v/>
      </c>
      <c r="Q123" s="371" t="str">
        <f t="shared" si="24"/>
        <v/>
      </c>
      <c r="S123" s="371" t="str">
        <f t="shared" si="25"/>
        <v/>
      </c>
      <c r="U123" s="371" t="str">
        <f t="shared" si="26"/>
        <v/>
      </c>
      <c r="W123" s="371" t="str">
        <f t="shared" si="27"/>
        <v/>
      </c>
      <c r="Y123" s="371" t="str">
        <f t="shared" si="28"/>
        <v/>
      </c>
      <c r="AA123" s="371" t="str">
        <f t="shared" si="29"/>
        <v/>
      </c>
      <c r="AC123" s="371" t="str">
        <f t="shared" si="30"/>
        <v/>
      </c>
      <c r="AE123" s="371" t="str">
        <f t="shared" si="31"/>
        <v/>
      </c>
      <c r="AG123" s="371" t="str">
        <f t="shared" si="32"/>
        <v/>
      </c>
      <c r="AI123" s="371" t="str">
        <f t="shared" si="33"/>
        <v/>
      </c>
      <c r="AK123" s="371" t="str">
        <f t="shared" si="34"/>
        <v/>
      </c>
      <c r="AM123" s="371" t="str">
        <f t="shared" si="35"/>
        <v/>
      </c>
      <c r="AO123" s="371" t="str">
        <f t="shared" si="36"/>
        <v/>
      </c>
      <c r="AQ123" s="371" t="str">
        <f t="shared" si="37"/>
        <v/>
      </c>
    </row>
    <row r="124" spans="5:43" x14ac:dyDescent="0.25">
      <c r="E124" s="371" t="str">
        <f t="shared" si="19"/>
        <v/>
      </c>
      <c r="G124" s="371" t="str">
        <f t="shared" si="19"/>
        <v/>
      </c>
      <c r="I124" s="371" t="str">
        <f t="shared" si="20"/>
        <v/>
      </c>
      <c r="K124" s="371" t="str">
        <f t="shared" si="21"/>
        <v/>
      </c>
      <c r="M124" s="371" t="str">
        <f t="shared" si="22"/>
        <v/>
      </c>
      <c r="O124" s="371" t="str">
        <f t="shared" si="23"/>
        <v/>
      </c>
      <c r="Q124" s="371" t="str">
        <f t="shared" si="24"/>
        <v/>
      </c>
      <c r="S124" s="371" t="str">
        <f t="shared" si="25"/>
        <v/>
      </c>
      <c r="U124" s="371" t="str">
        <f t="shared" si="26"/>
        <v/>
      </c>
      <c r="W124" s="371" t="str">
        <f t="shared" si="27"/>
        <v/>
      </c>
      <c r="Y124" s="371" t="str">
        <f t="shared" si="28"/>
        <v/>
      </c>
      <c r="AA124" s="371" t="str">
        <f t="shared" si="29"/>
        <v/>
      </c>
      <c r="AC124" s="371" t="str">
        <f t="shared" si="30"/>
        <v/>
      </c>
      <c r="AE124" s="371" t="str">
        <f t="shared" si="31"/>
        <v/>
      </c>
      <c r="AG124" s="371" t="str">
        <f t="shared" si="32"/>
        <v/>
      </c>
      <c r="AI124" s="371" t="str">
        <f t="shared" si="33"/>
        <v/>
      </c>
      <c r="AK124" s="371" t="str">
        <f t="shared" si="34"/>
        <v/>
      </c>
      <c r="AM124" s="371" t="str">
        <f t="shared" si="35"/>
        <v/>
      </c>
      <c r="AO124" s="371" t="str">
        <f t="shared" si="36"/>
        <v/>
      </c>
      <c r="AQ124" s="371" t="str">
        <f t="shared" si="37"/>
        <v/>
      </c>
    </row>
    <row r="125" spans="5:43" x14ac:dyDescent="0.25">
      <c r="E125" s="371" t="str">
        <f t="shared" si="19"/>
        <v/>
      </c>
      <c r="G125" s="371" t="str">
        <f t="shared" si="19"/>
        <v/>
      </c>
      <c r="I125" s="371" t="str">
        <f t="shared" si="20"/>
        <v/>
      </c>
      <c r="K125" s="371" t="str">
        <f t="shared" si="21"/>
        <v/>
      </c>
      <c r="M125" s="371" t="str">
        <f t="shared" si="22"/>
        <v/>
      </c>
      <c r="O125" s="371" t="str">
        <f t="shared" si="23"/>
        <v/>
      </c>
      <c r="Q125" s="371" t="str">
        <f t="shared" si="24"/>
        <v/>
      </c>
      <c r="S125" s="371" t="str">
        <f t="shared" si="25"/>
        <v/>
      </c>
      <c r="U125" s="371" t="str">
        <f t="shared" si="26"/>
        <v/>
      </c>
      <c r="W125" s="371" t="str">
        <f t="shared" si="27"/>
        <v/>
      </c>
      <c r="Y125" s="371" t="str">
        <f t="shared" si="28"/>
        <v/>
      </c>
      <c r="AA125" s="371" t="str">
        <f t="shared" si="29"/>
        <v/>
      </c>
      <c r="AC125" s="371" t="str">
        <f t="shared" si="30"/>
        <v/>
      </c>
      <c r="AE125" s="371" t="str">
        <f t="shared" si="31"/>
        <v/>
      </c>
      <c r="AG125" s="371" t="str">
        <f t="shared" si="32"/>
        <v/>
      </c>
      <c r="AI125" s="371" t="str">
        <f t="shared" si="33"/>
        <v/>
      </c>
      <c r="AK125" s="371" t="str">
        <f t="shared" si="34"/>
        <v/>
      </c>
      <c r="AM125" s="371" t="str">
        <f t="shared" si="35"/>
        <v/>
      </c>
      <c r="AO125" s="371" t="str">
        <f t="shared" si="36"/>
        <v/>
      </c>
      <c r="AQ125" s="371" t="str">
        <f t="shared" si="37"/>
        <v/>
      </c>
    </row>
    <row r="126" spans="5:43" x14ac:dyDescent="0.25">
      <c r="E126" s="371" t="str">
        <f t="shared" si="19"/>
        <v/>
      </c>
      <c r="G126" s="371" t="str">
        <f t="shared" si="19"/>
        <v/>
      </c>
      <c r="I126" s="371" t="str">
        <f t="shared" si="20"/>
        <v/>
      </c>
      <c r="K126" s="371" t="str">
        <f t="shared" si="21"/>
        <v/>
      </c>
      <c r="M126" s="371" t="str">
        <f t="shared" si="22"/>
        <v/>
      </c>
      <c r="O126" s="371" t="str">
        <f t="shared" si="23"/>
        <v/>
      </c>
      <c r="Q126" s="371" t="str">
        <f t="shared" si="24"/>
        <v/>
      </c>
      <c r="S126" s="371" t="str">
        <f t="shared" si="25"/>
        <v/>
      </c>
      <c r="U126" s="371" t="str">
        <f t="shared" si="26"/>
        <v/>
      </c>
      <c r="W126" s="371" t="str">
        <f t="shared" si="27"/>
        <v/>
      </c>
      <c r="Y126" s="371" t="str">
        <f t="shared" si="28"/>
        <v/>
      </c>
      <c r="AA126" s="371" t="str">
        <f t="shared" si="29"/>
        <v/>
      </c>
      <c r="AC126" s="371" t="str">
        <f t="shared" si="30"/>
        <v/>
      </c>
      <c r="AE126" s="371" t="str">
        <f t="shared" si="31"/>
        <v/>
      </c>
      <c r="AG126" s="371" t="str">
        <f t="shared" si="32"/>
        <v/>
      </c>
      <c r="AI126" s="371" t="str">
        <f t="shared" si="33"/>
        <v/>
      </c>
      <c r="AK126" s="371" t="str">
        <f t="shared" si="34"/>
        <v/>
      </c>
      <c r="AM126" s="371" t="str">
        <f t="shared" si="35"/>
        <v/>
      </c>
      <c r="AO126" s="371" t="str">
        <f t="shared" si="36"/>
        <v/>
      </c>
      <c r="AQ126" s="371" t="str">
        <f t="shared" si="37"/>
        <v/>
      </c>
    </row>
    <row r="127" spans="5:43" x14ac:dyDescent="0.25">
      <c r="E127" s="371" t="str">
        <f t="shared" si="19"/>
        <v/>
      </c>
      <c r="G127" s="371" t="str">
        <f t="shared" si="19"/>
        <v/>
      </c>
      <c r="I127" s="371" t="str">
        <f t="shared" si="20"/>
        <v/>
      </c>
      <c r="K127" s="371" t="str">
        <f t="shared" si="21"/>
        <v/>
      </c>
      <c r="M127" s="371" t="str">
        <f t="shared" si="22"/>
        <v/>
      </c>
      <c r="O127" s="371" t="str">
        <f t="shared" si="23"/>
        <v/>
      </c>
      <c r="Q127" s="371" t="str">
        <f t="shared" si="24"/>
        <v/>
      </c>
      <c r="S127" s="371" t="str">
        <f t="shared" si="25"/>
        <v/>
      </c>
      <c r="U127" s="371" t="str">
        <f t="shared" si="26"/>
        <v/>
      </c>
      <c r="W127" s="371" t="str">
        <f t="shared" si="27"/>
        <v/>
      </c>
      <c r="Y127" s="371" t="str">
        <f t="shared" si="28"/>
        <v/>
      </c>
      <c r="AA127" s="371" t="str">
        <f t="shared" si="29"/>
        <v/>
      </c>
      <c r="AC127" s="371" t="str">
        <f t="shared" si="30"/>
        <v/>
      </c>
      <c r="AE127" s="371" t="str">
        <f t="shared" si="31"/>
        <v/>
      </c>
      <c r="AG127" s="371" t="str">
        <f t="shared" si="32"/>
        <v/>
      </c>
      <c r="AI127" s="371" t="str">
        <f t="shared" si="33"/>
        <v/>
      </c>
      <c r="AK127" s="371" t="str">
        <f t="shared" si="34"/>
        <v/>
      </c>
      <c r="AM127" s="371" t="str">
        <f t="shared" si="35"/>
        <v/>
      </c>
      <c r="AO127" s="371" t="str">
        <f t="shared" si="36"/>
        <v/>
      </c>
      <c r="AQ127" s="371" t="str">
        <f t="shared" si="37"/>
        <v/>
      </c>
    </row>
    <row r="128" spans="5:43" x14ac:dyDescent="0.25">
      <c r="E128" s="371" t="str">
        <f t="shared" si="19"/>
        <v/>
      </c>
      <c r="G128" s="371" t="str">
        <f t="shared" si="19"/>
        <v/>
      </c>
      <c r="I128" s="371" t="str">
        <f t="shared" si="20"/>
        <v/>
      </c>
      <c r="K128" s="371" t="str">
        <f t="shared" si="21"/>
        <v/>
      </c>
      <c r="M128" s="371" t="str">
        <f t="shared" si="22"/>
        <v/>
      </c>
      <c r="O128" s="371" t="str">
        <f t="shared" si="23"/>
        <v/>
      </c>
      <c r="Q128" s="371" t="str">
        <f t="shared" si="24"/>
        <v/>
      </c>
      <c r="S128" s="371" t="str">
        <f t="shared" si="25"/>
        <v/>
      </c>
      <c r="U128" s="371" t="str">
        <f t="shared" si="26"/>
        <v/>
      </c>
      <c r="W128" s="371" t="str">
        <f t="shared" si="27"/>
        <v/>
      </c>
      <c r="Y128" s="371" t="str">
        <f t="shared" si="28"/>
        <v/>
      </c>
      <c r="AA128" s="371" t="str">
        <f t="shared" si="29"/>
        <v/>
      </c>
      <c r="AC128" s="371" t="str">
        <f t="shared" si="30"/>
        <v/>
      </c>
      <c r="AE128" s="371" t="str">
        <f t="shared" si="31"/>
        <v/>
      </c>
      <c r="AG128" s="371" t="str">
        <f t="shared" si="32"/>
        <v/>
      </c>
      <c r="AI128" s="371" t="str">
        <f t="shared" si="33"/>
        <v/>
      </c>
      <c r="AK128" s="371" t="str">
        <f t="shared" si="34"/>
        <v/>
      </c>
      <c r="AM128" s="371" t="str">
        <f t="shared" si="35"/>
        <v/>
      </c>
      <c r="AO128" s="371" t="str">
        <f t="shared" si="36"/>
        <v/>
      </c>
      <c r="AQ128" s="371" t="str">
        <f t="shared" si="37"/>
        <v/>
      </c>
    </row>
    <row r="129" spans="5:43" x14ac:dyDescent="0.25">
      <c r="E129" s="371" t="str">
        <f t="shared" si="19"/>
        <v/>
      </c>
      <c r="G129" s="371" t="str">
        <f t="shared" si="19"/>
        <v/>
      </c>
      <c r="I129" s="371" t="str">
        <f t="shared" si="20"/>
        <v/>
      </c>
      <c r="K129" s="371" t="str">
        <f t="shared" si="21"/>
        <v/>
      </c>
      <c r="M129" s="371" t="str">
        <f t="shared" si="22"/>
        <v/>
      </c>
      <c r="O129" s="371" t="str">
        <f t="shared" si="23"/>
        <v/>
      </c>
      <c r="Q129" s="371" t="str">
        <f t="shared" si="24"/>
        <v/>
      </c>
      <c r="S129" s="371" t="str">
        <f t="shared" si="25"/>
        <v/>
      </c>
      <c r="U129" s="371" t="str">
        <f t="shared" si="26"/>
        <v/>
      </c>
      <c r="W129" s="371" t="str">
        <f t="shared" si="27"/>
        <v/>
      </c>
      <c r="Y129" s="371" t="str">
        <f t="shared" si="28"/>
        <v/>
      </c>
      <c r="AA129" s="371" t="str">
        <f t="shared" si="29"/>
        <v/>
      </c>
      <c r="AC129" s="371" t="str">
        <f t="shared" si="30"/>
        <v/>
      </c>
      <c r="AE129" s="371" t="str">
        <f t="shared" si="31"/>
        <v/>
      </c>
      <c r="AG129" s="371" t="str">
        <f t="shared" si="32"/>
        <v/>
      </c>
      <c r="AI129" s="371" t="str">
        <f t="shared" si="33"/>
        <v/>
      </c>
      <c r="AK129" s="371" t="str">
        <f t="shared" si="34"/>
        <v/>
      </c>
      <c r="AM129" s="371" t="str">
        <f t="shared" si="35"/>
        <v/>
      </c>
      <c r="AO129" s="371" t="str">
        <f t="shared" si="36"/>
        <v/>
      </c>
      <c r="AQ129" s="371" t="str">
        <f t="shared" si="37"/>
        <v/>
      </c>
    </row>
    <row r="130" spans="5:43" x14ac:dyDescent="0.25">
      <c r="E130" s="371" t="str">
        <f t="shared" si="19"/>
        <v/>
      </c>
      <c r="G130" s="371" t="str">
        <f t="shared" si="19"/>
        <v/>
      </c>
      <c r="I130" s="371" t="str">
        <f t="shared" si="20"/>
        <v/>
      </c>
      <c r="K130" s="371" t="str">
        <f t="shared" si="21"/>
        <v/>
      </c>
      <c r="M130" s="371" t="str">
        <f t="shared" si="22"/>
        <v/>
      </c>
      <c r="O130" s="371" t="str">
        <f t="shared" si="23"/>
        <v/>
      </c>
      <c r="Q130" s="371" t="str">
        <f t="shared" si="24"/>
        <v/>
      </c>
      <c r="S130" s="371" t="str">
        <f t="shared" si="25"/>
        <v/>
      </c>
      <c r="U130" s="371" t="str">
        <f t="shared" si="26"/>
        <v/>
      </c>
      <c r="W130" s="371" t="str">
        <f t="shared" si="27"/>
        <v/>
      </c>
      <c r="Y130" s="371" t="str">
        <f t="shared" si="28"/>
        <v/>
      </c>
      <c r="AA130" s="371" t="str">
        <f t="shared" si="29"/>
        <v/>
      </c>
      <c r="AC130" s="371" t="str">
        <f t="shared" si="30"/>
        <v/>
      </c>
      <c r="AE130" s="371" t="str">
        <f t="shared" si="31"/>
        <v/>
      </c>
      <c r="AG130" s="371" t="str">
        <f t="shared" si="32"/>
        <v/>
      </c>
      <c r="AI130" s="371" t="str">
        <f t="shared" si="33"/>
        <v/>
      </c>
      <c r="AK130" s="371" t="str">
        <f t="shared" si="34"/>
        <v/>
      </c>
      <c r="AM130" s="371" t="str">
        <f t="shared" si="35"/>
        <v/>
      </c>
      <c r="AO130" s="371" t="str">
        <f t="shared" si="36"/>
        <v/>
      </c>
      <c r="AQ130" s="371" t="str">
        <f t="shared" si="37"/>
        <v/>
      </c>
    </row>
    <row r="131" spans="5:43" x14ac:dyDescent="0.25">
      <c r="E131" s="371" t="str">
        <f t="shared" si="19"/>
        <v/>
      </c>
      <c r="G131" s="371" t="str">
        <f t="shared" si="19"/>
        <v/>
      </c>
      <c r="I131" s="371" t="str">
        <f t="shared" si="20"/>
        <v/>
      </c>
      <c r="K131" s="371" t="str">
        <f t="shared" si="21"/>
        <v/>
      </c>
      <c r="M131" s="371" t="str">
        <f t="shared" si="22"/>
        <v/>
      </c>
      <c r="O131" s="371" t="str">
        <f t="shared" si="23"/>
        <v/>
      </c>
      <c r="Q131" s="371" t="str">
        <f t="shared" si="24"/>
        <v/>
      </c>
      <c r="S131" s="371" t="str">
        <f t="shared" si="25"/>
        <v/>
      </c>
      <c r="U131" s="371" t="str">
        <f t="shared" si="26"/>
        <v/>
      </c>
      <c r="W131" s="371" t="str">
        <f t="shared" si="27"/>
        <v/>
      </c>
      <c r="Y131" s="371" t="str">
        <f t="shared" si="28"/>
        <v/>
      </c>
      <c r="AA131" s="371" t="str">
        <f t="shared" si="29"/>
        <v/>
      </c>
      <c r="AC131" s="371" t="str">
        <f t="shared" si="30"/>
        <v/>
      </c>
      <c r="AE131" s="371" t="str">
        <f t="shared" si="31"/>
        <v/>
      </c>
      <c r="AG131" s="371" t="str">
        <f t="shared" si="32"/>
        <v/>
      </c>
      <c r="AI131" s="371" t="str">
        <f t="shared" si="33"/>
        <v/>
      </c>
      <c r="AK131" s="371" t="str">
        <f t="shared" si="34"/>
        <v/>
      </c>
      <c r="AM131" s="371" t="str">
        <f t="shared" si="35"/>
        <v/>
      </c>
      <c r="AO131" s="371" t="str">
        <f t="shared" si="36"/>
        <v/>
      </c>
      <c r="AQ131" s="371" t="str">
        <f t="shared" si="37"/>
        <v/>
      </c>
    </row>
    <row r="132" spans="5:43" x14ac:dyDescent="0.25">
      <c r="E132" s="371" t="str">
        <f t="shared" si="19"/>
        <v/>
      </c>
      <c r="G132" s="371" t="str">
        <f t="shared" si="19"/>
        <v/>
      </c>
      <c r="I132" s="371" t="str">
        <f t="shared" si="20"/>
        <v/>
      </c>
      <c r="K132" s="371" t="str">
        <f t="shared" si="21"/>
        <v/>
      </c>
      <c r="M132" s="371" t="str">
        <f t="shared" si="22"/>
        <v/>
      </c>
      <c r="O132" s="371" t="str">
        <f t="shared" si="23"/>
        <v/>
      </c>
      <c r="Q132" s="371" t="str">
        <f t="shared" si="24"/>
        <v/>
      </c>
      <c r="S132" s="371" t="str">
        <f t="shared" si="25"/>
        <v/>
      </c>
      <c r="U132" s="371" t="str">
        <f t="shared" si="26"/>
        <v/>
      </c>
      <c r="W132" s="371" t="str">
        <f t="shared" si="27"/>
        <v/>
      </c>
      <c r="Y132" s="371" t="str">
        <f t="shared" si="28"/>
        <v/>
      </c>
      <c r="AA132" s="371" t="str">
        <f t="shared" si="29"/>
        <v/>
      </c>
      <c r="AC132" s="371" t="str">
        <f t="shared" si="30"/>
        <v/>
      </c>
      <c r="AE132" s="371" t="str">
        <f t="shared" si="31"/>
        <v/>
      </c>
      <c r="AG132" s="371" t="str">
        <f t="shared" si="32"/>
        <v/>
      </c>
      <c r="AI132" s="371" t="str">
        <f t="shared" si="33"/>
        <v/>
      </c>
      <c r="AK132" s="371" t="str">
        <f t="shared" si="34"/>
        <v/>
      </c>
      <c r="AM132" s="371" t="str">
        <f t="shared" si="35"/>
        <v/>
      </c>
      <c r="AO132" s="371" t="str">
        <f t="shared" si="36"/>
        <v/>
      </c>
      <c r="AQ132" s="371" t="str">
        <f t="shared" si="37"/>
        <v/>
      </c>
    </row>
    <row r="133" spans="5:43" x14ac:dyDescent="0.25">
      <c r="E133" s="371" t="str">
        <f t="shared" si="19"/>
        <v/>
      </c>
      <c r="G133" s="371" t="str">
        <f t="shared" si="19"/>
        <v/>
      </c>
      <c r="I133" s="371" t="str">
        <f t="shared" si="20"/>
        <v/>
      </c>
      <c r="K133" s="371" t="str">
        <f t="shared" si="21"/>
        <v/>
      </c>
      <c r="M133" s="371" t="str">
        <f t="shared" si="22"/>
        <v/>
      </c>
      <c r="O133" s="371" t="str">
        <f t="shared" si="23"/>
        <v/>
      </c>
      <c r="Q133" s="371" t="str">
        <f t="shared" si="24"/>
        <v/>
      </c>
      <c r="S133" s="371" t="str">
        <f t="shared" si="25"/>
        <v/>
      </c>
      <c r="U133" s="371" t="str">
        <f t="shared" si="26"/>
        <v/>
      </c>
      <c r="W133" s="371" t="str">
        <f t="shared" si="27"/>
        <v/>
      </c>
      <c r="Y133" s="371" t="str">
        <f t="shared" si="28"/>
        <v/>
      </c>
      <c r="AA133" s="371" t="str">
        <f t="shared" si="29"/>
        <v/>
      </c>
      <c r="AC133" s="371" t="str">
        <f t="shared" si="30"/>
        <v/>
      </c>
      <c r="AE133" s="371" t="str">
        <f t="shared" si="31"/>
        <v/>
      </c>
      <c r="AG133" s="371" t="str">
        <f t="shared" si="32"/>
        <v/>
      </c>
      <c r="AI133" s="371" t="str">
        <f t="shared" si="33"/>
        <v/>
      </c>
      <c r="AK133" s="371" t="str">
        <f t="shared" si="34"/>
        <v/>
      </c>
      <c r="AM133" s="371" t="str">
        <f t="shared" si="35"/>
        <v/>
      </c>
      <c r="AO133" s="371" t="str">
        <f t="shared" si="36"/>
        <v/>
      </c>
      <c r="AQ133" s="371" t="str">
        <f t="shared" si="37"/>
        <v/>
      </c>
    </row>
    <row r="134" spans="5:43" x14ac:dyDescent="0.25">
      <c r="E134" s="371" t="str">
        <f t="shared" si="19"/>
        <v/>
      </c>
      <c r="G134" s="371" t="str">
        <f t="shared" si="19"/>
        <v/>
      </c>
      <c r="I134" s="371" t="str">
        <f t="shared" si="20"/>
        <v/>
      </c>
      <c r="K134" s="371" t="str">
        <f t="shared" si="21"/>
        <v/>
      </c>
      <c r="M134" s="371" t="str">
        <f t="shared" si="22"/>
        <v/>
      </c>
      <c r="O134" s="371" t="str">
        <f t="shared" si="23"/>
        <v/>
      </c>
      <c r="Q134" s="371" t="str">
        <f t="shared" si="24"/>
        <v/>
      </c>
      <c r="S134" s="371" t="str">
        <f t="shared" si="25"/>
        <v/>
      </c>
      <c r="U134" s="371" t="str">
        <f t="shared" si="26"/>
        <v/>
      </c>
      <c r="W134" s="371" t="str">
        <f t="shared" si="27"/>
        <v/>
      </c>
      <c r="Y134" s="371" t="str">
        <f t="shared" si="28"/>
        <v/>
      </c>
      <c r="AA134" s="371" t="str">
        <f t="shared" si="29"/>
        <v/>
      </c>
      <c r="AC134" s="371" t="str">
        <f t="shared" si="30"/>
        <v/>
      </c>
      <c r="AE134" s="371" t="str">
        <f t="shared" si="31"/>
        <v/>
      </c>
      <c r="AG134" s="371" t="str">
        <f t="shared" si="32"/>
        <v/>
      </c>
      <c r="AI134" s="371" t="str">
        <f t="shared" si="33"/>
        <v/>
      </c>
      <c r="AK134" s="371" t="str">
        <f t="shared" si="34"/>
        <v/>
      </c>
      <c r="AM134" s="371" t="str">
        <f t="shared" si="35"/>
        <v/>
      </c>
      <c r="AO134" s="371" t="str">
        <f t="shared" si="36"/>
        <v/>
      </c>
      <c r="AQ134" s="371" t="str">
        <f t="shared" si="37"/>
        <v/>
      </c>
    </row>
    <row r="135" spans="5:43" x14ac:dyDescent="0.25">
      <c r="E135" s="371" t="str">
        <f t="shared" si="19"/>
        <v/>
      </c>
      <c r="G135" s="371" t="str">
        <f t="shared" si="19"/>
        <v/>
      </c>
      <c r="I135" s="371" t="str">
        <f t="shared" si="20"/>
        <v/>
      </c>
      <c r="K135" s="371" t="str">
        <f t="shared" si="21"/>
        <v/>
      </c>
      <c r="M135" s="371" t="str">
        <f t="shared" si="22"/>
        <v/>
      </c>
      <c r="O135" s="371" t="str">
        <f t="shared" si="23"/>
        <v/>
      </c>
      <c r="Q135" s="371" t="str">
        <f t="shared" si="24"/>
        <v/>
      </c>
      <c r="S135" s="371" t="str">
        <f t="shared" si="25"/>
        <v/>
      </c>
      <c r="U135" s="371" t="str">
        <f t="shared" si="26"/>
        <v/>
      </c>
      <c r="W135" s="371" t="str">
        <f t="shared" si="27"/>
        <v/>
      </c>
      <c r="Y135" s="371" t="str">
        <f t="shared" si="28"/>
        <v/>
      </c>
      <c r="AA135" s="371" t="str">
        <f t="shared" si="29"/>
        <v/>
      </c>
      <c r="AC135" s="371" t="str">
        <f t="shared" si="30"/>
        <v/>
      </c>
      <c r="AE135" s="371" t="str">
        <f t="shared" si="31"/>
        <v/>
      </c>
      <c r="AG135" s="371" t="str">
        <f t="shared" si="32"/>
        <v/>
      </c>
      <c r="AI135" s="371" t="str">
        <f t="shared" si="33"/>
        <v/>
      </c>
      <c r="AK135" s="371" t="str">
        <f t="shared" si="34"/>
        <v/>
      </c>
      <c r="AM135" s="371" t="str">
        <f t="shared" si="35"/>
        <v/>
      </c>
      <c r="AO135" s="371" t="str">
        <f t="shared" si="36"/>
        <v/>
      </c>
      <c r="AQ135" s="371" t="str">
        <f t="shared" si="37"/>
        <v/>
      </c>
    </row>
    <row r="136" spans="5:43" x14ac:dyDescent="0.25">
      <c r="E136" s="371" t="str">
        <f t="shared" si="19"/>
        <v/>
      </c>
      <c r="G136" s="371" t="str">
        <f t="shared" si="19"/>
        <v/>
      </c>
      <c r="I136" s="371" t="str">
        <f t="shared" si="20"/>
        <v/>
      </c>
      <c r="K136" s="371" t="str">
        <f t="shared" si="21"/>
        <v/>
      </c>
      <c r="M136" s="371" t="str">
        <f t="shared" si="22"/>
        <v/>
      </c>
      <c r="O136" s="371" t="str">
        <f t="shared" si="23"/>
        <v/>
      </c>
      <c r="Q136" s="371" t="str">
        <f t="shared" si="24"/>
        <v/>
      </c>
      <c r="S136" s="371" t="str">
        <f t="shared" si="25"/>
        <v/>
      </c>
      <c r="U136" s="371" t="str">
        <f t="shared" si="26"/>
        <v/>
      </c>
      <c r="W136" s="371" t="str">
        <f t="shared" si="27"/>
        <v/>
      </c>
      <c r="Y136" s="371" t="str">
        <f t="shared" si="28"/>
        <v/>
      </c>
      <c r="AA136" s="371" t="str">
        <f t="shared" si="29"/>
        <v/>
      </c>
      <c r="AC136" s="371" t="str">
        <f t="shared" si="30"/>
        <v/>
      </c>
      <c r="AE136" s="371" t="str">
        <f t="shared" si="31"/>
        <v/>
      </c>
      <c r="AG136" s="371" t="str">
        <f t="shared" si="32"/>
        <v/>
      </c>
      <c r="AI136" s="371" t="str">
        <f t="shared" si="33"/>
        <v/>
      </c>
      <c r="AK136" s="371" t="str">
        <f t="shared" si="34"/>
        <v/>
      </c>
      <c r="AM136" s="371" t="str">
        <f t="shared" si="35"/>
        <v/>
      </c>
      <c r="AO136" s="371" t="str">
        <f t="shared" si="36"/>
        <v/>
      </c>
      <c r="AQ136" s="371" t="str">
        <f t="shared" si="37"/>
        <v/>
      </c>
    </row>
    <row r="137" spans="5:43" x14ac:dyDescent="0.25">
      <c r="E137" s="371" t="str">
        <f t="shared" si="19"/>
        <v/>
      </c>
      <c r="G137" s="371" t="str">
        <f t="shared" si="19"/>
        <v/>
      </c>
      <c r="I137" s="371" t="str">
        <f t="shared" si="20"/>
        <v/>
      </c>
      <c r="K137" s="371" t="str">
        <f t="shared" si="21"/>
        <v/>
      </c>
      <c r="M137" s="371" t="str">
        <f t="shared" si="22"/>
        <v/>
      </c>
      <c r="O137" s="371" t="str">
        <f t="shared" si="23"/>
        <v/>
      </c>
      <c r="Q137" s="371" t="str">
        <f t="shared" si="24"/>
        <v/>
      </c>
      <c r="S137" s="371" t="str">
        <f t="shared" si="25"/>
        <v/>
      </c>
      <c r="U137" s="371" t="str">
        <f t="shared" si="26"/>
        <v/>
      </c>
      <c r="W137" s="371" t="str">
        <f t="shared" si="27"/>
        <v/>
      </c>
      <c r="Y137" s="371" t="str">
        <f t="shared" si="28"/>
        <v/>
      </c>
      <c r="AA137" s="371" t="str">
        <f t="shared" si="29"/>
        <v/>
      </c>
      <c r="AC137" s="371" t="str">
        <f t="shared" si="30"/>
        <v/>
      </c>
      <c r="AE137" s="371" t="str">
        <f t="shared" si="31"/>
        <v/>
      </c>
      <c r="AG137" s="371" t="str">
        <f t="shared" si="32"/>
        <v/>
      </c>
      <c r="AI137" s="371" t="str">
        <f t="shared" si="33"/>
        <v/>
      </c>
      <c r="AK137" s="371" t="str">
        <f t="shared" si="34"/>
        <v/>
      </c>
      <c r="AM137" s="371" t="str">
        <f t="shared" si="35"/>
        <v/>
      </c>
      <c r="AO137" s="371" t="str">
        <f t="shared" si="36"/>
        <v/>
      </c>
      <c r="AQ137" s="371" t="str">
        <f t="shared" si="37"/>
        <v/>
      </c>
    </row>
    <row r="138" spans="5:43" x14ac:dyDescent="0.25">
      <c r="E138" s="371" t="str">
        <f t="shared" si="19"/>
        <v/>
      </c>
      <c r="G138" s="371" t="str">
        <f t="shared" si="19"/>
        <v/>
      </c>
      <c r="I138" s="371" t="str">
        <f t="shared" si="20"/>
        <v/>
      </c>
      <c r="K138" s="371" t="str">
        <f t="shared" si="21"/>
        <v/>
      </c>
      <c r="M138" s="371" t="str">
        <f t="shared" si="22"/>
        <v/>
      </c>
      <c r="O138" s="371" t="str">
        <f t="shared" si="23"/>
        <v/>
      </c>
      <c r="Q138" s="371" t="str">
        <f t="shared" si="24"/>
        <v/>
      </c>
      <c r="S138" s="371" t="str">
        <f t="shared" si="25"/>
        <v/>
      </c>
      <c r="U138" s="371" t="str">
        <f t="shared" si="26"/>
        <v/>
      </c>
      <c r="W138" s="371" t="str">
        <f t="shared" si="27"/>
        <v/>
      </c>
      <c r="Y138" s="371" t="str">
        <f t="shared" si="28"/>
        <v/>
      </c>
      <c r="AA138" s="371" t="str">
        <f t="shared" si="29"/>
        <v/>
      </c>
      <c r="AC138" s="371" t="str">
        <f t="shared" si="30"/>
        <v/>
      </c>
      <c r="AE138" s="371" t="str">
        <f t="shared" si="31"/>
        <v/>
      </c>
      <c r="AG138" s="371" t="str">
        <f t="shared" si="32"/>
        <v/>
      </c>
      <c r="AI138" s="371" t="str">
        <f t="shared" si="33"/>
        <v/>
      </c>
      <c r="AK138" s="371" t="str">
        <f t="shared" si="34"/>
        <v/>
      </c>
      <c r="AM138" s="371" t="str">
        <f t="shared" si="35"/>
        <v/>
      </c>
      <c r="AO138" s="371" t="str">
        <f t="shared" si="36"/>
        <v/>
      </c>
      <c r="AQ138" s="371" t="str">
        <f t="shared" si="37"/>
        <v/>
      </c>
    </row>
    <row r="139" spans="5:43" x14ac:dyDescent="0.25">
      <c r="E139" s="371" t="str">
        <f t="shared" si="19"/>
        <v/>
      </c>
      <c r="G139" s="371" t="str">
        <f t="shared" si="19"/>
        <v/>
      </c>
      <c r="I139" s="371" t="str">
        <f t="shared" si="20"/>
        <v/>
      </c>
      <c r="K139" s="371" t="str">
        <f t="shared" si="21"/>
        <v/>
      </c>
      <c r="M139" s="371" t="str">
        <f t="shared" si="22"/>
        <v/>
      </c>
      <c r="O139" s="371" t="str">
        <f t="shared" si="23"/>
        <v/>
      </c>
      <c r="Q139" s="371" t="str">
        <f t="shared" si="24"/>
        <v/>
      </c>
      <c r="S139" s="371" t="str">
        <f t="shared" si="25"/>
        <v/>
      </c>
      <c r="U139" s="371" t="str">
        <f t="shared" si="26"/>
        <v/>
      </c>
      <c r="W139" s="371" t="str">
        <f t="shared" si="27"/>
        <v/>
      </c>
      <c r="Y139" s="371" t="str">
        <f t="shared" si="28"/>
        <v/>
      </c>
      <c r="AA139" s="371" t="str">
        <f t="shared" si="29"/>
        <v/>
      </c>
      <c r="AC139" s="371" t="str">
        <f t="shared" si="30"/>
        <v/>
      </c>
      <c r="AE139" s="371" t="str">
        <f t="shared" si="31"/>
        <v/>
      </c>
      <c r="AG139" s="371" t="str">
        <f t="shared" si="32"/>
        <v/>
      </c>
      <c r="AI139" s="371" t="str">
        <f t="shared" si="33"/>
        <v/>
      </c>
      <c r="AK139" s="371" t="str">
        <f t="shared" si="34"/>
        <v/>
      </c>
      <c r="AM139" s="371" t="str">
        <f t="shared" si="35"/>
        <v/>
      </c>
      <c r="AO139" s="371" t="str">
        <f t="shared" si="36"/>
        <v/>
      </c>
      <c r="AQ139" s="371" t="str">
        <f t="shared" si="37"/>
        <v/>
      </c>
    </row>
    <row r="140" spans="5:43" x14ac:dyDescent="0.25">
      <c r="E140" s="371" t="str">
        <f t="shared" si="19"/>
        <v/>
      </c>
      <c r="G140" s="371" t="str">
        <f t="shared" si="19"/>
        <v/>
      </c>
      <c r="I140" s="371" t="str">
        <f t="shared" si="20"/>
        <v/>
      </c>
      <c r="K140" s="371" t="str">
        <f t="shared" si="21"/>
        <v/>
      </c>
      <c r="M140" s="371" t="str">
        <f t="shared" si="22"/>
        <v/>
      </c>
      <c r="O140" s="371" t="str">
        <f t="shared" si="23"/>
        <v/>
      </c>
      <c r="Q140" s="371" t="str">
        <f t="shared" si="24"/>
        <v/>
      </c>
      <c r="S140" s="371" t="str">
        <f t="shared" si="25"/>
        <v/>
      </c>
      <c r="U140" s="371" t="str">
        <f t="shared" si="26"/>
        <v/>
      </c>
      <c r="W140" s="371" t="str">
        <f t="shared" si="27"/>
        <v/>
      </c>
      <c r="Y140" s="371" t="str">
        <f t="shared" si="28"/>
        <v/>
      </c>
      <c r="AA140" s="371" t="str">
        <f t="shared" si="29"/>
        <v/>
      </c>
      <c r="AC140" s="371" t="str">
        <f t="shared" si="30"/>
        <v/>
      </c>
      <c r="AE140" s="371" t="str">
        <f t="shared" si="31"/>
        <v/>
      </c>
      <c r="AG140" s="371" t="str">
        <f t="shared" si="32"/>
        <v/>
      </c>
      <c r="AI140" s="371" t="str">
        <f t="shared" si="33"/>
        <v/>
      </c>
      <c r="AK140" s="371" t="str">
        <f t="shared" si="34"/>
        <v/>
      </c>
      <c r="AM140" s="371" t="str">
        <f t="shared" si="35"/>
        <v/>
      </c>
      <c r="AO140" s="371" t="str">
        <f t="shared" si="36"/>
        <v/>
      </c>
      <c r="AQ140" s="371" t="str">
        <f t="shared" si="37"/>
        <v/>
      </c>
    </row>
    <row r="141" spans="5:43" x14ac:dyDescent="0.25">
      <c r="E141" s="371" t="str">
        <f t="shared" ref="E141:G204" si="38">IF(OR($B141=0,D141=0),"",D141/$B141)</f>
        <v/>
      </c>
      <c r="G141" s="371" t="str">
        <f t="shared" si="38"/>
        <v/>
      </c>
      <c r="I141" s="371" t="str">
        <f t="shared" ref="I141:I204" si="39">IF(OR($B141=0,H141=0),"",H141/$B141)</f>
        <v/>
      </c>
      <c r="K141" s="371" t="str">
        <f t="shared" ref="K141:K204" si="40">IF(OR($B141=0,J141=0),"",J141/$B141)</f>
        <v/>
      </c>
      <c r="M141" s="371" t="str">
        <f t="shared" ref="M141:M204" si="41">IF(OR($B141=0,L141=0),"",L141/$B141)</f>
        <v/>
      </c>
      <c r="O141" s="371" t="str">
        <f t="shared" ref="O141:O204" si="42">IF(OR($B141=0,N141=0),"",N141/$B141)</f>
        <v/>
      </c>
      <c r="Q141" s="371" t="str">
        <f t="shared" ref="Q141:Q204" si="43">IF(OR($B141=0,P141=0),"",P141/$B141)</f>
        <v/>
      </c>
      <c r="S141" s="371" t="str">
        <f t="shared" ref="S141:S204" si="44">IF(OR($B141=0,R141=0),"",R141/$B141)</f>
        <v/>
      </c>
      <c r="U141" s="371" t="str">
        <f t="shared" ref="U141:U204" si="45">IF(OR($B141=0,T141=0),"",T141/$B141)</f>
        <v/>
      </c>
      <c r="W141" s="371" t="str">
        <f t="shared" ref="W141:W204" si="46">IF(OR($B141=0,V141=0),"",V141/$B141)</f>
        <v/>
      </c>
      <c r="Y141" s="371" t="str">
        <f t="shared" ref="Y141:Y204" si="47">IF(OR($B141=0,X141=0),"",X141/$B141)</f>
        <v/>
      </c>
      <c r="AA141" s="371" t="str">
        <f t="shared" ref="AA141:AA204" si="48">IF(OR($B141=0,Z141=0),"",Z141/$B141)</f>
        <v/>
      </c>
      <c r="AC141" s="371" t="str">
        <f t="shared" ref="AC141:AC204" si="49">IF(OR($B141=0,AB141=0),"",AB141/$B141)</f>
        <v/>
      </c>
      <c r="AE141" s="371" t="str">
        <f t="shared" ref="AE141:AE204" si="50">IF(OR($B141=0,AD141=0),"",AD141/$B141)</f>
        <v/>
      </c>
      <c r="AG141" s="371" t="str">
        <f t="shared" ref="AG141:AG204" si="51">IF(OR($B141=0,AF141=0),"",AF141/$B141)</f>
        <v/>
      </c>
      <c r="AI141" s="371" t="str">
        <f t="shared" ref="AI141:AI204" si="52">IF(OR($B141=0,AH141=0),"",AH141/$B141)</f>
        <v/>
      </c>
      <c r="AK141" s="371" t="str">
        <f t="shared" ref="AK141:AK204" si="53">IF(OR($B141=0,AJ141=0),"",AJ141/$B141)</f>
        <v/>
      </c>
      <c r="AM141" s="371" t="str">
        <f t="shared" ref="AM141:AM204" si="54">IF(OR($B141=0,AL141=0),"",AL141/$B141)</f>
        <v/>
      </c>
      <c r="AO141" s="371" t="str">
        <f t="shared" ref="AO141:AO204" si="55">IF(OR($B141=0,AN141=0),"",AN141/$B141)</f>
        <v/>
      </c>
      <c r="AQ141" s="371" t="str">
        <f t="shared" ref="AQ141:AQ204" si="56">IF(OR($B141=0,AP141=0),"",AP141/$B141)</f>
        <v/>
      </c>
    </row>
    <row r="142" spans="5:43" x14ac:dyDescent="0.25">
      <c r="E142" s="371" t="str">
        <f t="shared" si="38"/>
        <v/>
      </c>
      <c r="G142" s="371" t="str">
        <f t="shared" si="38"/>
        <v/>
      </c>
      <c r="I142" s="371" t="str">
        <f t="shared" si="39"/>
        <v/>
      </c>
      <c r="K142" s="371" t="str">
        <f t="shared" si="40"/>
        <v/>
      </c>
      <c r="M142" s="371" t="str">
        <f t="shared" si="41"/>
        <v/>
      </c>
      <c r="O142" s="371" t="str">
        <f t="shared" si="42"/>
        <v/>
      </c>
      <c r="Q142" s="371" t="str">
        <f t="shared" si="43"/>
        <v/>
      </c>
      <c r="S142" s="371" t="str">
        <f t="shared" si="44"/>
        <v/>
      </c>
      <c r="U142" s="371" t="str">
        <f t="shared" si="45"/>
        <v/>
      </c>
      <c r="W142" s="371" t="str">
        <f t="shared" si="46"/>
        <v/>
      </c>
      <c r="Y142" s="371" t="str">
        <f t="shared" si="47"/>
        <v/>
      </c>
      <c r="AA142" s="371" t="str">
        <f t="shared" si="48"/>
        <v/>
      </c>
      <c r="AC142" s="371" t="str">
        <f t="shared" si="49"/>
        <v/>
      </c>
      <c r="AE142" s="371" t="str">
        <f t="shared" si="50"/>
        <v/>
      </c>
      <c r="AG142" s="371" t="str">
        <f t="shared" si="51"/>
        <v/>
      </c>
      <c r="AI142" s="371" t="str">
        <f t="shared" si="52"/>
        <v/>
      </c>
      <c r="AK142" s="371" t="str">
        <f t="shared" si="53"/>
        <v/>
      </c>
      <c r="AM142" s="371" t="str">
        <f t="shared" si="54"/>
        <v/>
      </c>
      <c r="AO142" s="371" t="str">
        <f t="shared" si="55"/>
        <v/>
      </c>
      <c r="AQ142" s="371" t="str">
        <f t="shared" si="56"/>
        <v/>
      </c>
    </row>
    <row r="143" spans="5:43" x14ac:dyDescent="0.25">
      <c r="E143" s="371" t="str">
        <f t="shared" si="38"/>
        <v/>
      </c>
      <c r="G143" s="371" t="str">
        <f t="shared" si="38"/>
        <v/>
      </c>
      <c r="I143" s="371" t="str">
        <f t="shared" si="39"/>
        <v/>
      </c>
      <c r="K143" s="371" t="str">
        <f t="shared" si="40"/>
        <v/>
      </c>
      <c r="M143" s="371" t="str">
        <f t="shared" si="41"/>
        <v/>
      </c>
      <c r="O143" s="371" t="str">
        <f t="shared" si="42"/>
        <v/>
      </c>
      <c r="Q143" s="371" t="str">
        <f t="shared" si="43"/>
        <v/>
      </c>
      <c r="S143" s="371" t="str">
        <f t="shared" si="44"/>
        <v/>
      </c>
      <c r="U143" s="371" t="str">
        <f t="shared" si="45"/>
        <v/>
      </c>
      <c r="W143" s="371" t="str">
        <f t="shared" si="46"/>
        <v/>
      </c>
      <c r="Y143" s="371" t="str">
        <f t="shared" si="47"/>
        <v/>
      </c>
      <c r="AA143" s="371" t="str">
        <f t="shared" si="48"/>
        <v/>
      </c>
      <c r="AC143" s="371" t="str">
        <f t="shared" si="49"/>
        <v/>
      </c>
      <c r="AE143" s="371" t="str">
        <f t="shared" si="50"/>
        <v/>
      </c>
      <c r="AG143" s="371" t="str">
        <f t="shared" si="51"/>
        <v/>
      </c>
      <c r="AI143" s="371" t="str">
        <f t="shared" si="52"/>
        <v/>
      </c>
      <c r="AK143" s="371" t="str">
        <f t="shared" si="53"/>
        <v/>
      </c>
      <c r="AM143" s="371" t="str">
        <f t="shared" si="54"/>
        <v/>
      </c>
      <c r="AO143" s="371" t="str">
        <f t="shared" si="55"/>
        <v/>
      </c>
      <c r="AQ143" s="371" t="str">
        <f t="shared" si="56"/>
        <v/>
      </c>
    </row>
    <row r="144" spans="5:43" x14ac:dyDescent="0.25">
      <c r="E144" s="371" t="str">
        <f t="shared" si="38"/>
        <v/>
      </c>
      <c r="G144" s="371" t="str">
        <f t="shared" si="38"/>
        <v/>
      </c>
      <c r="I144" s="371" t="str">
        <f t="shared" si="39"/>
        <v/>
      </c>
      <c r="K144" s="371" t="str">
        <f t="shared" si="40"/>
        <v/>
      </c>
      <c r="M144" s="371" t="str">
        <f t="shared" si="41"/>
        <v/>
      </c>
      <c r="O144" s="371" t="str">
        <f t="shared" si="42"/>
        <v/>
      </c>
      <c r="Q144" s="371" t="str">
        <f t="shared" si="43"/>
        <v/>
      </c>
      <c r="S144" s="371" t="str">
        <f t="shared" si="44"/>
        <v/>
      </c>
      <c r="U144" s="371" t="str">
        <f t="shared" si="45"/>
        <v/>
      </c>
      <c r="W144" s="371" t="str">
        <f t="shared" si="46"/>
        <v/>
      </c>
      <c r="Y144" s="371" t="str">
        <f t="shared" si="47"/>
        <v/>
      </c>
      <c r="AA144" s="371" t="str">
        <f t="shared" si="48"/>
        <v/>
      </c>
      <c r="AC144" s="371" t="str">
        <f t="shared" si="49"/>
        <v/>
      </c>
      <c r="AE144" s="371" t="str">
        <f t="shared" si="50"/>
        <v/>
      </c>
      <c r="AG144" s="371" t="str">
        <f t="shared" si="51"/>
        <v/>
      </c>
      <c r="AI144" s="371" t="str">
        <f t="shared" si="52"/>
        <v/>
      </c>
      <c r="AK144" s="371" t="str">
        <f t="shared" si="53"/>
        <v/>
      </c>
      <c r="AM144" s="371" t="str">
        <f t="shared" si="54"/>
        <v/>
      </c>
      <c r="AO144" s="371" t="str">
        <f t="shared" si="55"/>
        <v/>
      </c>
      <c r="AQ144" s="371" t="str">
        <f t="shared" si="56"/>
        <v/>
      </c>
    </row>
    <row r="145" spans="5:43" x14ac:dyDescent="0.25">
      <c r="E145" s="371" t="str">
        <f t="shared" si="38"/>
        <v/>
      </c>
      <c r="G145" s="371" t="str">
        <f t="shared" si="38"/>
        <v/>
      </c>
      <c r="I145" s="371" t="str">
        <f t="shared" si="39"/>
        <v/>
      </c>
      <c r="K145" s="371" t="str">
        <f t="shared" si="40"/>
        <v/>
      </c>
      <c r="M145" s="371" t="str">
        <f t="shared" si="41"/>
        <v/>
      </c>
      <c r="O145" s="371" t="str">
        <f t="shared" si="42"/>
        <v/>
      </c>
      <c r="Q145" s="371" t="str">
        <f t="shared" si="43"/>
        <v/>
      </c>
      <c r="S145" s="371" t="str">
        <f t="shared" si="44"/>
        <v/>
      </c>
      <c r="U145" s="371" t="str">
        <f t="shared" si="45"/>
        <v/>
      </c>
      <c r="W145" s="371" t="str">
        <f t="shared" si="46"/>
        <v/>
      </c>
      <c r="Y145" s="371" t="str">
        <f t="shared" si="47"/>
        <v/>
      </c>
      <c r="AA145" s="371" t="str">
        <f t="shared" si="48"/>
        <v/>
      </c>
      <c r="AC145" s="371" t="str">
        <f t="shared" si="49"/>
        <v/>
      </c>
      <c r="AE145" s="371" t="str">
        <f t="shared" si="50"/>
        <v/>
      </c>
      <c r="AG145" s="371" t="str">
        <f t="shared" si="51"/>
        <v/>
      </c>
      <c r="AI145" s="371" t="str">
        <f t="shared" si="52"/>
        <v/>
      </c>
      <c r="AK145" s="371" t="str">
        <f t="shared" si="53"/>
        <v/>
      </c>
      <c r="AM145" s="371" t="str">
        <f t="shared" si="54"/>
        <v/>
      </c>
      <c r="AO145" s="371" t="str">
        <f t="shared" si="55"/>
        <v/>
      </c>
      <c r="AQ145" s="371" t="str">
        <f t="shared" si="56"/>
        <v/>
      </c>
    </row>
    <row r="146" spans="5:43" x14ac:dyDescent="0.25">
      <c r="E146" s="371" t="str">
        <f t="shared" si="38"/>
        <v/>
      </c>
      <c r="G146" s="371" t="str">
        <f t="shared" si="38"/>
        <v/>
      </c>
      <c r="I146" s="371" t="str">
        <f t="shared" si="39"/>
        <v/>
      </c>
      <c r="K146" s="371" t="str">
        <f t="shared" si="40"/>
        <v/>
      </c>
      <c r="M146" s="371" t="str">
        <f t="shared" si="41"/>
        <v/>
      </c>
      <c r="O146" s="371" t="str">
        <f t="shared" si="42"/>
        <v/>
      </c>
      <c r="Q146" s="371" t="str">
        <f t="shared" si="43"/>
        <v/>
      </c>
      <c r="S146" s="371" t="str">
        <f t="shared" si="44"/>
        <v/>
      </c>
      <c r="U146" s="371" t="str">
        <f t="shared" si="45"/>
        <v/>
      </c>
      <c r="W146" s="371" t="str">
        <f t="shared" si="46"/>
        <v/>
      </c>
      <c r="Y146" s="371" t="str">
        <f t="shared" si="47"/>
        <v/>
      </c>
      <c r="AA146" s="371" t="str">
        <f t="shared" si="48"/>
        <v/>
      </c>
      <c r="AC146" s="371" t="str">
        <f t="shared" si="49"/>
        <v/>
      </c>
      <c r="AE146" s="371" t="str">
        <f t="shared" si="50"/>
        <v/>
      </c>
      <c r="AG146" s="371" t="str">
        <f t="shared" si="51"/>
        <v/>
      </c>
      <c r="AI146" s="371" t="str">
        <f t="shared" si="52"/>
        <v/>
      </c>
      <c r="AK146" s="371" t="str">
        <f t="shared" si="53"/>
        <v/>
      </c>
      <c r="AM146" s="371" t="str">
        <f t="shared" si="54"/>
        <v/>
      </c>
      <c r="AO146" s="371" t="str">
        <f t="shared" si="55"/>
        <v/>
      </c>
      <c r="AQ146" s="371" t="str">
        <f t="shared" si="56"/>
        <v/>
      </c>
    </row>
    <row r="147" spans="5:43" x14ac:dyDescent="0.25">
      <c r="E147" s="371" t="str">
        <f t="shared" si="38"/>
        <v/>
      </c>
      <c r="G147" s="371" t="str">
        <f t="shared" si="38"/>
        <v/>
      </c>
      <c r="I147" s="371" t="str">
        <f t="shared" si="39"/>
        <v/>
      </c>
      <c r="K147" s="371" t="str">
        <f t="shared" si="40"/>
        <v/>
      </c>
      <c r="M147" s="371" t="str">
        <f t="shared" si="41"/>
        <v/>
      </c>
      <c r="O147" s="371" t="str">
        <f t="shared" si="42"/>
        <v/>
      </c>
      <c r="Q147" s="371" t="str">
        <f t="shared" si="43"/>
        <v/>
      </c>
      <c r="S147" s="371" t="str">
        <f t="shared" si="44"/>
        <v/>
      </c>
      <c r="U147" s="371" t="str">
        <f t="shared" si="45"/>
        <v/>
      </c>
      <c r="W147" s="371" t="str">
        <f t="shared" si="46"/>
        <v/>
      </c>
      <c r="Y147" s="371" t="str">
        <f t="shared" si="47"/>
        <v/>
      </c>
      <c r="AA147" s="371" t="str">
        <f t="shared" si="48"/>
        <v/>
      </c>
      <c r="AC147" s="371" t="str">
        <f t="shared" si="49"/>
        <v/>
      </c>
      <c r="AE147" s="371" t="str">
        <f t="shared" si="50"/>
        <v/>
      </c>
      <c r="AG147" s="371" t="str">
        <f t="shared" si="51"/>
        <v/>
      </c>
      <c r="AI147" s="371" t="str">
        <f t="shared" si="52"/>
        <v/>
      </c>
      <c r="AK147" s="371" t="str">
        <f t="shared" si="53"/>
        <v/>
      </c>
      <c r="AM147" s="371" t="str">
        <f t="shared" si="54"/>
        <v/>
      </c>
      <c r="AO147" s="371" t="str">
        <f t="shared" si="55"/>
        <v/>
      </c>
      <c r="AQ147" s="371" t="str">
        <f t="shared" si="56"/>
        <v/>
      </c>
    </row>
    <row r="148" spans="5:43" x14ac:dyDescent="0.25">
      <c r="E148" s="371" t="str">
        <f t="shared" si="38"/>
        <v/>
      </c>
      <c r="G148" s="371" t="str">
        <f t="shared" si="38"/>
        <v/>
      </c>
      <c r="I148" s="371" t="str">
        <f t="shared" si="39"/>
        <v/>
      </c>
      <c r="K148" s="371" t="str">
        <f t="shared" si="40"/>
        <v/>
      </c>
      <c r="M148" s="371" t="str">
        <f t="shared" si="41"/>
        <v/>
      </c>
      <c r="O148" s="371" t="str">
        <f t="shared" si="42"/>
        <v/>
      </c>
      <c r="Q148" s="371" t="str">
        <f t="shared" si="43"/>
        <v/>
      </c>
      <c r="S148" s="371" t="str">
        <f t="shared" si="44"/>
        <v/>
      </c>
      <c r="U148" s="371" t="str">
        <f t="shared" si="45"/>
        <v/>
      </c>
      <c r="W148" s="371" t="str">
        <f t="shared" si="46"/>
        <v/>
      </c>
      <c r="Y148" s="371" t="str">
        <f t="shared" si="47"/>
        <v/>
      </c>
      <c r="AA148" s="371" t="str">
        <f t="shared" si="48"/>
        <v/>
      </c>
      <c r="AC148" s="371" t="str">
        <f t="shared" si="49"/>
        <v/>
      </c>
      <c r="AE148" s="371" t="str">
        <f t="shared" si="50"/>
        <v/>
      </c>
      <c r="AG148" s="371" t="str">
        <f t="shared" si="51"/>
        <v/>
      </c>
      <c r="AI148" s="371" t="str">
        <f t="shared" si="52"/>
        <v/>
      </c>
      <c r="AK148" s="371" t="str">
        <f t="shared" si="53"/>
        <v/>
      </c>
      <c r="AM148" s="371" t="str">
        <f t="shared" si="54"/>
        <v/>
      </c>
      <c r="AO148" s="371" t="str">
        <f t="shared" si="55"/>
        <v/>
      </c>
      <c r="AQ148" s="371" t="str">
        <f t="shared" si="56"/>
        <v/>
      </c>
    </row>
    <row r="149" spans="5:43" x14ac:dyDescent="0.25">
      <c r="E149" s="371" t="str">
        <f t="shared" si="38"/>
        <v/>
      </c>
      <c r="G149" s="371" t="str">
        <f t="shared" si="38"/>
        <v/>
      </c>
      <c r="I149" s="371" t="str">
        <f t="shared" si="39"/>
        <v/>
      </c>
      <c r="K149" s="371" t="str">
        <f t="shared" si="40"/>
        <v/>
      </c>
      <c r="M149" s="371" t="str">
        <f t="shared" si="41"/>
        <v/>
      </c>
      <c r="O149" s="371" t="str">
        <f t="shared" si="42"/>
        <v/>
      </c>
      <c r="Q149" s="371" t="str">
        <f t="shared" si="43"/>
        <v/>
      </c>
      <c r="S149" s="371" t="str">
        <f t="shared" si="44"/>
        <v/>
      </c>
      <c r="U149" s="371" t="str">
        <f t="shared" si="45"/>
        <v/>
      </c>
      <c r="W149" s="371" t="str">
        <f t="shared" si="46"/>
        <v/>
      </c>
      <c r="Y149" s="371" t="str">
        <f t="shared" si="47"/>
        <v/>
      </c>
      <c r="AA149" s="371" t="str">
        <f t="shared" si="48"/>
        <v/>
      </c>
      <c r="AC149" s="371" t="str">
        <f t="shared" si="49"/>
        <v/>
      </c>
      <c r="AE149" s="371" t="str">
        <f t="shared" si="50"/>
        <v/>
      </c>
      <c r="AG149" s="371" t="str">
        <f t="shared" si="51"/>
        <v/>
      </c>
      <c r="AI149" s="371" t="str">
        <f t="shared" si="52"/>
        <v/>
      </c>
      <c r="AK149" s="371" t="str">
        <f t="shared" si="53"/>
        <v/>
      </c>
      <c r="AM149" s="371" t="str">
        <f t="shared" si="54"/>
        <v/>
      </c>
      <c r="AO149" s="371" t="str">
        <f t="shared" si="55"/>
        <v/>
      </c>
      <c r="AQ149" s="371" t="str">
        <f t="shared" si="56"/>
        <v/>
      </c>
    </row>
    <row r="150" spans="5:43" x14ac:dyDescent="0.25">
      <c r="E150" s="371" t="str">
        <f t="shared" si="38"/>
        <v/>
      </c>
      <c r="G150" s="371" t="str">
        <f t="shared" si="38"/>
        <v/>
      </c>
      <c r="I150" s="371" t="str">
        <f t="shared" si="39"/>
        <v/>
      </c>
      <c r="K150" s="371" t="str">
        <f t="shared" si="40"/>
        <v/>
      </c>
      <c r="M150" s="371" t="str">
        <f t="shared" si="41"/>
        <v/>
      </c>
      <c r="O150" s="371" t="str">
        <f t="shared" si="42"/>
        <v/>
      </c>
      <c r="Q150" s="371" t="str">
        <f t="shared" si="43"/>
        <v/>
      </c>
      <c r="S150" s="371" t="str">
        <f t="shared" si="44"/>
        <v/>
      </c>
      <c r="U150" s="371" t="str">
        <f t="shared" si="45"/>
        <v/>
      </c>
      <c r="W150" s="371" t="str">
        <f t="shared" si="46"/>
        <v/>
      </c>
      <c r="Y150" s="371" t="str">
        <f t="shared" si="47"/>
        <v/>
      </c>
      <c r="AA150" s="371" t="str">
        <f t="shared" si="48"/>
        <v/>
      </c>
      <c r="AC150" s="371" t="str">
        <f t="shared" si="49"/>
        <v/>
      </c>
      <c r="AE150" s="371" t="str">
        <f t="shared" si="50"/>
        <v/>
      </c>
      <c r="AG150" s="371" t="str">
        <f t="shared" si="51"/>
        <v/>
      </c>
      <c r="AI150" s="371" t="str">
        <f t="shared" si="52"/>
        <v/>
      </c>
      <c r="AK150" s="371" t="str">
        <f t="shared" si="53"/>
        <v/>
      </c>
      <c r="AM150" s="371" t="str">
        <f t="shared" si="54"/>
        <v/>
      </c>
      <c r="AO150" s="371" t="str">
        <f t="shared" si="55"/>
        <v/>
      </c>
      <c r="AQ150" s="371" t="str">
        <f t="shared" si="56"/>
        <v/>
      </c>
    </row>
    <row r="151" spans="5:43" x14ac:dyDescent="0.25">
      <c r="E151" s="371" t="str">
        <f t="shared" si="38"/>
        <v/>
      </c>
      <c r="G151" s="371" t="str">
        <f t="shared" si="38"/>
        <v/>
      </c>
      <c r="I151" s="371" t="str">
        <f t="shared" si="39"/>
        <v/>
      </c>
      <c r="K151" s="371" t="str">
        <f t="shared" si="40"/>
        <v/>
      </c>
      <c r="M151" s="371" t="str">
        <f t="shared" si="41"/>
        <v/>
      </c>
      <c r="O151" s="371" t="str">
        <f t="shared" si="42"/>
        <v/>
      </c>
      <c r="Q151" s="371" t="str">
        <f t="shared" si="43"/>
        <v/>
      </c>
      <c r="S151" s="371" t="str">
        <f t="shared" si="44"/>
        <v/>
      </c>
      <c r="U151" s="371" t="str">
        <f t="shared" si="45"/>
        <v/>
      </c>
      <c r="W151" s="371" t="str">
        <f t="shared" si="46"/>
        <v/>
      </c>
      <c r="Y151" s="371" t="str">
        <f t="shared" si="47"/>
        <v/>
      </c>
      <c r="AA151" s="371" t="str">
        <f t="shared" si="48"/>
        <v/>
      </c>
      <c r="AC151" s="371" t="str">
        <f t="shared" si="49"/>
        <v/>
      </c>
      <c r="AE151" s="371" t="str">
        <f t="shared" si="50"/>
        <v/>
      </c>
      <c r="AG151" s="371" t="str">
        <f t="shared" si="51"/>
        <v/>
      </c>
      <c r="AI151" s="371" t="str">
        <f t="shared" si="52"/>
        <v/>
      </c>
      <c r="AK151" s="371" t="str">
        <f t="shared" si="53"/>
        <v/>
      </c>
      <c r="AM151" s="371" t="str">
        <f t="shared" si="54"/>
        <v/>
      </c>
      <c r="AO151" s="371" t="str">
        <f t="shared" si="55"/>
        <v/>
      </c>
      <c r="AQ151" s="371" t="str">
        <f t="shared" si="56"/>
        <v/>
      </c>
    </row>
    <row r="152" spans="5:43" x14ac:dyDescent="0.25">
      <c r="E152" s="371" t="str">
        <f t="shared" si="38"/>
        <v/>
      </c>
      <c r="G152" s="371" t="str">
        <f t="shared" si="38"/>
        <v/>
      </c>
      <c r="I152" s="371" t="str">
        <f t="shared" si="39"/>
        <v/>
      </c>
      <c r="K152" s="371" t="str">
        <f t="shared" si="40"/>
        <v/>
      </c>
      <c r="M152" s="371" t="str">
        <f t="shared" si="41"/>
        <v/>
      </c>
      <c r="O152" s="371" t="str">
        <f t="shared" si="42"/>
        <v/>
      </c>
      <c r="Q152" s="371" t="str">
        <f t="shared" si="43"/>
        <v/>
      </c>
      <c r="S152" s="371" t="str">
        <f t="shared" si="44"/>
        <v/>
      </c>
      <c r="U152" s="371" t="str">
        <f t="shared" si="45"/>
        <v/>
      </c>
      <c r="W152" s="371" t="str">
        <f t="shared" si="46"/>
        <v/>
      </c>
      <c r="Y152" s="371" t="str">
        <f t="shared" si="47"/>
        <v/>
      </c>
      <c r="AA152" s="371" t="str">
        <f t="shared" si="48"/>
        <v/>
      </c>
      <c r="AC152" s="371" t="str">
        <f t="shared" si="49"/>
        <v/>
      </c>
      <c r="AE152" s="371" t="str">
        <f t="shared" si="50"/>
        <v/>
      </c>
      <c r="AG152" s="371" t="str">
        <f t="shared" si="51"/>
        <v/>
      </c>
      <c r="AI152" s="371" t="str">
        <f t="shared" si="52"/>
        <v/>
      </c>
      <c r="AK152" s="371" t="str">
        <f t="shared" si="53"/>
        <v/>
      </c>
      <c r="AM152" s="371" t="str">
        <f t="shared" si="54"/>
        <v/>
      </c>
      <c r="AO152" s="371" t="str">
        <f t="shared" si="55"/>
        <v/>
      </c>
      <c r="AQ152" s="371" t="str">
        <f t="shared" si="56"/>
        <v/>
      </c>
    </row>
    <row r="153" spans="5:43" x14ac:dyDescent="0.25">
      <c r="E153" s="371" t="str">
        <f t="shared" si="38"/>
        <v/>
      </c>
      <c r="G153" s="371" t="str">
        <f t="shared" si="38"/>
        <v/>
      </c>
      <c r="I153" s="371" t="str">
        <f t="shared" si="39"/>
        <v/>
      </c>
      <c r="K153" s="371" t="str">
        <f t="shared" si="40"/>
        <v/>
      </c>
      <c r="M153" s="371" t="str">
        <f t="shared" si="41"/>
        <v/>
      </c>
      <c r="O153" s="371" t="str">
        <f t="shared" si="42"/>
        <v/>
      </c>
      <c r="Q153" s="371" t="str">
        <f t="shared" si="43"/>
        <v/>
      </c>
      <c r="S153" s="371" t="str">
        <f t="shared" si="44"/>
        <v/>
      </c>
      <c r="U153" s="371" t="str">
        <f t="shared" si="45"/>
        <v/>
      </c>
      <c r="W153" s="371" t="str">
        <f t="shared" si="46"/>
        <v/>
      </c>
      <c r="Y153" s="371" t="str">
        <f t="shared" si="47"/>
        <v/>
      </c>
      <c r="AA153" s="371" t="str">
        <f t="shared" si="48"/>
        <v/>
      </c>
      <c r="AC153" s="371" t="str">
        <f t="shared" si="49"/>
        <v/>
      </c>
      <c r="AE153" s="371" t="str">
        <f t="shared" si="50"/>
        <v/>
      </c>
      <c r="AG153" s="371" t="str">
        <f t="shared" si="51"/>
        <v/>
      </c>
      <c r="AI153" s="371" t="str">
        <f t="shared" si="52"/>
        <v/>
      </c>
      <c r="AK153" s="371" t="str">
        <f t="shared" si="53"/>
        <v/>
      </c>
      <c r="AM153" s="371" t="str">
        <f t="shared" si="54"/>
        <v/>
      </c>
      <c r="AO153" s="371" t="str">
        <f t="shared" si="55"/>
        <v/>
      </c>
      <c r="AQ153" s="371" t="str">
        <f t="shared" si="56"/>
        <v/>
      </c>
    </row>
    <row r="154" spans="5:43" x14ac:dyDescent="0.25">
      <c r="E154" s="371" t="str">
        <f t="shared" si="38"/>
        <v/>
      </c>
      <c r="G154" s="371" t="str">
        <f t="shared" si="38"/>
        <v/>
      </c>
      <c r="I154" s="371" t="str">
        <f t="shared" si="39"/>
        <v/>
      </c>
      <c r="K154" s="371" t="str">
        <f t="shared" si="40"/>
        <v/>
      </c>
      <c r="M154" s="371" t="str">
        <f t="shared" si="41"/>
        <v/>
      </c>
      <c r="O154" s="371" t="str">
        <f t="shared" si="42"/>
        <v/>
      </c>
      <c r="Q154" s="371" t="str">
        <f t="shared" si="43"/>
        <v/>
      </c>
      <c r="S154" s="371" t="str">
        <f t="shared" si="44"/>
        <v/>
      </c>
      <c r="U154" s="371" t="str">
        <f t="shared" si="45"/>
        <v/>
      </c>
      <c r="W154" s="371" t="str">
        <f t="shared" si="46"/>
        <v/>
      </c>
      <c r="Y154" s="371" t="str">
        <f t="shared" si="47"/>
        <v/>
      </c>
      <c r="AA154" s="371" t="str">
        <f t="shared" si="48"/>
        <v/>
      </c>
      <c r="AC154" s="371" t="str">
        <f t="shared" si="49"/>
        <v/>
      </c>
      <c r="AE154" s="371" t="str">
        <f t="shared" si="50"/>
        <v/>
      </c>
      <c r="AG154" s="371" t="str">
        <f t="shared" si="51"/>
        <v/>
      </c>
      <c r="AI154" s="371" t="str">
        <f t="shared" si="52"/>
        <v/>
      </c>
      <c r="AK154" s="371" t="str">
        <f t="shared" si="53"/>
        <v/>
      </c>
      <c r="AM154" s="371" t="str">
        <f t="shared" si="54"/>
        <v/>
      </c>
      <c r="AO154" s="371" t="str">
        <f t="shared" si="55"/>
        <v/>
      </c>
      <c r="AQ154" s="371" t="str">
        <f t="shared" si="56"/>
        <v/>
      </c>
    </row>
    <row r="155" spans="5:43" x14ac:dyDescent="0.25">
      <c r="E155" s="371" t="str">
        <f t="shared" si="38"/>
        <v/>
      </c>
      <c r="G155" s="371" t="str">
        <f t="shared" si="38"/>
        <v/>
      </c>
      <c r="I155" s="371" t="str">
        <f t="shared" si="39"/>
        <v/>
      </c>
      <c r="K155" s="371" t="str">
        <f t="shared" si="40"/>
        <v/>
      </c>
      <c r="M155" s="371" t="str">
        <f t="shared" si="41"/>
        <v/>
      </c>
      <c r="O155" s="371" t="str">
        <f t="shared" si="42"/>
        <v/>
      </c>
      <c r="Q155" s="371" t="str">
        <f t="shared" si="43"/>
        <v/>
      </c>
      <c r="S155" s="371" t="str">
        <f t="shared" si="44"/>
        <v/>
      </c>
      <c r="U155" s="371" t="str">
        <f t="shared" si="45"/>
        <v/>
      </c>
      <c r="W155" s="371" t="str">
        <f t="shared" si="46"/>
        <v/>
      </c>
      <c r="Y155" s="371" t="str">
        <f t="shared" si="47"/>
        <v/>
      </c>
      <c r="AA155" s="371" t="str">
        <f t="shared" si="48"/>
        <v/>
      </c>
      <c r="AC155" s="371" t="str">
        <f t="shared" si="49"/>
        <v/>
      </c>
      <c r="AE155" s="371" t="str">
        <f t="shared" si="50"/>
        <v/>
      </c>
      <c r="AG155" s="371" t="str">
        <f t="shared" si="51"/>
        <v/>
      </c>
      <c r="AI155" s="371" t="str">
        <f t="shared" si="52"/>
        <v/>
      </c>
      <c r="AK155" s="371" t="str">
        <f t="shared" si="53"/>
        <v/>
      </c>
      <c r="AM155" s="371" t="str">
        <f t="shared" si="54"/>
        <v/>
      </c>
      <c r="AO155" s="371" t="str">
        <f t="shared" si="55"/>
        <v/>
      </c>
      <c r="AQ155" s="371" t="str">
        <f t="shared" si="56"/>
        <v/>
      </c>
    </row>
    <row r="156" spans="5:43" x14ac:dyDescent="0.25">
      <c r="E156" s="371" t="str">
        <f t="shared" si="38"/>
        <v/>
      </c>
      <c r="G156" s="371" t="str">
        <f t="shared" si="38"/>
        <v/>
      </c>
      <c r="I156" s="371" t="str">
        <f t="shared" si="39"/>
        <v/>
      </c>
      <c r="K156" s="371" t="str">
        <f t="shared" si="40"/>
        <v/>
      </c>
      <c r="M156" s="371" t="str">
        <f t="shared" si="41"/>
        <v/>
      </c>
      <c r="O156" s="371" t="str">
        <f t="shared" si="42"/>
        <v/>
      </c>
      <c r="Q156" s="371" t="str">
        <f t="shared" si="43"/>
        <v/>
      </c>
      <c r="S156" s="371" t="str">
        <f t="shared" si="44"/>
        <v/>
      </c>
      <c r="U156" s="371" t="str">
        <f t="shared" si="45"/>
        <v/>
      </c>
      <c r="W156" s="371" t="str">
        <f t="shared" si="46"/>
        <v/>
      </c>
      <c r="Y156" s="371" t="str">
        <f t="shared" si="47"/>
        <v/>
      </c>
      <c r="AA156" s="371" t="str">
        <f t="shared" si="48"/>
        <v/>
      </c>
      <c r="AC156" s="371" t="str">
        <f t="shared" si="49"/>
        <v/>
      </c>
      <c r="AE156" s="371" t="str">
        <f t="shared" si="50"/>
        <v/>
      </c>
      <c r="AG156" s="371" t="str">
        <f t="shared" si="51"/>
        <v/>
      </c>
      <c r="AI156" s="371" t="str">
        <f t="shared" si="52"/>
        <v/>
      </c>
      <c r="AK156" s="371" t="str">
        <f t="shared" si="53"/>
        <v/>
      </c>
      <c r="AM156" s="371" t="str">
        <f t="shared" si="54"/>
        <v/>
      </c>
      <c r="AO156" s="371" t="str">
        <f t="shared" si="55"/>
        <v/>
      </c>
      <c r="AQ156" s="371" t="str">
        <f t="shared" si="56"/>
        <v/>
      </c>
    </row>
    <row r="157" spans="5:43" x14ac:dyDescent="0.25">
      <c r="E157" s="371" t="str">
        <f t="shared" si="38"/>
        <v/>
      </c>
      <c r="G157" s="371" t="str">
        <f t="shared" si="38"/>
        <v/>
      </c>
      <c r="I157" s="371" t="str">
        <f t="shared" si="39"/>
        <v/>
      </c>
      <c r="K157" s="371" t="str">
        <f t="shared" si="40"/>
        <v/>
      </c>
      <c r="M157" s="371" t="str">
        <f t="shared" si="41"/>
        <v/>
      </c>
      <c r="O157" s="371" t="str">
        <f t="shared" si="42"/>
        <v/>
      </c>
      <c r="Q157" s="371" t="str">
        <f t="shared" si="43"/>
        <v/>
      </c>
      <c r="S157" s="371" t="str">
        <f t="shared" si="44"/>
        <v/>
      </c>
      <c r="U157" s="371" t="str">
        <f t="shared" si="45"/>
        <v/>
      </c>
      <c r="W157" s="371" t="str">
        <f t="shared" si="46"/>
        <v/>
      </c>
      <c r="Y157" s="371" t="str">
        <f t="shared" si="47"/>
        <v/>
      </c>
      <c r="AA157" s="371" t="str">
        <f t="shared" si="48"/>
        <v/>
      </c>
      <c r="AC157" s="371" t="str">
        <f t="shared" si="49"/>
        <v/>
      </c>
      <c r="AE157" s="371" t="str">
        <f t="shared" si="50"/>
        <v/>
      </c>
      <c r="AG157" s="371" t="str">
        <f t="shared" si="51"/>
        <v/>
      </c>
      <c r="AI157" s="371" t="str">
        <f t="shared" si="52"/>
        <v/>
      </c>
      <c r="AK157" s="371" t="str">
        <f t="shared" si="53"/>
        <v/>
      </c>
      <c r="AM157" s="371" t="str">
        <f t="shared" si="54"/>
        <v/>
      </c>
      <c r="AO157" s="371" t="str">
        <f t="shared" si="55"/>
        <v/>
      </c>
      <c r="AQ157" s="371" t="str">
        <f t="shared" si="56"/>
        <v/>
      </c>
    </row>
    <row r="158" spans="5:43" x14ac:dyDescent="0.25">
      <c r="E158" s="371" t="str">
        <f t="shared" si="38"/>
        <v/>
      </c>
      <c r="G158" s="371" t="str">
        <f t="shared" si="38"/>
        <v/>
      </c>
      <c r="I158" s="371" t="str">
        <f t="shared" si="39"/>
        <v/>
      </c>
      <c r="K158" s="371" t="str">
        <f t="shared" si="40"/>
        <v/>
      </c>
      <c r="M158" s="371" t="str">
        <f t="shared" si="41"/>
        <v/>
      </c>
      <c r="O158" s="371" t="str">
        <f t="shared" si="42"/>
        <v/>
      </c>
      <c r="Q158" s="371" t="str">
        <f t="shared" si="43"/>
        <v/>
      </c>
      <c r="S158" s="371" t="str">
        <f t="shared" si="44"/>
        <v/>
      </c>
      <c r="U158" s="371" t="str">
        <f t="shared" si="45"/>
        <v/>
      </c>
      <c r="W158" s="371" t="str">
        <f t="shared" si="46"/>
        <v/>
      </c>
      <c r="Y158" s="371" t="str">
        <f t="shared" si="47"/>
        <v/>
      </c>
      <c r="AA158" s="371" t="str">
        <f t="shared" si="48"/>
        <v/>
      </c>
      <c r="AC158" s="371" t="str">
        <f t="shared" si="49"/>
        <v/>
      </c>
      <c r="AE158" s="371" t="str">
        <f t="shared" si="50"/>
        <v/>
      </c>
      <c r="AG158" s="371" t="str">
        <f t="shared" si="51"/>
        <v/>
      </c>
      <c r="AI158" s="371" t="str">
        <f t="shared" si="52"/>
        <v/>
      </c>
      <c r="AK158" s="371" t="str">
        <f t="shared" si="53"/>
        <v/>
      </c>
      <c r="AM158" s="371" t="str">
        <f t="shared" si="54"/>
        <v/>
      </c>
      <c r="AO158" s="371" t="str">
        <f t="shared" si="55"/>
        <v/>
      </c>
      <c r="AQ158" s="371" t="str">
        <f t="shared" si="56"/>
        <v/>
      </c>
    </row>
    <row r="159" spans="5:43" x14ac:dyDescent="0.25">
      <c r="E159" s="371" t="str">
        <f t="shared" si="38"/>
        <v/>
      </c>
      <c r="G159" s="371" t="str">
        <f t="shared" si="38"/>
        <v/>
      </c>
      <c r="I159" s="371" t="str">
        <f t="shared" si="39"/>
        <v/>
      </c>
      <c r="K159" s="371" t="str">
        <f t="shared" si="40"/>
        <v/>
      </c>
      <c r="M159" s="371" t="str">
        <f t="shared" si="41"/>
        <v/>
      </c>
      <c r="O159" s="371" t="str">
        <f t="shared" si="42"/>
        <v/>
      </c>
      <c r="Q159" s="371" t="str">
        <f t="shared" si="43"/>
        <v/>
      </c>
      <c r="S159" s="371" t="str">
        <f t="shared" si="44"/>
        <v/>
      </c>
      <c r="U159" s="371" t="str">
        <f t="shared" si="45"/>
        <v/>
      </c>
      <c r="W159" s="371" t="str">
        <f t="shared" si="46"/>
        <v/>
      </c>
      <c r="Y159" s="371" t="str">
        <f t="shared" si="47"/>
        <v/>
      </c>
      <c r="AA159" s="371" t="str">
        <f t="shared" si="48"/>
        <v/>
      </c>
      <c r="AC159" s="371" t="str">
        <f t="shared" si="49"/>
        <v/>
      </c>
      <c r="AE159" s="371" t="str">
        <f t="shared" si="50"/>
        <v/>
      </c>
      <c r="AG159" s="371" t="str">
        <f t="shared" si="51"/>
        <v/>
      </c>
      <c r="AI159" s="371" t="str">
        <f t="shared" si="52"/>
        <v/>
      </c>
      <c r="AK159" s="371" t="str">
        <f t="shared" si="53"/>
        <v/>
      </c>
      <c r="AM159" s="371" t="str">
        <f t="shared" si="54"/>
        <v/>
      </c>
      <c r="AO159" s="371" t="str">
        <f t="shared" si="55"/>
        <v/>
      </c>
      <c r="AQ159" s="371" t="str">
        <f t="shared" si="56"/>
        <v/>
      </c>
    </row>
    <row r="160" spans="5:43" x14ac:dyDescent="0.25">
      <c r="E160" s="371" t="str">
        <f t="shared" si="38"/>
        <v/>
      </c>
      <c r="G160" s="371" t="str">
        <f t="shared" si="38"/>
        <v/>
      </c>
      <c r="I160" s="371" t="str">
        <f t="shared" si="39"/>
        <v/>
      </c>
      <c r="K160" s="371" t="str">
        <f t="shared" si="40"/>
        <v/>
      </c>
      <c r="M160" s="371" t="str">
        <f t="shared" si="41"/>
        <v/>
      </c>
      <c r="O160" s="371" t="str">
        <f t="shared" si="42"/>
        <v/>
      </c>
      <c r="Q160" s="371" t="str">
        <f t="shared" si="43"/>
        <v/>
      </c>
      <c r="S160" s="371" t="str">
        <f t="shared" si="44"/>
        <v/>
      </c>
      <c r="U160" s="371" t="str">
        <f t="shared" si="45"/>
        <v/>
      </c>
      <c r="W160" s="371" t="str">
        <f t="shared" si="46"/>
        <v/>
      </c>
      <c r="Y160" s="371" t="str">
        <f t="shared" si="47"/>
        <v/>
      </c>
      <c r="AA160" s="371" t="str">
        <f t="shared" si="48"/>
        <v/>
      </c>
      <c r="AC160" s="371" t="str">
        <f t="shared" si="49"/>
        <v/>
      </c>
      <c r="AE160" s="371" t="str">
        <f t="shared" si="50"/>
        <v/>
      </c>
      <c r="AG160" s="371" t="str">
        <f t="shared" si="51"/>
        <v/>
      </c>
      <c r="AI160" s="371" t="str">
        <f t="shared" si="52"/>
        <v/>
      </c>
      <c r="AK160" s="371" t="str">
        <f t="shared" si="53"/>
        <v/>
      </c>
      <c r="AM160" s="371" t="str">
        <f t="shared" si="54"/>
        <v/>
      </c>
      <c r="AO160" s="371" t="str">
        <f t="shared" si="55"/>
        <v/>
      </c>
      <c r="AQ160" s="371" t="str">
        <f t="shared" si="56"/>
        <v/>
      </c>
    </row>
    <row r="161" spans="5:43" x14ac:dyDescent="0.25">
      <c r="E161" s="371" t="str">
        <f t="shared" si="38"/>
        <v/>
      </c>
      <c r="G161" s="371" t="str">
        <f t="shared" si="38"/>
        <v/>
      </c>
      <c r="I161" s="371" t="str">
        <f t="shared" si="39"/>
        <v/>
      </c>
      <c r="K161" s="371" t="str">
        <f t="shared" si="40"/>
        <v/>
      </c>
      <c r="M161" s="371" t="str">
        <f t="shared" si="41"/>
        <v/>
      </c>
      <c r="O161" s="371" t="str">
        <f t="shared" si="42"/>
        <v/>
      </c>
      <c r="Q161" s="371" t="str">
        <f t="shared" si="43"/>
        <v/>
      </c>
      <c r="S161" s="371" t="str">
        <f t="shared" si="44"/>
        <v/>
      </c>
      <c r="U161" s="371" t="str">
        <f t="shared" si="45"/>
        <v/>
      </c>
      <c r="W161" s="371" t="str">
        <f t="shared" si="46"/>
        <v/>
      </c>
      <c r="Y161" s="371" t="str">
        <f t="shared" si="47"/>
        <v/>
      </c>
      <c r="AA161" s="371" t="str">
        <f t="shared" si="48"/>
        <v/>
      </c>
      <c r="AC161" s="371" t="str">
        <f t="shared" si="49"/>
        <v/>
      </c>
      <c r="AE161" s="371" t="str">
        <f t="shared" si="50"/>
        <v/>
      </c>
      <c r="AG161" s="371" t="str">
        <f t="shared" si="51"/>
        <v/>
      </c>
      <c r="AI161" s="371" t="str">
        <f t="shared" si="52"/>
        <v/>
      </c>
      <c r="AK161" s="371" t="str">
        <f t="shared" si="53"/>
        <v/>
      </c>
      <c r="AM161" s="371" t="str">
        <f t="shared" si="54"/>
        <v/>
      </c>
      <c r="AO161" s="371" t="str">
        <f t="shared" si="55"/>
        <v/>
      </c>
      <c r="AQ161" s="371" t="str">
        <f t="shared" si="56"/>
        <v/>
      </c>
    </row>
    <row r="162" spans="5:43" x14ac:dyDescent="0.25">
      <c r="E162" s="371" t="str">
        <f t="shared" si="38"/>
        <v/>
      </c>
      <c r="G162" s="371" t="str">
        <f t="shared" si="38"/>
        <v/>
      </c>
      <c r="I162" s="371" t="str">
        <f t="shared" si="39"/>
        <v/>
      </c>
      <c r="K162" s="371" t="str">
        <f t="shared" si="40"/>
        <v/>
      </c>
      <c r="M162" s="371" t="str">
        <f t="shared" si="41"/>
        <v/>
      </c>
      <c r="O162" s="371" t="str">
        <f t="shared" si="42"/>
        <v/>
      </c>
      <c r="Q162" s="371" t="str">
        <f t="shared" si="43"/>
        <v/>
      </c>
      <c r="S162" s="371" t="str">
        <f t="shared" si="44"/>
        <v/>
      </c>
      <c r="U162" s="371" t="str">
        <f t="shared" si="45"/>
        <v/>
      </c>
      <c r="W162" s="371" t="str">
        <f t="shared" si="46"/>
        <v/>
      </c>
      <c r="Y162" s="371" t="str">
        <f t="shared" si="47"/>
        <v/>
      </c>
      <c r="AA162" s="371" t="str">
        <f t="shared" si="48"/>
        <v/>
      </c>
      <c r="AC162" s="371" t="str">
        <f t="shared" si="49"/>
        <v/>
      </c>
      <c r="AE162" s="371" t="str">
        <f t="shared" si="50"/>
        <v/>
      </c>
      <c r="AG162" s="371" t="str">
        <f t="shared" si="51"/>
        <v/>
      </c>
      <c r="AI162" s="371" t="str">
        <f t="shared" si="52"/>
        <v/>
      </c>
      <c r="AK162" s="371" t="str">
        <f t="shared" si="53"/>
        <v/>
      </c>
      <c r="AM162" s="371" t="str">
        <f t="shared" si="54"/>
        <v/>
      </c>
      <c r="AO162" s="371" t="str">
        <f t="shared" si="55"/>
        <v/>
      </c>
      <c r="AQ162" s="371" t="str">
        <f t="shared" si="56"/>
        <v/>
      </c>
    </row>
    <row r="163" spans="5:43" x14ac:dyDescent="0.25">
      <c r="E163" s="371" t="str">
        <f t="shared" si="38"/>
        <v/>
      </c>
      <c r="G163" s="371" t="str">
        <f t="shared" si="38"/>
        <v/>
      </c>
      <c r="I163" s="371" t="str">
        <f t="shared" si="39"/>
        <v/>
      </c>
      <c r="K163" s="371" t="str">
        <f t="shared" si="40"/>
        <v/>
      </c>
      <c r="M163" s="371" t="str">
        <f t="shared" si="41"/>
        <v/>
      </c>
      <c r="O163" s="371" t="str">
        <f t="shared" si="42"/>
        <v/>
      </c>
      <c r="Q163" s="371" t="str">
        <f t="shared" si="43"/>
        <v/>
      </c>
      <c r="S163" s="371" t="str">
        <f t="shared" si="44"/>
        <v/>
      </c>
      <c r="U163" s="371" t="str">
        <f t="shared" si="45"/>
        <v/>
      </c>
      <c r="W163" s="371" t="str">
        <f t="shared" si="46"/>
        <v/>
      </c>
      <c r="Y163" s="371" t="str">
        <f t="shared" si="47"/>
        <v/>
      </c>
      <c r="AA163" s="371" t="str">
        <f t="shared" si="48"/>
        <v/>
      </c>
      <c r="AC163" s="371" t="str">
        <f t="shared" si="49"/>
        <v/>
      </c>
      <c r="AE163" s="371" t="str">
        <f t="shared" si="50"/>
        <v/>
      </c>
      <c r="AG163" s="371" t="str">
        <f t="shared" si="51"/>
        <v/>
      </c>
      <c r="AI163" s="371" t="str">
        <f t="shared" si="52"/>
        <v/>
      </c>
      <c r="AK163" s="371" t="str">
        <f t="shared" si="53"/>
        <v/>
      </c>
      <c r="AM163" s="371" t="str">
        <f t="shared" si="54"/>
        <v/>
      </c>
      <c r="AO163" s="371" t="str">
        <f t="shared" si="55"/>
        <v/>
      </c>
      <c r="AQ163" s="371" t="str">
        <f t="shared" si="56"/>
        <v/>
      </c>
    </row>
    <row r="164" spans="5:43" x14ac:dyDescent="0.25">
      <c r="E164" s="371" t="str">
        <f t="shared" si="38"/>
        <v/>
      </c>
      <c r="G164" s="371" t="str">
        <f t="shared" si="38"/>
        <v/>
      </c>
      <c r="I164" s="371" t="str">
        <f t="shared" si="39"/>
        <v/>
      </c>
      <c r="K164" s="371" t="str">
        <f t="shared" si="40"/>
        <v/>
      </c>
      <c r="M164" s="371" t="str">
        <f t="shared" si="41"/>
        <v/>
      </c>
      <c r="O164" s="371" t="str">
        <f t="shared" si="42"/>
        <v/>
      </c>
      <c r="Q164" s="371" t="str">
        <f t="shared" si="43"/>
        <v/>
      </c>
      <c r="S164" s="371" t="str">
        <f t="shared" si="44"/>
        <v/>
      </c>
      <c r="U164" s="371" t="str">
        <f t="shared" si="45"/>
        <v/>
      </c>
      <c r="W164" s="371" t="str">
        <f t="shared" si="46"/>
        <v/>
      </c>
      <c r="Y164" s="371" t="str">
        <f t="shared" si="47"/>
        <v/>
      </c>
      <c r="AA164" s="371" t="str">
        <f t="shared" si="48"/>
        <v/>
      </c>
      <c r="AC164" s="371" t="str">
        <f t="shared" si="49"/>
        <v/>
      </c>
      <c r="AE164" s="371" t="str">
        <f t="shared" si="50"/>
        <v/>
      </c>
      <c r="AG164" s="371" t="str">
        <f t="shared" si="51"/>
        <v/>
      </c>
      <c r="AI164" s="371" t="str">
        <f t="shared" si="52"/>
        <v/>
      </c>
      <c r="AK164" s="371" t="str">
        <f t="shared" si="53"/>
        <v/>
      </c>
      <c r="AM164" s="371" t="str">
        <f t="shared" si="54"/>
        <v/>
      </c>
      <c r="AO164" s="371" t="str">
        <f t="shared" si="55"/>
        <v/>
      </c>
      <c r="AQ164" s="371" t="str">
        <f t="shared" si="56"/>
        <v/>
      </c>
    </row>
    <row r="165" spans="5:43" x14ac:dyDescent="0.25">
      <c r="E165" s="371" t="str">
        <f t="shared" si="38"/>
        <v/>
      </c>
      <c r="G165" s="371" t="str">
        <f t="shared" si="38"/>
        <v/>
      </c>
      <c r="I165" s="371" t="str">
        <f t="shared" si="39"/>
        <v/>
      </c>
      <c r="K165" s="371" t="str">
        <f t="shared" si="40"/>
        <v/>
      </c>
      <c r="M165" s="371" t="str">
        <f t="shared" si="41"/>
        <v/>
      </c>
      <c r="O165" s="371" t="str">
        <f t="shared" si="42"/>
        <v/>
      </c>
      <c r="Q165" s="371" t="str">
        <f t="shared" si="43"/>
        <v/>
      </c>
      <c r="S165" s="371" t="str">
        <f t="shared" si="44"/>
        <v/>
      </c>
      <c r="U165" s="371" t="str">
        <f t="shared" si="45"/>
        <v/>
      </c>
      <c r="W165" s="371" t="str">
        <f t="shared" si="46"/>
        <v/>
      </c>
      <c r="Y165" s="371" t="str">
        <f t="shared" si="47"/>
        <v/>
      </c>
      <c r="AA165" s="371" t="str">
        <f t="shared" si="48"/>
        <v/>
      </c>
      <c r="AC165" s="371" t="str">
        <f t="shared" si="49"/>
        <v/>
      </c>
      <c r="AE165" s="371" t="str">
        <f t="shared" si="50"/>
        <v/>
      </c>
      <c r="AG165" s="371" t="str">
        <f t="shared" si="51"/>
        <v/>
      </c>
      <c r="AI165" s="371" t="str">
        <f t="shared" si="52"/>
        <v/>
      </c>
      <c r="AK165" s="371" t="str">
        <f t="shared" si="53"/>
        <v/>
      </c>
      <c r="AM165" s="371" t="str">
        <f t="shared" si="54"/>
        <v/>
      </c>
      <c r="AO165" s="371" t="str">
        <f t="shared" si="55"/>
        <v/>
      </c>
      <c r="AQ165" s="371" t="str">
        <f t="shared" si="56"/>
        <v/>
      </c>
    </row>
    <row r="166" spans="5:43" x14ac:dyDescent="0.25">
      <c r="E166" s="371" t="str">
        <f t="shared" si="38"/>
        <v/>
      </c>
      <c r="G166" s="371" t="str">
        <f t="shared" si="38"/>
        <v/>
      </c>
      <c r="I166" s="371" t="str">
        <f t="shared" si="39"/>
        <v/>
      </c>
      <c r="K166" s="371" t="str">
        <f t="shared" si="40"/>
        <v/>
      </c>
      <c r="M166" s="371" t="str">
        <f t="shared" si="41"/>
        <v/>
      </c>
      <c r="O166" s="371" t="str">
        <f t="shared" si="42"/>
        <v/>
      </c>
      <c r="Q166" s="371" t="str">
        <f t="shared" si="43"/>
        <v/>
      </c>
      <c r="S166" s="371" t="str">
        <f t="shared" si="44"/>
        <v/>
      </c>
      <c r="U166" s="371" t="str">
        <f t="shared" si="45"/>
        <v/>
      </c>
      <c r="W166" s="371" t="str">
        <f t="shared" si="46"/>
        <v/>
      </c>
      <c r="Y166" s="371" t="str">
        <f t="shared" si="47"/>
        <v/>
      </c>
      <c r="AA166" s="371" t="str">
        <f t="shared" si="48"/>
        <v/>
      </c>
      <c r="AC166" s="371" t="str">
        <f t="shared" si="49"/>
        <v/>
      </c>
      <c r="AE166" s="371" t="str">
        <f t="shared" si="50"/>
        <v/>
      </c>
      <c r="AG166" s="371" t="str">
        <f t="shared" si="51"/>
        <v/>
      </c>
      <c r="AI166" s="371" t="str">
        <f t="shared" si="52"/>
        <v/>
      </c>
      <c r="AK166" s="371" t="str">
        <f t="shared" si="53"/>
        <v/>
      </c>
      <c r="AM166" s="371" t="str">
        <f t="shared" si="54"/>
        <v/>
      </c>
      <c r="AO166" s="371" t="str">
        <f t="shared" si="55"/>
        <v/>
      </c>
      <c r="AQ166" s="371" t="str">
        <f t="shared" si="56"/>
        <v/>
      </c>
    </row>
    <row r="167" spans="5:43" x14ac:dyDescent="0.25">
      <c r="E167" s="371" t="str">
        <f t="shared" si="38"/>
        <v/>
      </c>
      <c r="G167" s="371" t="str">
        <f t="shared" si="38"/>
        <v/>
      </c>
      <c r="I167" s="371" t="str">
        <f t="shared" si="39"/>
        <v/>
      </c>
      <c r="K167" s="371" t="str">
        <f t="shared" si="40"/>
        <v/>
      </c>
      <c r="M167" s="371" t="str">
        <f t="shared" si="41"/>
        <v/>
      </c>
      <c r="O167" s="371" t="str">
        <f t="shared" si="42"/>
        <v/>
      </c>
      <c r="Q167" s="371" t="str">
        <f t="shared" si="43"/>
        <v/>
      </c>
      <c r="S167" s="371" t="str">
        <f t="shared" si="44"/>
        <v/>
      </c>
      <c r="U167" s="371" t="str">
        <f t="shared" si="45"/>
        <v/>
      </c>
      <c r="W167" s="371" t="str">
        <f t="shared" si="46"/>
        <v/>
      </c>
      <c r="Y167" s="371" t="str">
        <f t="shared" si="47"/>
        <v/>
      </c>
      <c r="AA167" s="371" t="str">
        <f t="shared" si="48"/>
        <v/>
      </c>
      <c r="AC167" s="371" t="str">
        <f t="shared" si="49"/>
        <v/>
      </c>
      <c r="AE167" s="371" t="str">
        <f t="shared" si="50"/>
        <v/>
      </c>
      <c r="AG167" s="371" t="str">
        <f t="shared" si="51"/>
        <v/>
      </c>
      <c r="AI167" s="371" t="str">
        <f t="shared" si="52"/>
        <v/>
      </c>
      <c r="AK167" s="371" t="str">
        <f t="shared" si="53"/>
        <v/>
      </c>
      <c r="AM167" s="371" t="str">
        <f t="shared" si="54"/>
        <v/>
      </c>
      <c r="AO167" s="371" t="str">
        <f t="shared" si="55"/>
        <v/>
      </c>
      <c r="AQ167" s="371" t="str">
        <f t="shared" si="56"/>
        <v/>
      </c>
    </row>
    <row r="168" spans="5:43" x14ac:dyDescent="0.25">
      <c r="E168" s="371" t="str">
        <f t="shared" si="38"/>
        <v/>
      </c>
      <c r="G168" s="371" t="str">
        <f t="shared" si="38"/>
        <v/>
      </c>
      <c r="I168" s="371" t="str">
        <f t="shared" si="39"/>
        <v/>
      </c>
      <c r="K168" s="371" t="str">
        <f t="shared" si="40"/>
        <v/>
      </c>
      <c r="M168" s="371" t="str">
        <f t="shared" si="41"/>
        <v/>
      </c>
      <c r="O168" s="371" t="str">
        <f t="shared" si="42"/>
        <v/>
      </c>
      <c r="Q168" s="371" t="str">
        <f t="shared" si="43"/>
        <v/>
      </c>
      <c r="S168" s="371" t="str">
        <f t="shared" si="44"/>
        <v/>
      </c>
      <c r="U168" s="371" t="str">
        <f t="shared" si="45"/>
        <v/>
      </c>
      <c r="W168" s="371" t="str">
        <f t="shared" si="46"/>
        <v/>
      </c>
      <c r="Y168" s="371" t="str">
        <f t="shared" si="47"/>
        <v/>
      </c>
      <c r="AA168" s="371" t="str">
        <f t="shared" si="48"/>
        <v/>
      </c>
      <c r="AC168" s="371" t="str">
        <f t="shared" si="49"/>
        <v/>
      </c>
      <c r="AE168" s="371" t="str">
        <f t="shared" si="50"/>
        <v/>
      </c>
      <c r="AG168" s="371" t="str">
        <f t="shared" si="51"/>
        <v/>
      </c>
      <c r="AI168" s="371" t="str">
        <f t="shared" si="52"/>
        <v/>
      </c>
      <c r="AK168" s="371" t="str">
        <f t="shared" si="53"/>
        <v/>
      </c>
      <c r="AM168" s="371" t="str">
        <f t="shared" si="54"/>
        <v/>
      </c>
      <c r="AO168" s="371" t="str">
        <f t="shared" si="55"/>
        <v/>
      </c>
      <c r="AQ168" s="371" t="str">
        <f t="shared" si="56"/>
        <v/>
      </c>
    </row>
    <row r="169" spans="5:43" x14ac:dyDescent="0.25">
      <c r="E169" s="371" t="str">
        <f t="shared" si="38"/>
        <v/>
      </c>
      <c r="G169" s="371" t="str">
        <f t="shared" si="38"/>
        <v/>
      </c>
      <c r="I169" s="371" t="str">
        <f t="shared" si="39"/>
        <v/>
      </c>
      <c r="K169" s="371" t="str">
        <f t="shared" si="40"/>
        <v/>
      </c>
      <c r="M169" s="371" t="str">
        <f t="shared" si="41"/>
        <v/>
      </c>
      <c r="O169" s="371" t="str">
        <f t="shared" si="42"/>
        <v/>
      </c>
      <c r="Q169" s="371" t="str">
        <f t="shared" si="43"/>
        <v/>
      </c>
      <c r="S169" s="371" t="str">
        <f t="shared" si="44"/>
        <v/>
      </c>
      <c r="U169" s="371" t="str">
        <f t="shared" si="45"/>
        <v/>
      </c>
      <c r="W169" s="371" t="str">
        <f t="shared" si="46"/>
        <v/>
      </c>
      <c r="Y169" s="371" t="str">
        <f t="shared" si="47"/>
        <v/>
      </c>
      <c r="AA169" s="371" t="str">
        <f t="shared" si="48"/>
        <v/>
      </c>
      <c r="AC169" s="371" t="str">
        <f t="shared" si="49"/>
        <v/>
      </c>
      <c r="AE169" s="371" t="str">
        <f t="shared" si="50"/>
        <v/>
      </c>
      <c r="AG169" s="371" t="str">
        <f t="shared" si="51"/>
        <v/>
      </c>
      <c r="AI169" s="371" t="str">
        <f t="shared" si="52"/>
        <v/>
      </c>
      <c r="AK169" s="371" t="str">
        <f t="shared" si="53"/>
        <v/>
      </c>
      <c r="AM169" s="371" t="str">
        <f t="shared" si="54"/>
        <v/>
      </c>
      <c r="AO169" s="371" t="str">
        <f t="shared" si="55"/>
        <v/>
      </c>
      <c r="AQ169" s="371" t="str">
        <f t="shared" si="56"/>
        <v/>
      </c>
    </row>
    <row r="170" spans="5:43" x14ac:dyDescent="0.25">
      <c r="E170" s="371" t="str">
        <f t="shared" si="38"/>
        <v/>
      </c>
      <c r="G170" s="371" t="str">
        <f t="shared" si="38"/>
        <v/>
      </c>
      <c r="I170" s="371" t="str">
        <f t="shared" si="39"/>
        <v/>
      </c>
      <c r="K170" s="371" t="str">
        <f t="shared" si="40"/>
        <v/>
      </c>
      <c r="M170" s="371" t="str">
        <f t="shared" si="41"/>
        <v/>
      </c>
      <c r="O170" s="371" t="str">
        <f t="shared" si="42"/>
        <v/>
      </c>
      <c r="Q170" s="371" t="str">
        <f t="shared" si="43"/>
        <v/>
      </c>
      <c r="S170" s="371" t="str">
        <f t="shared" si="44"/>
        <v/>
      </c>
      <c r="U170" s="371" t="str">
        <f t="shared" si="45"/>
        <v/>
      </c>
      <c r="W170" s="371" t="str">
        <f t="shared" si="46"/>
        <v/>
      </c>
      <c r="Y170" s="371" t="str">
        <f t="shared" si="47"/>
        <v/>
      </c>
      <c r="AA170" s="371" t="str">
        <f t="shared" si="48"/>
        <v/>
      </c>
      <c r="AC170" s="371" t="str">
        <f t="shared" si="49"/>
        <v/>
      </c>
      <c r="AE170" s="371" t="str">
        <f t="shared" si="50"/>
        <v/>
      </c>
      <c r="AG170" s="371" t="str">
        <f t="shared" si="51"/>
        <v/>
      </c>
      <c r="AI170" s="371" t="str">
        <f t="shared" si="52"/>
        <v/>
      </c>
      <c r="AK170" s="371" t="str">
        <f t="shared" si="53"/>
        <v/>
      </c>
      <c r="AM170" s="371" t="str">
        <f t="shared" si="54"/>
        <v/>
      </c>
      <c r="AO170" s="371" t="str">
        <f t="shared" si="55"/>
        <v/>
      </c>
      <c r="AQ170" s="371" t="str">
        <f t="shared" si="56"/>
        <v/>
      </c>
    </row>
    <row r="171" spans="5:43" x14ac:dyDescent="0.25">
      <c r="E171" s="371" t="str">
        <f t="shared" si="38"/>
        <v/>
      </c>
      <c r="G171" s="371" t="str">
        <f t="shared" si="38"/>
        <v/>
      </c>
      <c r="I171" s="371" t="str">
        <f t="shared" si="39"/>
        <v/>
      </c>
      <c r="K171" s="371" t="str">
        <f t="shared" si="40"/>
        <v/>
      </c>
      <c r="M171" s="371" t="str">
        <f t="shared" si="41"/>
        <v/>
      </c>
      <c r="O171" s="371" t="str">
        <f t="shared" si="42"/>
        <v/>
      </c>
      <c r="Q171" s="371" t="str">
        <f t="shared" si="43"/>
        <v/>
      </c>
      <c r="S171" s="371" t="str">
        <f t="shared" si="44"/>
        <v/>
      </c>
      <c r="U171" s="371" t="str">
        <f t="shared" si="45"/>
        <v/>
      </c>
      <c r="W171" s="371" t="str">
        <f t="shared" si="46"/>
        <v/>
      </c>
      <c r="Y171" s="371" t="str">
        <f t="shared" si="47"/>
        <v/>
      </c>
      <c r="AA171" s="371" t="str">
        <f t="shared" si="48"/>
        <v/>
      </c>
      <c r="AC171" s="371" t="str">
        <f t="shared" si="49"/>
        <v/>
      </c>
      <c r="AE171" s="371" t="str">
        <f t="shared" si="50"/>
        <v/>
      </c>
      <c r="AG171" s="371" t="str">
        <f t="shared" si="51"/>
        <v/>
      </c>
      <c r="AI171" s="371" t="str">
        <f t="shared" si="52"/>
        <v/>
      </c>
      <c r="AK171" s="371" t="str">
        <f t="shared" si="53"/>
        <v/>
      </c>
      <c r="AM171" s="371" t="str">
        <f t="shared" si="54"/>
        <v/>
      </c>
      <c r="AO171" s="371" t="str">
        <f t="shared" si="55"/>
        <v/>
      </c>
      <c r="AQ171" s="371" t="str">
        <f t="shared" si="56"/>
        <v/>
      </c>
    </row>
    <row r="172" spans="5:43" x14ac:dyDescent="0.25">
      <c r="E172" s="371" t="str">
        <f t="shared" si="38"/>
        <v/>
      </c>
      <c r="G172" s="371" t="str">
        <f t="shared" si="38"/>
        <v/>
      </c>
      <c r="I172" s="371" t="str">
        <f t="shared" si="39"/>
        <v/>
      </c>
      <c r="K172" s="371" t="str">
        <f t="shared" si="40"/>
        <v/>
      </c>
      <c r="M172" s="371" t="str">
        <f t="shared" si="41"/>
        <v/>
      </c>
      <c r="O172" s="371" t="str">
        <f t="shared" si="42"/>
        <v/>
      </c>
      <c r="Q172" s="371" t="str">
        <f t="shared" si="43"/>
        <v/>
      </c>
      <c r="S172" s="371" t="str">
        <f t="shared" si="44"/>
        <v/>
      </c>
      <c r="U172" s="371" t="str">
        <f t="shared" si="45"/>
        <v/>
      </c>
      <c r="W172" s="371" t="str">
        <f t="shared" si="46"/>
        <v/>
      </c>
      <c r="Y172" s="371" t="str">
        <f t="shared" si="47"/>
        <v/>
      </c>
      <c r="AA172" s="371" t="str">
        <f t="shared" si="48"/>
        <v/>
      </c>
      <c r="AC172" s="371" t="str">
        <f t="shared" si="49"/>
        <v/>
      </c>
      <c r="AE172" s="371" t="str">
        <f t="shared" si="50"/>
        <v/>
      </c>
      <c r="AG172" s="371" t="str">
        <f t="shared" si="51"/>
        <v/>
      </c>
      <c r="AI172" s="371" t="str">
        <f t="shared" si="52"/>
        <v/>
      </c>
      <c r="AK172" s="371" t="str">
        <f t="shared" si="53"/>
        <v/>
      </c>
      <c r="AM172" s="371" t="str">
        <f t="shared" si="54"/>
        <v/>
      </c>
      <c r="AO172" s="371" t="str">
        <f t="shared" si="55"/>
        <v/>
      </c>
      <c r="AQ172" s="371" t="str">
        <f t="shared" si="56"/>
        <v/>
      </c>
    </row>
    <row r="173" spans="5:43" x14ac:dyDescent="0.25">
      <c r="E173" s="371" t="str">
        <f t="shared" si="38"/>
        <v/>
      </c>
      <c r="G173" s="371" t="str">
        <f t="shared" si="38"/>
        <v/>
      </c>
      <c r="I173" s="371" t="str">
        <f t="shared" si="39"/>
        <v/>
      </c>
      <c r="K173" s="371" t="str">
        <f t="shared" si="40"/>
        <v/>
      </c>
      <c r="M173" s="371" t="str">
        <f t="shared" si="41"/>
        <v/>
      </c>
      <c r="O173" s="371" t="str">
        <f t="shared" si="42"/>
        <v/>
      </c>
      <c r="Q173" s="371" t="str">
        <f t="shared" si="43"/>
        <v/>
      </c>
      <c r="S173" s="371" t="str">
        <f t="shared" si="44"/>
        <v/>
      </c>
      <c r="U173" s="371" t="str">
        <f t="shared" si="45"/>
        <v/>
      </c>
      <c r="W173" s="371" t="str">
        <f t="shared" si="46"/>
        <v/>
      </c>
      <c r="Y173" s="371" t="str">
        <f t="shared" si="47"/>
        <v/>
      </c>
      <c r="AA173" s="371" t="str">
        <f t="shared" si="48"/>
        <v/>
      </c>
      <c r="AC173" s="371" t="str">
        <f t="shared" si="49"/>
        <v/>
      </c>
      <c r="AE173" s="371" t="str">
        <f t="shared" si="50"/>
        <v/>
      </c>
      <c r="AG173" s="371" t="str">
        <f t="shared" si="51"/>
        <v/>
      </c>
      <c r="AI173" s="371" t="str">
        <f t="shared" si="52"/>
        <v/>
      </c>
      <c r="AK173" s="371" t="str">
        <f t="shared" si="53"/>
        <v/>
      </c>
      <c r="AM173" s="371" t="str">
        <f t="shared" si="54"/>
        <v/>
      </c>
      <c r="AO173" s="371" t="str">
        <f t="shared" si="55"/>
        <v/>
      </c>
      <c r="AQ173" s="371" t="str">
        <f t="shared" si="56"/>
        <v/>
      </c>
    </row>
    <row r="174" spans="5:43" x14ac:dyDescent="0.25">
      <c r="E174" s="371" t="str">
        <f t="shared" si="38"/>
        <v/>
      </c>
      <c r="G174" s="371" t="str">
        <f t="shared" si="38"/>
        <v/>
      </c>
      <c r="I174" s="371" t="str">
        <f t="shared" si="39"/>
        <v/>
      </c>
      <c r="K174" s="371" t="str">
        <f t="shared" si="40"/>
        <v/>
      </c>
      <c r="M174" s="371" t="str">
        <f t="shared" si="41"/>
        <v/>
      </c>
      <c r="O174" s="371" t="str">
        <f t="shared" si="42"/>
        <v/>
      </c>
      <c r="Q174" s="371" t="str">
        <f t="shared" si="43"/>
        <v/>
      </c>
      <c r="S174" s="371" t="str">
        <f t="shared" si="44"/>
        <v/>
      </c>
      <c r="U174" s="371" t="str">
        <f t="shared" si="45"/>
        <v/>
      </c>
      <c r="W174" s="371" t="str">
        <f t="shared" si="46"/>
        <v/>
      </c>
      <c r="Y174" s="371" t="str">
        <f t="shared" si="47"/>
        <v/>
      </c>
      <c r="AA174" s="371" t="str">
        <f t="shared" si="48"/>
        <v/>
      </c>
      <c r="AC174" s="371" t="str">
        <f t="shared" si="49"/>
        <v/>
      </c>
      <c r="AE174" s="371" t="str">
        <f t="shared" si="50"/>
        <v/>
      </c>
      <c r="AG174" s="371" t="str">
        <f t="shared" si="51"/>
        <v/>
      </c>
      <c r="AI174" s="371" t="str">
        <f t="shared" si="52"/>
        <v/>
      </c>
      <c r="AK174" s="371" t="str">
        <f t="shared" si="53"/>
        <v/>
      </c>
      <c r="AM174" s="371" t="str">
        <f t="shared" si="54"/>
        <v/>
      </c>
      <c r="AO174" s="371" t="str">
        <f t="shared" si="55"/>
        <v/>
      </c>
      <c r="AQ174" s="371" t="str">
        <f t="shared" si="56"/>
        <v/>
      </c>
    </row>
    <row r="175" spans="5:43" x14ac:dyDescent="0.25">
      <c r="E175" s="371" t="str">
        <f t="shared" si="38"/>
        <v/>
      </c>
      <c r="G175" s="371" t="str">
        <f t="shared" si="38"/>
        <v/>
      </c>
      <c r="I175" s="371" t="str">
        <f t="shared" si="39"/>
        <v/>
      </c>
      <c r="K175" s="371" t="str">
        <f t="shared" si="40"/>
        <v/>
      </c>
      <c r="M175" s="371" t="str">
        <f t="shared" si="41"/>
        <v/>
      </c>
      <c r="O175" s="371" t="str">
        <f t="shared" si="42"/>
        <v/>
      </c>
      <c r="Q175" s="371" t="str">
        <f t="shared" si="43"/>
        <v/>
      </c>
      <c r="S175" s="371" t="str">
        <f t="shared" si="44"/>
        <v/>
      </c>
      <c r="U175" s="371" t="str">
        <f t="shared" si="45"/>
        <v/>
      </c>
      <c r="W175" s="371" t="str">
        <f t="shared" si="46"/>
        <v/>
      </c>
      <c r="Y175" s="371" t="str">
        <f t="shared" si="47"/>
        <v/>
      </c>
      <c r="AA175" s="371" t="str">
        <f t="shared" si="48"/>
        <v/>
      </c>
      <c r="AC175" s="371" t="str">
        <f t="shared" si="49"/>
        <v/>
      </c>
      <c r="AE175" s="371" t="str">
        <f t="shared" si="50"/>
        <v/>
      </c>
      <c r="AG175" s="371" t="str">
        <f t="shared" si="51"/>
        <v/>
      </c>
      <c r="AI175" s="371" t="str">
        <f t="shared" si="52"/>
        <v/>
      </c>
      <c r="AK175" s="371" t="str">
        <f t="shared" si="53"/>
        <v/>
      </c>
      <c r="AM175" s="371" t="str">
        <f t="shared" si="54"/>
        <v/>
      </c>
      <c r="AO175" s="371" t="str">
        <f t="shared" si="55"/>
        <v/>
      </c>
      <c r="AQ175" s="371" t="str">
        <f t="shared" si="56"/>
        <v/>
      </c>
    </row>
    <row r="176" spans="5:43" x14ac:dyDescent="0.25">
      <c r="E176" s="371" t="str">
        <f t="shared" si="38"/>
        <v/>
      </c>
      <c r="G176" s="371" t="str">
        <f t="shared" si="38"/>
        <v/>
      </c>
      <c r="I176" s="371" t="str">
        <f t="shared" si="39"/>
        <v/>
      </c>
      <c r="K176" s="371" t="str">
        <f t="shared" si="40"/>
        <v/>
      </c>
      <c r="M176" s="371" t="str">
        <f t="shared" si="41"/>
        <v/>
      </c>
      <c r="O176" s="371" t="str">
        <f t="shared" si="42"/>
        <v/>
      </c>
      <c r="Q176" s="371" t="str">
        <f t="shared" si="43"/>
        <v/>
      </c>
      <c r="S176" s="371" t="str">
        <f t="shared" si="44"/>
        <v/>
      </c>
      <c r="U176" s="371" t="str">
        <f t="shared" si="45"/>
        <v/>
      </c>
      <c r="W176" s="371" t="str">
        <f t="shared" si="46"/>
        <v/>
      </c>
      <c r="Y176" s="371" t="str">
        <f t="shared" si="47"/>
        <v/>
      </c>
      <c r="AA176" s="371" t="str">
        <f t="shared" si="48"/>
        <v/>
      </c>
      <c r="AC176" s="371" t="str">
        <f t="shared" si="49"/>
        <v/>
      </c>
      <c r="AE176" s="371" t="str">
        <f t="shared" si="50"/>
        <v/>
      </c>
      <c r="AG176" s="371" t="str">
        <f t="shared" si="51"/>
        <v/>
      </c>
      <c r="AI176" s="371" t="str">
        <f t="shared" si="52"/>
        <v/>
      </c>
      <c r="AK176" s="371" t="str">
        <f t="shared" si="53"/>
        <v/>
      </c>
      <c r="AM176" s="371" t="str">
        <f t="shared" si="54"/>
        <v/>
      </c>
      <c r="AO176" s="371" t="str">
        <f t="shared" si="55"/>
        <v/>
      </c>
      <c r="AQ176" s="371" t="str">
        <f t="shared" si="56"/>
        <v/>
      </c>
    </row>
    <row r="177" spans="5:43" x14ac:dyDescent="0.25">
      <c r="E177" s="371" t="str">
        <f t="shared" si="38"/>
        <v/>
      </c>
      <c r="G177" s="371" t="str">
        <f t="shared" si="38"/>
        <v/>
      </c>
      <c r="I177" s="371" t="str">
        <f t="shared" si="39"/>
        <v/>
      </c>
      <c r="K177" s="371" t="str">
        <f t="shared" si="40"/>
        <v/>
      </c>
      <c r="M177" s="371" t="str">
        <f t="shared" si="41"/>
        <v/>
      </c>
      <c r="O177" s="371" t="str">
        <f t="shared" si="42"/>
        <v/>
      </c>
      <c r="Q177" s="371" t="str">
        <f t="shared" si="43"/>
        <v/>
      </c>
      <c r="S177" s="371" t="str">
        <f t="shared" si="44"/>
        <v/>
      </c>
      <c r="U177" s="371" t="str">
        <f t="shared" si="45"/>
        <v/>
      </c>
      <c r="W177" s="371" t="str">
        <f t="shared" si="46"/>
        <v/>
      </c>
      <c r="Y177" s="371" t="str">
        <f t="shared" si="47"/>
        <v/>
      </c>
      <c r="AA177" s="371" t="str">
        <f t="shared" si="48"/>
        <v/>
      </c>
      <c r="AC177" s="371" t="str">
        <f t="shared" si="49"/>
        <v/>
      </c>
      <c r="AE177" s="371" t="str">
        <f t="shared" si="50"/>
        <v/>
      </c>
      <c r="AG177" s="371" t="str">
        <f t="shared" si="51"/>
        <v/>
      </c>
      <c r="AI177" s="371" t="str">
        <f t="shared" si="52"/>
        <v/>
      </c>
      <c r="AK177" s="371" t="str">
        <f t="shared" si="53"/>
        <v/>
      </c>
      <c r="AM177" s="371" t="str">
        <f t="shared" si="54"/>
        <v/>
      </c>
      <c r="AO177" s="371" t="str">
        <f t="shared" si="55"/>
        <v/>
      </c>
      <c r="AQ177" s="371" t="str">
        <f t="shared" si="56"/>
        <v/>
      </c>
    </row>
    <row r="178" spans="5:43" x14ac:dyDescent="0.25">
      <c r="E178" s="371" t="str">
        <f t="shared" si="38"/>
        <v/>
      </c>
      <c r="G178" s="371" t="str">
        <f t="shared" si="38"/>
        <v/>
      </c>
      <c r="I178" s="371" t="str">
        <f t="shared" si="39"/>
        <v/>
      </c>
      <c r="K178" s="371" t="str">
        <f t="shared" si="40"/>
        <v/>
      </c>
      <c r="M178" s="371" t="str">
        <f t="shared" si="41"/>
        <v/>
      </c>
      <c r="O178" s="371" t="str">
        <f t="shared" si="42"/>
        <v/>
      </c>
      <c r="Q178" s="371" t="str">
        <f t="shared" si="43"/>
        <v/>
      </c>
      <c r="S178" s="371" t="str">
        <f t="shared" si="44"/>
        <v/>
      </c>
      <c r="U178" s="371" t="str">
        <f t="shared" si="45"/>
        <v/>
      </c>
      <c r="W178" s="371" t="str">
        <f t="shared" si="46"/>
        <v/>
      </c>
      <c r="Y178" s="371" t="str">
        <f t="shared" si="47"/>
        <v/>
      </c>
      <c r="AA178" s="371" t="str">
        <f t="shared" si="48"/>
        <v/>
      </c>
      <c r="AC178" s="371" t="str">
        <f t="shared" si="49"/>
        <v/>
      </c>
      <c r="AE178" s="371" t="str">
        <f t="shared" si="50"/>
        <v/>
      </c>
      <c r="AG178" s="371" t="str">
        <f t="shared" si="51"/>
        <v/>
      </c>
      <c r="AI178" s="371" t="str">
        <f t="shared" si="52"/>
        <v/>
      </c>
      <c r="AK178" s="371" t="str">
        <f t="shared" si="53"/>
        <v/>
      </c>
      <c r="AM178" s="371" t="str">
        <f t="shared" si="54"/>
        <v/>
      </c>
      <c r="AO178" s="371" t="str">
        <f t="shared" si="55"/>
        <v/>
      </c>
      <c r="AQ178" s="371" t="str">
        <f t="shared" si="56"/>
        <v/>
      </c>
    </row>
    <row r="179" spans="5:43" x14ac:dyDescent="0.25">
      <c r="E179" s="371" t="str">
        <f t="shared" si="38"/>
        <v/>
      </c>
      <c r="G179" s="371" t="str">
        <f t="shared" si="38"/>
        <v/>
      </c>
      <c r="I179" s="371" t="str">
        <f t="shared" si="39"/>
        <v/>
      </c>
      <c r="K179" s="371" t="str">
        <f t="shared" si="40"/>
        <v/>
      </c>
      <c r="M179" s="371" t="str">
        <f t="shared" si="41"/>
        <v/>
      </c>
      <c r="O179" s="371" t="str">
        <f t="shared" si="42"/>
        <v/>
      </c>
      <c r="Q179" s="371" t="str">
        <f t="shared" si="43"/>
        <v/>
      </c>
      <c r="S179" s="371" t="str">
        <f t="shared" si="44"/>
        <v/>
      </c>
      <c r="U179" s="371" t="str">
        <f t="shared" si="45"/>
        <v/>
      </c>
      <c r="W179" s="371" t="str">
        <f t="shared" si="46"/>
        <v/>
      </c>
      <c r="Y179" s="371" t="str">
        <f t="shared" si="47"/>
        <v/>
      </c>
      <c r="AA179" s="371" t="str">
        <f t="shared" si="48"/>
        <v/>
      </c>
      <c r="AC179" s="371" t="str">
        <f t="shared" si="49"/>
        <v/>
      </c>
      <c r="AE179" s="371" t="str">
        <f t="shared" si="50"/>
        <v/>
      </c>
      <c r="AG179" s="371" t="str">
        <f t="shared" si="51"/>
        <v/>
      </c>
      <c r="AI179" s="371" t="str">
        <f t="shared" si="52"/>
        <v/>
      </c>
      <c r="AK179" s="371" t="str">
        <f t="shared" si="53"/>
        <v/>
      </c>
      <c r="AM179" s="371" t="str">
        <f t="shared" si="54"/>
        <v/>
      </c>
      <c r="AO179" s="371" t="str">
        <f t="shared" si="55"/>
        <v/>
      </c>
      <c r="AQ179" s="371" t="str">
        <f t="shared" si="56"/>
        <v/>
      </c>
    </row>
    <row r="180" spans="5:43" x14ac:dyDescent="0.25">
      <c r="E180" s="371" t="str">
        <f t="shared" si="38"/>
        <v/>
      </c>
      <c r="G180" s="371" t="str">
        <f t="shared" si="38"/>
        <v/>
      </c>
      <c r="I180" s="371" t="str">
        <f t="shared" si="39"/>
        <v/>
      </c>
      <c r="K180" s="371" t="str">
        <f t="shared" si="40"/>
        <v/>
      </c>
      <c r="M180" s="371" t="str">
        <f t="shared" si="41"/>
        <v/>
      </c>
      <c r="O180" s="371" t="str">
        <f t="shared" si="42"/>
        <v/>
      </c>
      <c r="Q180" s="371" t="str">
        <f t="shared" si="43"/>
        <v/>
      </c>
      <c r="S180" s="371" t="str">
        <f t="shared" si="44"/>
        <v/>
      </c>
      <c r="U180" s="371" t="str">
        <f t="shared" si="45"/>
        <v/>
      </c>
      <c r="W180" s="371" t="str">
        <f t="shared" si="46"/>
        <v/>
      </c>
      <c r="Y180" s="371" t="str">
        <f t="shared" si="47"/>
        <v/>
      </c>
      <c r="AA180" s="371" t="str">
        <f t="shared" si="48"/>
        <v/>
      </c>
      <c r="AC180" s="371" t="str">
        <f t="shared" si="49"/>
        <v/>
      </c>
      <c r="AE180" s="371" t="str">
        <f t="shared" si="50"/>
        <v/>
      </c>
      <c r="AG180" s="371" t="str">
        <f t="shared" si="51"/>
        <v/>
      </c>
      <c r="AI180" s="371" t="str">
        <f t="shared" si="52"/>
        <v/>
      </c>
      <c r="AK180" s="371" t="str">
        <f t="shared" si="53"/>
        <v/>
      </c>
      <c r="AM180" s="371" t="str">
        <f t="shared" si="54"/>
        <v/>
      </c>
      <c r="AO180" s="371" t="str">
        <f t="shared" si="55"/>
        <v/>
      </c>
      <c r="AQ180" s="371" t="str">
        <f t="shared" si="56"/>
        <v/>
      </c>
    </row>
    <row r="181" spans="5:43" x14ac:dyDescent="0.25">
      <c r="E181" s="371" t="str">
        <f t="shared" si="38"/>
        <v/>
      </c>
      <c r="G181" s="371" t="str">
        <f t="shared" si="38"/>
        <v/>
      </c>
      <c r="I181" s="371" t="str">
        <f t="shared" si="39"/>
        <v/>
      </c>
      <c r="K181" s="371" t="str">
        <f t="shared" si="40"/>
        <v/>
      </c>
      <c r="M181" s="371" t="str">
        <f t="shared" si="41"/>
        <v/>
      </c>
      <c r="O181" s="371" t="str">
        <f t="shared" si="42"/>
        <v/>
      </c>
      <c r="Q181" s="371" t="str">
        <f t="shared" si="43"/>
        <v/>
      </c>
      <c r="S181" s="371" t="str">
        <f t="shared" si="44"/>
        <v/>
      </c>
      <c r="U181" s="371" t="str">
        <f t="shared" si="45"/>
        <v/>
      </c>
      <c r="W181" s="371" t="str">
        <f t="shared" si="46"/>
        <v/>
      </c>
      <c r="Y181" s="371" t="str">
        <f t="shared" si="47"/>
        <v/>
      </c>
      <c r="AA181" s="371" t="str">
        <f t="shared" si="48"/>
        <v/>
      </c>
      <c r="AC181" s="371" t="str">
        <f t="shared" si="49"/>
        <v/>
      </c>
      <c r="AE181" s="371" t="str">
        <f t="shared" si="50"/>
        <v/>
      </c>
      <c r="AG181" s="371" t="str">
        <f t="shared" si="51"/>
        <v/>
      </c>
      <c r="AI181" s="371" t="str">
        <f t="shared" si="52"/>
        <v/>
      </c>
      <c r="AK181" s="371" t="str">
        <f t="shared" si="53"/>
        <v/>
      </c>
      <c r="AM181" s="371" t="str">
        <f t="shared" si="54"/>
        <v/>
      </c>
      <c r="AO181" s="371" t="str">
        <f t="shared" si="55"/>
        <v/>
      </c>
      <c r="AQ181" s="371" t="str">
        <f t="shared" si="56"/>
        <v/>
      </c>
    </row>
    <row r="182" spans="5:43" x14ac:dyDescent="0.25">
      <c r="E182" s="371" t="str">
        <f t="shared" si="38"/>
        <v/>
      </c>
      <c r="G182" s="371" t="str">
        <f t="shared" si="38"/>
        <v/>
      </c>
      <c r="I182" s="371" t="str">
        <f t="shared" si="39"/>
        <v/>
      </c>
      <c r="K182" s="371" t="str">
        <f t="shared" si="40"/>
        <v/>
      </c>
      <c r="M182" s="371" t="str">
        <f t="shared" si="41"/>
        <v/>
      </c>
      <c r="O182" s="371" t="str">
        <f t="shared" si="42"/>
        <v/>
      </c>
      <c r="Q182" s="371" t="str">
        <f t="shared" si="43"/>
        <v/>
      </c>
      <c r="S182" s="371" t="str">
        <f t="shared" si="44"/>
        <v/>
      </c>
      <c r="U182" s="371" t="str">
        <f t="shared" si="45"/>
        <v/>
      </c>
      <c r="W182" s="371" t="str">
        <f t="shared" si="46"/>
        <v/>
      </c>
      <c r="Y182" s="371" t="str">
        <f t="shared" si="47"/>
        <v/>
      </c>
      <c r="AA182" s="371" t="str">
        <f t="shared" si="48"/>
        <v/>
      </c>
      <c r="AC182" s="371" t="str">
        <f t="shared" si="49"/>
        <v/>
      </c>
      <c r="AE182" s="371" t="str">
        <f t="shared" si="50"/>
        <v/>
      </c>
      <c r="AG182" s="371" t="str">
        <f t="shared" si="51"/>
        <v/>
      </c>
      <c r="AI182" s="371" t="str">
        <f t="shared" si="52"/>
        <v/>
      </c>
      <c r="AK182" s="371" t="str">
        <f t="shared" si="53"/>
        <v/>
      </c>
      <c r="AM182" s="371" t="str">
        <f t="shared" si="54"/>
        <v/>
      </c>
      <c r="AO182" s="371" t="str">
        <f t="shared" si="55"/>
        <v/>
      </c>
      <c r="AQ182" s="371" t="str">
        <f t="shared" si="56"/>
        <v/>
      </c>
    </row>
    <row r="183" spans="5:43" x14ac:dyDescent="0.25">
      <c r="E183" s="371" t="str">
        <f t="shared" si="38"/>
        <v/>
      </c>
      <c r="G183" s="371" t="str">
        <f t="shared" si="38"/>
        <v/>
      </c>
      <c r="I183" s="371" t="str">
        <f t="shared" si="39"/>
        <v/>
      </c>
      <c r="K183" s="371" t="str">
        <f t="shared" si="40"/>
        <v/>
      </c>
      <c r="M183" s="371" t="str">
        <f t="shared" si="41"/>
        <v/>
      </c>
      <c r="O183" s="371" t="str">
        <f t="shared" si="42"/>
        <v/>
      </c>
      <c r="Q183" s="371" t="str">
        <f t="shared" si="43"/>
        <v/>
      </c>
      <c r="S183" s="371" t="str">
        <f t="shared" si="44"/>
        <v/>
      </c>
      <c r="U183" s="371" t="str">
        <f t="shared" si="45"/>
        <v/>
      </c>
      <c r="W183" s="371" t="str">
        <f t="shared" si="46"/>
        <v/>
      </c>
      <c r="Y183" s="371" t="str">
        <f t="shared" si="47"/>
        <v/>
      </c>
      <c r="AA183" s="371" t="str">
        <f t="shared" si="48"/>
        <v/>
      </c>
      <c r="AC183" s="371" t="str">
        <f t="shared" si="49"/>
        <v/>
      </c>
      <c r="AE183" s="371" t="str">
        <f t="shared" si="50"/>
        <v/>
      </c>
      <c r="AG183" s="371" t="str">
        <f t="shared" si="51"/>
        <v/>
      </c>
      <c r="AI183" s="371" t="str">
        <f t="shared" si="52"/>
        <v/>
      </c>
      <c r="AK183" s="371" t="str">
        <f t="shared" si="53"/>
        <v/>
      </c>
      <c r="AM183" s="371" t="str">
        <f t="shared" si="54"/>
        <v/>
      </c>
      <c r="AO183" s="371" t="str">
        <f t="shared" si="55"/>
        <v/>
      </c>
      <c r="AQ183" s="371" t="str">
        <f t="shared" si="56"/>
        <v/>
      </c>
    </row>
    <row r="184" spans="5:43" x14ac:dyDescent="0.25">
      <c r="E184" s="371" t="str">
        <f t="shared" si="38"/>
        <v/>
      </c>
      <c r="G184" s="371" t="str">
        <f t="shared" si="38"/>
        <v/>
      </c>
      <c r="I184" s="371" t="str">
        <f t="shared" si="39"/>
        <v/>
      </c>
      <c r="K184" s="371" t="str">
        <f t="shared" si="40"/>
        <v/>
      </c>
      <c r="M184" s="371" t="str">
        <f t="shared" si="41"/>
        <v/>
      </c>
      <c r="O184" s="371" t="str">
        <f t="shared" si="42"/>
        <v/>
      </c>
      <c r="Q184" s="371" t="str">
        <f t="shared" si="43"/>
        <v/>
      </c>
      <c r="S184" s="371" t="str">
        <f t="shared" si="44"/>
        <v/>
      </c>
      <c r="U184" s="371" t="str">
        <f t="shared" si="45"/>
        <v/>
      </c>
      <c r="W184" s="371" t="str">
        <f t="shared" si="46"/>
        <v/>
      </c>
      <c r="Y184" s="371" t="str">
        <f t="shared" si="47"/>
        <v/>
      </c>
      <c r="AA184" s="371" t="str">
        <f t="shared" si="48"/>
        <v/>
      </c>
      <c r="AC184" s="371" t="str">
        <f t="shared" si="49"/>
        <v/>
      </c>
      <c r="AE184" s="371" t="str">
        <f t="shared" si="50"/>
        <v/>
      </c>
      <c r="AG184" s="371" t="str">
        <f t="shared" si="51"/>
        <v/>
      </c>
      <c r="AI184" s="371" t="str">
        <f t="shared" si="52"/>
        <v/>
      </c>
      <c r="AK184" s="371" t="str">
        <f t="shared" si="53"/>
        <v/>
      </c>
      <c r="AM184" s="371" t="str">
        <f t="shared" si="54"/>
        <v/>
      </c>
      <c r="AO184" s="371" t="str">
        <f t="shared" si="55"/>
        <v/>
      </c>
      <c r="AQ184" s="371" t="str">
        <f t="shared" si="56"/>
        <v/>
      </c>
    </row>
    <row r="185" spans="5:43" x14ac:dyDescent="0.25">
      <c r="E185" s="371" t="str">
        <f t="shared" si="38"/>
        <v/>
      </c>
      <c r="G185" s="371" t="str">
        <f t="shared" si="38"/>
        <v/>
      </c>
      <c r="I185" s="371" t="str">
        <f t="shared" si="39"/>
        <v/>
      </c>
      <c r="K185" s="371" t="str">
        <f t="shared" si="40"/>
        <v/>
      </c>
      <c r="M185" s="371" t="str">
        <f t="shared" si="41"/>
        <v/>
      </c>
      <c r="O185" s="371" t="str">
        <f t="shared" si="42"/>
        <v/>
      </c>
      <c r="Q185" s="371" t="str">
        <f t="shared" si="43"/>
        <v/>
      </c>
      <c r="S185" s="371" t="str">
        <f t="shared" si="44"/>
        <v/>
      </c>
      <c r="U185" s="371" t="str">
        <f t="shared" si="45"/>
        <v/>
      </c>
      <c r="W185" s="371" t="str">
        <f t="shared" si="46"/>
        <v/>
      </c>
      <c r="Y185" s="371" t="str">
        <f t="shared" si="47"/>
        <v/>
      </c>
      <c r="AA185" s="371" t="str">
        <f t="shared" si="48"/>
        <v/>
      </c>
      <c r="AC185" s="371" t="str">
        <f t="shared" si="49"/>
        <v/>
      </c>
      <c r="AE185" s="371" t="str">
        <f t="shared" si="50"/>
        <v/>
      </c>
      <c r="AG185" s="371" t="str">
        <f t="shared" si="51"/>
        <v/>
      </c>
      <c r="AI185" s="371" t="str">
        <f t="shared" si="52"/>
        <v/>
      </c>
      <c r="AK185" s="371" t="str">
        <f t="shared" si="53"/>
        <v/>
      </c>
      <c r="AM185" s="371" t="str">
        <f t="shared" si="54"/>
        <v/>
      </c>
      <c r="AO185" s="371" t="str">
        <f t="shared" si="55"/>
        <v/>
      </c>
      <c r="AQ185" s="371" t="str">
        <f t="shared" si="56"/>
        <v/>
      </c>
    </row>
    <row r="186" spans="5:43" x14ac:dyDescent="0.25">
      <c r="E186" s="371" t="str">
        <f t="shared" si="38"/>
        <v/>
      </c>
      <c r="G186" s="371" t="str">
        <f t="shared" si="38"/>
        <v/>
      </c>
      <c r="I186" s="371" t="str">
        <f t="shared" si="39"/>
        <v/>
      </c>
      <c r="K186" s="371" t="str">
        <f t="shared" si="40"/>
        <v/>
      </c>
      <c r="M186" s="371" t="str">
        <f t="shared" si="41"/>
        <v/>
      </c>
      <c r="O186" s="371" t="str">
        <f t="shared" si="42"/>
        <v/>
      </c>
      <c r="Q186" s="371" t="str">
        <f t="shared" si="43"/>
        <v/>
      </c>
      <c r="S186" s="371" t="str">
        <f t="shared" si="44"/>
        <v/>
      </c>
      <c r="U186" s="371" t="str">
        <f t="shared" si="45"/>
        <v/>
      </c>
      <c r="W186" s="371" t="str">
        <f t="shared" si="46"/>
        <v/>
      </c>
      <c r="Y186" s="371" t="str">
        <f t="shared" si="47"/>
        <v/>
      </c>
      <c r="AA186" s="371" t="str">
        <f t="shared" si="48"/>
        <v/>
      </c>
      <c r="AC186" s="371" t="str">
        <f t="shared" si="49"/>
        <v/>
      </c>
      <c r="AE186" s="371" t="str">
        <f t="shared" si="50"/>
        <v/>
      </c>
      <c r="AG186" s="371" t="str">
        <f t="shared" si="51"/>
        <v/>
      </c>
      <c r="AI186" s="371" t="str">
        <f t="shared" si="52"/>
        <v/>
      </c>
      <c r="AK186" s="371" t="str">
        <f t="shared" si="53"/>
        <v/>
      </c>
      <c r="AM186" s="371" t="str">
        <f t="shared" si="54"/>
        <v/>
      </c>
      <c r="AO186" s="371" t="str">
        <f t="shared" si="55"/>
        <v/>
      </c>
      <c r="AQ186" s="371" t="str">
        <f t="shared" si="56"/>
        <v/>
      </c>
    </row>
    <row r="187" spans="5:43" x14ac:dyDescent="0.25">
      <c r="E187" s="371" t="str">
        <f t="shared" si="38"/>
        <v/>
      </c>
      <c r="G187" s="371" t="str">
        <f t="shared" si="38"/>
        <v/>
      </c>
      <c r="I187" s="371" t="str">
        <f t="shared" si="39"/>
        <v/>
      </c>
      <c r="K187" s="371" t="str">
        <f t="shared" si="40"/>
        <v/>
      </c>
      <c r="M187" s="371" t="str">
        <f t="shared" si="41"/>
        <v/>
      </c>
      <c r="O187" s="371" t="str">
        <f t="shared" si="42"/>
        <v/>
      </c>
      <c r="Q187" s="371" t="str">
        <f t="shared" si="43"/>
        <v/>
      </c>
      <c r="S187" s="371" t="str">
        <f t="shared" si="44"/>
        <v/>
      </c>
      <c r="U187" s="371" t="str">
        <f t="shared" si="45"/>
        <v/>
      </c>
      <c r="W187" s="371" t="str">
        <f t="shared" si="46"/>
        <v/>
      </c>
      <c r="Y187" s="371" t="str">
        <f t="shared" si="47"/>
        <v/>
      </c>
      <c r="AA187" s="371" t="str">
        <f t="shared" si="48"/>
        <v/>
      </c>
      <c r="AC187" s="371" t="str">
        <f t="shared" si="49"/>
        <v/>
      </c>
      <c r="AE187" s="371" t="str">
        <f t="shared" si="50"/>
        <v/>
      </c>
      <c r="AG187" s="371" t="str">
        <f t="shared" si="51"/>
        <v/>
      </c>
      <c r="AI187" s="371" t="str">
        <f t="shared" si="52"/>
        <v/>
      </c>
      <c r="AK187" s="371" t="str">
        <f t="shared" si="53"/>
        <v/>
      </c>
      <c r="AM187" s="371" t="str">
        <f t="shared" si="54"/>
        <v/>
      </c>
      <c r="AO187" s="371" t="str">
        <f t="shared" si="55"/>
        <v/>
      </c>
      <c r="AQ187" s="371" t="str">
        <f t="shared" si="56"/>
        <v/>
      </c>
    </row>
    <row r="188" spans="5:43" x14ac:dyDescent="0.25">
      <c r="E188" s="371" t="str">
        <f t="shared" si="38"/>
        <v/>
      </c>
      <c r="G188" s="371" t="str">
        <f t="shared" si="38"/>
        <v/>
      </c>
      <c r="I188" s="371" t="str">
        <f t="shared" si="39"/>
        <v/>
      </c>
      <c r="K188" s="371" t="str">
        <f t="shared" si="40"/>
        <v/>
      </c>
      <c r="M188" s="371" t="str">
        <f t="shared" si="41"/>
        <v/>
      </c>
      <c r="O188" s="371" t="str">
        <f t="shared" si="42"/>
        <v/>
      </c>
      <c r="Q188" s="371" t="str">
        <f t="shared" si="43"/>
        <v/>
      </c>
      <c r="S188" s="371" t="str">
        <f t="shared" si="44"/>
        <v/>
      </c>
      <c r="U188" s="371" t="str">
        <f t="shared" si="45"/>
        <v/>
      </c>
      <c r="W188" s="371" t="str">
        <f t="shared" si="46"/>
        <v/>
      </c>
      <c r="Y188" s="371" t="str">
        <f t="shared" si="47"/>
        <v/>
      </c>
      <c r="AA188" s="371" t="str">
        <f t="shared" si="48"/>
        <v/>
      </c>
      <c r="AC188" s="371" t="str">
        <f t="shared" si="49"/>
        <v/>
      </c>
      <c r="AE188" s="371" t="str">
        <f t="shared" si="50"/>
        <v/>
      </c>
      <c r="AG188" s="371" t="str">
        <f t="shared" si="51"/>
        <v/>
      </c>
      <c r="AI188" s="371" t="str">
        <f t="shared" si="52"/>
        <v/>
      </c>
      <c r="AK188" s="371" t="str">
        <f t="shared" si="53"/>
        <v/>
      </c>
      <c r="AM188" s="371" t="str">
        <f t="shared" si="54"/>
        <v/>
      </c>
      <c r="AO188" s="371" t="str">
        <f t="shared" si="55"/>
        <v/>
      </c>
      <c r="AQ188" s="371" t="str">
        <f t="shared" si="56"/>
        <v/>
      </c>
    </row>
    <row r="189" spans="5:43" x14ac:dyDescent="0.25">
      <c r="E189" s="371" t="str">
        <f t="shared" si="38"/>
        <v/>
      </c>
      <c r="G189" s="371" t="str">
        <f t="shared" si="38"/>
        <v/>
      </c>
      <c r="I189" s="371" t="str">
        <f t="shared" si="39"/>
        <v/>
      </c>
      <c r="K189" s="371" t="str">
        <f t="shared" si="40"/>
        <v/>
      </c>
      <c r="M189" s="371" t="str">
        <f t="shared" si="41"/>
        <v/>
      </c>
      <c r="O189" s="371" t="str">
        <f t="shared" si="42"/>
        <v/>
      </c>
      <c r="Q189" s="371" t="str">
        <f t="shared" si="43"/>
        <v/>
      </c>
      <c r="S189" s="371" t="str">
        <f t="shared" si="44"/>
        <v/>
      </c>
      <c r="U189" s="371" t="str">
        <f t="shared" si="45"/>
        <v/>
      </c>
      <c r="W189" s="371" t="str">
        <f t="shared" si="46"/>
        <v/>
      </c>
      <c r="Y189" s="371" t="str">
        <f t="shared" si="47"/>
        <v/>
      </c>
      <c r="AA189" s="371" t="str">
        <f t="shared" si="48"/>
        <v/>
      </c>
      <c r="AC189" s="371" t="str">
        <f t="shared" si="49"/>
        <v/>
      </c>
      <c r="AE189" s="371" t="str">
        <f t="shared" si="50"/>
        <v/>
      </c>
      <c r="AG189" s="371" t="str">
        <f t="shared" si="51"/>
        <v/>
      </c>
      <c r="AI189" s="371" t="str">
        <f t="shared" si="52"/>
        <v/>
      </c>
      <c r="AK189" s="371" t="str">
        <f t="shared" si="53"/>
        <v/>
      </c>
      <c r="AM189" s="371" t="str">
        <f t="shared" si="54"/>
        <v/>
      </c>
      <c r="AO189" s="371" t="str">
        <f t="shared" si="55"/>
        <v/>
      </c>
      <c r="AQ189" s="371" t="str">
        <f t="shared" si="56"/>
        <v/>
      </c>
    </row>
    <row r="190" spans="5:43" x14ac:dyDescent="0.25">
      <c r="E190" s="371" t="str">
        <f t="shared" si="38"/>
        <v/>
      </c>
      <c r="G190" s="371" t="str">
        <f t="shared" si="38"/>
        <v/>
      </c>
      <c r="I190" s="371" t="str">
        <f t="shared" si="39"/>
        <v/>
      </c>
      <c r="K190" s="371" t="str">
        <f t="shared" si="40"/>
        <v/>
      </c>
      <c r="M190" s="371" t="str">
        <f t="shared" si="41"/>
        <v/>
      </c>
      <c r="O190" s="371" t="str">
        <f t="shared" si="42"/>
        <v/>
      </c>
      <c r="Q190" s="371" t="str">
        <f t="shared" si="43"/>
        <v/>
      </c>
      <c r="S190" s="371" t="str">
        <f t="shared" si="44"/>
        <v/>
      </c>
      <c r="U190" s="371" t="str">
        <f t="shared" si="45"/>
        <v/>
      </c>
      <c r="W190" s="371" t="str">
        <f t="shared" si="46"/>
        <v/>
      </c>
      <c r="Y190" s="371" t="str">
        <f t="shared" si="47"/>
        <v/>
      </c>
      <c r="AA190" s="371" t="str">
        <f t="shared" si="48"/>
        <v/>
      </c>
      <c r="AC190" s="371" t="str">
        <f t="shared" si="49"/>
        <v/>
      </c>
      <c r="AE190" s="371" t="str">
        <f t="shared" si="50"/>
        <v/>
      </c>
      <c r="AG190" s="371" t="str">
        <f t="shared" si="51"/>
        <v/>
      </c>
      <c r="AI190" s="371" t="str">
        <f t="shared" si="52"/>
        <v/>
      </c>
      <c r="AK190" s="371" t="str">
        <f t="shared" si="53"/>
        <v/>
      </c>
      <c r="AM190" s="371" t="str">
        <f t="shared" si="54"/>
        <v/>
      </c>
      <c r="AO190" s="371" t="str">
        <f t="shared" si="55"/>
        <v/>
      </c>
      <c r="AQ190" s="371" t="str">
        <f t="shared" si="56"/>
        <v/>
      </c>
    </row>
    <row r="191" spans="5:43" x14ac:dyDescent="0.25">
      <c r="E191" s="371" t="str">
        <f t="shared" si="38"/>
        <v/>
      </c>
      <c r="G191" s="371" t="str">
        <f t="shared" si="38"/>
        <v/>
      </c>
      <c r="I191" s="371" t="str">
        <f t="shared" si="39"/>
        <v/>
      </c>
      <c r="K191" s="371" t="str">
        <f t="shared" si="40"/>
        <v/>
      </c>
      <c r="M191" s="371" t="str">
        <f t="shared" si="41"/>
        <v/>
      </c>
      <c r="O191" s="371" t="str">
        <f t="shared" si="42"/>
        <v/>
      </c>
      <c r="Q191" s="371" t="str">
        <f t="shared" si="43"/>
        <v/>
      </c>
      <c r="S191" s="371" t="str">
        <f t="shared" si="44"/>
        <v/>
      </c>
      <c r="U191" s="371" t="str">
        <f t="shared" si="45"/>
        <v/>
      </c>
      <c r="W191" s="371" t="str">
        <f t="shared" si="46"/>
        <v/>
      </c>
      <c r="Y191" s="371" t="str">
        <f t="shared" si="47"/>
        <v/>
      </c>
      <c r="AA191" s="371" t="str">
        <f t="shared" si="48"/>
        <v/>
      </c>
      <c r="AC191" s="371" t="str">
        <f t="shared" si="49"/>
        <v/>
      </c>
      <c r="AE191" s="371" t="str">
        <f t="shared" si="50"/>
        <v/>
      </c>
      <c r="AG191" s="371" t="str">
        <f t="shared" si="51"/>
        <v/>
      </c>
      <c r="AI191" s="371" t="str">
        <f t="shared" si="52"/>
        <v/>
      </c>
      <c r="AK191" s="371" t="str">
        <f t="shared" si="53"/>
        <v/>
      </c>
      <c r="AM191" s="371" t="str">
        <f t="shared" si="54"/>
        <v/>
      </c>
      <c r="AO191" s="371" t="str">
        <f t="shared" si="55"/>
        <v/>
      </c>
      <c r="AQ191" s="371" t="str">
        <f t="shared" si="56"/>
        <v/>
      </c>
    </row>
    <row r="192" spans="5:43" x14ac:dyDescent="0.25">
      <c r="E192" s="371" t="str">
        <f t="shared" si="38"/>
        <v/>
      </c>
      <c r="G192" s="371" t="str">
        <f t="shared" si="38"/>
        <v/>
      </c>
      <c r="I192" s="371" t="str">
        <f t="shared" si="39"/>
        <v/>
      </c>
      <c r="K192" s="371" t="str">
        <f t="shared" si="40"/>
        <v/>
      </c>
      <c r="M192" s="371" t="str">
        <f t="shared" si="41"/>
        <v/>
      </c>
      <c r="O192" s="371" t="str">
        <f t="shared" si="42"/>
        <v/>
      </c>
      <c r="Q192" s="371" t="str">
        <f t="shared" si="43"/>
        <v/>
      </c>
      <c r="S192" s="371" t="str">
        <f t="shared" si="44"/>
        <v/>
      </c>
      <c r="U192" s="371" t="str">
        <f t="shared" si="45"/>
        <v/>
      </c>
      <c r="W192" s="371" t="str">
        <f t="shared" si="46"/>
        <v/>
      </c>
      <c r="Y192" s="371" t="str">
        <f t="shared" si="47"/>
        <v/>
      </c>
      <c r="AA192" s="371" t="str">
        <f t="shared" si="48"/>
        <v/>
      </c>
      <c r="AC192" s="371" t="str">
        <f t="shared" si="49"/>
        <v/>
      </c>
      <c r="AE192" s="371" t="str">
        <f t="shared" si="50"/>
        <v/>
      </c>
      <c r="AG192" s="371" t="str">
        <f t="shared" si="51"/>
        <v/>
      </c>
      <c r="AI192" s="371" t="str">
        <f t="shared" si="52"/>
        <v/>
      </c>
      <c r="AK192" s="371" t="str">
        <f t="shared" si="53"/>
        <v/>
      </c>
      <c r="AM192" s="371" t="str">
        <f t="shared" si="54"/>
        <v/>
      </c>
      <c r="AO192" s="371" t="str">
        <f t="shared" si="55"/>
        <v/>
      </c>
      <c r="AQ192" s="371" t="str">
        <f t="shared" si="56"/>
        <v/>
      </c>
    </row>
    <row r="193" spans="5:43" x14ac:dyDescent="0.25">
      <c r="E193" s="371" t="str">
        <f t="shared" si="38"/>
        <v/>
      </c>
      <c r="G193" s="371" t="str">
        <f t="shared" si="38"/>
        <v/>
      </c>
      <c r="I193" s="371" t="str">
        <f t="shared" si="39"/>
        <v/>
      </c>
      <c r="K193" s="371" t="str">
        <f t="shared" si="40"/>
        <v/>
      </c>
      <c r="M193" s="371" t="str">
        <f t="shared" si="41"/>
        <v/>
      </c>
      <c r="O193" s="371" t="str">
        <f t="shared" si="42"/>
        <v/>
      </c>
      <c r="Q193" s="371" t="str">
        <f t="shared" si="43"/>
        <v/>
      </c>
      <c r="S193" s="371" t="str">
        <f t="shared" si="44"/>
        <v/>
      </c>
      <c r="U193" s="371" t="str">
        <f t="shared" si="45"/>
        <v/>
      </c>
      <c r="W193" s="371" t="str">
        <f t="shared" si="46"/>
        <v/>
      </c>
      <c r="Y193" s="371" t="str">
        <f t="shared" si="47"/>
        <v/>
      </c>
      <c r="AA193" s="371" t="str">
        <f t="shared" si="48"/>
        <v/>
      </c>
      <c r="AC193" s="371" t="str">
        <f t="shared" si="49"/>
        <v/>
      </c>
      <c r="AE193" s="371" t="str">
        <f t="shared" si="50"/>
        <v/>
      </c>
      <c r="AG193" s="371" t="str">
        <f t="shared" si="51"/>
        <v/>
      </c>
      <c r="AI193" s="371" t="str">
        <f t="shared" si="52"/>
        <v/>
      </c>
      <c r="AK193" s="371" t="str">
        <f t="shared" si="53"/>
        <v/>
      </c>
      <c r="AM193" s="371" t="str">
        <f t="shared" si="54"/>
        <v/>
      </c>
      <c r="AO193" s="371" t="str">
        <f t="shared" si="55"/>
        <v/>
      </c>
      <c r="AQ193" s="371" t="str">
        <f t="shared" si="56"/>
        <v/>
      </c>
    </row>
    <row r="194" spans="5:43" x14ac:dyDescent="0.25">
      <c r="E194" s="371" t="str">
        <f t="shared" si="38"/>
        <v/>
      </c>
      <c r="G194" s="371" t="str">
        <f t="shared" si="38"/>
        <v/>
      </c>
      <c r="I194" s="371" t="str">
        <f t="shared" si="39"/>
        <v/>
      </c>
      <c r="K194" s="371" t="str">
        <f t="shared" si="40"/>
        <v/>
      </c>
      <c r="M194" s="371" t="str">
        <f t="shared" si="41"/>
        <v/>
      </c>
      <c r="O194" s="371" t="str">
        <f t="shared" si="42"/>
        <v/>
      </c>
      <c r="Q194" s="371" t="str">
        <f t="shared" si="43"/>
        <v/>
      </c>
      <c r="S194" s="371" t="str">
        <f t="shared" si="44"/>
        <v/>
      </c>
      <c r="U194" s="371" t="str">
        <f t="shared" si="45"/>
        <v/>
      </c>
      <c r="W194" s="371" t="str">
        <f t="shared" si="46"/>
        <v/>
      </c>
      <c r="Y194" s="371" t="str">
        <f t="shared" si="47"/>
        <v/>
      </c>
      <c r="AA194" s="371" t="str">
        <f t="shared" si="48"/>
        <v/>
      </c>
      <c r="AC194" s="371" t="str">
        <f t="shared" si="49"/>
        <v/>
      </c>
      <c r="AE194" s="371" t="str">
        <f t="shared" si="50"/>
        <v/>
      </c>
      <c r="AG194" s="371" t="str">
        <f t="shared" si="51"/>
        <v/>
      </c>
      <c r="AI194" s="371" t="str">
        <f t="shared" si="52"/>
        <v/>
      </c>
      <c r="AK194" s="371" t="str">
        <f t="shared" si="53"/>
        <v/>
      </c>
      <c r="AM194" s="371" t="str">
        <f t="shared" si="54"/>
        <v/>
      </c>
      <c r="AO194" s="371" t="str">
        <f t="shared" si="55"/>
        <v/>
      </c>
      <c r="AQ194" s="371" t="str">
        <f t="shared" si="56"/>
        <v/>
      </c>
    </row>
    <row r="195" spans="5:43" x14ac:dyDescent="0.25">
      <c r="E195" s="371" t="str">
        <f t="shared" si="38"/>
        <v/>
      </c>
      <c r="G195" s="371" t="str">
        <f t="shared" si="38"/>
        <v/>
      </c>
      <c r="I195" s="371" t="str">
        <f t="shared" si="39"/>
        <v/>
      </c>
      <c r="K195" s="371" t="str">
        <f t="shared" si="40"/>
        <v/>
      </c>
      <c r="M195" s="371" t="str">
        <f t="shared" si="41"/>
        <v/>
      </c>
      <c r="O195" s="371" t="str">
        <f t="shared" si="42"/>
        <v/>
      </c>
      <c r="Q195" s="371" t="str">
        <f t="shared" si="43"/>
        <v/>
      </c>
      <c r="S195" s="371" t="str">
        <f t="shared" si="44"/>
        <v/>
      </c>
      <c r="U195" s="371" t="str">
        <f t="shared" si="45"/>
        <v/>
      </c>
      <c r="W195" s="371" t="str">
        <f t="shared" si="46"/>
        <v/>
      </c>
      <c r="Y195" s="371" t="str">
        <f t="shared" si="47"/>
        <v/>
      </c>
      <c r="AA195" s="371" t="str">
        <f t="shared" si="48"/>
        <v/>
      </c>
      <c r="AC195" s="371" t="str">
        <f t="shared" si="49"/>
        <v/>
      </c>
      <c r="AE195" s="371" t="str">
        <f t="shared" si="50"/>
        <v/>
      </c>
      <c r="AG195" s="371" t="str">
        <f t="shared" si="51"/>
        <v/>
      </c>
      <c r="AI195" s="371" t="str">
        <f t="shared" si="52"/>
        <v/>
      </c>
      <c r="AK195" s="371" t="str">
        <f t="shared" si="53"/>
        <v/>
      </c>
      <c r="AM195" s="371" t="str">
        <f t="shared" si="54"/>
        <v/>
      </c>
      <c r="AO195" s="371" t="str">
        <f t="shared" si="55"/>
        <v/>
      </c>
      <c r="AQ195" s="371" t="str">
        <f t="shared" si="56"/>
        <v/>
      </c>
    </row>
    <row r="196" spans="5:43" x14ac:dyDescent="0.25">
      <c r="E196" s="371" t="str">
        <f t="shared" si="38"/>
        <v/>
      </c>
      <c r="G196" s="371" t="str">
        <f t="shared" si="38"/>
        <v/>
      </c>
      <c r="I196" s="371" t="str">
        <f t="shared" si="39"/>
        <v/>
      </c>
      <c r="K196" s="371" t="str">
        <f t="shared" si="40"/>
        <v/>
      </c>
      <c r="M196" s="371" t="str">
        <f t="shared" si="41"/>
        <v/>
      </c>
      <c r="O196" s="371" t="str">
        <f t="shared" si="42"/>
        <v/>
      </c>
      <c r="Q196" s="371" t="str">
        <f t="shared" si="43"/>
        <v/>
      </c>
      <c r="S196" s="371" t="str">
        <f t="shared" si="44"/>
        <v/>
      </c>
      <c r="U196" s="371" t="str">
        <f t="shared" si="45"/>
        <v/>
      </c>
      <c r="W196" s="371" t="str">
        <f t="shared" si="46"/>
        <v/>
      </c>
      <c r="Y196" s="371" t="str">
        <f t="shared" si="47"/>
        <v/>
      </c>
      <c r="AA196" s="371" t="str">
        <f t="shared" si="48"/>
        <v/>
      </c>
      <c r="AC196" s="371" t="str">
        <f t="shared" si="49"/>
        <v/>
      </c>
      <c r="AE196" s="371" t="str">
        <f t="shared" si="50"/>
        <v/>
      </c>
      <c r="AG196" s="371" t="str">
        <f t="shared" si="51"/>
        <v/>
      </c>
      <c r="AI196" s="371" t="str">
        <f t="shared" si="52"/>
        <v/>
      </c>
      <c r="AK196" s="371" t="str">
        <f t="shared" si="53"/>
        <v/>
      </c>
      <c r="AM196" s="371" t="str">
        <f t="shared" si="54"/>
        <v/>
      </c>
      <c r="AO196" s="371" t="str">
        <f t="shared" si="55"/>
        <v/>
      </c>
      <c r="AQ196" s="371" t="str">
        <f t="shared" si="56"/>
        <v/>
      </c>
    </row>
    <row r="197" spans="5:43" x14ac:dyDescent="0.25">
      <c r="E197" s="371" t="str">
        <f t="shared" si="38"/>
        <v/>
      </c>
      <c r="G197" s="371" t="str">
        <f t="shared" si="38"/>
        <v/>
      </c>
      <c r="I197" s="371" t="str">
        <f t="shared" si="39"/>
        <v/>
      </c>
      <c r="K197" s="371" t="str">
        <f t="shared" si="40"/>
        <v/>
      </c>
      <c r="M197" s="371" t="str">
        <f t="shared" si="41"/>
        <v/>
      </c>
      <c r="O197" s="371" t="str">
        <f t="shared" si="42"/>
        <v/>
      </c>
      <c r="Q197" s="371" t="str">
        <f t="shared" si="43"/>
        <v/>
      </c>
      <c r="S197" s="371" t="str">
        <f t="shared" si="44"/>
        <v/>
      </c>
      <c r="U197" s="371" t="str">
        <f t="shared" si="45"/>
        <v/>
      </c>
      <c r="W197" s="371" t="str">
        <f t="shared" si="46"/>
        <v/>
      </c>
      <c r="Y197" s="371" t="str">
        <f t="shared" si="47"/>
        <v/>
      </c>
      <c r="AA197" s="371" t="str">
        <f t="shared" si="48"/>
        <v/>
      </c>
      <c r="AC197" s="371" t="str">
        <f t="shared" si="49"/>
        <v/>
      </c>
      <c r="AE197" s="371" t="str">
        <f t="shared" si="50"/>
        <v/>
      </c>
      <c r="AG197" s="371" t="str">
        <f t="shared" si="51"/>
        <v/>
      </c>
      <c r="AI197" s="371" t="str">
        <f t="shared" si="52"/>
        <v/>
      </c>
      <c r="AK197" s="371" t="str">
        <f t="shared" si="53"/>
        <v/>
      </c>
      <c r="AM197" s="371" t="str">
        <f t="shared" si="54"/>
        <v/>
      </c>
      <c r="AO197" s="371" t="str">
        <f t="shared" si="55"/>
        <v/>
      </c>
      <c r="AQ197" s="371" t="str">
        <f t="shared" si="56"/>
        <v/>
      </c>
    </row>
    <row r="198" spans="5:43" x14ac:dyDescent="0.25">
      <c r="E198" s="371" t="str">
        <f t="shared" si="38"/>
        <v/>
      </c>
      <c r="G198" s="371" t="str">
        <f t="shared" si="38"/>
        <v/>
      </c>
      <c r="I198" s="371" t="str">
        <f t="shared" si="39"/>
        <v/>
      </c>
      <c r="K198" s="371" t="str">
        <f t="shared" si="40"/>
        <v/>
      </c>
      <c r="M198" s="371" t="str">
        <f t="shared" si="41"/>
        <v/>
      </c>
      <c r="O198" s="371" t="str">
        <f t="shared" si="42"/>
        <v/>
      </c>
      <c r="Q198" s="371" t="str">
        <f t="shared" si="43"/>
        <v/>
      </c>
      <c r="S198" s="371" t="str">
        <f t="shared" si="44"/>
        <v/>
      </c>
      <c r="U198" s="371" t="str">
        <f t="shared" si="45"/>
        <v/>
      </c>
      <c r="W198" s="371" t="str">
        <f t="shared" si="46"/>
        <v/>
      </c>
      <c r="Y198" s="371" t="str">
        <f t="shared" si="47"/>
        <v/>
      </c>
      <c r="AA198" s="371" t="str">
        <f t="shared" si="48"/>
        <v/>
      </c>
      <c r="AC198" s="371" t="str">
        <f t="shared" si="49"/>
        <v/>
      </c>
      <c r="AE198" s="371" t="str">
        <f t="shared" si="50"/>
        <v/>
      </c>
      <c r="AG198" s="371" t="str">
        <f t="shared" si="51"/>
        <v/>
      </c>
      <c r="AI198" s="371" t="str">
        <f t="shared" si="52"/>
        <v/>
      </c>
      <c r="AK198" s="371" t="str">
        <f t="shared" si="53"/>
        <v/>
      </c>
      <c r="AM198" s="371" t="str">
        <f t="shared" si="54"/>
        <v/>
      </c>
      <c r="AO198" s="371" t="str">
        <f t="shared" si="55"/>
        <v/>
      </c>
      <c r="AQ198" s="371" t="str">
        <f t="shared" si="56"/>
        <v/>
      </c>
    </row>
    <row r="199" spans="5:43" x14ac:dyDescent="0.25">
      <c r="E199" s="371" t="str">
        <f t="shared" si="38"/>
        <v/>
      </c>
      <c r="G199" s="371" t="str">
        <f t="shared" si="38"/>
        <v/>
      </c>
      <c r="I199" s="371" t="str">
        <f t="shared" si="39"/>
        <v/>
      </c>
      <c r="K199" s="371" t="str">
        <f t="shared" si="40"/>
        <v/>
      </c>
      <c r="M199" s="371" t="str">
        <f t="shared" si="41"/>
        <v/>
      </c>
      <c r="O199" s="371" t="str">
        <f t="shared" si="42"/>
        <v/>
      </c>
      <c r="Q199" s="371" t="str">
        <f t="shared" si="43"/>
        <v/>
      </c>
      <c r="S199" s="371" t="str">
        <f t="shared" si="44"/>
        <v/>
      </c>
      <c r="U199" s="371" t="str">
        <f t="shared" si="45"/>
        <v/>
      </c>
      <c r="W199" s="371" t="str">
        <f t="shared" si="46"/>
        <v/>
      </c>
      <c r="Y199" s="371" t="str">
        <f t="shared" si="47"/>
        <v/>
      </c>
      <c r="AA199" s="371" t="str">
        <f t="shared" si="48"/>
        <v/>
      </c>
      <c r="AC199" s="371" t="str">
        <f t="shared" si="49"/>
        <v/>
      </c>
      <c r="AE199" s="371" t="str">
        <f t="shared" si="50"/>
        <v/>
      </c>
      <c r="AG199" s="371" t="str">
        <f t="shared" si="51"/>
        <v/>
      </c>
      <c r="AI199" s="371" t="str">
        <f t="shared" si="52"/>
        <v/>
      </c>
      <c r="AK199" s="371" t="str">
        <f t="shared" si="53"/>
        <v/>
      </c>
      <c r="AM199" s="371" t="str">
        <f t="shared" si="54"/>
        <v/>
      </c>
      <c r="AO199" s="371" t="str">
        <f t="shared" si="55"/>
        <v/>
      </c>
      <c r="AQ199" s="371" t="str">
        <f t="shared" si="56"/>
        <v/>
      </c>
    </row>
    <row r="200" spans="5:43" x14ac:dyDescent="0.25">
      <c r="E200" s="371" t="str">
        <f t="shared" si="38"/>
        <v/>
      </c>
      <c r="G200" s="371" t="str">
        <f t="shared" si="38"/>
        <v/>
      </c>
      <c r="I200" s="371" t="str">
        <f t="shared" si="39"/>
        <v/>
      </c>
      <c r="K200" s="371" t="str">
        <f t="shared" si="40"/>
        <v/>
      </c>
      <c r="M200" s="371" t="str">
        <f t="shared" si="41"/>
        <v/>
      </c>
      <c r="O200" s="371" t="str">
        <f t="shared" si="42"/>
        <v/>
      </c>
      <c r="Q200" s="371" t="str">
        <f t="shared" si="43"/>
        <v/>
      </c>
      <c r="S200" s="371" t="str">
        <f t="shared" si="44"/>
        <v/>
      </c>
      <c r="U200" s="371" t="str">
        <f t="shared" si="45"/>
        <v/>
      </c>
      <c r="W200" s="371" t="str">
        <f t="shared" si="46"/>
        <v/>
      </c>
      <c r="Y200" s="371" t="str">
        <f t="shared" si="47"/>
        <v/>
      </c>
      <c r="AA200" s="371" t="str">
        <f t="shared" si="48"/>
        <v/>
      </c>
      <c r="AC200" s="371" t="str">
        <f t="shared" si="49"/>
        <v/>
      </c>
      <c r="AE200" s="371" t="str">
        <f t="shared" si="50"/>
        <v/>
      </c>
      <c r="AG200" s="371" t="str">
        <f t="shared" si="51"/>
        <v/>
      </c>
      <c r="AI200" s="371" t="str">
        <f t="shared" si="52"/>
        <v/>
      </c>
      <c r="AK200" s="371" t="str">
        <f t="shared" si="53"/>
        <v/>
      </c>
      <c r="AM200" s="371" t="str">
        <f t="shared" si="54"/>
        <v/>
      </c>
      <c r="AO200" s="371" t="str">
        <f t="shared" si="55"/>
        <v/>
      </c>
      <c r="AQ200" s="371" t="str">
        <f t="shared" si="56"/>
        <v/>
      </c>
    </row>
    <row r="201" spans="5:43" x14ac:dyDescent="0.25">
      <c r="E201" s="371" t="str">
        <f t="shared" si="38"/>
        <v/>
      </c>
      <c r="G201" s="371" t="str">
        <f t="shared" si="38"/>
        <v/>
      </c>
      <c r="I201" s="371" t="str">
        <f t="shared" si="39"/>
        <v/>
      </c>
      <c r="K201" s="371" t="str">
        <f t="shared" si="40"/>
        <v/>
      </c>
      <c r="M201" s="371" t="str">
        <f t="shared" si="41"/>
        <v/>
      </c>
      <c r="O201" s="371" t="str">
        <f t="shared" si="42"/>
        <v/>
      </c>
      <c r="Q201" s="371" t="str">
        <f t="shared" si="43"/>
        <v/>
      </c>
      <c r="S201" s="371" t="str">
        <f t="shared" si="44"/>
        <v/>
      </c>
      <c r="U201" s="371" t="str">
        <f t="shared" si="45"/>
        <v/>
      </c>
      <c r="W201" s="371" t="str">
        <f t="shared" si="46"/>
        <v/>
      </c>
      <c r="Y201" s="371" t="str">
        <f t="shared" si="47"/>
        <v/>
      </c>
      <c r="AA201" s="371" t="str">
        <f t="shared" si="48"/>
        <v/>
      </c>
      <c r="AC201" s="371" t="str">
        <f t="shared" si="49"/>
        <v/>
      </c>
      <c r="AE201" s="371" t="str">
        <f t="shared" si="50"/>
        <v/>
      </c>
      <c r="AG201" s="371" t="str">
        <f t="shared" si="51"/>
        <v/>
      </c>
      <c r="AI201" s="371" t="str">
        <f t="shared" si="52"/>
        <v/>
      </c>
      <c r="AK201" s="371" t="str">
        <f t="shared" si="53"/>
        <v/>
      </c>
      <c r="AM201" s="371" t="str">
        <f t="shared" si="54"/>
        <v/>
      </c>
      <c r="AO201" s="371" t="str">
        <f t="shared" si="55"/>
        <v/>
      </c>
      <c r="AQ201" s="371" t="str">
        <f t="shared" si="56"/>
        <v/>
      </c>
    </row>
    <row r="202" spans="5:43" x14ac:dyDescent="0.25">
      <c r="E202" s="371" t="str">
        <f t="shared" si="38"/>
        <v/>
      </c>
      <c r="G202" s="371" t="str">
        <f t="shared" si="38"/>
        <v/>
      </c>
      <c r="I202" s="371" t="str">
        <f t="shared" si="39"/>
        <v/>
      </c>
      <c r="K202" s="371" t="str">
        <f t="shared" si="40"/>
        <v/>
      </c>
      <c r="M202" s="371" t="str">
        <f t="shared" si="41"/>
        <v/>
      </c>
      <c r="O202" s="371" t="str">
        <f t="shared" si="42"/>
        <v/>
      </c>
      <c r="Q202" s="371" t="str">
        <f t="shared" si="43"/>
        <v/>
      </c>
      <c r="S202" s="371" t="str">
        <f t="shared" si="44"/>
        <v/>
      </c>
      <c r="U202" s="371" t="str">
        <f t="shared" si="45"/>
        <v/>
      </c>
      <c r="W202" s="371" t="str">
        <f t="shared" si="46"/>
        <v/>
      </c>
      <c r="Y202" s="371" t="str">
        <f t="shared" si="47"/>
        <v/>
      </c>
      <c r="AA202" s="371" t="str">
        <f t="shared" si="48"/>
        <v/>
      </c>
      <c r="AC202" s="371" t="str">
        <f t="shared" si="49"/>
        <v/>
      </c>
      <c r="AE202" s="371" t="str">
        <f t="shared" si="50"/>
        <v/>
      </c>
      <c r="AG202" s="371" t="str">
        <f t="shared" si="51"/>
        <v/>
      </c>
      <c r="AI202" s="371" t="str">
        <f t="shared" si="52"/>
        <v/>
      </c>
      <c r="AK202" s="371" t="str">
        <f t="shared" si="53"/>
        <v/>
      </c>
      <c r="AM202" s="371" t="str">
        <f t="shared" si="54"/>
        <v/>
      </c>
      <c r="AO202" s="371" t="str">
        <f t="shared" si="55"/>
        <v/>
      </c>
      <c r="AQ202" s="371" t="str">
        <f t="shared" si="56"/>
        <v/>
      </c>
    </row>
    <row r="203" spans="5:43" x14ac:dyDescent="0.25">
      <c r="E203" s="371" t="str">
        <f t="shared" si="38"/>
        <v/>
      </c>
      <c r="G203" s="371" t="str">
        <f t="shared" si="38"/>
        <v/>
      </c>
      <c r="I203" s="371" t="str">
        <f t="shared" si="39"/>
        <v/>
      </c>
      <c r="K203" s="371" t="str">
        <f t="shared" si="40"/>
        <v/>
      </c>
      <c r="M203" s="371" t="str">
        <f t="shared" si="41"/>
        <v/>
      </c>
      <c r="O203" s="371" t="str">
        <f t="shared" si="42"/>
        <v/>
      </c>
      <c r="Q203" s="371" t="str">
        <f t="shared" si="43"/>
        <v/>
      </c>
      <c r="S203" s="371" t="str">
        <f t="shared" si="44"/>
        <v/>
      </c>
      <c r="U203" s="371" t="str">
        <f t="shared" si="45"/>
        <v/>
      </c>
      <c r="W203" s="371" t="str">
        <f t="shared" si="46"/>
        <v/>
      </c>
      <c r="Y203" s="371" t="str">
        <f t="shared" si="47"/>
        <v/>
      </c>
      <c r="AA203" s="371" t="str">
        <f t="shared" si="48"/>
        <v/>
      </c>
      <c r="AC203" s="371" t="str">
        <f t="shared" si="49"/>
        <v/>
      </c>
      <c r="AE203" s="371" t="str">
        <f t="shared" si="50"/>
        <v/>
      </c>
      <c r="AG203" s="371" t="str">
        <f t="shared" si="51"/>
        <v/>
      </c>
      <c r="AI203" s="371" t="str">
        <f t="shared" si="52"/>
        <v/>
      </c>
      <c r="AK203" s="371" t="str">
        <f t="shared" si="53"/>
        <v/>
      </c>
      <c r="AM203" s="371" t="str">
        <f t="shared" si="54"/>
        <v/>
      </c>
      <c r="AO203" s="371" t="str">
        <f t="shared" si="55"/>
        <v/>
      </c>
      <c r="AQ203" s="371" t="str">
        <f t="shared" si="56"/>
        <v/>
      </c>
    </row>
    <row r="204" spans="5:43" x14ac:dyDescent="0.25">
      <c r="E204" s="371" t="str">
        <f t="shared" si="38"/>
        <v/>
      </c>
      <c r="G204" s="371" t="str">
        <f t="shared" si="38"/>
        <v/>
      </c>
      <c r="I204" s="371" t="str">
        <f t="shared" si="39"/>
        <v/>
      </c>
      <c r="K204" s="371" t="str">
        <f t="shared" si="40"/>
        <v/>
      </c>
      <c r="M204" s="371" t="str">
        <f t="shared" si="41"/>
        <v/>
      </c>
      <c r="O204" s="371" t="str">
        <f t="shared" si="42"/>
        <v/>
      </c>
      <c r="Q204" s="371" t="str">
        <f t="shared" si="43"/>
        <v/>
      </c>
      <c r="S204" s="371" t="str">
        <f t="shared" si="44"/>
        <v/>
      </c>
      <c r="U204" s="371" t="str">
        <f t="shared" si="45"/>
        <v/>
      </c>
      <c r="W204" s="371" t="str">
        <f t="shared" si="46"/>
        <v/>
      </c>
      <c r="Y204" s="371" t="str">
        <f t="shared" si="47"/>
        <v/>
      </c>
      <c r="AA204" s="371" t="str">
        <f t="shared" si="48"/>
        <v/>
      </c>
      <c r="AC204" s="371" t="str">
        <f t="shared" si="49"/>
        <v/>
      </c>
      <c r="AE204" s="371" t="str">
        <f t="shared" si="50"/>
        <v/>
      </c>
      <c r="AG204" s="371" t="str">
        <f t="shared" si="51"/>
        <v/>
      </c>
      <c r="AI204" s="371" t="str">
        <f t="shared" si="52"/>
        <v/>
      </c>
      <c r="AK204" s="371" t="str">
        <f t="shared" si="53"/>
        <v/>
      </c>
      <c r="AM204" s="371" t="str">
        <f t="shared" si="54"/>
        <v/>
      </c>
      <c r="AO204" s="371" t="str">
        <f t="shared" si="55"/>
        <v/>
      </c>
      <c r="AQ204" s="371" t="str">
        <f t="shared" si="56"/>
        <v/>
      </c>
    </row>
    <row r="205" spans="5:43" x14ac:dyDescent="0.25">
      <c r="E205" s="371" t="str">
        <f t="shared" ref="E205:G268" si="57">IF(OR($B205=0,D205=0),"",D205/$B205)</f>
        <v/>
      </c>
      <c r="G205" s="371" t="str">
        <f t="shared" si="57"/>
        <v/>
      </c>
      <c r="I205" s="371" t="str">
        <f t="shared" ref="I205:I268" si="58">IF(OR($B205=0,H205=0),"",H205/$B205)</f>
        <v/>
      </c>
      <c r="K205" s="371" t="str">
        <f t="shared" ref="K205:K268" si="59">IF(OR($B205=0,J205=0),"",J205/$B205)</f>
        <v/>
      </c>
      <c r="M205" s="371" t="str">
        <f t="shared" ref="M205:M268" si="60">IF(OR($B205=0,L205=0),"",L205/$B205)</f>
        <v/>
      </c>
      <c r="O205" s="371" t="str">
        <f t="shared" ref="O205:O268" si="61">IF(OR($B205=0,N205=0),"",N205/$B205)</f>
        <v/>
      </c>
      <c r="Q205" s="371" t="str">
        <f t="shared" ref="Q205:Q268" si="62">IF(OR($B205=0,P205=0),"",P205/$B205)</f>
        <v/>
      </c>
      <c r="S205" s="371" t="str">
        <f t="shared" ref="S205:S268" si="63">IF(OR($B205=0,R205=0),"",R205/$B205)</f>
        <v/>
      </c>
      <c r="U205" s="371" t="str">
        <f t="shared" ref="U205:U268" si="64">IF(OR($B205=0,T205=0),"",T205/$B205)</f>
        <v/>
      </c>
      <c r="W205" s="371" t="str">
        <f t="shared" ref="W205:W268" si="65">IF(OR($B205=0,V205=0),"",V205/$B205)</f>
        <v/>
      </c>
      <c r="Y205" s="371" t="str">
        <f t="shared" ref="Y205:Y268" si="66">IF(OR($B205=0,X205=0),"",X205/$B205)</f>
        <v/>
      </c>
      <c r="AA205" s="371" t="str">
        <f t="shared" ref="AA205:AA268" si="67">IF(OR($B205=0,Z205=0),"",Z205/$B205)</f>
        <v/>
      </c>
      <c r="AC205" s="371" t="str">
        <f t="shared" ref="AC205:AC268" si="68">IF(OR($B205=0,AB205=0),"",AB205/$B205)</f>
        <v/>
      </c>
      <c r="AE205" s="371" t="str">
        <f t="shared" ref="AE205:AE268" si="69">IF(OR($B205=0,AD205=0),"",AD205/$B205)</f>
        <v/>
      </c>
      <c r="AG205" s="371" t="str">
        <f t="shared" ref="AG205:AG268" si="70">IF(OR($B205=0,AF205=0),"",AF205/$B205)</f>
        <v/>
      </c>
      <c r="AI205" s="371" t="str">
        <f t="shared" ref="AI205:AI268" si="71">IF(OR($B205=0,AH205=0),"",AH205/$B205)</f>
        <v/>
      </c>
      <c r="AK205" s="371" t="str">
        <f t="shared" ref="AK205:AK268" si="72">IF(OR($B205=0,AJ205=0),"",AJ205/$B205)</f>
        <v/>
      </c>
      <c r="AM205" s="371" t="str">
        <f t="shared" ref="AM205:AM268" si="73">IF(OR($B205=0,AL205=0),"",AL205/$B205)</f>
        <v/>
      </c>
      <c r="AO205" s="371" t="str">
        <f t="shared" ref="AO205:AO268" si="74">IF(OR($B205=0,AN205=0),"",AN205/$B205)</f>
        <v/>
      </c>
      <c r="AQ205" s="371" t="str">
        <f t="shared" ref="AQ205:AQ268" si="75">IF(OR($B205=0,AP205=0),"",AP205/$B205)</f>
        <v/>
      </c>
    </row>
    <row r="206" spans="5:43" x14ac:dyDescent="0.25">
      <c r="E206" s="371" t="str">
        <f t="shared" si="57"/>
        <v/>
      </c>
      <c r="G206" s="371" t="str">
        <f t="shared" si="57"/>
        <v/>
      </c>
      <c r="I206" s="371" t="str">
        <f t="shared" si="58"/>
        <v/>
      </c>
      <c r="K206" s="371" t="str">
        <f t="shared" si="59"/>
        <v/>
      </c>
      <c r="M206" s="371" t="str">
        <f t="shared" si="60"/>
        <v/>
      </c>
      <c r="O206" s="371" t="str">
        <f t="shared" si="61"/>
        <v/>
      </c>
      <c r="Q206" s="371" t="str">
        <f t="shared" si="62"/>
        <v/>
      </c>
      <c r="S206" s="371" t="str">
        <f t="shared" si="63"/>
        <v/>
      </c>
      <c r="U206" s="371" t="str">
        <f t="shared" si="64"/>
        <v/>
      </c>
      <c r="W206" s="371" t="str">
        <f t="shared" si="65"/>
        <v/>
      </c>
      <c r="Y206" s="371" t="str">
        <f t="shared" si="66"/>
        <v/>
      </c>
      <c r="AA206" s="371" t="str">
        <f t="shared" si="67"/>
        <v/>
      </c>
      <c r="AC206" s="371" t="str">
        <f t="shared" si="68"/>
        <v/>
      </c>
      <c r="AE206" s="371" t="str">
        <f t="shared" si="69"/>
        <v/>
      </c>
      <c r="AG206" s="371" t="str">
        <f t="shared" si="70"/>
        <v/>
      </c>
      <c r="AI206" s="371" t="str">
        <f t="shared" si="71"/>
        <v/>
      </c>
      <c r="AK206" s="371" t="str">
        <f t="shared" si="72"/>
        <v/>
      </c>
      <c r="AM206" s="371" t="str">
        <f t="shared" si="73"/>
        <v/>
      </c>
      <c r="AO206" s="371" t="str">
        <f t="shared" si="74"/>
        <v/>
      </c>
      <c r="AQ206" s="371" t="str">
        <f t="shared" si="75"/>
        <v/>
      </c>
    </row>
    <row r="207" spans="5:43" x14ac:dyDescent="0.25">
      <c r="E207" s="371" t="str">
        <f t="shared" si="57"/>
        <v/>
      </c>
      <c r="G207" s="371" t="str">
        <f t="shared" si="57"/>
        <v/>
      </c>
      <c r="I207" s="371" t="str">
        <f t="shared" si="58"/>
        <v/>
      </c>
      <c r="K207" s="371" t="str">
        <f t="shared" si="59"/>
        <v/>
      </c>
      <c r="M207" s="371" t="str">
        <f t="shared" si="60"/>
        <v/>
      </c>
      <c r="O207" s="371" t="str">
        <f t="shared" si="61"/>
        <v/>
      </c>
      <c r="Q207" s="371" t="str">
        <f t="shared" si="62"/>
        <v/>
      </c>
      <c r="S207" s="371" t="str">
        <f t="shared" si="63"/>
        <v/>
      </c>
      <c r="U207" s="371" t="str">
        <f t="shared" si="64"/>
        <v/>
      </c>
      <c r="W207" s="371" t="str">
        <f t="shared" si="65"/>
        <v/>
      </c>
      <c r="Y207" s="371" t="str">
        <f t="shared" si="66"/>
        <v/>
      </c>
      <c r="AA207" s="371" t="str">
        <f t="shared" si="67"/>
        <v/>
      </c>
      <c r="AC207" s="371" t="str">
        <f t="shared" si="68"/>
        <v/>
      </c>
      <c r="AE207" s="371" t="str">
        <f t="shared" si="69"/>
        <v/>
      </c>
      <c r="AG207" s="371" t="str">
        <f t="shared" si="70"/>
        <v/>
      </c>
      <c r="AI207" s="371" t="str">
        <f t="shared" si="71"/>
        <v/>
      </c>
      <c r="AK207" s="371" t="str">
        <f t="shared" si="72"/>
        <v/>
      </c>
      <c r="AM207" s="371" t="str">
        <f t="shared" si="73"/>
        <v/>
      </c>
      <c r="AO207" s="371" t="str">
        <f t="shared" si="74"/>
        <v/>
      </c>
      <c r="AQ207" s="371" t="str">
        <f t="shared" si="75"/>
        <v/>
      </c>
    </row>
    <row r="208" spans="5:43" x14ac:dyDescent="0.25">
      <c r="E208" s="371" t="str">
        <f t="shared" si="57"/>
        <v/>
      </c>
      <c r="G208" s="371" t="str">
        <f t="shared" si="57"/>
        <v/>
      </c>
      <c r="I208" s="371" t="str">
        <f t="shared" si="58"/>
        <v/>
      </c>
      <c r="K208" s="371" t="str">
        <f t="shared" si="59"/>
        <v/>
      </c>
      <c r="M208" s="371" t="str">
        <f t="shared" si="60"/>
        <v/>
      </c>
      <c r="O208" s="371" t="str">
        <f t="shared" si="61"/>
        <v/>
      </c>
      <c r="Q208" s="371" t="str">
        <f t="shared" si="62"/>
        <v/>
      </c>
      <c r="S208" s="371" t="str">
        <f t="shared" si="63"/>
        <v/>
      </c>
      <c r="U208" s="371" t="str">
        <f t="shared" si="64"/>
        <v/>
      </c>
      <c r="W208" s="371" t="str">
        <f t="shared" si="65"/>
        <v/>
      </c>
      <c r="Y208" s="371" t="str">
        <f t="shared" si="66"/>
        <v/>
      </c>
      <c r="AA208" s="371" t="str">
        <f t="shared" si="67"/>
        <v/>
      </c>
      <c r="AC208" s="371" t="str">
        <f t="shared" si="68"/>
        <v/>
      </c>
      <c r="AE208" s="371" t="str">
        <f t="shared" si="69"/>
        <v/>
      </c>
      <c r="AG208" s="371" t="str">
        <f t="shared" si="70"/>
        <v/>
      </c>
      <c r="AI208" s="371" t="str">
        <f t="shared" si="71"/>
        <v/>
      </c>
      <c r="AK208" s="371" t="str">
        <f t="shared" si="72"/>
        <v/>
      </c>
      <c r="AM208" s="371" t="str">
        <f t="shared" si="73"/>
        <v/>
      </c>
      <c r="AO208" s="371" t="str">
        <f t="shared" si="74"/>
        <v/>
      </c>
      <c r="AQ208" s="371" t="str">
        <f t="shared" si="75"/>
        <v/>
      </c>
    </row>
    <row r="209" spans="5:43" x14ac:dyDescent="0.25">
      <c r="E209" s="371" t="str">
        <f t="shared" si="57"/>
        <v/>
      </c>
      <c r="G209" s="371" t="str">
        <f t="shared" si="57"/>
        <v/>
      </c>
      <c r="I209" s="371" t="str">
        <f t="shared" si="58"/>
        <v/>
      </c>
      <c r="K209" s="371" t="str">
        <f t="shared" si="59"/>
        <v/>
      </c>
      <c r="M209" s="371" t="str">
        <f t="shared" si="60"/>
        <v/>
      </c>
      <c r="O209" s="371" t="str">
        <f t="shared" si="61"/>
        <v/>
      </c>
      <c r="Q209" s="371" t="str">
        <f t="shared" si="62"/>
        <v/>
      </c>
      <c r="S209" s="371" t="str">
        <f t="shared" si="63"/>
        <v/>
      </c>
      <c r="U209" s="371" t="str">
        <f t="shared" si="64"/>
        <v/>
      </c>
      <c r="W209" s="371" t="str">
        <f t="shared" si="65"/>
        <v/>
      </c>
      <c r="Y209" s="371" t="str">
        <f t="shared" si="66"/>
        <v/>
      </c>
      <c r="AA209" s="371" t="str">
        <f t="shared" si="67"/>
        <v/>
      </c>
      <c r="AC209" s="371" t="str">
        <f t="shared" si="68"/>
        <v/>
      </c>
      <c r="AE209" s="371" t="str">
        <f t="shared" si="69"/>
        <v/>
      </c>
      <c r="AG209" s="371" t="str">
        <f t="shared" si="70"/>
        <v/>
      </c>
      <c r="AI209" s="371" t="str">
        <f t="shared" si="71"/>
        <v/>
      </c>
      <c r="AK209" s="371" t="str">
        <f t="shared" si="72"/>
        <v/>
      </c>
      <c r="AM209" s="371" t="str">
        <f t="shared" si="73"/>
        <v/>
      </c>
      <c r="AO209" s="371" t="str">
        <f t="shared" si="74"/>
        <v/>
      </c>
      <c r="AQ209" s="371" t="str">
        <f t="shared" si="75"/>
        <v/>
      </c>
    </row>
    <row r="210" spans="5:43" x14ac:dyDescent="0.25">
      <c r="E210" s="371" t="str">
        <f t="shared" si="57"/>
        <v/>
      </c>
      <c r="G210" s="371" t="str">
        <f t="shared" si="57"/>
        <v/>
      </c>
      <c r="I210" s="371" t="str">
        <f t="shared" si="58"/>
        <v/>
      </c>
      <c r="K210" s="371" t="str">
        <f t="shared" si="59"/>
        <v/>
      </c>
      <c r="M210" s="371" t="str">
        <f t="shared" si="60"/>
        <v/>
      </c>
      <c r="O210" s="371" t="str">
        <f t="shared" si="61"/>
        <v/>
      </c>
      <c r="Q210" s="371" t="str">
        <f t="shared" si="62"/>
        <v/>
      </c>
      <c r="S210" s="371" t="str">
        <f t="shared" si="63"/>
        <v/>
      </c>
      <c r="U210" s="371" t="str">
        <f t="shared" si="64"/>
        <v/>
      </c>
      <c r="W210" s="371" t="str">
        <f t="shared" si="65"/>
        <v/>
      </c>
      <c r="Y210" s="371" t="str">
        <f t="shared" si="66"/>
        <v/>
      </c>
      <c r="AA210" s="371" t="str">
        <f t="shared" si="67"/>
        <v/>
      </c>
      <c r="AC210" s="371" t="str">
        <f t="shared" si="68"/>
        <v/>
      </c>
      <c r="AE210" s="371" t="str">
        <f t="shared" si="69"/>
        <v/>
      </c>
      <c r="AG210" s="371" t="str">
        <f t="shared" si="70"/>
        <v/>
      </c>
      <c r="AI210" s="371" t="str">
        <f t="shared" si="71"/>
        <v/>
      </c>
      <c r="AK210" s="371" t="str">
        <f t="shared" si="72"/>
        <v/>
      </c>
      <c r="AM210" s="371" t="str">
        <f t="shared" si="73"/>
        <v/>
      </c>
      <c r="AO210" s="371" t="str">
        <f t="shared" si="74"/>
        <v/>
      </c>
      <c r="AQ210" s="371" t="str">
        <f t="shared" si="75"/>
        <v/>
      </c>
    </row>
    <row r="211" spans="5:43" x14ac:dyDescent="0.25">
      <c r="E211" s="371" t="str">
        <f t="shared" si="57"/>
        <v/>
      </c>
      <c r="G211" s="371" t="str">
        <f t="shared" si="57"/>
        <v/>
      </c>
      <c r="I211" s="371" t="str">
        <f t="shared" si="58"/>
        <v/>
      </c>
      <c r="K211" s="371" t="str">
        <f t="shared" si="59"/>
        <v/>
      </c>
      <c r="M211" s="371" t="str">
        <f t="shared" si="60"/>
        <v/>
      </c>
      <c r="O211" s="371" t="str">
        <f t="shared" si="61"/>
        <v/>
      </c>
      <c r="Q211" s="371" t="str">
        <f t="shared" si="62"/>
        <v/>
      </c>
      <c r="S211" s="371" t="str">
        <f t="shared" si="63"/>
        <v/>
      </c>
      <c r="U211" s="371" t="str">
        <f t="shared" si="64"/>
        <v/>
      </c>
      <c r="W211" s="371" t="str">
        <f t="shared" si="65"/>
        <v/>
      </c>
      <c r="Y211" s="371" t="str">
        <f t="shared" si="66"/>
        <v/>
      </c>
      <c r="AA211" s="371" t="str">
        <f t="shared" si="67"/>
        <v/>
      </c>
      <c r="AC211" s="371" t="str">
        <f t="shared" si="68"/>
        <v/>
      </c>
      <c r="AE211" s="371" t="str">
        <f t="shared" si="69"/>
        <v/>
      </c>
      <c r="AG211" s="371" t="str">
        <f t="shared" si="70"/>
        <v/>
      </c>
      <c r="AI211" s="371" t="str">
        <f t="shared" si="71"/>
        <v/>
      </c>
      <c r="AK211" s="371" t="str">
        <f t="shared" si="72"/>
        <v/>
      </c>
      <c r="AM211" s="371" t="str">
        <f t="shared" si="73"/>
        <v/>
      </c>
      <c r="AO211" s="371" t="str">
        <f t="shared" si="74"/>
        <v/>
      </c>
      <c r="AQ211" s="371" t="str">
        <f t="shared" si="75"/>
        <v/>
      </c>
    </row>
    <row r="212" spans="5:43" x14ac:dyDescent="0.25">
      <c r="E212" s="371" t="str">
        <f t="shared" si="57"/>
        <v/>
      </c>
      <c r="G212" s="371" t="str">
        <f t="shared" si="57"/>
        <v/>
      </c>
      <c r="I212" s="371" t="str">
        <f t="shared" si="58"/>
        <v/>
      </c>
      <c r="K212" s="371" t="str">
        <f t="shared" si="59"/>
        <v/>
      </c>
      <c r="M212" s="371" t="str">
        <f t="shared" si="60"/>
        <v/>
      </c>
      <c r="O212" s="371" t="str">
        <f t="shared" si="61"/>
        <v/>
      </c>
      <c r="Q212" s="371" t="str">
        <f t="shared" si="62"/>
        <v/>
      </c>
      <c r="S212" s="371" t="str">
        <f t="shared" si="63"/>
        <v/>
      </c>
      <c r="U212" s="371" t="str">
        <f t="shared" si="64"/>
        <v/>
      </c>
      <c r="W212" s="371" t="str">
        <f t="shared" si="65"/>
        <v/>
      </c>
      <c r="Y212" s="371" t="str">
        <f t="shared" si="66"/>
        <v/>
      </c>
      <c r="AA212" s="371" t="str">
        <f t="shared" si="67"/>
        <v/>
      </c>
      <c r="AC212" s="371" t="str">
        <f t="shared" si="68"/>
        <v/>
      </c>
      <c r="AE212" s="371" t="str">
        <f t="shared" si="69"/>
        <v/>
      </c>
      <c r="AG212" s="371" t="str">
        <f t="shared" si="70"/>
        <v/>
      </c>
      <c r="AI212" s="371" t="str">
        <f t="shared" si="71"/>
        <v/>
      </c>
      <c r="AK212" s="371" t="str">
        <f t="shared" si="72"/>
        <v/>
      </c>
      <c r="AM212" s="371" t="str">
        <f t="shared" si="73"/>
        <v/>
      </c>
      <c r="AO212" s="371" t="str">
        <f t="shared" si="74"/>
        <v/>
      </c>
      <c r="AQ212" s="371" t="str">
        <f t="shared" si="75"/>
        <v/>
      </c>
    </row>
    <row r="213" spans="5:43" x14ac:dyDescent="0.25">
      <c r="E213" s="371" t="str">
        <f t="shared" si="57"/>
        <v/>
      </c>
      <c r="G213" s="371" t="str">
        <f t="shared" si="57"/>
        <v/>
      </c>
      <c r="I213" s="371" t="str">
        <f t="shared" si="58"/>
        <v/>
      </c>
      <c r="K213" s="371" t="str">
        <f t="shared" si="59"/>
        <v/>
      </c>
      <c r="M213" s="371" t="str">
        <f t="shared" si="60"/>
        <v/>
      </c>
      <c r="O213" s="371" t="str">
        <f t="shared" si="61"/>
        <v/>
      </c>
      <c r="Q213" s="371" t="str">
        <f t="shared" si="62"/>
        <v/>
      </c>
      <c r="S213" s="371" t="str">
        <f t="shared" si="63"/>
        <v/>
      </c>
      <c r="U213" s="371" t="str">
        <f t="shared" si="64"/>
        <v/>
      </c>
      <c r="W213" s="371" t="str">
        <f t="shared" si="65"/>
        <v/>
      </c>
      <c r="Y213" s="371" t="str">
        <f t="shared" si="66"/>
        <v/>
      </c>
      <c r="AA213" s="371" t="str">
        <f t="shared" si="67"/>
        <v/>
      </c>
      <c r="AC213" s="371" t="str">
        <f t="shared" si="68"/>
        <v/>
      </c>
      <c r="AE213" s="371" t="str">
        <f t="shared" si="69"/>
        <v/>
      </c>
      <c r="AG213" s="371" t="str">
        <f t="shared" si="70"/>
        <v/>
      </c>
      <c r="AI213" s="371" t="str">
        <f t="shared" si="71"/>
        <v/>
      </c>
      <c r="AK213" s="371" t="str">
        <f t="shared" si="72"/>
        <v/>
      </c>
      <c r="AM213" s="371" t="str">
        <f t="shared" si="73"/>
        <v/>
      </c>
      <c r="AO213" s="371" t="str">
        <f t="shared" si="74"/>
        <v/>
      </c>
      <c r="AQ213" s="371" t="str">
        <f t="shared" si="75"/>
        <v/>
      </c>
    </row>
    <row r="214" spans="5:43" x14ac:dyDescent="0.25">
      <c r="E214" s="371" t="str">
        <f t="shared" si="57"/>
        <v/>
      </c>
      <c r="G214" s="371" t="str">
        <f t="shared" si="57"/>
        <v/>
      </c>
      <c r="I214" s="371" t="str">
        <f t="shared" si="58"/>
        <v/>
      </c>
      <c r="K214" s="371" t="str">
        <f t="shared" si="59"/>
        <v/>
      </c>
      <c r="M214" s="371" t="str">
        <f t="shared" si="60"/>
        <v/>
      </c>
      <c r="O214" s="371" t="str">
        <f t="shared" si="61"/>
        <v/>
      </c>
      <c r="Q214" s="371" t="str">
        <f t="shared" si="62"/>
        <v/>
      </c>
      <c r="S214" s="371" t="str">
        <f t="shared" si="63"/>
        <v/>
      </c>
      <c r="U214" s="371" t="str">
        <f t="shared" si="64"/>
        <v/>
      </c>
      <c r="W214" s="371" t="str">
        <f t="shared" si="65"/>
        <v/>
      </c>
      <c r="Y214" s="371" t="str">
        <f t="shared" si="66"/>
        <v/>
      </c>
      <c r="AA214" s="371" t="str">
        <f t="shared" si="67"/>
        <v/>
      </c>
      <c r="AC214" s="371" t="str">
        <f t="shared" si="68"/>
        <v/>
      </c>
      <c r="AE214" s="371" t="str">
        <f t="shared" si="69"/>
        <v/>
      </c>
      <c r="AG214" s="371" t="str">
        <f t="shared" si="70"/>
        <v/>
      </c>
      <c r="AI214" s="371" t="str">
        <f t="shared" si="71"/>
        <v/>
      </c>
      <c r="AK214" s="371" t="str">
        <f t="shared" si="72"/>
        <v/>
      </c>
      <c r="AM214" s="371" t="str">
        <f t="shared" si="73"/>
        <v/>
      </c>
      <c r="AO214" s="371" t="str">
        <f t="shared" si="74"/>
        <v/>
      </c>
      <c r="AQ214" s="371" t="str">
        <f t="shared" si="75"/>
        <v/>
      </c>
    </row>
    <row r="215" spans="5:43" x14ac:dyDescent="0.25">
      <c r="E215" s="371" t="str">
        <f t="shared" si="57"/>
        <v/>
      </c>
      <c r="G215" s="371" t="str">
        <f t="shared" si="57"/>
        <v/>
      </c>
      <c r="I215" s="371" t="str">
        <f t="shared" si="58"/>
        <v/>
      </c>
      <c r="K215" s="371" t="str">
        <f t="shared" si="59"/>
        <v/>
      </c>
      <c r="M215" s="371" t="str">
        <f t="shared" si="60"/>
        <v/>
      </c>
      <c r="O215" s="371" t="str">
        <f t="shared" si="61"/>
        <v/>
      </c>
      <c r="Q215" s="371" t="str">
        <f t="shared" si="62"/>
        <v/>
      </c>
      <c r="S215" s="371" t="str">
        <f t="shared" si="63"/>
        <v/>
      </c>
      <c r="U215" s="371" t="str">
        <f t="shared" si="64"/>
        <v/>
      </c>
      <c r="W215" s="371" t="str">
        <f t="shared" si="65"/>
        <v/>
      </c>
      <c r="Y215" s="371" t="str">
        <f t="shared" si="66"/>
        <v/>
      </c>
      <c r="AA215" s="371" t="str">
        <f t="shared" si="67"/>
        <v/>
      </c>
      <c r="AC215" s="371" t="str">
        <f t="shared" si="68"/>
        <v/>
      </c>
      <c r="AE215" s="371" t="str">
        <f t="shared" si="69"/>
        <v/>
      </c>
      <c r="AG215" s="371" t="str">
        <f t="shared" si="70"/>
        <v/>
      </c>
      <c r="AI215" s="371" t="str">
        <f t="shared" si="71"/>
        <v/>
      </c>
      <c r="AK215" s="371" t="str">
        <f t="shared" si="72"/>
        <v/>
      </c>
      <c r="AM215" s="371" t="str">
        <f t="shared" si="73"/>
        <v/>
      </c>
      <c r="AO215" s="371" t="str">
        <f t="shared" si="74"/>
        <v/>
      </c>
      <c r="AQ215" s="371" t="str">
        <f t="shared" si="75"/>
        <v/>
      </c>
    </row>
    <row r="216" spans="5:43" x14ac:dyDescent="0.25">
      <c r="E216" s="371" t="str">
        <f t="shared" si="57"/>
        <v/>
      </c>
      <c r="G216" s="371" t="str">
        <f t="shared" si="57"/>
        <v/>
      </c>
      <c r="I216" s="371" t="str">
        <f t="shared" si="58"/>
        <v/>
      </c>
      <c r="K216" s="371" t="str">
        <f t="shared" si="59"/>
        <v/>
      </c>
      <c r="M216" s="371" t="str">
        <f t="shared" si="60"/>
        <v/>
      </c>
      <c r="O216" s="371" t="str">
        <f t="shared" si="61"/>
        <v/>
      </c>
      <c r="Q216" s="371" t="str">
        <f t="shared" si="62"/>
        <v/>
      </c>
      <c r="S216" s="371" t="str">
        <f t="shared" si="63"/>
        <v/>
      </c>
      <c r="U216" s="371" t="str">
        <f t="shared" si="64"/>
        <v/>
      </c>
      <c r="W216" s="371" t="str">
        <f t="shared" si="65"/>
        <v/>
      </c>
      <c r="Y216" s="371" t="str">
        <f t="shared" si="66"/>
        <v/>
      </c>
      <c r="AA216" s="371" t="str">
        <f t="shared" si="67"/>
        <v/>
      </c>
      <c r="AC216" s="371" t="str">
        <f t="shared" si="68"/>
        <v/>
      </c>
      <c r="AE216" s="371" t="str">
        <f t="shared" si="69"/>
        <v/>
      </c>
      <c r="AG216" s="371" t="str">
        <f t="shared" si="70"/>
        <v/>
      </c>
      <c r="AI216" s="371" t="str">
        <f t="shared" si="71"/>
        <v/>
      </c>
      <c r="AK216" s="371" t="str">
        <f t="shared" si="72"/>
        <v/>
      </c>
      <c r="AM216" s="371" t="str">
        <f t="shared" si="73"/>
        <v/>
      </c>
      <c r="AO216" s="371" t="str">
        <f t="shared" si="74"/>
        <v/>
      </c>
      <c r="AQ216" s="371" t="str">
        <f t="shared" si="75"/>
        <v/>
      </c>
    </row>
    <row r="217" spans="5:43" x14ac:dyDescent="0.25">
      <c r="E217" s="371" t="str">
        <f t="shared" si="57"/>
        <v/>
      </c>
      <c r="G217" s="371" t="str">
        <f t="shared" si="57"/>
        <v/>
      </c>
      <c r="I217" s="371" t="str">
        <f t="shared" si="58"/>
        <v/>
      </c>
      <c r="K217" s="371" t="str">
        <f t="shared" si="59"/>
        <v/>
      </c>
      <c r="M217" s="371" t="str">
        <f t="shared" si="60"/>
        <v/>
      </c>
      <c r="O217" s="371" t="str">
        <f t="shared" si="61"/>
        <v/>
      </c>
      <c r="Q217" s="371" t="str">
        <f t="shared" si="62"/>
        <v/>
      </c>
      <c r="S217" s="371" t="str">
        <f t="shared" si="63"/>
        <v/>
      </c>
      <c r="U217" s="371" t="str">
        <f t="shared" si="64"/>
        <v/>
      </c>
      <c r="W217" s="371" t="str">
        <f t="shared" si="65"/>
        <v/>
      </c>
      <c r="Y217" s="371" t="str">
        <f t="shared" si="66"/>
        <v/>
      </c>
      <c r="AA217" s="371" t="str">
        <f t="shared" si="67"/>
        <v/>
      </c>
      <c r="AC217" s="371" t="str">
        <f t="shared" si="68"/>
        <v/>
      </c>
      <c r="AE217" s="371" t="str">
        <f t="shared" si="69"/>
        <v/>
      </c>
      <c r="AG217" s="371" t="str">
        <f t="shared" si="70"/>
        <v/>
      </c>
      <c r="AI217" s="371" t="str">
        <f t="shared" si="71"/>
        <v/>
      </c>
      <c r="AK217" s="371" t="str">
        <f t="shared" si="72"/>
        <v/>
      </c>
      <c r="AM217" s="371" t="str">
        <f t="shared" si="73"/>
        <v/>
      </c>
      <c r="AO217" s="371" t="str">
        <f t="shared" si="74"/>
        <v/>
      </c>
      <c r="AQ217" s="371" t="str">
        <f t="shared" si="75"/>
        <v/>
      </c>
    </row>
    <row r="218" spans="5:43" x14ac:dyDescent="0.25">
      <c r="E218" s="371" t="str">
        <f t="shared" si="57"/>
        <v/>
      </c>
      <c r="G218" s="371" t="str">
        <f t="shared" si="57"/>
        <v/>
      </c>
      <c r="I218" s="371" t="str">
        <f t="shared" si="58"/>
        <v/>
      </c>
      <c r="K218" s="371" t="str">
        <f t="shared" si="59"/>
        <v/>
      </c>
      <c r="M218" s="371" t="str">
        <f t="shared" si="60"/>
        <v/>
      </c>
      <c r="O218" s="371" t="str">
        <f t="shared" si="61"/>
        <v/>
      </c>
      <c r="Q218" s="371" t="str">
        <f t="shared" si="62"/>
        <v/>
      </c>
      <c r="S218" s="371" t="str">
        <f t="shared" si="63"/>
        <v/>
      </c>
      <c r="U218" s="371" t="str">
        <f t="shared" si="64"/>
        <v/>
      </c>
      <c r="W218" s="371" t="str">
        <f t="shared" si="65"/>
        <v/>
      </c>
      <c r="Y218" s="371" t="str">
        <f t="shared" si="66"/>
        <v/>
      </c>
      <c r="AA218" s="371" t="str">
        <f t="shared" si="67"/>
        <v/>
      </c>
      <c r="AC218" s="371" t="str">
        <f t="shared" si="68"/>
        <v/>
      </c>
      <c r="AE218" s="371" t="str">
        <f t="shared" si="69"/>
        <v/>
      </c>
      <c r="AG218" s="371" t="str">
        <f t="shared" si="70"/>
        <v/>
      </c>
      <c r="AI218" s="371" t="str">
        <f t="shared" si="71"/>
        <v/>
      </c>
      <c r="AK218" s="371" t="str">
        <f t="shared" si="72"/>
        <v/>
      </c>
      <c r="AM218" s="371" t="str">
        <f t="shared" si="73"/>
        <v/>
      </c>
      <c r="AO218" s="371" t="str">
        <f t="shared" si="74"/>
        <v/>
      </c>
      <c r="AQ218" s="371" t="str">
        <f t="shared" si="75"/>
        <v/>
      </c>
    </row>
    <row r="219" spans="5:43" x14ac:dyDescent="0.25">
      <c r="E219" s="371" t="str">
        <f t="shared" si="57"/>
        <v/>
      </c>
      <c r="G219" s="371" t="str">
        <f t="shared" si="57"/>
        <v/>
      </c>
      <c r="I219" s="371" t="str">
        <f t="shared" si="58"/>
        <v/>
      </c>
      <c r="K219" s="371" t="str">
        <f t="shared" si="59"/>
        <v/>
      </c>
      <c r="M219" s="371" t="str">
        <f t="shared" si="60"/>
        <v/>
      </c>
      <c r="O219" s="371" t="str">
        <f t="shared" si="61"/>
        <v/>
      </c>
      <c r="Q219" s="371" t="str">
        <f t="shared" si="62"/>
        <v/>
      </c>
      <c r="S219" s="371" t="str">
        <f t="shared" si="63"/>
        <v/>
      </c>
      <c r="U219" s="371" t="str">
        <f t="shared" si="64"/>
        <v/>
      </c>
      <c r="W219" s="371" t="str">
        <f t="shared" si="65"/>
        <v/>
      </c>
      <c r="Y219" s="371" t="str">
        <f t="shared" si="66"/>
        <v/>
      </c>
      <c r="AA219" s="371" t="str">
        <f t="shared" si="67"/>
        <v/>
      </c>
      <c r="AC219" s="371" t="str">
        <f t="shared" si="68"/>
        <v/>
      </c>
      <c r="AE219" s="371" t="str">
        <f t="shared" si="69"/>
        <v/>
      </c>
      <c r="AG219" s="371" t="str">
        <f t="shared" si="70"/>
        <v/>
      </c>
      <c r="AI219" s="371" t="str">
        <f t="shared" si="71"/>
        <v/>
      </c>
      <c r="AK219" s="371" t="str">
        <f t="shared" si="72"/>
        <v/>
      </c>
      <c r="AM219" s="371" t="str">
        <f t="shared" si="73"/>
        <v/>
      </c>
      <c r="AO219" s="371" t="str">
        <f t="shared" si="74"/>
        <v/>
      </c>
      <c r="AQ219" s="371" t="str">
        <f t="shared" si="75"/>
        <v/>
      </c>
    </row>
    <row r="220" spans="5:43" x14ac:dyDescent="0.25">
      <c r="E220" s="371" t="str">
        <f t="shared" si="57"/>
        <v/>
      </c>
      <c r="G220" s="371" t="str">
        <f t="shared" si="57"/>
        <v/>
      </c>
      <c r="I220" s="371" t="str">
        <f t="shared" si="58"/>
        <v/>
      </c>
      <c r="K220" s="371" t="str">
        <f t="shared" si="59"/>
        <v/>
      </c>
      <c r="M220" s="371" t="str">
        <f t="shared" si="60"/>
        <v/>
      </c>
      <c r="O220" s="371" t="str">
        <f t="shared" si="61"/>
        <v/>
      </c>
      <c r="Q220" s="371" t="str">
        <f t="shared" si="62"/>
        <v/>
      </c>
      <c r="S220" s="371" t="str">
        <f t="shared" si="63"/>
        <v/>
      </c>
      <c r="U220" s="371" t="str">
        <f t="shared" si="64"/>
        <v/>
      </c>
      <c r="W220" s="371" t="str">
        <f t="shared" si="65"/>
        <v/>
      </c>
      <c r="Y220" s="371" t="str">
        <f t="shared" si="66"/>
        <v/>
      </c>
      <c r="AA220" s="371" t="str">
        <f t="shared" si="67"/>
        <v/>
      </c>
      <c r="AC220" s="371" t="str">
        <f t="shared" si="68"/>
        <v/>
      </c>
      <c r="AE220" s="371" t="str">
        <f t="shared" si="69"/>
        <v/>
      </c>
      <c r="AG220" s="371" t="str">
        <f t="shared" si="70"/>
        <v/>
      </c>
      <c r="AI220" s="371" t="str">
        <f t="shared" si="71"/>
        <v/>
      </c>
      <c r="AK220" s="371" t="str">
        <f t="shared" si="72"/>
        <v/>
      </c>
      <c r="AM220" s="371" t="str">
        <f t="shared" si="73"/>
        <v/>
      </c>
      <c r="AO220" s="371" t="str">
        <f t="shared" si="74"/>
        <v/>
      </c>
      <c r="AQ220" s="371" t="str">
        <f t="shared" si="75"/>
        <v/>
      </c>
    </row>
    <row r="221" spans="5:43" x14ac:dyDescent="0.25">
      <c r="E221" s="371" t="str">
        <f t="shared" si="57"/>
        <v/>
      </c>
      <c r="G221" s="371" t="str">
        <f t="shared" si="57"/>
        <v/>
      </c>
      <c r="I221" s="371" t="str">
        <f t="shared" si="58"/>
        <v/>
      </c>
      <c r="K221" s="371" t="str">
        <f t="shared" si="59"/>
        <v/>
      </c>
      <c r="M221" s="371" t="str">
        <f t="shared" si="60"/>
        <v/>
      </c>
      <c r="O221" s="371" t="str">
        <f t="shared" si="61"/>
        <v/>
      </c>
      <c r="Q221" s="371" t="str">
        <f t="shared" si="62"/>
        <v/>
      </c>
      <c r="S221" s="371" t="str">
        <f t="shared" si="63"/>
        <v/>
      </c>
      <c r="U221" s="371" t="str">
        <f t="shared" si="64"/>
        <v/>
      </c>
      <c r="W221" s="371" t="str">
        <f t="shared" si="65"/>
        <v/>
      </c>
      <c r="Y221" s="371" t="str">
        <f t="shared" si="66"/>
        <v/>
      </c>
      <c r="AA221" s="371" t="str">
        <f t="shared" si="67"/>
        <v/>
      </c>
      <c r="AC221" s="371" t="str">
        <f t="shared" si="68"/>
        <v/>
      </c>
      <c r="AE221" s="371" t="str">
        <f t="shared" si="69"/>
        <v/>
      </c>
      <c r="AG221" s="371" t="str">
        <f t="shared" si="70"/>
        <v/>
      </c>
      <c r="AI221" s="371" t="str">
        <f t="shared" si="71"/>
        <v/>
      </c>
      <c r="AK221" s="371" t="str">
        <f t="shared" si="72"/>
        <v/>
      </c>
      <c r="AM221" s="371" t="str">
        <f t="shared" si="73"/>
        <v/>
      </c>
      <c r="AO221" s="371" t="str">
        <f t="shared" si="74"/>
        <v/>
      </c>
      <c r="AQ221" s="371" t="str">
        <f t="shared" si="75"/>
        <v/>
      </c>
    </row>
    <row r="222" spans="5:43" x14ac:dyDescent="0.25">
      <c r="E222" s="371" t="str">
        <f t="shared" si="57"/>
        <v/>
      </c>
      <c r="G222" s="371" t="str">
        <f t="shared" si="57"/>
        <v/>
      </c>
      <c r="I222" s="371" t="str">
        <f t="shared" si="58"/>
        <v/>
      </c>
      <c r="K222" s="371" t="str">
        <f t="shared" si="59"/>
        <v/>
      </c>
      <c r="M222" s="371" t="str">
        <f t="shared" si="60"/>
        <v/>
      </c>
      <c r="O222" s="371" t="str">
        <f t="shared" si="61"/>
        <v/>
      </c>
      <c r="Q222" s="371" t="str">
        <f t="shared" si="62"/>
        <v/>
      </c>
      <c r="S222" s="371" t="str">
        <f t="shared" si="63"/>
        <v/>
      </c>
      <c r="U222" s="371" t="str">
        <f t="shared" si="64"/>
        <v/>
      </c>
      <c r="W222" s="371" t="str">
        <f t="shared" si="65"/>
        <v/>
      </c>
      <c r="Y222" s="371" t="str">
        <f t="shared" si="66"/>
        <v/>
      </c>
      <c r="AA222" s="371" t="str">
        <f t="shared" si="67"/>
        <v/>
      </c>
      <c r="AC222" s="371" t="str">
        <f t="shared" si="68"/>
        <v/>
      </c>
      <c r="AE222" s="371" t="str">
        <f t="shared" si="69"/>
        <v/>
      </c>
      <c r="AG222" s="371" t="str">
        <f t="shared" si="70"/>
        <v/>
      </c>
      <c r="AI222" s="371" t="str">
        <f t="shared" si="71"/>
        <v/>
      </c>
      <c r="AK222" s="371" t="str">
        <f t="shared" si="72"/>
        <v/>
      </c>
      <c r="AM222" s="371" t="str">
        <f t="shared" si="73"/>
        <v/>
      </c>
      <c r="AO222" s="371" t="str">
        <f t="shared" si="74"/>
        <v/>
      </c>
      <c r="AQ222" s="371" t="str">
        <f t="shared" si="75"/>
        <v/>
      </c>
    </row>
    <row r="223" spans="5:43" x14ac:dyDescent="0.25">
      <c r="E223" s="371" t="str">
        <f t="shared" si="57"/>
        <v/>
      </c>
      <c r="G223" s="371" t="str">
        <f t="shared" si="57"/>
        <v/>
      </c>
      <c r="I223" s="371" t="str">
        <f t="shared" si="58"/>
        <v/>
      </c>
      <c r="K223" s="371" t="str">
        <f t="shared" si="59"/>
        <v/>
      </c>
      <c r="M223" s="371" t="str">
        <f t="shared" si="60"/>
        <v/>
      </c>
      <c r="O223" s="371" t="str">
        <f t="shared" si="61"/>
        <v/>
      </c>
      <c r="Q223" s="371" t="str">
        <f t="shared" si="62"/>
        <v/>
      </c>
      <c r="S223" s="371" t="str">
        <f t="shared" si="63"/>
        <v/>
      </c>
      <c r="U223" s="371" t="str">
        <f t="shared" si="64"/>
        <v/>
      </c>
      <c r="W223" s="371" t="str">
        <f t="shared" si="65"/>
        <v/>
      </c>
      <c r="Y223" s="371" t="str">
        <f t="shared" si="66"/>
        <v/>
      </c>
      <c r="AA223" s="371" t="str">
        <f t="shared" si="67"/>
        <v/>
      </c>
      <c r="AC223" s="371" t="str">
        <f t="shared" si="68"/>
        <v/>
      </c>
      <c r="AE223" s="371" t="str">
        <f t="shared" si="69"/>
        <v/>
      </c>
      <c r="AG223" s="371" t="str">
        <f t="shared" si="70"/>
        <v/>
      </c>
      <c r="AI223" s="371" t="str">
        <f t="shared" si="71"/>
        <v/>
      </c>
      <c r="AK223" s="371" t="str">
        <f t="shared" si="72"/>
        <v/>
      </c>
      <c r="AM223" s="371" t="str">
        <f t="shared" si="73"/>
        <v/>
      </c>
      <c r="AO223" s="371" t="str">
        <f t="shared" si="74"/>
        <v/>
      </c>
      <c r="AQ223" s="371" t="str">
        <f t="shared" si="75"/>
        <v/>
      </c>
    </row>
    <row r="224" spans="5:43" x14ac:dyDescent="0.25">
      <c r="E224" s="371" t="str">
        <f t="shared" si="57"/>
        <v/>
      </c>
      <c r="G224" s="371" t="str">
        <f t="shared" si="57"/>
        <v/>
      </c>
      <c r="I224" s="371" t="str">
        <f t="shared" si="58"/>
        <v/>
      </c>
      <c r="K224" s="371" t="str">
        <f t="shared" si="59"/>
        <v/>
      </c>
      <c r="M224" s="371" t="str">
        <f t="shared" si="60"/>
        <v/>
      </c>
      <c r="O224" s="371" t="str">
        <f t="shared" si="61"/>
        <v/>
      </c>
      <c r="Q224" s="371" t="str">
        <f t="shared" si="62"/>
        <v/>
      </c>
      <c r="S224" s="371" t="str">
        <f t="shared" si="63"/>
        <v/>
      </c>
      <c r="U224" s="371" t="str">
        <f t="shared" si="64"/>
        <v/>
      </c>
      <c r="W224" s="371" t="str">
        <f t="shared" si="65"/>
        <v/>
      </c>
      <c r="Y224" s="371" t="str">
        <f t="shared" si="66"/>
        <v/>
      </c>
      <c r="AA224" s="371" t="str">
        <f t="shared" si="67"/>
        <v/>
      </c>
      <c r="AC224" s="371" t="str">
        <f t="shared" si="68"/>
        <v/>
      </c>
      <c r="AE224" s="371" t="str">
        <f t="shared" si="69"/>
        <v/>
      </c>
      <c r="AG224" s="371" t="str">
        <f t="shared" si="70"/>
        <v/>
      </c>
      <c r="AI224" s="371" t="str">
        <f t="shared" si="71"/>
        <v/>
      </c>
      <c r="AK224" s="371" t="str">
        <f t="shared" si="72"/>
        <v/>
      </c>
      <c r="AM224" s="371" t="str">
        <f t="shared" si="73"/>
        <v/>
      </c>
      <c r="AO224" s="371" t="str">
        <f t="shared" si="74"/>
        <v/>
      </c>
      <c r="AQ224" s="371" t="str">
        <f t="shared" si="75"/>
        <v/>
      </c>
    </row>
    <row r="225" spans="5:43" x14ac:dyDescent="0.25">
      <c r="E225" s="371" t="str">
        <f t="shared" si="57"/>
        <v/>
      </c>
      <c r="G225" s="371" t="str">
        <f t="shared" si="57"/>
        <v/>
      </c>
      <c r="I225" s="371" t="str">
        <f t="shared" si="58"/>
        <v/>
      </c>
      <c r="K225" s="371" t="str">
        <f t="shared" si="59"/>
        <v/>
      </c>
      <c r="M225" s="371" t="str">
        <f t="shared" si="60"/>
        <v/>
      </c>
      <c r="O225" s="371" t="str">
        <f t="shared" si="61"/>
        <v/>
      </c>
      <c r="Q225" s="371" t="str">
        <f t="shared" si="62"/>
        <v/>
      </c>
      <c r="S225" s="371" t="str">
        <f t="shared" si="63"/>
        <v/>
      </c>
      <c r="U225" s="371" t="str">
        <f t="shared" si="64"/>
        <v/>
      </c>
      <c r="W225" s="371" t="str">
        <f t="shared" si="65"/>
        <v/>
      </c>
      <c r="Y225" s="371" t="str">
        <f t="shared" si="66"/>
        <v/>
      </c>
      <c r="AA225" s="371" t="str">
        <f t="shared" si="67"/>
        <v/>
      </c>
      <c r="AC225" s="371" t="str">
        <f t="shared" si="68"/>
        <v/>
      </c>
      <c r="AE225" s="371" t="str">
        <f t="shared" si="69"/>
        <v/>
      </c>
      <c r="AG225" s="371" t="str">
        <f t="shared" si="70"/>
        <v/>
      </c>
      <c r="AI225" s="371" t="str">
        <f t="shared" si="71"/>
        <v/>
      </c>
      <c r="AK225" s="371" t="str">
        <f t="shared" si="72"/>
        <v/>
      </c>
      <c r="AM225" s="371" t="str">
        <f t="shared" si="73"/>
        <v/>
      </c>
      <c r="AO225" s="371" t="str">
        <f t="shared" si="74"/>
        <v/>
      </c>
      <c r="AQ225" s="371" t="str">
        <f t="shared" si="75"/>
        <v/>
      </c>
    </row>
    <row r="226" spans="5:43" x14ac:dyDescent="0.25">
      <c r="E226" s="371" t="str">
        <f t="shared" si="57"/>
        <v/>
      </c>
      <c r="G226" s="371" t="str">
        <f t="shared" si="57"/>
        <v/>
      </c>
      <c r="I226" s="371" t="str">
        <f t="shared" si="58"/>
        <v/>
      </c>
      <c r="K226" s="371" t="str">
        <f t="shared" si="59"/>
        <v/>
      </c>
      <c r="M226" s="371" t="str">
        <f t="shared" si="60"/>
        <v/>
      </c>
      <c r="O226" s="371" t="str">
        <f t="shared" si="61"/>
        <v/>
      </c>
      <c r="Q226" s="371" t="str">
        <f t="shared" si="62"/>
        <v/>
      </c>
      <c r="S226" s="371" t="str">
        <f t="shared" si="63"/>
        <v/>
      </c>
      <c r="U226" s="371" t="str">
        <f t="shared" si="64"/>
        <v/>
      </c>
      <c r="W226" s="371" t="str">
        <f t="shared" si="65"/>
        <v/>
      </c>
      <c r="Y226" s="371" t="str">
        <f t="shared" si="66"/>
        <v/>
      </c>
      <c r="AA226" s="371" t="str">
        <f t="shared" si="67"/>
        <v/>
      </c>
      <c r="AC226" s="371" t="str">
        <f t="shared" si="68"/>
        <v/>
      </c>
      <c r="AE226" s="371" t="str">
        <f t="shared" si="69"/>
        <v/>
      </c>
      <c r="AG226" s="371" t="str">
        <f t="shared" si="70"/>
        <v/>
      </c>
      <c r="AI226" s="371" t="str">
        <f t="shared" si="71"/>
        <v/>
      </c>
      <c r="AK226" s="371" t="str">
        <f t="shared" si="72"/>
        <v/>
      </c>
      <c r="AM226" s="371" t="str">
        <f t="shared" si="73"/>
        <v/>
      </c>
      <c r="AO226" s="371" t="str">
        <f t="shared" si="74"/>
        <v/>
      </c>
      <c r="AQ226" s="371" t="str">
        <f t="shared" si="75"/>
        <v/>
      </c>
    </row>
    <row r="227" spans="5:43" x14ac:dyDescent="0.25">
      <c r="E227" s="371" t="str">
        <f t="shared" si="57"/>
        <v/>
      </c>
      <c r="G227" s="371" t="str">
        <f t="shared" si="57"/>
        <v/>
      </c>
      <c r="I227" s="371" t="str">
        <f t="shared" si="58"/>
        <v/>
      </c>
      <c r="K227" s="371" t="str">
        <f t="shared" si="59"/>
        <v/>
      </c>
      <c r="M227" s="371" t="str">
        <f t="shared" si="60"/>
        <v/>
      </c>
      <c r="O227" s="371" t="str">
        <f t="shared" si="61"/>
        <v/>
      </c>
      <c r="Q227" s="371" t="str">
        <f t="shared" si="62"/>
        <v/>
      </c>
      <c r="S227" s="371" t="str">
        <f t="shared" si="63"/>
        <v/>
      </c>
      <c r="U227" s="371" t="str">
        <f t="shared" si="64"/>
        <v/>
      </c>
      <c r="W227" s="371" t="str">
        <f t="shared" si="65"/>
        <v/>
      </c>
      <c r="Y227" s="371" t="str">
        <f t="shared" si="66"/>
        <v/>
      </c>
      <c r="AA227" s="371" t="str">
        <f t="shared" si="67"/>
        <v/>
      </c>
      <c r="AC227" s="371" t="str">
        <f t="shared" si="68"/>
        <v/>
      </c>
      <c r="AE227" s="371" t="str">
        <f t="shared" si="69"/>
        <v/>
      </c>
      <c r="AG227" s="371" t="str">
        <f t="shared" si="70"/>
        <v/>
      </c>
      <c r="AI227" s="371" t="str">
        <f t="shared" si="71"/>
        <v/>
      </c>
      <c r="AK227" s="371" t="str">
        <f t="shared" si="72"/>
        <v/>
      </c>
      <c r="AM227" s="371" t="str">
        <f t="shared" si="73"/>
        <v/>
      </c>
      <c r="AO227" s="371" t="str">
        <f t="shared" si="74"/>
        <v/>
      </c>
      <c r="AQ227" s="371" t="str">
        <f t="shared" si="75"/>
        <v/>
      </c>
    </row>
    <row r="228" spans="5:43" x14ac:dyDescent="0.25">
      <c r="E228" s="371" t="str">
        <f t="shared" si="57"/>
        <v/>
      </c>
      <c r="G228" s="371" t="str">
        <f t="shared" si="57"/>
        <v/>
      </c>
      <c r="I228" s="371" t="str">
        <f t="shared" si="58"/>
        <v/>
      </c>
      <c r="K228" s="371" t="str">
        <f t="shared" si="59"/>
        <v/>
      </c>
      <c r="M228" s="371" t="str">
        <f t="shared" si="60"/>
        <v/>
      </c>
      <c r="O228" s="371" t="str">
        <f t="shared" si="61"/>
        <v/>
      </c>
      <c r="Q228" s="371" t="str">
        <f t="shared" si="62"/>
        <v/>
      </c>
      <c r="S228" s="371" t="str">
        <f t="shared" si="63"/>
        <v/>
      </c>
      <c r="U228" s="371" t="str">
        <f t="shared" si="64"/>
        <v/>
      </c>
      <c r="W228" s="371" t="str">
        <f t="shared" si="65"/>
        <v/>
      </c>
      <c r="Y228" s="371" t="str">
        <f t="shared" si="66"/>
        <v/>
      </c>
      <c r="AA228" s="371" t="str">
        <f t="shared" si="67"/>
        <v/>
      </c>
      <c r="AC228" s="371" t="str">
        <f t="shared" si="68"/>
        <v/>
      </c>
      <c r="AE228" s="371" t="str">
        <f t="shared" si="69"/>
        <v/>
      </c>
      <c r="AG228" s="371" t="str">
        <f t="shared" si="70"/>
        <v/>
      </c>
      <c r="AI228" s="371" t="str">
        <f t="shared" si="71"/>
        <v/>
      </c>
      <c r="AK228" s="371" t="str">
        <f t="shared" si="72"/>
        <v/>
      </c>
      <c r="AM228" s="371" t="str">
        <f t="shared" si="73"/>
        <v/>
      </c>
      <c r="AO228" s="371" t="str">
        <f t="shared" si="74"/>
        <v/>
      </c>
      <c r="AQ228" s="371" t="str">
        <f t="shared" si="75"/>
        <v/>
      </c>
    </row>
    <row r="229" spans="5:43" x14ac:dyDescent="0.25">
      <c r="E229" s="371" t="str">
        <f t="shared" si="57"/>
        <v/>
      </c>
      <c r="G229" s="371" t="str">
        <f t="shared" si="57"/>
        <v/>
      </c>
      <c r="I229" s="371" t="str">
        <f t="shared" si="58"/>
        <v/>
      </c>
      <c r="K229" s="371" t="str">
        <f t="shared" si="59"/>
        <v/>
      </c>
      <c r="M229" s="371" t="str">
        <f t="shared" si="60"/>
        <v/>
      </c>
      <c r="O229" s="371" t="str">
        <f t="shared" si="61"/>
        <v/>
      </c>
      <c r="Q229" s="371" t="str">
        <f t="shared" si="62"/>
        <v/>
      </c>
      <c r="S229" s="371" t="str">
        <f t="shared" si="63"/>
        <v/>
      </c>
      <c r="U229" s="371" t="str">
        <f t="shared" si="64"/>
        <v/>
      </c>
      <c r="W229" s="371" t="str">
        <f t="shared" si="65"/>
        <v/>
      </c>
      <c r="Y229" s="371" t="str">
        <f t="shared" si="66"/>
        <v/>
      </c>
      <c r="AA229" s="371" t="str">
        <f t="shared" si="67"/>
        <v/>
      </c>
      <c r="AC229" s="371" t="str">
        <f t="shared" si="68"/>
        <v/>
      </c>
      <c r="AE229" s="371" t="str">
        <f t="shared" si="69"/>
        <v/>
      </c>
      <c r="AG229" s="371" t="str">
        <f t="shared" si="70"/>
        <v/>
      </c>
      <c r="AI229" s="371" t="str">
        <f t="shared" si="71"/>
        <v/>
      </c>
      <c r="AK229" s="371" t="str">
        <f t="shared" si="72"/>
        <v/>
      </c>
      <c r="AM229" s="371" t="str">
        <f t="shared" si="73"/>
        <v/>
      </c>
      <c r="AO229" s="371" t="str">
        <f t="shared" si="74"/>
        <v/>
      </c>
      <c r="AQ229" s="371" t="str">
        <f t="shared" si="75"/>
        <v/>
      </c>
    </row>
    <row r="230" spans="5:43" x14ac:dyDescent="0.25">
      <c r="E230" s="371" t="str">
        <f t="shared" si="57"/>
        <v/>
      </c>
      <c r="G230" s="371" t="str">
        <f t="shared" si="57"/>
        <v/>
      </c>
      <c r="I230" s="371" t="str">
        <f t="shared" si="58"/>
        <v/>
      </c>
      <c r="K230" s="371" t="str">
        <f t="shared" si="59"/>
        <v/>
      </c>
      <c r="M230" s="371" t="str">
        <f t="shared" si="60"/>
        <v/>
      </c>
      <c r="O230" s="371" t="str">
        <f t="shared" si="61"/>
        <v/>
      </c>
      <c r="Q230" s="371" t="str">
        <f t="shared" si="62"/>
        <v/>
      </c>
      <c r="S230" s="371" t="str">
        <f t="shared" si="63"/>
        <v/>
      </c>
      <c r="U230" s="371" t="str">
        <f t="shared" si="64"/>
        <v/>
      </c>
      <c r="W230" s="371" t="str">
        <f t="shared" si="65"/>
        <v/>
      </c>
      <c r="Y230" s="371" t="str">
        <f t="shared" si="66"/>
        <v/>
      </c>
      <c r="AA230" s="371" t="str">
        <f t="shared" si="67"/>
        <v/>
      </c>
      <c r="AC230" s="371" t="str">
        <f t="shared" si="68"/>
        <v/>
      </c>
      <c r="AE230" s="371" t="str">
        <f t="shared" si="69"/>
        <v/>
      </c>
      <c r="AG230" s="371" t="str">
        <f t="shared" si="70"/>
        <v/>
      </c>
      <c r="AI230" s="371" t="str">
        <f t="shared" si="71"/>
        <v/>
      </c>
      <c r="AK230" s="371" t="str">
        <f t="shared" si="72"/>
        <v/>
      </c>
      <c r="AM230" s="371" t="str">
        <f t="shared" si="73"/>
        <v/>
      </c>
      <c r="AO230" s="371" t="str">
        <f t="shared" si="74"/>
        <v/>
      </c>
      <c r="AQ230" s="371" t="str">
        <f t="shared" si="75"/>
        <v/>
      </c>
    </row>
    <row r="231" spans="5:43" x14ac:dyDescent="0.25">
      <c r="E231" s="371" t="str">
        <f t="shared" si="57"/>
        <v/>
      </c>
      <c r="G231" s="371" t="str">
        <f t="shared" si="57"/>
        <v/>
      </c>
      <c r="I231" s="371" t="str">
        <f t="shared" si="58"/>
        <v/>
      </c>
      <c r="K231" s="371" t="str">
        <f t="shared" si="59"/>
        <v/>
      </c>
      <c r="M231" s="371" t="str">
        <f t="shared" si="60"/>
        <v/>
      </c>
      <c r="O231" s="371" t="str">
        <f t="shared" si="61"/>
        <v/>
      </c>
      <c r="Q231" s="371" t="str">
        <f t="shared" si="62"/>
        <v/>
      </c>
      <c r="S231" s="371" t="str">
        <f t="shared" si="63"/>
        <v/>
      </c>
      <c r="U231" s="371" t="str">
        <f t="shared" si="64"/>
        <v/>
      </c>
      <c r="W231" s="371" t="str">
        <f t="shared" si="65"/>
        <v/>
      </c>
      <c r="Y231" s="371" t="str">
        <f t="shared" si="66"/>
        <v/>
      </c>
      <c r="AA231" s="371" t="str">
        <f t="shared" si="67"/>
        <v/>
      </c>
      <c r="AC231" s="371" t="str">
        <f t="shared" si="68"/>
        <v/>
      </c>
      <c r="AE231" s="371" t="str">
        <f t="shared" si="69"/>
        <v/>
      </c>
      <c r="AG231" s="371" t="str">
        <f t="shared" si="70"/>
        <v/>
      </c>
      <c r="AI231" s="371" t="str">
        <f t="shared" si="71"/>
        <v/>
      </c>
      <c r="AK231" s="371" t="str">
        <f t="shared" si="72"/>
        <v/>
      </c>
      <c r="AM231" s="371" t="str">
        <f t="shared" si="73"/>
        <v/>
      </c>
      <c r="AO231" s="371" t="str">
        <f t="shared" si="74"/>
        <v/>
      </c>
      <c r="AQ231" s="371" t="str">
        <f t="shared" si="75"/>
        <v/>
      </c>
    </row>
    <row r="232" spans="5:43" x14ac:dyDescent="0.25">
      <c r="E232" s="371" t="str">
        <f t="shared" si="57"/>
        <v/>
      </c>
      <c r="G232" s="371" t="str">
        <f t="shared" si="57"/>
        <v/>
      </c>
      <c r="I232" s="371" t="str">
        <f t="shared" si="58"/>
        <v/>
      </c>
      <c r="K232" s="371" t="str">
        <f t="shared" si="59"/>
        <v/>
      </c>
      <c r="M232" s="371" t="str">
        <f t="shared" si="60"/>
        <v/>
      </c>
      <c r="O232" s="371" t="str">
        <f t="shared" si="61"/>
        <v/>
      </c>
      <c r="Q232" s="371" t="str">
        <f t="shared" si="62"/>
        <v/>
      </c>
      <c r="S232" s="371" t="str">
        <f t="shared" si="63"/>
        <v/>
      </c>
      <c r="U232" s="371" t="str">
        <f t="shared" si="64"/>
        <v/>
      </c>
      <c r="W232" s="371" t="str">
        <f t="shared" si="65"/>
        <v/>
      </c>
      <c r="Y232" s="371" t="str">
        <f t="shared" si="66"/>
        <v/>
      </c>
      <c r="AA232" s="371" t="str">
        <f t="shared" si="67"/>
        <v/>
      </c>
      <c r="AC232" s="371" t="str">
        <f t="shared" si="68"/>
        <v/>
      </c>
      <c r="AE232" s="371" t="str">
        <f t="shared" si="69"/>
        <v/>
      </c>
      <c r="AG232" s="371" t="str">
        <f t="shared" si="70"/>
        <v/>
      </c>
      <c r="AI232" s="371" t="str">
        <f t="shared" si="71"/>
        <v/>
      </c>
      <c r="AK232" s="371" t="str">
        <f t="shared" si="72"/>
        <v/>
      </c>
      <c r="AM232" s="371" t="str">
        <f t="shared" si="73"/>
        <v/>
      </c>
      <c r="AO232" s="371" t="str">
        <f t="shared" si="74"/>
        <v/>
      </c>
      <c r="AQ232" s="371" t="str">
        <f t="shared" si="75"/>
        <v/>
      </c>
    </row>
    <row r="233" spans="5:43" x14ac:dyDescent="0.25">
      <c r="E233" s="371" t="str">
        <f t="shared" si="57"/>
        <v/>
      </c>
      <c r="G233" s="371" t="str">
        <f t="shared" si="57"/>
        <v/>
      </c>
      <c r="I233" s="371" t="str">
        <f t="shared" si="58"/>
        <v/>
      </c>
      <c r="K233" s="371" t="str">
        <f t="shared" si="59"/>
        <v/>
      </c>
      <c r="M233" s="371" t="str">
        <f t="shared" si="60"/>
        <v/>
      </c>
      <c r="O233" s="371" t="str">
        <f t="shared" si="61"/>
        <v/>
      </c>
      <c r="Q233" s="371" t="str">
        <f t="shared" si="62"/>
        <v/>
      </c>
      <c r="S233" s="371" t="str">
        <f t="shared" si="63"/>
        <v/>
      </c>
      <c r="U233" s="371" t="str">
        <f t="shared" si="64"/>
        <v/>
      </c>
      <c r="W233" s="371" t="str">
        <f t="shared" si="65"/>
        <v/>
      </c>
      <c r="Y233" s="371" t="str">
        <f t="shared" si="66"/>
        <v/>
      </c>
      <c r="AA233" s="371" t="str">
        <f t="shared" si="67"/>
        <v/>
      </c>
      <c r="AC233" s="371" t="str">
        <f t="shared" si="68"/>
        <v/>
      </c>
      <c r="AE233" s="371" t="str">
        <f t="shared" si="69"/>
        <v/>
      </c>
      <c r="AG233" s="371" t="str">
        <f t="shared" si="70"/>
        <v/>
      </c>
      <c r="AI233" s="371" t="str">
        <f t="shared" si="71"/>
        <v/>
      </c>
      <c r="AK233" s="371" t="str">
        <f t="shared" si="72"/>
        <v/>
      </c>
      <c r="AM233" s="371" t="str">
        <f t="shared" si="73"/>
        <v/>
      </c>
      <c r="AO233" s="371" t="str">
        <f t="shared" si="74"/>
        <v/>
      </c>
      <c r="AQ233" s="371" t="str">
        <f t="shared" si="75"/>
        <v/>
      </c>
    </row>
    <row r="234" spans="5:43" x14ac:dyDescent="0.25">
      <c r="E234" s="371" t="str">
        <f t="shared" si="57"/>
        <v/>
      </c>
      <c r="G234" s="371" t="str">
        <f t="shared" si="57"/>
        <v/>
      </c>
      <c r="I234" s="371" t="str">
        <f t="shared" si="58"/>
        <v/>
      </c>
      <c r="K234" s="371" t="str">
        <f t="shared" si="59"/>
        <v/>
      </c>
      <c r="M234" s="371" t="str">
        <f t="shared" si="60"/>
        <v/>
      </c>
      <c r="O234" s="371" t="str">
        <f t="shared" si="61"/>
        <v/>
      </c>
      <c r="Q234" s="371" t="str">
        <f t="shared" si="62"/>
        <v/>
      </c>
      <c r="S234" s="371" t="str">
        <f t="shared" si="63"/>
        <v/>
      </c>
      <c r="U234" s="371" t="str">
        <f t="shared" si="64"/>
        <v/>
      </c>
      <c r="W234" s="371" t="str">
        <f t="shared" si="65"/>
        <v/>
      </c>
      <c r="Y234" s="371" t="str">
        <f t="shared" si="66"/>
        <v/>
      </c>
      <c r="AA234" s="371" t="str">
        <f t="shared" si="67"/>
        <v/>
      </c>
      <c r="AC234" s="371" t="str">
        <f t="shared" si="68"/>
        <v/>
      </c>
      <c r="AE234" s="371" t="str">
        <f t="shared" si="69"/>
        <v/>
      </c>
      <c r="AG234" s="371" t="str">
        <f t="shared" si="70"/>
        <v/>
      </c>
      <c r="AI234" s="371" t="str">
        <f t="shared" si="71"/>
        <v/>
      </c>
      <c r="AK234" s="371" t="str">
        <f t="shared" si="72"/>
        <v/>
      </c>
      <c r="AM234" s="371" t="str">
        <f t="shared" si="73"/>
        <v/>
      </c>
      <c r="AO234" s="371" t="str">
        <f t="shared" si="74"/>
        <v/>
      </c>
      <c r="AQ234" s="371" t="str">
        <f t="shared" si="75"/>
        <v/>
      </c>
    </row>
    <row r="235" spans="5:43" x14ac:dyDescent="0.25">
      <c r="E235" s="371" t="str">
        <f t="shared" si="57"/>
        <v/>
      </c>
      <c r="G235" s="371" t="str">
        <f t="shared" si="57"/>
        <v/>
      </c>
      <c r="I235" s="371" t="str">
        <f t="shared" si="58"/>
        <v/>
      </c>
      <c r="K235" s="371" t="str">
        <f t="shared" si="59"/>
        <v/>
      </c>
      <c r="M235" s="371" t="str">
        <f t="shared" si="60"/>
        <v/>
      </c>
      <c r="O235" s="371" t="str">
        <f t="shared" si="61"/>
        <v/>
      </c>
      <c r="Q235" s="371" t="str">
        <f t="shared" si="62"/>
        <v/>
      </c>
      <c r="S235" s="371" t="str">
        <f t="shared" si="63"/>
        <v/>
      </c>
      <c r="U235" s="371" t="str">
        <f t="shared" si="64"/>
        <v/>
      </c>
      <c r="W235" s="371" t="str">
        <f t="shared" si="65"/>
        <v/>
      </c>
      <c r="Y235" s="371" t="str">
        <f t="shared" si="66"/>
        <v/>
      </c>
      <c r="AA235" s="371" t="str">
        <f t="shared" si="67"/>
        <v/>
      </c>
      <c r="AC235" s="371" t="str">
        <f t="shared" si="68"/>
        <v/>
      </c>
      <c r="AE235" s="371" t="str">
        <f t="shared" si="69"/>
        <v/>
      </c>
      <c r="AG235" s="371" t="str">
        <f t="shared" si="70"/>
        <v/>
      </c>
      <c r="AI235" s="371" t="str">
        <f t="shared" si="71"/>
        <v/>
      </c>
      <c r="AK235" s="371" t="str">
        <f t="shared" si="72"/>
        <v/>
      </c>
      <c r="AM235" s="371" t="str">
        <f t="shared" si="73"/>
        <v/>
      </c>
      <c r="AO235" s="371" t="str">
        <f t="shared" si="74"/>
        <v/>
      </c>
      <c r="AQ235" s="371" t="str">
        <f t="shared" si="75"/>
        <v/>
      </c>
    </row>
    <row r="236" spans="5:43" x14ac:dyDescent="0.25">
      <c r="E236" s="371" t="str">
        <f t="shared" si="57"/>
        <v/>
      </c>
      <c r="G236" s="371" t="str">
        <f t="shared" si="57"/>
        <v/>
      </c>
      <c r="I236" s="371" t="str">
        <f t="shared" si="58"/>
        <v/>
      </c>
      <c r="K236" s="371" t="str">
        <f t="shared" si="59"/>
        <v/>
      </c>
      <c r="M236" s="371" t="str">
        <f t="shared" si="60"/>
        <v/>
      </c>
      <c r="O236" s="371" t="str">
        <f t="shared" si="61"/>
        <v/>
      </c>
      <c r="Q236" s="371" t="str">
        <f t="shared" si="62"/>
        <v/>
      </c>
      <c r="S236" s="371" t="str">
        <f t="shared" si="63"/>
        <v/>
      </c>
      <c r="U236" s="371" t="str">
        <f t="shared" si="64"/>
        <v/>
      </c>
      <c r="W236" s="371" t="str">
        <f t="shared" si="65"/>
        <v/>
      </c>
      <c r="Y236" s="371" t="str">
        <f t="shared" si="66"/>
        <v/>
      </c>
      <c r="AA236" s="371" t="str">
        <f t="shared" si="67"/>
        <v/>
      </c>
      <c r="AC236" s="371" t="str">
        <f t="shared" si="68"/>
        <v/>
      </c>
      <c r="AE236" s="371" t="str">
        <f t="shared" si="69"/>
        <v/>
      </c>
      <c r="AG236" s="371" t="str">
        <f t="shared" si="70"/>
        <v/>
      </c>
      <c r="AI236" s="371" t="str">
        <f t="shared" si="71"/>
        <v/>
      </c>
      <c r="AK236" s="371" t="str">
        <f t="shared" si="72"/>
        <v/>
      </c>
      <c r="AM236" s="371" t="str">
        <f t="shared" si="73"/>
        <v/>
      </c>
      <c r="AO236" s="371" t="str">
        <f t="shared" si="74"/>
        <v/>
      </c>
      <c r="AQ236" s="371" t="str">
        <f t="shared" si="75"/>
        <v/>
      </c>
    </row>
    <row r="237" spans="5:43" x14ac:dyDescent="0.25">
      <c r="E237" s="371" t="str">
        <f t="shared" si="57"/>
        <v/>
      </c>
      <c r="G237" s="371" t="str">
        <f t="shared" si="57"/>
        <v/>
      </c>
      <c r="I237" s="371" t="str">
        <f t="shared" si="58"/>
        <v/>
      </c>
      <c r="K237" s="371" t="str">
        <f t="shared" si="59"/>
        <v/>
      </c>
      <c r="M237" s="371" t="str">
        <f t="shared" si="60"/>
        <v/>
      </c>
      <c r="O237" s="371" t="str">
        <f t="shared" si="61"/>
        <v/>
      </c>
      <c r="Q237" s="371" t="str">
        <f t="shared" si="62"/>
        <v/>
      </c>
      <c r="S237" s="371" t="str">
        <f t="shared" si="63"/>
        <v/>
      </c>
      <c r="U237" s="371" t="str">
        <f t="shared" si="64"/>
        <v/>
      </c>
      <c r="W237" s="371" t="str">
        <f t="shared" si="65"/>
        <v/>
      </c>
      <c r="Y237" s="371" t="str">
        <f t="shared" si="66"/>
        <v/>
      </c>
      <c r="AA237" s="371" t="str">
        <f t="shared" si="67"/>
        <v/>
      </c>
      <c r="AC237" s="371" t="str">
        <f t="shared" si="68"/>
        <v/>
      </c>
      <c r="AE237" s="371" t="str">
        <f t="shared" si="69"/>
        <v/>
      </c>
      <c r="AG237" s="371" t="str">
        <f t="shared" si="70"/>
        <v/>
      </c>
      <c r="AI237" s="371" t="str">
        <f t="shared" si="71"/>
        <v/>
      </c>
      <c r="AK237" s="371" t="str">
        <f t="shared" si="72"/>
        <v/>
      </c>
      <c r="AM237" s="371" t="str">
        <f t="shared" si="73"/>
        <v/>
      </c>
      <c r="AO237" s="371" t="str">
        <f t="shared" si="74"/>
        <v/>
      </c>
      <c r="AQ237" s="371" t="str">
        <f t="shared" si="75"/>
        <v/>
      </c>
    </row>
    <row r="238" spans="5:43" x14ac:dyDescent="0.25">
      <c r="E238" s="371" t="str">
        <f t="shared" si="57"/>
        <v/>
      </c>
      <c r="G238" s="371" t="str">
        <f t="shared" si="57"/>
        <v/>
      </c>
      <c r="I238" s="371" t="str">
        <f t="shared" si="58"/>
        <v/>
      </c>
      <c r="K238" s="371" t="str">
        <f t="shared" si="59"/>
        <v/>
      </c>
      <c r="M238" s="371" t="str">
        <f t="shared" si="60"/>
        <v/>
      </c>
      <c r="O238" s="371" t="str">
        <f t="shared" si="61"/>
        <v/>
      </c>
      <c r="Q238" s="371" t="str">
        <f t="shared" si="62"/>
        <v/>
      </c>
      <c r="S238" s="371" t="str">
        <f t="shared" si="63"/>
        <v/>
      </c>
      <c r="U238" s="371" t="str">
        <f t="shared" si="64"/>
        <v/>
      </c>
      <c r="W238" s="371" t="str">
        <f t="shared" si="65"/>
        <v/>
      </c>
      <c r="Y238" s="371" t="str">
        <f t="shared" si="66"/>
        <v/>
      </c>
      <c r="AA238" s="371" t="str">
        <f t="shared" si="67"/>
        <v/>
      </c>
      <c r="AC238" s="371" t="str">
        <f t="shared" si="68"/>
        <v/>
      </c>
      <c r="AE238" s="371" t="str">
        <f t="shared" si="69"/>
        <v/>
      </c>
      <c r="AG238" s="371" t="str">
        <f t="shared" si="70"/>
        <v/>
      </c>
      <c r="AI238" s="371" t="str">
        <f t="shared" si="71"/>
        <v/>
      </c>
      <c r="AK238" s="371" t="str">
        <f t="shared" si="72"/>
        <v/>
      </c>
      <c r="AM238" s="371" t="str">
        <f t="shared" si="73"/>
        <v/>
      </c>
      <c r="AO238" s="371" t="str">
        <f t="shared" si="74"/>
        <v/>
      </c>
      <c r="AQ238" s="371" t="str">
        <f t="shared" si="75"/>
        <v/>
      </c>
    </row>
    <row r="239" spans="5:43" x14ac:dyDescent="0.25">
      <c r="E239" s="371" t="str">
        <f t="shared" si="57"/>
        <v/>
      </c>
      <c r="G239" s="371" t="str">
        <f t="shared" si="57"/>
        <v/>
      </c>
      <c r="I239" s="371" t="str">
        <f t="shared" si="58"/>
        <v/>
      </c>
      <c r="K239" s="371" t="str">
        <f t="shared" si="59"/>
        <v/>
      </c>
      <c r="M239" s="371" t="str">
        <f t="shared" si="60"/>
        <v/>
      </c>
      <c r="O239" s="371" t="str">
        <f t="shared" si="61"/>
        <v/>
      </c>
      <c r="Q239" s="371" t="str">
        <f t="shared" si="62"/>
        <v/>
      </c>
      <c r="S239" s="371" t="str">
        <f t="shared" si="63"/>
        <v/>
      </c>
      <c r="U239" s="371" t="str">
        <f t="shared" si="64"/>
        <v/>
      </c>
      <c r="W239" s="371" t="str">
        <f t="shared" si="65"/>
        <v/>
      </c>
      <c r="Y239" s="371" t="str">
        <f t="shared" si="66"/>
        <v/>
      </c>
      <c r="AA239" s="371" t="str">
        <f t="shared" si="67"/>
        <v/>
      </c>
      <c r="AC239" s="371" t="str">
        <f t="shared" si="68"/>
        <v/>
      </c>
      <c r="AE239" s="371" t="str">
        <f t="shared" si="69"/>
        <v/>
      </c>
      <c r="AG239" s="371" t="str">
        <f t="shared" si="70"/>
        <v/>
      </c>
      <c r="AI239" s="371" t="str">
        <f t="shared" si="71"/>
        <v/>
      </c>
      <c r="AK239" s="371" t="str">
        <f t="shared" si="72"/>
        <v/>
      </c>
      <c r="AM239" s="371" t="str">
        <f t="shared" si="73"/>
        <v/>
      </c>
      <c r="AO239" s="371" t="str">
        <f t="shared" si="74"/>
        <v/>
      </c>
      <c r="AQ239" s="371" t="str">
        <f t="shared" si="75"/>
        <v/>
      </c>
    </row>
    <row r="240" spans="5:43" x14ac:dyDescent="0.25">
      <c r="E240" s="371" t="str">
        <f t="shared" si="57"/>
        <v/>
      </c>
      <c r="G240" s="371" t="str">
        <f t="shared" si="57"/>
        <v/>
      </c>
      <c r="I240" s="371" t="str">
        <f t="shared" si="58"/>
        <v/>
      </c>
      <c r="K240" s="371" t="str">
        <f t="shared" si="59"/>
        <v/>
      </c>
      <c r="M240" s="371" t="str">
        <f t="shared" si="60"/>
        <v/>
      </c>
      <c r="O240" s="371" t="str">
        <f t="shared" si="61"/>
        <v/>
      </c>
      <c r="Q240" s="371" t="str">
        <f t="shared" si="62"/>
        <v/>
      </c>
      <c r="S240" s="371" t="str">
        <f t="shared" si="63"/>
        <v/>
      </c>
      <c r="U240" s="371" t="str">
        <f t="shared" si="64"/>
        <v/>
      </c>
      <c r="W240" s="371" t="str">
        <f t="shared" si="65"/>
        <v/>
      </c>
      <c r="Y240" s="371" t="str">
        <f t="shared" si="66"/>
        <v/>
      </c>
      <c r="AA240" s="371" t="str">
        <f t="shared" si="67"/>
        <v/>
      </c>
      <c r="AC240" s="371" t="str">
        <f t="shared" si="68"/>
        <v/>
      </c>
      <c r="AE240" s="371" t="str">
        <f t="shared" si="69"/>
        <v/>
      </c>
      <c r="AG240" s="371" t="str">
        <f t="shared" si="70"/>
        <v/>
      </c>
      <c r="AI240" s="371" t="str">
        <f t="shared" si="71"/>
        <v/>
      </c>
      <c r="AK240" s="371" t="str">
        <f t="shared" si="72"/>
        <v/>
      </c>
      <c r="AM240" s="371" t="str">
        <f t="shared" si="73"/>
        <v/>
      </c>
      <c r="AO240" s="371" t="str">
        <f t="shared" si="74"/>
        <v/>
      </c>
      <c r="AQ240" s="371" t="str">
        <f t="shared" si="75"/>
        <v/>
      </c>
    </row>
    <row r="241" spans="5:43" x14ac:dyDescent="0.25">
      <c r="E241" s="371" t="str">
        <f t="shared" si="57"/>
        <v/>
      </c>
      <c r="G241" s="371" t="str">
        <f t="shared" si="57"/>
        <v/>
      </c>
      <c r="I241" s="371" t="str">
        <f t="shared" si="58"/>
        <v/>
      </c>
      <c r="K241" s="371" t="str">
        <f t="shared" si="59"/>
        <v/>
      </c>
      <c r="M241" s="371" t="str">
        <f t="shared" si="60"/>
        <v/>
      </c>
      <c r="O241" s="371" t="str">
        <f t="shared" si="61"/>
        <v/>
      </c>
      <c r="Q241" s="371" t="str">
        <f t="shared" si="62"/>
        <v/>
      </c>
      <c r="S241" s="371" t="str">
        <f t="shared" si="63"/>
        <v/>
      </c>
      <c r="U241" s="371" t="str">
        <f t="shared" si="64"/>
        <v/>
      </c>
      <c r="W241" s="371" t="str">
        <f t="shared" si="65"/>
        <v/>
      </c>
      <c r="Y241" s="371" t="str">
        <f t="shared" si="66"/>
        <v/>
      </c>
      <c r="AA241" s="371" t="str">
        <f t="shared" si="67"/>
        <v/>
      </c>
      <c r="AC241" s="371" t="str">
        <f t="shared" si="68"/>
        <v/>
      </c>
      <c r="AE241" s="371" t="str">
        <f t="shared" si="69"/>
        <v/>
      </c>
      <c r="AG241" s="371" t="str">
        <f t="shared" si="70"/>
        <v/>
      </c>
      <c r="AI241" s="371" t="str">
        <f t="shared" si="71"/>
        <v/>
      </c>
      <c r="AK241" s="371" t="str">
        <f t="shared" si="72"/>
        <v/>
      </c>
      <c r="AM241" s="371" t="str">
        <f t="shared" si="73"/>
        <v/>
      </c>
      <c r="AO241" s="371" t="str">
        <f t="shared" si="74"/>
        <v/>
      </c>
      <c r="AQ241" s="371" t="str">
        <f t="shared" si="75"/>
        <v/>
      </c>
    </row>
    <row r="242" spans="5:43" x14ac:dyDescent="0.25">
      <c r="E242" s="371" t="str">
        <f t="shared" si="57"/>
        <v/>
      </c>
      <c r="G242" s="371" t="str">
        <f t="shared" si="57"/>
        <v/>
      </c>
      <c r="I242" s="371" t="str">
        <f t="shared" si="58"/>
        <v/>
      </c>
      <c r="K242" s="371" t="str">
        <f t="shared" si="59"/>
        <v/>
      </c>
      <c r="M242" s="371" t="str">
        <f t="shared" si="60"/>
        <v/>
      </c>
      <c r="O242" s="371" t="str">
        <f t="shared" si="61"/>
        <v/>
      </c>
      <c r="Q242" s="371" t="str">
        <f t="shared" si="62"/>
        <v/>
      </c>
      <c r="S242" s="371" t="str">
        <f t="shared" si="63"/>
        <v/>
      </c>
      <c r="U242" s="371" t="str">
        <f t="shared" si="64"/>
        <v/>
      </c>
      <c r="W242" s="371" t="str">
        <f t="shared" si="65"/>
        <v/>
      </c>
      <c r="Y242" s="371" t="str">
        <f t="shared" si="66"/>
        <v/>
      </c>
      <c r="AA242" s="371" t="str">
        <f t="shared" si="67"/>
        <v/>
      </c>
      <c r="AC242" s="371" t="str">
        <f t="shared" si="68"/>
        <v/>
      </c>
      <c r="AE242" s="371" t="str">
        <f t="shared" si="69"/>
        <v/>
      </c>
      <c r="AG242" s="371" t="str">
        <f t="shared" si="70"/>
        <v/>
      </c>
      <c r="AI242" s="371" t="str">
        <f t="shared" si="71"/>
        <v/>
      </c>
      <c r="AK242" s="371" t="str">
        <f t="shared" si="72"/>
        <v/>
      </c>
      <c r="AM242" s="371" t="str">
        <f t="shared" si="73"/>
        <v/>
      </c>
      <c r="AO242" s="371" t="str">
        <f t="shared" si="74"/>
        <v/>
      </c>
      <c r="AQ242" s="371" t="str">
        <f t="shared" si="75"/>
        <v/>
      </c>
    </row>
    <row r="243" spans="5:43" x14ac:dyDescent="0.25">
      <c r="E243" s="371" t="str">
        <f t="shared" si="57"/>
        <v/>
      </c>
      <c r="G243" s="371" t="str">
        <f t="shared" si="57"/>
        <v/>
      </c>
      <c r="I243" s="371" t="str">
        <f t="shared" si="58"/>
        <v/>
      </c>
      <c r="K243" s="371" t="str">
        <f t="shared" si="59"/>
        <v/>
      </c>
      <c r="M243" s="371" t="str">
        <f t="shared" si="60"/>
        <v/>
      </c>
      <c r="O243" s="371" t="str">
        <f t="shared" si="61"/>
        <v/>
      </c>
      <c r="Q243" s="371" t="str">
        <f t="shared" si="62"/>
        <v/>
      </c>
      <c r="S243" s="371" t="str">
        <f t="shared" si="63"/>
        <v/>
      </c>
      <c r="U243" s="371" t="str">
        <f t="shared" si="64"/>
        <v/>
      </c>
      <c r="W243" s="371" t="str">
        <f t="shared" si="65"/>
        <v/>
      </c>
      <c r="Y243" s="371" t="str">
        <f t="shared" si="66"/>
        <v/>
      </c>
      <c r="AA243" s="371" t="str">
        <f t="shared" si="67"/>
        <v/>
      </c>
      <c r="AC243" s="371" t="str">
        <f t="shared" si="68"/>
        <v/>
      </c>
      <c r="AE243" s="371" t="str">
        <f t="shared" si="69"/>
        <v/>
      </c>
      <c r="AG243" s="371" t="str">
        <f t="shared" si="70"/>
        <v/>
      </c>
      <c r="AI243" s="371" t="str">
        <f t="shared" si="71"/>
        <v/>
      </c>
      <c r="AK243" s="371" t="str">
        <f t="shared" si="72"/>
        <v/>
      </c>
      <c r="AM243" s="371" t="str">
        <f t="shared" si="73"/>
        <v/>
      </c>
      <c r="AO243" s="371" t="str">
        <f t="shared" si="74"/>
        <v/>
      </c>
      <c r="AQ243" s="371" t="str">
        <f t="shared" si="75"/>
        <v/>
      </c>
    </row>
    <row r="244" spans="5:43" x14ac:dyDescent="0.25">
      <c r="E244" s="371" t="str">
        <f t="shared" si="57"/>
        <v/>
      </c>
      <c r="G244" s="371" t="str">
        <f t="shared" si="57"/>
        <v/>
      </c>
      <c r="I244" s="371" t="str">
        <f t="shared" si="58"/>
        <v/>
      </c>
      <c r="K244" s="371" t="str">
        <f t="shared" si="59"/>
        <v/>
      </c>
      <c r="M244" s="371" t="str">
        <f t="shared" si="60"/>
        <v/>
      </c>
      <c r="O244" s="371" t="str">
        <f t="shared" si="61"/>
        <v/>
      </c>
      <c r="Q244" s="371" t="str">
        <f t="shared" si="62"/>
        <v/>
      </c>
      <c r="S244" s="371" t="str">
        <f t="shared" si="63"/>
        <v/>
      </c>
      <c r="U244" s="371" t="str">
        <f t="shared" si="64"/>
        <v/>
      </c>
      <c r="W244" s="371" t="str">
        <f t="shared" si="65"/>
        <v/>
      </c>
      <c r="Y244" s="371" t="str">
        <f t="shared" si="66"/>
        <v/>
      </c>
      <c r="AA244" s="371" t="str">
        <f t="shared" si="67"/>
        <v/>
      </c>
      <c r="AC244" s="371" t="str">
        <f t="shared" si="68"/>
        <v/>
      </c>
      <c r="AE244" s="371" t="str">
        <f t="shared" si="69"/>
        <v/>
      </c>
      <c r="AG244" s="371" t="str">
        <f t="shared" si="70"/>
        <v/>
      </c>
      <c r="AI244" s="371" t="str">
        <f t="shared" si="71"/>
        <v/>
      </c>
      <c r="AK244" s="371" t="str">
        <f t="shared" si="72"/>
        <v/>
      </c>
      <c r="AM244" s="371" t="str">
        <f t="shared" si="73"/>
        <v/>
      </c>
      <c r="AO244" s="371" t="str">
        <f t="shared" si="74"/>
        <v/>
      </c>
      <c r="AQ244" s="371" t="str">
        <f t="shared" si="75"/>
        <v/>
      </c>
    </row>
    <row r="245" spans="5:43" x14ac:dyDescent="0.25">
      <c r="E245" s="371" t="str">
        <f t="shared" si="57"/>
        <v/>
      </c>
      <c r="G245" s="371" t="str">
        <f t="shared" si="57"/>
        <v/>
      </c>
      <c r="I245" s="371" t="str">
        <f t="shared" si="58"/>
        <v/>
      </c>
      <c r="K245" s="371" t="str">
        <f t="shared" si="59"/>
        <v/>
      </c>
      <c r="M245" s="371" t="str">
        <f t="shared" si="60"/>
        <v/>
      </c>
      <c r="O245" s="371" t="str">
        <f t="shared" si="61"/>
        <v/>
      </c>
      <c r="Q245" s="371" t="str">
        <f t="shared" si="62"/>
        <v/>
      </c>
      <c r="S245" s="371" t="str">
        <f t="shared" si="63"/>
        <v/>
      </c>
      <c r="U245" s="371" t="str">
        <f t="shared" si="64"/>
        <v/>
      </c>
      <c r="W245" s="371" t="str">
        <f t="shared" si="65"/>
        <v/>
      </c>
      <c r="Y245" s="371" t="str">
        <f t="shared" si="66"/>
        <v/>
      </c>
      <c r="AA245" s="371" t="str">
        <f t="shared" si="67"/>
        <v/>
      </c>
      <c r="AC245" s="371" t="str">
        <f t="shared" si="68"/>
        <v/>
      </c>
      <c r="AE245" s="371" t="str">
        <f t="shared" si="69"/>
        <v/>
      </c>
      <c r="AG245" s="371" t="str">
        <f t="shared" si="70"/>
        <v/>
      </c>
      <c r="AI245" s="371" t="str">
        <f t="shared" si="71"/>
        <v/>
      </c>
      <c r="AK245" s="371" t="str">
        <f t="shared" si="72"/>
        <v/>
      </c>
      <c r="AM245" s="371" t="str">
        <f t="shared" si="73"/>
        <v/>
      </c>
      <c r="AO245" s="371" t="str">
        <f t="shared" si="74"/>
        <v/>
      </c>
      <c r="AQ245" s="371" t="str">
        <f t="shared" si="75"/>
        <v/>
      </c>
    </row>
    <row r="246" spans="5:43" x14ac:dyDescent="0.25">
      <c r="E246" s="371" t="str">
        <f t="shared" si="57"/>
        <v/>
      </c>
      <c r="G246" s="371" t="str">
        <f t="shared" si="57"/>
        <v/>
      </c>
      <c r="I246" s="371" t="str">
        <f t="shared" si="58"/>
        <v/>
      </c>
      <c r="K246" s="371" t="str">
        <f t="shared" si="59"/>
        <v/>
      </c>
      <c r="M246" s="371" t="str">
        <f t="shared" si="60"/>
        <v/>
      </c>
      <c r="O246" s="371" t="str">
        <f t="shared" si="61"/>
        <v/>
      </c>
      <c r="Q246" s="371" t="str">
        <f t="shared" si="62"/>
        <v/>
      </c>
      <c r="S246" s="371" t="str">
        <f t="shared" si="63"/>
        <v/>
      </c>
      <c r="U246" s="371" t="str">
        <f t="shared" si="64"/>
        <v/>
      </c>
      <c r="W246" s="371" t="str">
        <f t="shared" si="65"/>
        <v/>
      </c>
      <c r="Y246" s="371" t="str">
        <f t="shared" si="66"/>
        <v/>
      </c>
      <c r="AA246" s="371" t="str">
        <f t="shared" si="67"/>
        <v/>
      </c>
      <c r="AC246" s="371" t="str">
        <f t="shared" si="68"/>
        <v/>
      </c>
      <c r="AE246" s="371" t="str">
        <f t="shared" si="69"/>
        <v/>
      </c>
      <c r="AG246" s="371" t="str">
        <f t="shared" si="70"/>
        <v/>
      </c>
      <c r="AI246" s="371" t="str">
        <f t="shared" si="71"/>
        <v/>
      </c>
      <c r="AK246" s="371" t="str">
        <f t="shared" si="72"/>
        <v/>
      </c>
      <c r="AM246" s="371" t="str">
        <f t="shared" si="73"/>
        <v/>
      </c>
      <c r="AO246" s="371" t="str">
        <f t="shared" si="74"/>
        <v/>
      </c>
      <c r="AQ246" s="371" t="str">
        <f t="shared" si="75"/>
        <v/>
      </c>
    </row>
    <row r="247" spans="5:43" x14ac:dyDescent="0.25">
      <c r="E247" s="371" t="str">
        <f t="shared" si="57"/>
        <v/>
      </c>
      <c r="G247" s="371" t="str">
        <f t="shared" si="57"/>
        <v/>
      </c>
      <c r="I247" s="371" t="str">
        <f t="shared" si="58"/>
        <v/>
      </c>
      <c r="K247" s="371" t="str">
        <f t="shared" si="59"/>
        <v/>
      </c>
      <c r="M247" s="371" t="str">
        <f t="shared" si="60"/>
        <v/>
      </c>
      <c r="O247" s="371" t="str">
        <f t="shared" si="61"/>
        <v/>
      </c>
      <c r="Q247" s="371" t="str">
        <f t="shared" si="62"/>
        <v/>
      </c>
      <c r="S247" s="371" t="str">
        <f t="shared" si="63"/>
        <v/>
      </c>
      <c r="U247" s="371" t="str">
        <f t="shared" si="64"/>
        <v/>
      </c>
      <c r="W247" s="371" t="str">
        <f t="shared" si="65"/>
        <v/>
      </c>
      <c r="Y247" s="371" t="str">
        <f t="shared" si="66"/>
        <v/>
      </c>
      <c r="AA247" s="371" t="str">
        <f t="shared" si="67"/>
        <v/>
      </c>
      <c r="AC247" s="371" t="str">
        <f t="shared" si="68"/>
        <v/>
      </c>
      <c r="AE247" s="371" t="str">
        <f t="shared" si="69"/>
        <v/>
      </c>
      <c r="AG247" s="371" t="str">
        <f t="shared" si="70"/>
        <v/>
      </c>
      <c r="AI247" s="371" t="str">
        <f t="shared" si="71"/>
        <v/>
      </c>
      <c r="AK247" s="371" t="str">
        <f t="shared" si="72"/>
        <v/>
      </c>
      <c r="AM247" s="371" t="str">
        <f t="shared" si="73"/>
        <v/>
      </c>
      <c r="AO247" s="371" t="str">
        <f t="shared" si="74"/>
        <v/>
      </c>
      <c r="AQ247" s="371" t="str">
        <f t="shared" si="75"/>
        <v/>
      </c>
    </row>
    <row r="248" spans="5:43" x14ac:dyDescent="0.25">
      <c r="E248" s="371" t="str">
        <f t="shared" si="57"/>
        <v/>
      </c>
      <c r="G248" s="371" t="str">
        <f t="shared" si="57"/>
        <v/>
      </c>
      <c r="I248" s="371" t="str">
        <f t="shared" si="58"/>
        <v/>
      </c>
      <c r="K248" s="371" t="str">
        <f t="shared" si="59"/>
        <v/>
      </c>
      <c r="M248" s="371" t="str">
        <f t="shared" si="60"/>
        <v/>
      </c>
      <c r="O248" s="371" t="str">
        <f t="shared" si="61"/>
        <v/>
      </c>
      <c r="Q248" s="371" t="str">
        <f t="shared" si="62"/>
        <v/>
      </c>
      <c r="S248" s="371" t="str">
        <f t="shared" si="63"/>
        <v/>
      </c>
      <c r="U248" s="371" t="str">
        <f t="shared" si="64"/>
        <v/>
      </c>
      <c r="W248" s="371" t="str">
        <f t="shared" si="65"/>
        <v/>
      </c>
      <c r="Y248" s="371" t="str">
        <f t="shared" si="66"/>
        <v/>
      </c>
      <c r="AA248" s="371" t="str">
        <f t="shared" si="67"/>
        <v/>
      </c>
      <c r="AC248" s="371" t="str">
        <f t="shared" si="68"/>
        <v/>
      </c>
      <c r="AE248" s="371" t="str">
        <f t="shared" si="69"/>
        <v/>
      </c>
      <c r="AG248" s="371" t="str">
        <f t="shared" si="70"/>
        <v/>
      </c>
      <c r="AI248" s="371" t="str">
        <f t="shared" si="71"/>
        <v/>
      </c>
      <c r="AK248" s="371" t="str">
        <f t="shared" si="72"/>
        <v/>
      </c>
      <c r="AM248" s="371" t="str">
        <f t="shared" si="73"/>
        <v/>
      </c>
      <c r="AO248" s="371" t="str">
        <f t="shared" si="74"/>
        <v/>
      </c>
      <c r="AQ248" s="371" t="str">
        <f t="shared" si="75"/>
        <v/>
      </c>
    </row>
    <row r="249" spans="5:43" x14ac:dyDescent="0.25">
      <c r="E249" s="371" t="str">
        <f t="shared" si="57"/>
        <v/>
      </c>
      <c r="G249" s="371" t="str">
        <f t="shared" si="57"/>
        <v/>
      </c>
      <c r="I249" s="371" t="str">
        <f t="shared" si="58"/>
        <v/>
      </c>
      <c r="K249" s="371" t="str">
        <f t="shared" si="59"/>
        <v/>
      </c>
      <c r="M249" s="371" t="str">
        <f t="shared" si="60"/>
        <v/>
      </c>
      <c r="O249" s="371" t="str">
        <f t="shared" si="61"/>
        <v/>
      </c>
      <c r="Q249" s="371" t="str">
        <f t="shared" si="62"/>
        <v/>
      </c>
      <c r="S249" s="371" t="str">
        <f t="shared" si="63"/>
        <v/>
      </c>
      <c r="U249" s="371" t="str">
        <f t="shared" si="64"/>
        <v/>
      </c>
      <c r="W249" s="371" t="str">
        <f t="shared" si="65"/>
        <v/>
      </c>
      <c r="Y249" s="371" t="str">
        <f t="shared" si="66"/>
        <v/>
      </c>
      <c r="AA249" s="371" t="str">
        <f t="shared" si="67"/>
        <v/>
      </c>
      <c r="AC249" s="371" t="str">
        <f t="shared" si="68"/>
        <v/>
      </c>
      <c r="AE249" s="371" t="str">
        <f t="shared" si="69"/>
        <v/>
      </c>
      <c r="AG249" s="371" t="str">
        <f t="shared" si="70"/>
        <v/>
      </c>
      <c r="AI249" s="371" t="str">
        <f t="shared" si="71"/>
        <v/>
      </c>
      <c r="AK249" s="371" t="str">
        <f t="shared" si="72"/>
        <v/>
      </c>
      <c r="AM249" s="371" t="str">
        <f t="shared" si="73"/>
        <v/>
      </c>
      <c r="AO249" s="371" t="str">
        <f t="shared" si="74"/>
        <v/>
      </c>
      <c r="AQ249" s="371" t="str">
        <f t="shared" si="75"/>
        <v/>
      </c>
    </row>
    <row r="250" spans="5:43" x14ac:dyDescent="0.25">
      <c r="E250" s="371" t="str">
        <f t="shared" si="57"/>
        <v/>
      </c>
      <c r="G250" s="371" t="str">
        <f t="shared" si="57"/>
        <v/>
      </c>
      <c r="I250" s="371" t="str">
        <f t="shared" si="58"/>
        <v/>
      </c>
      <c r="K250" s="371" t="str">
        <f t="shared" si="59"/>
        <v/>
      </c>
      <c r="M250" s="371" t="str">
        <f t="shared" si="60"/>
        <v/>
      </c>
      <c r="O250" s="371" t="str">
        <f t="shared" si="61"/>
        <v/>
      </c>
      <c r="Q250" s="371" t="str">
        <f t="shared" si="62"/>
        <v/>
      </c>
      <c r="S250" s="371" t="str">
        <f t="shared" si="63"/>
        <v/>
      </c>
      <c r="U250" s="371" t="str">
        <f t="shared" si="64"/>
        <v/>
      </c>
      <c r="W250" s="371" t="str">
        <f t="shared" si="65"/>
        <v/>
      </c>
      <c r="Y250" s="371" t="str">
        <f t="shared" si="66"/>
        <v/>
      </c>
      <c r="AA250" s="371" t="str">
        <f t="shared" si="67"/>
        <v/>
      </c>
      <c r="AC250" s="371" t="str">
        <f t="shared" si="68"/>
        <v/>
      </c>
      <c r="AE250" s="371" t="str">
        <f t="shared" si="69"/>
        <v/>
      </c>
      <c r="AG250" s="371" t="str">
        <f t="shared" si="70"/>
        <v/>
      </c>
      <c r="AI250" s="371" t="str">
        <f t="shared" si="71"/>
        <v/>
      </c>
      <c r="AK250" s="371" t="str">
        <f t="shared" si="72"/>
        <v/>
      </c>
      <c r="AM250" s="371" t="str">
        <f t="shared" si="73"/>
        <v/>
      </c>
      <c r="AO250" s="371" t="str">
        <f t="shared" si="74"/>
        <v/>
      </c>
      <c r="AQ250" s="371" t="str">
        <f t="shared" si="75"/>
        <v/>
      </c>
    </row>
    <row r="251" spans="5:43" x14ac:dyDescent="0.25">
      <c r="E251" s="371" t="str">
        <f t="shared" si="57"/>
        <v/>
      </c>
      <c r="G251" s="371" t="str">
        <f t="shared" si="57"/>
        <v/>
      </c>
      <c r="I251" s="371" t="str">
        <f t="shared" si="58"/>
        <v/>
      </c>
      <c r="K251" s="371" t="str">
        <f t="shared" si="59"/>
        <v/>
      </c>
      <c r="M251" s="371" t="str">
        <f t="shared" si="60"/>
        <v/>
      </c>
      <c r="O251" s="371" t="str">
        <f t="shared" si="61"/>
        <v/>
      </c>
      <c r="Q251" s="371" t="str">
        <f t="shared" si="62"/>
        <v/>
      </c>
      <c r="S251" s="371" t="str">
        <f t="shared" si="63"/>
        <v/>
      </c>
      <c r="U251" s="371" t="str">
        <f t="shared" si="64"/>
        <v/>
      </c>
      <c r="W251" s="371" t="str">
        <f t="shared" si="65"/>
        <v/>
      </c>
      <c r="Y251" s="371" t="str">
        <f t="shared" si="66"/>
        <v/>
      </c>
      <c r="AA251" s="371" t="str">
        <f t="shared" si="67"/>
        <v/>
      </c>
      <c r="AC251" s="371" t="str">
        <f t="shared" si="68"/>
        <v/>
      </c>
      <c r="AE251" s="371" t="str">
        <f t="shared" si="69"/>
        <v/>
      </c>
      <c r="AG251" s="371" t="str">
        <f t="shared" si="70"/>
        <v/>
      </c>
      <c r="AI251" s="371" t="str">
        <f t="shared" si="71"/>
        <v/>
      </c>
      <c r="AK251" s="371" t="str">
        <f t="shared" si="72"/>
        <v/>
      </c>
      <c r="AM251" s="371" t="str">
        <f t="shared" si="73"/>
        <v/>
      </c>
      <c r="AO251" s="371" t="str">
        <f t="shared" si="74"/>
        <v/>
      </c>
      <c r="AQ251" s="371" t="str">
        <f t="shared" si="75"/>
        <v/>
      </c>
    </row>
    <row r="252" spans="5:43" x14ac:dyDescent="0.25">
      <c r="E252" s="371" t="str">
        <f t="shared" si="57"/>
        <v/>
      </c>
      <c r="G252" s="371" t="str">
        <f t="shared" si="57"/>
        <v/>
      </c>
      <c r="I252" s="371" t="str">
        <f t="shared" si="58"/>
        <v/>
      </c>
      <c r="K252" s="371" t="str">
        <f t="shared" si="59"/>
        <v/>
      </c>
      <c r="M252" s="371" t="str">
        <f t="shared" si="60"/>
        <v/>
      </c>
      <c r="O252" s="371" t="str">
        <f t="shared" si="61"/>
        <v/>
      </c>
      <c r="Q252" s="371" t="str">
        <f t="shared" si="62"/>
        <v/>
      </c>
      <c r="S252" s="371" t="str">
        <f t="shared" si="63"/>
        <v/>
      </c>
      <c r="U252" s="371" t="str">
        <f t="shared" si="64"/>
        <v/>
      </c>
      <c r="W252" s="371" t="str">
        <f t="shared" si="65"/>
        <v/>
      </c>
      <c r="Y252" s="371" t="str">
        <f t="shared" si="66"/>
        <v/>
      </c>
      <c r="AA252" s="371" t="str">
        <f t="shared" si="67"/>
        <v/>
      </c>
      <c r="AC252" s="371" t="str">
        <f t="shared" si="68"/>
        <v/>
      </c>
      <c r="AE252" s="371" t="str">
        <f t="shared" si="69"/>
        <v/>
      </c>
      <c r="AG252" s="371" t="str">
        <f t="shared" si="70"/>
        <v/>
      </c>
      <c r="AI252" s="371" t="str">
        <f t="shared" si="71"/>
        <v/>
      </c>
      <c r="AK252" s="371" t="str">
        <f t="shared" si="72"/>
        <v/>
      </c>
      <c r="AM252" s="371" t="str">
        <f t="shared" si="73"/>
        <v/>
      </c>
      <c r="AO252" s="371" t="str">
        <f t="shared" si="74"/>
        <v/>
      </c>
      <c r="AQ252" s="371" t="str">
        <f t="shared" si="75"/>
        <v/>
      </c>
    </row>
    <row r="253" spans="5:43" x14ac:dyDescent="0.25">
      <c r="E253" s="371" t="str">
        <f t="shared" si="57"/>
        <v/>
      </c>
      <c r="G253" s="371" t="str">
        <f t="shared" si="57"/>
        <v/>
      </c>
      <c r="I253" s="371" t="str">
        <f t="shared" si="58"/>
        <v/>
      </c>
      <c r="K253" s="371" t="str">
        <f t="shared" si="59"/>
        <v/>
      </c>
      <c r="M253" s="371" t="str">
        <f t="shared" si="60"/>
        <v/>
      </c>
      <c r="O253" s="371" t="str">
        <f t="shared" si="61"/>
        <v/>
      </c>
      <c r="Q253" s="371" t="str">
        <f t="shared" si="62"/>
        <v/>
      </c>
      <c r="S253" s="371" t="str">
        <f t="shared" si="63"/>
        <v/>
      </c>
      <c r="U253" s="371" t="str">
        <f t="shared" si="64"/>
        <v/>
      </c>
      <c r="W253" s="371" t="str">
        <f t="shared" si="65"/>
        <v/>
      </c>
      <c r="Y253" s="371" t="str">
        <f t="shared" si="66"/>
        <v/>
      </c>
      <c r="AA253" s="371" t="str">
        <f t="shared" si="67"/>
        <v/>
      </c>
      <c r="AC253" s="371" t="str">
        <f t="shared" si="68"/>
        <v/>
      </c>
      <c r="AE253" s="371" t="str">
        <f t="shared" si="69"/>
        <v/>
      </c>
      <c r="AG253" s="371" t="str">
        <f t="shared" si="70"/>
        <v/>
      </c>
      <c r="AI253" s="371" t="str">
        <f t="shared" si="71"/>
        <v/>
      </c>
      <c r="AK253" s="371" t="str">
        <f t="shared" si="72"/>
        <v/>
      </c>
      <c r="AM253" s="371" t="str">
        <f t="shared" si="73"/>
        <v/>
      </c>
      <c r="AO253" s="371" t="str">
        <f t="shared" si="74"/>
        <v/>
      </c>
      <c r="AQ253" s="371" t="str">
        <f t="shared" si="75"/>
        <v/>
      </c>
    </row>
    <row r="254" spans="5:43" x14ac:dyDescent="0.25">
      <c r="E254" s="371" t="str">
        <f t="shared" si="57"/>
        <v/>
      </c>
      <c r="G254" s="371" t="str">
        <f t="shared" si="57"/>
        <v/>
      </c>
      <c r="I254" s="371" t="str">
        <f t="shared" si="58"/>
        <v/>
      </c>
      <c r="K254" s="371" t="str">
        <f t="shared" si="59"/>
        <v/>
      </c>
      <c r="M254" s="371" t="str">
        <f t="shared" si="60"/>
        <v/>
      </c>
      <c r="O254" s="371" t="str">
        <f t="shared" si="61"/>
        <v/>
      </c>
      <c r="Q254" s="371" t="str">
        <f t="shared" si="62"/>
        <v/>
      </c>
      <c r="S254" s="371" t="str">
        <f t="shared" si="63"/>
        <v/>
      </c>
      <c r="U254" s="371" t="str">
        <f t="shared" si="64"/>
        <v/>
      </c>
      <c r="W254" s="371" t="str">
        <f t="shared" si="65"/>
        <v/>
      </c>
      <c r="Y254" s="371" t="str">
        <f t="shared" si="66"/>
        <v/>
      </c>
      <c r="AA254" s="371" t="str">
        <f t="shared" si="67"/>
        <v/>
      </c>
      <c r="AC254" s="371" t="str">
        <f t="shared" si="68"/>
        <v/>
      </c>
      <c r="AE254" s="371" t="str">
        <f t="shared" si="69"/>
        <v/>
      </c>
      <c r="AG254" s="371" t="str">
        <f t="shared" si="70"/>
        <v/>
      </c>
      <c r="AI254" s="371" t="str">
        <f t="shared" si="71"/>
        <v/>
      </c>
      <c r="AK254" s="371" t="str">
        <f t="shared" si="72"/>
        <v/>
      </c>
      <c r="AM254" s="371" t="str">
        <f t="shared" si="73"/>
        <v/>
      </c>
      <c r="AO254" s="371" t="str">
        <f t="shared" si="74"/>
        <v/>
      </c>
      <c r="AQ254" s="371" t="str">
        <f t="shared" si="75"/>
        <v/>
      </c>
    </row>
    <row r="255" spans="5:43" x14ac:dyDescent="0.25">
      <c r="E255" s="371" t="str">
        <f t="shared" si="57"/>
        <v/>
      </c>
      <c r="G255" s="371" t="str">
        <f t="shared" si="57"/>
        <v/>
      </c>
      <c r="I255" s="371" t="str">
        <f t="shared" si="58"/>
        <v/>
      </c>
      <c r="K255" s="371" t="str">
        <f t="shared" si="59"/>
        <v/>
      </c>
      <c r="M255" s="371" t="str">
        <f t="shared" si="60"/>
        <v/>
      </c>
      <c r="O255" s="371" t="str">
        <f t="shared" si="61"/>
        <v/>
      </c>
      <c r="Q255" s="371" t="str">
        <f t="shared" si="62"/>
        <v/>
      </c>
      <c r="S255" s="371" t="str">
        <f t="shared" si="63"/>
        <v/>
      </c>
      <c r="U255" s="371" t="str">
        <f t="shared" si="64"/>
        <v/>
      </c>
      <c r="W255" s="371" t="str">
        <f t="shared" si="65"/>
        <v/>
      </c>
      <c r="Y255" s="371" t="str">
        <f t="shared" si="66"/>
        <v/>
      </c>
      <c r="AA255" s="371" t="str">
        <f t="shared" si="67"/>
        <v/>
      </c>
      <c r="AC255" s="371" t="str">
        <f t="shared" si="68"/>
        <v/>
      </c>
      <c r="AE255" s="371" t="str">
        <f t="shared" si="69"/>
        <v/>
      </c>
      <c r="AG255" s="371" t="str">
        <f t="shared" si="70"/>
        <v/>
      </c>
      <c r="AI255" s="371" t="str">
        <f t="shared" si="71"/>
        <v/>
      </c>
      <c r="AK255" s="371" t="str">
        <f t="shared" si="72"/>
        <v/>
      </c>
      <c r="AM255" s="371" t="str">
        <f t="shared" si="73"/>
        <v/>
      </c>
      <c r="AO255" s="371" t="str">
        <f t="shared" si="74"/>
        <v/>
      </c>
      <c r="AQ255" s="371" t="str">
        <f t="shared" si="75"/>
        <v/>
      </c>
    </row>
    <row r="256" spans="5:43" x14ac:dyDescent="0.25">
      <c r="E256" s="371" t="str">
        <f t="shared" si="57"/>
        <v/>
      </c>
      <c r="G256" s="371" t="str">
        <f t="shared" si="57"/>
        <v/>
      </c>
      <c r="I256" s="371" t="str">
        <f t="shared" si="58"/>
        <v/>
      </c>
      <c r="K256" s="371" t="str">
        <f t="shared" si="59"/>
        <v/>
      </c>
      <c r="M256" s="371" t="str">
        <f t="shared" si="60"/>
        <v/>
      </c>
      <c r="O256" s="371" t="str">
        <f t="shared" si="61"/>
        <v/>
      </c>
      <c r="Q256" s="371" t="str">
        <f t="shared" si="62"/>
        <v/>
      </c>
      <c r="S256" s="371" t="str">
        <f t="shared" si="63"/>
        <v/>
      </c>
      <c r="U256" s="371" t="str">
        <f t="shared" si="64"/>
        <v/>
      </c>
      <c r="W256" s="371" t="str">
        <f t="shared" si="65"/>
        <v/>
      </c>
      <c r="Y256" s="371" t="str">
        <f t="shared" si="66"/>
        <v/>
      </c>
      <c r="AA256" s="371" t="str">
        <f t="shared" si="67"/>
        <v/>
      </c>
      <c r="AC256" s="371" t="str">
        <f t="shared" si="68"/>
        <v/>
      </c>
      <c r="AE256" s="371" t="str">
        <f t="shared" si="69"/>
        <v/>
      </c>
      <c r="AG256" s="371" t="str">
        <f t="shared" si="70"/>
        <v/>
      </c>
      <c r="AI256" s="371" t="str">
        <f t="shared" si="71"/>
        <v/>
      </c>
      <c r="AK256" s="371" t="str">
        <f t="shared" si="72"/>
        <v/>
      </c>
      <c r="AM256" s="371" t="str">
        <f t="shared" si="73"/>
        <v/>
      </c>
      <c r="AO256" s="371" t="str">
        <f t="shared" si="74"/>
        <v/>
      </c>
      <c r="AQ256" s="371" t="str">
        <f t="shared" si="75"/>
        <v/>
      </c>
    </row>
    <row r="257" spans="5:43" x14ac:dyDescent="0.25">
      <c r="E257" s="371" t="str">
        <f t="shared" si="57"/>
        <v/>
      </c>
      <c r="G257" s="371" t="str">
        <f t="shared" si="57"/>
        <v/>
      </c>
      <c r="I257" s="371" t="str">
        <f t="shared" si="58"/>
        <v/>
      </c>
      <c r="K257" s="371" t="str">
        <f t="shared" si="59"/>
        <v/>
      </c>
      <c r="M257" s="371" t="str">
        <f t="shared" si="60"/>
        <v/>
      </c>
      <c r="O257" s="371" t="str">
        <f t="shared" si="61"/>
        <v/>
      </c>
      <c r="Q257" s="371" t="str">
        <f t="shared" si="62"/>
        <v/>
      </c>
      <c r="S257" s="371" t="str">
        <f t="shared" si="63"/>
        <v/>
      </c>
      <c r="U257" s="371" t="str">
        <f t="shared" si="64"/>
        <v/>
      </c>
      <c r="W257" s="371" t="str">
        <f t="shared" si="65"/>
        <v/>
      </c>
      <c r="Y257" s="371" t="str">
        <f t="shared" si="66"/>
        <v/>
      </c>
      <c r="AA257" s="371" t="str">
        <f t="shared" si="67"/>
        <v/>
      </c>
      <c r="AC257" s="371" t="str">
        <f t="shared" si="68"/>
        <v/>
      </c>
      <c r="AE257" s="371" t="str">
        <f t="shared" si="69"/>
        <v/>
      </c>
      <c r="AG257" s="371" t="str">
        <f t="shared" si="70"/>
        <v/>
      </c>
      <c r="AI257" s="371" t="str">
        <f t="shared" si="71"/>
        <v/>
      </c>
      <c r="AK257" s="371" t="str">
        <f t="shared" si="72"/>
        <v/>
      </c>
      <c r="AM257" s="371" t="str">
        <f t="shared" si="73"/>
        <v/>
      </c>
      <c r="AO257" s="371" t="str">
        <f t="shared" si="74"/>
        <v/>
      </c>
      <c r="AQ257" s="371" t="str">
        <f t="shared" si="75"/>
        <v/>
      </c>
    </row>
    <row r="258" spans="5:43" x14ac:dyDescent="0.25">
      <c r="E258" s="371" t="str">
        <f t="shared" si="57"/>
        <v/>
      </c>
      <c r="G258" s="371" t="str">
        <f t="shared" si="57"/>
        <v/>
      </c>
      <c r="I258" s="371" t="str">
        <f t="shared" si="58"/>
        <v/>
      </c>
      <c r="K258" s="371" t="str">
        <f t="shared" si="59"/>
        <v/>
      </c>
      <c r="M258" s="371" t="str">
        <f t="shared" si="60"/>
        <v/>
      </c>
      <c r="O258" s="371" t="str">
        <f t="shared" si="61"/>
        <v/>
      </c>
      <c r="Q258" s="371" t="str">
        <f t="shared" si="62"/>
        <v/>
      </c>
      <c r="S258" s="371" t="str">
        <f t="shared" si="63"/>
        <v/>
      </c>
      <c r="U258" s="371" t="str">
        <f t="shared" si="64"/>
        <v/>
      </c>
      <c r="W258" s="371" t="str">
        <f t="shared" si="65"/>
        <v/>
      </c>
      <c r="Y258" s="371" t="str">
        <f t="shared" si="66"/>
        <v/>
      </c>
      <c r="AA258" s="371" t="str">
        <f t="shared" si="67"/>
        <v/>
      </c>
      <c r="AC258" s="371" t="str">
        <f t="shared" si="68"/>
        <v/>
      </c>
      <c r="AE258" s="371" t="str">
        <f t="shared" si="69"/>
        <v/>
      </c>
      <c r="AG258" s="371" t="str">
        <f t="shared" si="70"/>
        <v/>
      </c>
      <c r="AI258" s="371" t="str">
        <f t="shared" si="71"/>
        <v/>
      </c>
      <c r="AK258" s="371" t="str">
        <f t="shared" si="72"/>
        <v/>
      </c>
      <c r="AM258" s="371" t="str">
        <f t="shared" si="73"/>
        <v/>
      </c>
      <c r="AO258" s="371" t="str">
        <f t="shared" si="74"/>
        <v/>
      </c>
      <c r="AQ258" s="371" t="str">
        <f t="shared" si="75"/>
        <v/>
      </c>
    </row>
    <row r="259" spans="5:43" x14ac:dyDescent="0.25">
      <c r="E259" s="371" t="str">
        <f t="shared" si="57"/>
        <v/>
      </c>
      <c r="G259" s="371" t="str">
        <f t="shared" si="57"/>
        <v/>
      </c>
      <c r="I259" s="371" t="str">
        <f t="shared" si="58"/>
        <v/>
      </c>
      <c r="K259" s="371" t="str">
        <f t="shared" si="59"/>
        <v/>
      </c>
      <c r="M259" s="371" t="str">
        <f t="shared" si="60"/>
        <v/>
      </c>
      <c r="O259" s="371" t="str">
        <f t="shared" si="61"/>
        <v/>
      </c>
      <c r="Q259" s="371" t="str">
        <f t="shared" si="62"/>
        <v/>
      </c>
      <c r="S259" s="371" t="str">
        <f t="shared" si="63"/>
        <v/>
      </c>
      <c r="U259" s="371" t="str">
        <f t="shared" si="64"/>
        <v/>
      </c>
      <c r="W259" s="371" t="str">
        <f t="shared" si="65"/>
        <v/>
      </c>
      <c r="Y259" s="371" t="str">
        <f t="shared" si="66"/>
        <v/>
      </c>
      <c r="AA259" s="371" t="str">
        <f t="shared" si="67"/>
        <v/>
      </c>
      <c r="AC259" s="371" t="str">
        <f t="shared" si="68"/>
        <v/>
      </c>
      <c r="AE259" s="371" t="str">
        <f t="shared" si="69"/>
        <v/>
      </c>
      <c r="AG259" s="371" t="str">
        <f t="shared" si="70"/>
        <v/>
      </c>
      <c r="AI259" s="371" t="str">
        <f t="shared" si="71"/>
        <v/>
      </c>
      <c r="AK259" s="371" t="str">
        <f t="shared" si="72"/>
        <v/>
      </c>
      <c r="AM259" s="371" t="str">
        <f t="shared" si="73"/>
        <v/>
      </c>
      <c r="AO259" s="371" t="str">
        <f t="shared" si="74"/>
        <v/>
      </c>
      <c r="AQ259" s="371" t="str">
        <f t="shared" si="75"/>
        <v/>
      </c>
    </row>
    <row r="260" spans="5:43" x14ac:dyDescent="0.25">
      <c r="E260" s="371" t="str">
        <f t="shared" si="57"/>
        <v/>
      </c>
      <c r="G260" s="371" t="str">
        <f t="shared" si="57"/>
        <v/>
      </c>
      <c r="I260" s="371" t="str">
        <f t="shared" si="58"/>
        <v/>
      </c>
      <c r="K260" s="371" t="str">
        <f t="shared" si="59"/>
        <v/>
      </c>
      <c r="M260" s="371" t="str">
        <f t="shared" si="60"/>
        <v/>
      </c>
      <c r="O260" s="371" t="str">
        <f t="shared" si="61"/>
        <v/>
      </c>
      <c r="Q260" s="371" t="str">
        <f t="shared" si="62"/>
        <v/>
      </c>
      <c r="S260" s="371" t="str">
        <f t="shared" si="63"/>
        <v/>
      </c>
      <c r="U260" s="371" t="str">
        <f t="shared" si="64"/>
        <v/>
      </c>
      <c r="W260" s="371" t="str">
        <f t="shared" si="65"/>
        <v/>
      </c>
      <c r="Y260" s="371" t="str">
        <f t="shared" si="66"/>
        <v/>
      </c>
      <c r="AA260" s="371" t="str">
        <f t="shared" si="67"/>
        <v/>
      </c>
      <c r="AC260" s="371" t="str">
        <f t="shared" si="68"/>
        <v/>
      </c>
      <c r="AE260" s="371" t="str">
        <f t="shared" si="69"/>
        <v/>
      </c>
      <c r="AG260" s="371" t="str">
        <f t="shared" si="70"/>
        <v/>
      </c>
      <c r="AI260" s="371" t="str">
        <f t="shared" si="71"/>
        <v/>
      </c>
      <c r="AK260" s="371" t="str">
        <f t="shared" si="72"/>
        <v/>
      </c>
      <c r="AM260" s="371" t="str">
        <f t="shared" si="73"/>
        <v/>
      </c>
      <c r="AO260" s="371" t="str">
        <f t="shared" si="74"/>
        <v/>
      </c>
      <c r="AQ260" s="371" t="str">
        <f t="shared" si="75"/>
        <v/>
      </c>
    </row>
    <row r="261" spans="5:43" x14ac:dyDescent="0.25">
      <c r="E261" s="371" t="str">
        <f t="shared" si="57"/>
        <v/>
      </c>
      <c r="G261" s="371" t="str">
        <f t="shared" si="57"/>
        <v/>
      </c>
      <c r="I261" s="371" t="str">
        <f t="shared" si="58"/>
        <v/>
      </c>
      <c r="K261" s="371" t="str">
        <f t="shared" si="59"/>
        <v/>
      </c>
      <c r="M261" s="371" t="str">
        <f t="shared" si="60"/>
        <v/>
      </c>
      <c r="O261" s="371" t="str">
        <f t="shared" si="61"/>
        <v/>
      </c>
      <c r="Q261" s="371" t="str">
        <f t="shared" si="62"/>
        <v/>
      </c>
      <c r="S261" s="371" t="str">
        <f t="shared" si="63"/>
        <v/>
      </c>
      <c r="U261" s="371" t="str">
        <f t="shared" si="64"/>
        <v/>
      </c>
      <c r="W261" s="371" t="str">
        <f t="shared" si="65"/>
        <v/>
      </c>
      <c r="Y261" s="371" t="str">
        <f t="shared" si="66"/>
        <v/>
      </c>
      <c r="AA261" s="371" t="str">
        <f t="shared" si="67"/>
        <v/>
      </c>
      <c r="AC261" s="371" t="str">
        <f t="shared" si="68"/>
        <v/>
      </c>
      <c r="AE261" s="371" t="str">
        <f t="shared" si="69"/>
        <v/>
      </c>
      <c r="AG261" s="371" t="str">
        <f t="shared" si="70"/>
        <v/>
      </c>
      <c r="AI261" s="371" t="str">
        <f t="shared" si="71"/>
        <v/>
      </c>
      <c r="AK261" s="371" t="str">
        <f t="shared" si="72"/>
        <v/>
      </c>
      <c r="AM261" s="371" t="str">
        <f t="shared" si="73"/>
        <v/>
      </c>
      <c r="AO261" s="371" t="str">
        <f t="shared" si="74"/>
        <v/>
      </c>
      <c r="AQ261" s="371" t="str">
        <f t="shared" si="75"/>
        <v/>
      </c>
    </row>
    <row r="262" spans="5:43" x14ac:dyDescent="0.25">
      <c r="E262" s="371" t="str">
        <f t="shared" si="57"/>
        <v/>
      </c>
      <c r="G262" s="371" t="str">
        <f t="shared" si="57"/>
        <v/>
      </c>
      <c r="I262" s="371" t="str">
        <f t="shared" si="58"/>
        <v/>
      </c>
      <c r="K262" s="371" t="str">
        <f t="shared" si="59"/>
        <v/>
      </c>
      <c r="M262" s="371" t="str">
        <f t="shared" si="60"/>
        <v/>
      </c>
      <c r="O262" s="371" t="str">
        <f t="shared" si="61"/>
        <v/>
      </c>
      <c r="Q262" s="371" t="str">
        <f t="shared" si="62"/>
        <v/>
      </c>
      <c r="S262" s="371" t="str">
        <f t="shared" si="63"/>
        <v/>
      </c>
      <c r="U262" s="371" t="str">
        <f t="shared" si="64"/>
        <v/>
      </c>
      <c r="W262" s="371" t="str">
        <f t="shared" si="65"/>
        <v/>
      </c>
      <c r="Y262" s="371" t="str">
        <f t="shared" si="66"/>
        <v/>
      </c>
      <c r="AA262" s="371" t="str">
        <f t="shared" si="67"/>
        <v/>
      </c>
      <c r="AC262" s="371" t="str">
        <f t="shared" si="68"/>
        <v/>
      </c>
      <c r="AE262" s="371" t="str">
        <f t="shared" si="69"/>
        <v/>
      </c>
      <c r="AG262" s="371" t="str">
        <f t="shared" si="70"/>
        <v/>
      </c>
      <c r="AI262" s="371" t="str">
        <f t="shared" si="71"/>
        <v/>
      </c>
      <c r="AK262" s="371" t="str">
        <f t="shared" si="72"/>
        <v/>
      </c>
      <c r="AM262" s="371" t="str">
        <f t="shared" si="73"/>
        <v/>
      </c>
      <c r="AO262" s="371" t="str">
        <f t="shared" si="74"/>
        <v/>
      </c>
      <c r="AQ262" s="371" t="str">
        <f t="shared" si="75"/>
        <v/>
      </c>
    </row>
    <row r="263" spans="5:43" x14ac:dyDescent="0.25">
      <c r="E263" s="371" t="str">
        <f t="shared" si="57"/>
        <v/>
      </c>
      <c r="G263" s="371" t="str">
        <f t="shared" si="57"/>
        <v/>
      </c>
      <c r="I263" s="371" t="str">
        <f t="shared" si="58"/>
        <v/>
      </c>
      <c r="K263" s="371" t="str">
        <f t="shared" si="59"/>
        <v/>
      </c>
      <c r="M263" s="371" t="str">
        <f t="shared" si="60"/>
        <v/>
      </c>
      <c r="O263" s="371" t="str">
        <f t="shared" si="61"/>
        <v/>
      </c>
      <c r="Q263" s="371" t="str">
        <f t="shared" si="62"/>
        <v/>
      </c>
      <c r="S263" s="371" t="str">
        <f t="shared" si="63"/>
        <v/>
      </c>
      <c r="U263" s="371" t="str">
        <f t="shared" si="64"/>
        <v/>
      </c>
      <c r="W263" s="371" t="str">
        <f t="shared" si="65"/>
        <v/>
      </c>
      <c r="Y263" s="371" t="str">
        <f t="shared" si="66"/>
        <v/>
      </c>
      <c r="AA263" s="371" t="str">
        <f t="shared" si="67"/>
        <v/>
      </c>
      <c r="AC263" s="371" t="str">
        <f t="shared" si="68"/>
        <v/>
      </c>
      <c r="AE263" s="371" t="str">
        <f t="shared" si="69"/>
        <v/>
      </c>
      <c r="AG263" s="371" t="str">
        <f t="shared" si="70"/>
        <v/>
      </c>
      <c r="AI263" s="371" t="str">
        <f t="shared" si="71"/>
        <v/>
      </c>
      <c r="AK263" s="371" t="str">
        <f t="shared" si="72"/>
        <v/>
      </c>
      <c r="AM263" s="371" t="str">
        <f t="shared" si="73"/>
        <v/>
      </c>
      <c r="AO263" s="371" t="str">
        <f t="shared" si="74"/>
        <v/>
      </c>
      <c r="AQ263" s="371" t="str">
        <f t="shared" si="75"/>
        <v/>
      </c>
    </row>
    <row r="264" spans="5:43" x14ac:dyDescent="0.25">
      <c r="E264" s="371" t="str">
        <f t="shared" si="57"/>
        <v/>
      </c>
      <c r="G264" s="371" t="str">
        <f t="shared" si="57"/>
        <v/>
      </c>
      <c r="I264" s="371" t="str">
        <f t="shared" si="58"/>
        <v/>
      </c>
      <c r="K264" s="371" t="str">
        <f t="shared" si="59"/>
        <v/>
      </c>
      <c r="M264" s="371" t="str">
        <f t="shared" si="60"/>
        <v/>
      </c>
      <c r="O264" s="371" t="str">
        <f t="shared" si="61"/>
        <v/>
      </c>
      <c r="Q264" s="371" t="str">
        <f t="shared" si="62"/>
        <v/>
      </c>
      <c r="S264" s="371" t="str">
        <f t="shared" si="63"/>
        <v/>
      </c>
      <c r="U264" s="371" t="str">
        <f t="shared" si="64"/>
        <v/>
      </c>
      <c r="W264" s="371" t="str">
        <f t="shared" si="65"/>
        <v/>
      </c>
      <c r="Y264" s="371" t="str">
        <f t="shared" si="66"/>
        <v/>
      </c>
      <c r="AA264" s="371" t="str">
        <f t="shared" si="67"/>
        <v/>
      </c>
      <c r="AC264" s="371" t="str">
        <f t="shared" si="68"/>
        <v/>
      </c>
      <c r="AE264" s="371" t="str">
        <f t="shared" si="69"/>
        <v/>
      </c>
      <c r="AG264" s="371" t="str">
        <f t="shared" si="70"/>
        <v/>
      </c>
      <c r="AI264" s="371" t="str">
        <f t="shared" si="71"/>
        <v/>
      </c>
      <c r="AK264" s="371" t="str">
        <f t="shared" si="72"/>
        <v/>
      </c>
      <c r="AM264" s="371" t="str">
        <f t="shared" si="73"/>
        <v/>
      </c>
      <c r="AO264" s="371" t="str">
        <f t="shared" si="74"/>
        <v/>
      </c>
      <c r="AQ264" s="371" t="str">
        <f t="shared" si="75"/>
        <v/>
      </c>
    </row>
    <row r="265" spans="5:43" x14ac:dyDescent="0.25">
      <c r="E265" s="371" t="str">
        <f t="shared" si="57"/>
        <v/>
      </c>
      <c r="G265" s="371" t="str">
        <f t="shared" si="57"/>
        <v/>
      </c>
      <c r="I265" s="371" t="str">
        <f t="shared" si="58"/>
        <v/>
      </c>
      <c r="K265" s="371" t="str">
        <f t="shared" si="59"/>
        <v/>
      </c>
      <c r="M265" s="371" t="str">
        <f t="shared" si="60"/>
        <v/>
      </c>
      <c r="O265" s="371" t="str">
        <f t="shared" si="61"/>
        <v/>
      </c>
      <c r="Q265" s="371" t="str">
        <f t="shared" si="62"/>
        <v/>
      </c>
      <c r="S265" s="371" t="str">
        <f t="shared" si="63"/>
        <v/>
      </c>
      <c r="U265" s="371" t="str">
        <f t="shared" si="64"/>
        <v/>
      </c>
      <c r="W265" s="371" t="str">
        <f t="shared" si="65"/>
        <v/>
      </c>
      <c r="Y265" s="371" t="str">
        <f t="shared" si="66"/>
        <v/>
      </c>
      <c r="AA265" s="371" t="str">
        <f t="shared" si="67"/>
        <v/>
      </c>
      <c r="AC265" s="371" t="str">
        <f t="shared" si="68"/>
        <v/>
      </c>
      <c r="AE265" s="371" t="str">
        <f t="shared" si="69"/>
        <v/>
      </c>
      <c r="AG265" s="371" t="str">
        <f t="shared" si="70"/>
        <v/>
      </c>
      <c r="AI265" s="371" t="str">
        <f t="shared" si="71"/>
        <v/>
      </c>
      <c r="AK265" s="371" t="str">
        <f t="shared" si="72"/>
        <v/>
      </c>
      <c r="AM265" s="371" t="str">
        <f t="shared" si="73"/>
        <v/>
      </c>
      <c r="AO265" s="371" t="str">
        <f t="shared" si="74"/>
        <v/>
      </c>
      <c r="AQ265" s="371" t="str">
        <f t="shared" si="75"/>
        <v/>
      </c>
    </row>
    <row r="266" spans="5:43" x14ac:dyDescent="0.25">
      <c r="E266" s="371" t="str">
        <f t="shared" si="57"/>
        <v/>
      </c>
      <c r="G266" s="371" t="str">
        <f t="shared" si="57"/>
        <v/>
      </c>
      <c r="I266" s="371" t="str">
        <f t="shared" si="58"/>
        <v/>
      </c>
      <c r="K266" s="371" t="str">
        <f t="shared" si="59"/>
        <v/>
      </c>
      <c r="M266" s="371" t="str">
        <f t="shared" si="60"/>
        <v/>
      </c>
      <c r="O266" s="371" t="str">
        <f t="shared" si="61"/>
        <v/>
      </c>
      <c r="Q266" s="371" t="str">
        <f t="shared" si="62"/>
        <v/>
      </c>
      <c r="S266" s="371" t="str">
        <f t="shared" si="63"/>
        <v/>
      </c>
      <c r="U266" s="371" t="str">
        <f t="shared" si="64"/>
        <v/>
      </c>
      <c r="W266" s="371" t="str">
        <f t="shared" si="65"/>
        <v/>
      </c>
      <c r="Y266" s="371" t="str">
        <f t="shared" si="66"/>
        <v/>
      </c>
      <c r="AA266" s="371" t="str">
        <f t="shared" si="67"/>
        <v/>
      </c>
      <c r="AC266" s="371" t="str">
        <f t="shared" si="68"/>
        <v/>
      </c>
      <c r="AE266" s="371" t="str">
        <f t="shared" si="69"/>
        <v/>
      </c>
      <c r="AG266" s="371" t="str">
        <f t="shared" si="70"/>
        <v/>
      </c>
      <c r="AI266" s="371" t="str">
        <f t="shared" si="71"/>
        <v/>
      </c>
      <c r="AK266" s="371" t="str">
        <f t="shared" si="72"/>
        <v/>
      </c>
      <c r="AM266" s="371" t="str">
        <f t="shared" si="73"/>
        <v/>
      </c>
      <c r="AO266" s="371" t="str">
        <f t="shared" si="74"/>
        <v/>
      </c>
      <c r="AQ266" s="371" t="str">
        <f t="shared" si="75"/>
        <v/>
      </c>
    </row>
    <row r="267" spans="5:43" x14ac:dyDescent="0.25">
      <c r="E267" s="371" t="str">
        <f t="shared" si="57"/>
        <v/>
      </c>
      <c r="G267" s="371" t="str">
        <f t="shared" si="57"/>
        <v/>
      </c>
      <c r="I267" s="371" t="str">
        <f t="shared" si="58"/>
        <v/>
      </c>
      <c r="K267" s="371" t="str">
        <f t="shared" si="59"/>
        <v/>
      </c>
      <c r="M267" s="371" t="str">
        <f t="shared" si="60"/>
        <v/>
      </c>
      <c r="O267" s="371" t="str">
        <f t="shared" si="61"/>
        <v/>
      </c>
      <c r="Q267" s="371" t="str">
        <f t="shared" si="62"/>
        <v/>
      </c>
      <c r="S267" s="371" t="str">
        <f t="shared" si="63"/>
        <v/>
      </c>
      <c r="U267" s="371" t="str">
        <f t="shared" si="64"/>
        <v/>
      </c>
      <c r="W267" s="371" t="str">
        <f t="shared" si="65"/>
        <v/>
      </c>
      <c r="Y267" s="371" t="str">
        <f t="shared" si="66"/>
        <v/>
      </c>
      <c r="AA267" s="371" t="str">
        <f t="shared" si="67"/>
        <v/>
      </c>
      <c r="AC267" s="371" t="str">
        <f t="shared" si="68"/>
        <v/>
      </c>
      <c r="AE267" s="371" t="str">
        <f t="shared" si="69"/>
        <v/>
      </c>
      <c r="AG267" s="371" t="str">
        <f t="shared" si="70"/>
        <v/>
      </c>
      <c r="AI267" s="371" t="str">
        <f t="shared" si="71"/>
        <v/>
      </c>
      <c r="AK267" s="371" t="str">
        <f t="shared" si="72"/>
        <v/>
      </c>
      <c r="AM267" s="371" t="str">
        <f t="shared" si="73"/>
        <v/>
      </c>
      <c r="AO267" s="371" t="str">
        <f t="shared" si="74"/>
        <v/>
      </c>
      <c r="AQ267" s="371" t="str">
        <f t="shared" si="75"/>
        <v/>
      </c>
    </row>
    <row r="268" spans="5:43" x14ac:dyDescent="0.25">
      <c r="E268" s="371" t="str">
        <f t="shared" si="57"/>
        <v/>
      </c>
      <c r="G268" s="371" t="str">
        <f t="shared" si="57"/>
        <v/>
      </c>
      <c r="I268" s="371" t="str">
        <f t="shared" si="58"/>
        <v/>
      </c>
      <c r="K268" s="371" t="str">
        <f t="shared" si="59"/>
        <v/>
      </c>
      <c r="M268" s="371" t="str">
        <f t="shared" si="60"/>
        <v/>
      </c>
      <c r="O268" s="371" t="str">
        <f t="shared" si="61"/>
        <v/>
      </c>
      <c r="Q268" s="371" t="str">
        <f t="shared" si="62"/>
        <v/>
      </c>
      <c r="S268" s="371" t="str">
        <f t="shared" si="63"/>
        <v/>
      </c>
      <c r="U268" s="371" t="str">
        <f t="shared" si="64"/>
        <v/>
      </c>
      <c r="W268" s="371" t="str">
        <f t="shared" si="65"/>
        <v/>
      </c>
      <c r="Y268" s="371" t="str">
        <f t="shared" si="66"/>
        <v/>
      </c>
      <c r="AA268" s="371" t="str">
        <f t="shared" si="67"/>
        <v/>
      </c>
      <c r="AC268" s="371" t="str">
        <f t="shared" si="68"/>
        <v/>
      </c>
      <c r="AE268" s="371" t="str">
        <f t="shared" si="69"/>
        <v/>
      </c>
      <c r="AG268" s="371" t="str">
        <f t="shared" si="70"/>
        <v/>
      </c>
      <c r="AI268" s="371" t="str">
        <f t="shared" si="71"/>
        <v/>
      </c>
      <c r="AK268" s="371" t="str">
        <f t="shared" si="72"/>
        <v/>
      </c>
      <c r="AM268" s="371" t="str">
        <f t="shared" si="73"/>
        <v/>
      </c>
      <c r="AO268" s="371" t="str">
        <f t="shared" si="74"/>
        <v/>
      </c>
      <c r="AQ268" s="371" t="str">
        <f t="shared" si="75"/>
        <v/>
      </c>
    </row>
    <row r="269" spans="5:43" x14ac:dyDescent="0.25">
      <c r="E269" s="371" t="str">
        <f t="shared" ref="E269:G300" si="76">IF(OR($B269=0,D269=0),"",D269/$B269)</f>
        <v/>
      </c>
      <c r="G269" s="371" t="str">
        <f t="shared" si="76"/>
        <v/>
      </c>
      <c r="I269" s="371" t="str">
        <f t="shared" ref="I269:I300" si="77">IF(OR($B269=0,H269=0),"",H269/$B269)</f>
        <v/>
      </c>
      <c r="K269" s="371" t="str">
        <f t="shared" ref="K269:K300" si="78">IF(OR($B269=0,J269=0),"",J269/$B269)</f>
        <v/>
      </c>
      <c r="M269" s="371" t="str">
        <f t="shared" ref="M269:M300" si="79">IF(OR($B269=0,L269=0),"",L269/$B269)</f>
        <v/>
      </c>
      <c r="O269" s="371" t="str">
        <f t="shared" ref="O269:O300" si="80">IF(OR($B269=0,N269=0),"",N269/$B269)</f>
        <v/>
      </c>
      <c r="Q269" s="371" t="str">
        <f t="shared" ref="Q269:Q300" si="81">IF(OR($B269=0,P269=0),"",P269/$B269)</f>
        <v/>
      </c>
      <c r="S269" s="371" t="str">
        <f t="shared" ref="S269:S300" si="82">IF(OR($B269=0,R269=0),"",R269/$B269)</f>
        <v/>
      </c>
      <c r="U269" s="371" t="str">
        <f t="shared" ref="U269:U300" si="83">IF(OR($B269=0,T269=0),"",T269/$B269)</f>
        <v/>
      </c>
      <c r="W269" s="371" t="str">
        <f t="shared" ref="W269:W300" si="84">IF(OR($B269=0,V269=0),"",V269/$B269)</f>
        <v/>
      </c>
      <c r="Y269" s="371" t="str">
        <f t="shared" ref="Y269:Y300" si="85">IF(OR($B269=0,X269=0),"",X269/$B269)</f>
        <v/>
      </c>
      <c r="AA269" s="371" t="str">
        <f t="shared" ref="AA269:AA300" si="86">IF(OR($B269=0,Z269=0),"",Z269/$B269)</f>
        <v/>
      </c>
      <c r="AC269" s="371" t="str">
        <f t="shared" ref="AC269:AC300" si="87">IF(OR($B269=0,AB269=0),"",AB269/$B269)</f>
        <v/>
      </c>
      <c r="AE269" s="371" t="str">
        <f t="shared" ref="AE269:AE300" si="88">IF(OR($B269=0,AD269=0),"",AD269/$B269)</f>
        <v/>
      </c>
      <c r="AG269" s="371" t="str">
        <f t="shared" ref="AG269:AG300" si="89">IF(OR($B269=0,AF269=0),"",AF269/$B269)</f>
        <v/>
      </c>
      <c r="AI269" s="371" t="str">
        <f t="shared" ref="AI269:AI300" si="90">IF(OR($B269=0,AH269=0),"",AH269/$B269)</f>
        <v/>
      </c>
      <c r="AK269" s="371" t="str">
        <f t="shared" ref="AK269:AK300" si="91">IF(OR($B269=0,AJ269=0),"",AJ269/$B269)</f>
        <v/>
      </c>
      <c r="AM269" s="371" t="str">
        <f t="shared" ref="AM269:AM300" si="92">IF(OR($B269=0,AL269=0),"",AL269/$B269)</f>
        <v/>
      </c>
      <c r="AO269" s="371" t="str">
        <f t="shared" ref="AO269:AO300" si="93">IF(OR($B269=0,AN269=0),"",AN269/$B269)</f>
        <v/>
      </c>
      <c r="AQ269" s="371" t="str">
        <f t="shared" ref="AQ269:AQ300" si="94">IF(OR($B269=0,AP269=0),"",AP269/$B269)</f>
        <v/>
      </c>
    </row>
    <row r="270" spans="5:43" x14ac:dyDescent="0.25">
      <c r="E270" s="371" t="str">
        <f t="shared" si="76"/>
        <v/>
      </c>
      <c r="G270" s="371" t="str">
        <f t="shared" si="76"/>
        <v/>
      </c>
      <c r="I270" s="371" t="str">
        <f t="shared" si="77"/>
        <v/>
      </c>
      <c r="K270" s="371" t="str">
        <f t="shared" si="78"/>
        <v/>
      </c>
      <c r="M270" s="371" t="str">
        <f t="shared" si="79"/>
        <v/>
      </c>
      <c r="O270" s="371" t="str">
        <f t="shared" si="80"/>
        <v/>
      </c>
      <c r="Q270" s="371" t="str">
        <f t="shared" si="81"/>
        <v/>
      </c>
      <c r="S270" s="371" t="str">
        <f t="shared" si="82"/>
        <v/>
      </c>
      <c r="U270" s="371" t="str">
        <f t="shared" si="83"/>
        <v/>
      </c>
      <c r="W270" s="371" t="str">
        <f t="shared" si="84"/>
        <v/>
      </c>
      <c r="Y270" s="371" t="str">
        <f t="shared" si="85"/>
        <v/>
      </c>
      <c r="AA270" s="371" t="str">
        <f t="shared" si="86"/>
        <v/>
      </c>
      <c r="AC270" s="371" t="str">
        <f t="shared" si="87"/>
        <v/>
      </c>
      <c r="AE270" s="371" t="str">
        <f t="shared" si="88"/>
        <v/>
      </c>
      <c r="AG270" s="371" t="str">
        <f t="shared" si="89"/>
        <v/>
      </c>
      <c r="AI270" s="371" t="str">
        <f t="shared" si="90"/>
        <v/>
      </c>
      <c r="AK270" s="371" t="str">
        <f t="shared" si="91"/>
        <v/>
      </c>
      <c r="AM270" s="371" t="str">
        <f t="shared" si="92"/>
        <v/>
      </c>
      <c r="AO270" s="371" t="str">
        <f t="shared" si="93"/>
        <v/>
      </c>
      <c r="AQ270" s="371" t="str">
        <f t="shared" si="94"/>
        <v/>
      </c>
    </row>
    <row r="271" spans="5:43" x14ac:dyDescent="0.25">
      <c r="E271" s="371" t="str">
        <f t="shared" si="76"/>
        <v/>
      </c>
      <c r="G271" s="371" t="str">
        <f t="shared" si="76"/>
        <v/>
      </c>
      <c r="I271" s="371" t="str">
        <f t="shared" si="77"/>
        <v/>
      </c>
      <c r="K271" s="371" t="str">
        <f t="shared" si="78"/>
        <v/>
      </c>
      <c r="M271" s="371" t="str">
        <f t="shared" si="79"/>
        <v/>
      </c>
      <c r="O271" s="371" t="str">
        <f t="shared" si="80"/>
        <v/>
      </c>
      <c r="Q271" s="371" t="str">
        <f t="shared" si="81"/>
        <v/>
      </c>
      <c r="S271" s="371" t="str">
        <f t="shared" si="82"/>
        <v/>
      </c>
      <c r="U271" s="371" t="str">
        <f t="shared" si="83"/>
        <v/>
      </c>
      <c r="W271" s="371" t="str">
        <f t="shared" si="84"/>
        <v/>
      </c>
      <c r="Y271" s="371" t="str">
        <f t="shared" si="85"/>
        <v/>
      </c>
      <c r="AA271" s="371" t="str">
        <f t="shared" si="86"/>
        <v/>
      </c>
      <c r="AC271" s="371" t="str">
        <f t="shared" si="87"/>
        <v/>
      </c>
      <c r="AE271" s="371" t="str">
        <f t="shared" si="88"/>
        <v/>
      </c>
      <c r="AG271" s="371" t="str">
        <f t="shared" si="89"/>
        <v/>
      </c>
      <c r="AI271" s="371" t="str">
        <f t="shared" si="90"/>
        <v/>
      </c>
      <c r="AK271" s="371" t="str">
        <f t="shared" si="91"/>
        <v/>
      </c>
      <c r="AM271" s="371" t="str">
        <f t="shared" si="92"/>
        <v/>
      </c>
      <c r="AO271" s="371" t="str">
        <f t="shared" si="93"/>
        <v/>
      </c>
      <c r="AQ271" s="371" t="str">
        <f t="shared" si="94"/>
        <v/>
      </c>
    </row>
    <row r="272" spans="5:43" x14ac:dyDescent="0.25">
      <c r="E272" s="371" t="str">
        <f t="shared" si="76"/>
        <v/>
      </c>
      <c r="G272" s="371" t="str">
        <f t="shared" si="76"/>
        <v/>
      </c>
      <c r="I272" s="371" t="str">
        <f t="shared" si="77"/>
        <v/>
      </c>
      <c r="K272" s="371" t="str">
        <f t="shared" si="78"/>
        <v/>
      </c>
      <c r="M272" s="371" t="str">
        <f t="shared" si="79"/>
        <v/>
      </c>
      <c r="O272" s="371" t="str">
        <f t="shared" si="80"/>
        <v/>
      </c>
      <c r="Q272" s="371" t="str">
        <f t="shared" si="81"/>
        <v/>
      </c>
      <c r="S272" s="371" t="str">
        <f t="shared" si="82"/>
        <v/>
      </c>
      <c r="U272" s="371" t="str">
        <f t="shared" si="83"/>
        <v/>
      </c>
      <c r="W272" s="371" t="str">
        <f t="shared" si="84"/>
        <v/>
      </c>
      <c r="Y272" s="371" t="str">
        <f t="shared" si="85"/>
        <v/>
      </c>
      <c r="AA272" s="371" t="str">
        <f t="shared" si="86"/>
        <v/>
      </c>
      <c r="AC272" s="371" t="str">
        <f t="shared" si="87"/>
        <v/>
      </c>
      <c r="AE272" s="371" t="str">
        <f t="shared" si="88"/>
        <v/>
      </c>
      <c r="AG272" s="371" t="str">
        <f t="shared" si="89"/>
        <v/>
      </c>
      <c r="AI272" s="371" t="str">
        <f t="shared" si="90"/>
        <v/>
      </c>
      <c r="AK272" s="371" t="str">
        <f t="shared" si="91"/>
        <v/>
      </c>
      <c r="AM272" s="371" t="str">
        <f t="shared" si="92"/>
        <v/>
      </c>
      <c r="AO272" s="371" t="str">
        <f t="shared" si="93"/>
        <v/>
      </c>
      <c r="AQ272" s="371" t="str">
        <f t="shared" si="94"/>
        <v/>
      </c>
    </row>
    <row r="273" spans="5:43" x14ac:dyDescent="0.25">
      <c r="E273" s="371" t="str">
        <f t="shared" si="76"/>
        <v/>
      </c>
      <c r="G273" s="371" t="str">
        <f t="shared" si="76"/>
        <v/>
      </c>
      <c r="I273" s="371" t="str">
        <f t="shared" si="77"/>
        <v/>
      </c>
      <c r="K273" s="371" t="str">
        <f t="shared" si="78"/>
        <v/>
      </c>
      <c r="M273" s="371" t="str">
        <f t="shared" si="79"/>
        <v/>
      </c>
      <c r="O273" s="371" t="str">
        <f t="shared" si="80"/>
        <v/>
      </c>
      <c r="Q273" s="371" t="str">
        <f t="shared" si="81"/>
        <v/>
      </c>
      <c r="S273" s="371" t="str">
        <f t="shared" si="82"/>
        <v/>
      </c>
      <c r="U273" s="371" t="str">
        <f t="shared" si="83"/>
        <v/>
      </c>
      <c r="W273" s="371" t="str">
        <f t="shared" si="84"/>
        <v/>
      </c>
      <c r="Y273" s="371" t="str">
        <f t="shared" si="85"/>
        <v/>
      </c>
      <c r="AA273" s="371" t="str">
        <f t="shared" si="86"/>
        <v/>
      </c>
      <c r="AC273" s="371" t="str">
        <f t="shared" si="87"/>
        <v/>
      </c>
      <c r="AE273" s="371" t="str">
        <f t="shared" si="88"/>
        <v/>
      </c>
      <c r="AG273" s="371" t="str">
        <f t="shared" si="89"/>
        <v/>
      </c>
      <c r="AI273" s="371" t="str">
        <f t="shared" si="90"/>
        <v/>
      </c>
      <c r="AK273" s="371" t="str">
        <f t="shared" si="91"/>
        <v/>
      </c>
      <c r="AM273" s="371" t="str">
        <f t="shared" si="92"/>
        <v/>
      </c>
      <c r="AO273" s="371" t="str">
        <f t="shared" si="93"/>
        <v/>
      </c>
      <c r="AQ273" s="371" t="str">
        <f t="shared" si="94"/>
        <v/>
      </c>
    </row>
    <row r="274" spans="5:43" x14ac:dyDescent="0.25">
      <c r="E274" s="371" t="str">
        <f t="shared" si="76"/>
        <v/>
      </c>
      <c r="G274" s="371" t="str">
        <f t="shared" si="76"/>
        <v/>
      </c>
      <c r="I274" s="371" t="str">
        <f t="shared" si="77"/>
        <v/>
      </c>
      <c r="K274" s="371" t="str">
        <f t="shared" si="78"/>
        <v/>
      </c>
      <c r="M274" s="371" t="str">
        <f t="shared" si="79"/>
        <v/>
      </c>
      <c r="O274" s="371" t="str">
        <f t="shared" si="80"/>
        <v/>
      </c>
      <c r="Q274" s="371" t="str">
        <f t="shared" si="81"/>
        <v/>
      </c>
      <c r="S274" s="371" t="str">
        <f t="shared" si="82"/>
        <v/>
      </c>
      <c r="U274" s="371" t="str">
        <f t="shared" si="83"/>
        <v/>
      </c>
      <c r="W274" s="371" t="str">
        <f t="shared" si="84"/>
        <v/>
      </c>
      <c r="Y274" s="371" t="str">
        <f t="shared" si="85"/>
        <v/>
      </c>
      <c r="AA274" s="371" t="str">
        <f t="shared" si="86"/>
        <v/>
      </c>
      <c r="AC274" s="371" t="str">
        <f t="shared" si="87"/>
        <v/>
      </c>
      <c r="AE274" s="371" t="str">
        <f t="shared" si="88"/>
        <v/>
      </c>
      <c r="AG274" s="371" t="str">
        <f t="shared" si="89"/>
        <v/>
      </c>
      <c r="AI274" s="371" t="str">
        <f t="shared" si="90"/>
        <v/>
      </c>
      <c r="AK274" s="371" t="str">
        <f t="shared" si="91"/>
        <v/>
      </c>
      <c r="AM274" s="371" t="str">
        <f t="shared" si="92"/>
        <v/>
      </c>
      <c r="AO274" s="371" t="str">
        <f t="shared" si="93"/>
        <v/>
      </c>
      <c r="AQ274" s="371" t="str">
        <f t="shared" si="94"/>
        <v/>
      </c>
    </row>
    <row r="275" spans="5:43" x14ac:dyDescent="0.25">
      <c r="E275" s="371" t="str">
        <f t="shared" si="76"/>
        <v/>
      </c>
      <c r="G275" s="371" t="str">
        <f t="shared" si="76"/>
        <v/>
      </c>
      <c r="I275" s="371" t="str">
        <f t="shared" si="77"/>
        <v/>
      </c>
      <c r="K275" s="371" t="str">
        <f t="shared" si="78"/>
        <v/>
      </c>
      <c r="M275" s="371" t="str">
        <f t="shared" si="79"/>
        <v/>
      </c>
      <c r="O275" s="371" t="str">
        <f t="shared" si="80"/>
        <v/>
      </c>
      <c r="Q275" s="371" t="str">
        <f t="shared" si="81"/>
        <v/>
      </c>
      <c r="S275" s="371" t="str">
        <f t="shared" si="82"/>
        <v/>
      </c>
      <c r="U275" s="371" t="str">
        <f t="shared" si="83"/>
        <v/>
      </c>
      <c r="W275" s="371" t="str">
        <f t="shared" si="84"/>
        <v/>
      </c>
      <c r="Y275" s="371" t="str">
        <f t="shared" si="85"/>
        <v/>
      </c>
      <c r="AA275" s="371" t="str">
        <f t="shared" si="86"/>
        <v/>
      </c>
      <c r="AC275" s="371" t="str">
        <f t="shared" si="87"/>
        <v/>
      </c>
      <c r="AE275" s="371" t="str">
        <f t="shared" si="88"/>
        <v/>
      </c>
      <c r="AG275" s="371" t="str">
        <f t="shared" si="89"/>
        <v/>
      </c>
      <c r="AI275" s="371" t="str">
        <f t="shared" si="90"/>
        <v/>
      </c>
      <c r="AK275" s="371" t="str">
        <f t="shared" si="91"/>
        <v/>
      </c>
      <c r="AM275" s="371" t="str">
        <f t="shared" si="92"/>
        <v/>
      </c>
      <c r="AO275" s="371" t="str">
        <f t="shared" si="93"/>
        <v/>
      </c>
      <c r="AQ275" s="371" t="str">
        <f t="shared" si="94"/>
        <v/>
      </c>
    </row>
    <row r="276" spans="5:43" x14ac:dyDescent="0.25">
      <c r="E276" s="371" t="str">
        <f t="shared" si="76"/>
        <v/>
      </c>
      <c r="G276" s="371" t="str">
        <f t="shared" si="76"/>
        <v/>
      </c>
      <c r="I276" s="371" t="str">
        <f t="shared" si="77"/>
        <v/>
      </c>
      <c r="K276" s="371" t="str">
        <f t="shared" si="78"/>
        <v/>
      </c>
      <c r="M276" s="371" t="str">
        <f t="shared" si="79"/>
        <v/>
      </c>
      <c r="O276" s="371" t="str">
        <f t="shared" si="80"/>
        <v/>
      </c>
      <c r="Q276" s="371" t="str">
        <f t="shared" si="81"/>
        <v/>
      </c>
      <c r="S276" s="371" t="str">
        <f t="shared" si="82"/>
        <v/>
      </c>
      <c r="U276" s="371" t="str">
        <f t="shared" si="83"/>
        <v/>
      </c>
      <c r="W276" s="371" t="str">
        <f t="shared" si="84"/>
        <v/>
      </c>
      <c r="Y276" s="371" t="str">
        <f t="shared" si="85"/>
        <v/>
      </c>
      <c r="AA276" s="371" t="str">
        <f t="shared" si="86"/>
        <v/>
      </c>
      <c r="AC276" s="371" t="str">
        <f t="shared" si="87"/>
        <v/>
      </c>
      <c r="AE276" s="371" t="str">
        <f t="shared" si="88"/>
        <v/>
      </c>
      <c r="AG276" s="371" t="str">
        <f t="shared" si="89"/>
        <v/>
      </c>
      <c r="AI276" s="371" t="str">
        <f t="shared" si="90"/>
        <v/>
      </c>
      <c r="AK276" s="371" t="str">
        <f t="shared" si="91"/>
        <v/>
      </c>
      <c r="AM276" s="371" t="str">
        <f t="shared" si="92"/>
        <v/>
      </c>
      <c r="AO276" s="371" t="str">
        <f t="shared" si="93"/>
        <v/>
      </c>
      <c r="AQ276" s="371" t="str">
        <f t="shared" si="94"/>
        <v/>
      </c>
    </row>
    <row r="277" spans="5:43" x14ac:dyDescent="0.25">
      <c r="E277" s="371" t="str">
        <f t="shared" si="76"/>
        <v/>
      </c>
      <c r="G277" s="371" t="str">
        <f t="shared" si="76"/>
        <v/>
      </c>
      <c r="I277" s="371" t="str">
        <f t="shared" si="77"/>
        <v/>
      </c>
      <c r="K277" s="371" t="str">
        <f t="shared" si="78"/>
        <v/>
      </c>
      <c r="M277" s="371" t="str">
        <f t="shared" si="79"/>
        <v/>
      </c>
      <c r="O277" s="371" t="str">
        <f t="shared" si="80"/>
        <v/>
      </c>
      <c r="Q277" s="371" t="str">
        <f t="shared" si="81"/>
        <v/>
      </c>
      <c r="S277" s="371" t="str">
        <f t="shared" si="82"/>
        <v/>
      </c>
      <c r="U277" s="371" t="str">
        <f t="shared" si="83"/>
        <v/>
      </c>
      <c r="W277" s="371" t="str">
        <f t="shared" si="84"/>
        <v/>
      </c>
      <c r="Y277" s="371" t="str">
        <f t="shared" si="85"/>
        <v/>
      </c>
      <c r="AA277" s="371" t="str">
        <f t="shared" si="86"/>
        <v/>
      </c>
      <c r="AC277" s="371" t="str">
        <f t="shared" si="87"/>
        <v/>
      </c>
      <c r="AE277" s="371" t="str">
        <f t="shared" si="88"/>
        <v/>
      </c>
      <c r="AG277" s="371" t="str">
        <f t="shared" si="89"/>
        <v/>
      </c>
      <c r="AI277" s="371" t="str">
        <f t="shared" si="90"/>
        <v/>
      </c>
      <c r="AK277" s="371" t="str">
        <f t="shared" si="91"/>
        <v/>
      </c>
      <c r="AM277" s="371" t="str">
        <f t="shared" si="92"/>
        <v/>
      </c>
      <c r="AO277" s="371" t="str">
        <f t="shared" si="93"/>
        <v/>
      </c>
      <c r="AQ277" s="371" t="str">
        <f t="shared" si="94"/>
        <v/>
      </c>
    </row>
    <row r="278" spans="5:43" x14ac:dyDescent="0.25">
      <c r="E278" s="371" t="str">
        <f t="shared" si="76"/>
        <v/>
      </c>
      <c r="G278" s="371" t="str">
        <f t="shared" si="76"/>
        <v/>
      </c>
      <c r="I278" s="371" t="str">
        <f t="shared" si="77"/>
        <v/>
      </c>
      <c r="K278" s="371" t="str">
        <f t="shared" si="78"/>
        <v/>
      </c>
      <c r="M278" s="371" t="str">
        <f t="shared" si="79"/>
        <v/>
      </c>
      <c r="O278" s="371" t="str">
        <f t="shared" si="80"/>
        <v/>
      </c>
      <c r="Q278" s="371" t="str">
        <f t="shared" si="81"/>
        <v/>
      </c>
      <c r="S278" s="371" t="str">
        <f t="shared" si="82"/>
        <v/>
      </c>
      <c r="U278" s="371" t="str">
        <f t="shared" si="83"/>
        <v/>
      </c>
      <c r="W278" s="371" t="str">
        <f t="shared" si="84"/>
        <v/>
      </c>
      <c r="Y278" s="371" t="str">
        <f t="shared" si="85"/>
        <v/>
      </c>
      <c r="AA278" s="371" t="str">
        <f t="shared" si="86"/>
        <v/>
      </c>
      <c r="AC278" s="371" t="str">
        <f t="shared" si="87"/>
        <v/>
      </c>
      <c r="AE278" s="371" t="str">
        <f t="shared" si="88"/>
        <v/>
      </c>
      <c r="AG278" s="371" t="str">
        <f t="shared" si="89"/>
        <v/>
      </c>
      <c r="AI278" s="371" t="str">
        <f t="shared" si="90"/>
        <v/>
      </c>
      <c r="AK278" s="371" t="str">
        <f t="shared" si="91"/>
        <v/>
      </c>
      <c r="AM278" s="371" t="str">
        <f t="shared" si="92"/>
        <v/>
      </c>
      <c r="AO278" s="371" t="str">
        <f t="shared" si="93"/>
        <v/>
      </c>
      <c r="AQ278" s="371" t="str">
        <f t="shared" si="94"/>
        <v/>
      </c>
    </row>
    <row r="279" spans="5:43" x14ac:dyDescent="0.25">
      <c r="E279" s="371" t="str">
        <f t="shared" si="76"/>
        <v/>
      </c>
      <c r="G279" s="371" t="str">
        <f t="shared" si="76"/>
        <v/>
      </c>
      <c r="I279" s="371" t="str">
        <f t="shared" si="77"/>
        <v/>
      </c>
      <c r="K279" s="371" t="str">
        <f t="shared" si="78"/>
        <v/>
      </c>
      <c r="M279" s="371" t="str">
        <f t="shared" si="79"/>
        <v/>
      </c>
      <c r="O279" s="371" t="str">
        <f t="shared" si="80"/>
        <v/>
      </c>
      <c r="Q279" s="371" t="str">
        <f t="shared" si="81"/>
        <v/>
      </c>
      <c r="S279" s="371" t="str">
        <f t="shared" si="82"/>
        <v/>
      </c>
      <c r="U279" s="371" t="str">
        <f t="shared" si="83"/>
        <v/>
      </c>
      <c r="W279" s="371" t="str">
        <f t="shared" si="84"/>
        <v/>
      </c>
      <c r="Y279" s="371" t="str">
        <f t="shared" si="85"/>
        <v/>
      </c>
      <c r="AA279" s="371" t="str">
        <f t="shared" si="86"/>
        <v/>
      </c>
      <c r="AC279" s="371" t="str">
        <f t="shared" si="87"/>
        <v/>
      </c>
      <c r="AE279" s="371" t="str">
        <f t="shared" si="88"/>
        <v/>
      </c>
      <c r="AG279" s="371" t="str">
        <f t="shared" si="89"/>
        <v/>
      </c>
      <c r="AI279" s="371" t="str">
        <f t="shared" si="90"/>
        <v/>
      </c>
      <c r="AK279" s="371" t="str">
        <f t="shared" si="91"/>
        <v/>
      </c>
      <c r="AM279" s="371" t="str">
        <f t="shared" si="92"/>
        <v/>
      </c>
      <c r="AO279" s="371" t="str">
        <f t="shared" si="93"/>
        <v/>
      </c>
      <c r="AQ279" s="371" t="str">
        <f t="shared" si="94"/>
        <v/>
      </c>
    </row>
    <row r="280" spans="5:43" x14ac:dyDescent="0.25">
      <c r="E280" s="371" t="str">
        <f t="shared" si="76"/>
        <v/>
      </c>
      <c r="G280" s="371" t="str">
        <f t="shared" si="76"/>
        <v/>
      </c>
      <c r="I280" s="371" t="str">
        <f t="shared" si="77"/>
        <v/>
      </c>
      <c r="K280" s="371" t="str">
        <f t="shared" si="78"/>
        <v/>
      </c>
      <c r="M280" s="371" t="str">
        <f t="shared" si="79"/>
        <v/>
      </c>
      <c r="O280" s="371" t="str">
        <f t="shared" si="80"/>
        <v/>
      </c>
      <c r="Q280" s="371" t="str">
        <f t="shared" si="81"/>
        <v/>
      </c>
      <c r="S280" s="371" t="str">
        <f t="shared" si="82"/>
        <v/>
      </c>
      <c r="U280" s="371" t="str">
        <f t="shared" si="83"/>
        <v/>
      </c>
      <c r="W280" s="371" t="str">
        <f t="shared" si="84"/>
        <v/>
      </c>
      <c r="Y280" s="371" t="str">
        <f t="shared" si="85"/>
        <v/>
      </c>
      <c r="AA280" s="371" t="str">
        <f t="shared" si="86"/>
        <v/>
      </c>
      <c r="AC280" s="371" t="str">
        <f t="shared" si="87"/>
        <v/>
      </c>
      <c r="AE280" s="371" t="str">
        <f t="shared" si="88"/>
        <v/>
      </c>
      <c r="AG280" s="371" t="str">
        <f t="shared" si="89"/>
        <v/>
      </c>
      <c r="AI280" s="371" t="str">
        <f t="shared" si="90"/>
        <v/>
      </c>
      <c r="AK280" s="371" t="str">
        <f t="shared" si="91"/>
        <v/>
      </c>
      <c r="AM280" s="371" t="str">
        <f t="shared" si="92"/>
        <v/>
      </c>
      <c r="AO280" s="371" t="str">
        <f t="shared" si="93"/>
        <v/>
      </c>
      <c r="AQ280" s="371" t="str">
        <f t="shared" si="94"/>
        <v/>
      </c>
    </row>
    <row r="281" spans="5:43" x14ac:dyDescent="0.25">
      <c r="E281" s="371" t="str">
        <f t="shared" si="76"/>
        <v/>
      </c>
      <c r="G281" s="371" t="str">
        <f t="shared" si="76"/>
        <v/>
      </c>
      <c r="I281" s="371" t="str">
        <f t="shared" si="77"/>
        <v/>
      </c>
      <c r="K281" s="371" t="str">
        <f t="shared" si="78"/>
        <v/>
      </c>
      <c r="M281" s="371" t="str">
        <f t="shared" si="79"/>
        <v/>
      </c>
      <c r="O281" s="371" t="str">
        <f t="shared" si="80"/>
        <v/>
      </c>
      <c r="Q281" s="371" t="str">
        <f t="shared" si="81"/>
        <v/>
      </c>
      <c r="S281" s="371" t="str">
        <f t="shared" si="82"/>
        <v/>
      </c>
      <c r="U281" s="371" t="str">
        <f t="shared" si="83"/>
        <v/>
      </c>
      <c r="W281" s="371" t="str">
        <f t="shared" si="84"/>
        <v/>
      </c>
      <c r="Y281" s="371" t="str">
        <f t="shared" si="85"/>
        <v/>
      </c>
      <c r="AA281" s="371" t="str">
        <f t="shared" si="86"/>
        <v/>
      </c>
      <c r="AC281" s="371" t="str">
        <f t="shared" si="87"/>
        <v/>
      </c>
      <c r="AE281" s="371" t="str">
        <f t="shared" si="88"/>
        <v/>
      </c>
      <c r="AG281" s="371" t="str">
        <f t="shared" si="89"/>
        <v/>
      </c>
      <c r="AI281" s="371" t="str">
        <f t="shared" si="90"/>
        <v/>
      </c>
      <c r="AK281" s="371" t="str">
        <f t="shared" si="91"/>
        <v/>
      </c>
      <c r="AM281" s="371" t="str">
        <f t="shared" si="92"/>
        <v/>
      </c>
      <c r="AO281" s="371" t="str">
        <f t="shared" si="93"/>
        <v/>
      </c>
      <c r="AQ281" s="371" t="str">
        <f t="shared" si="94"/>
        <v/>
      </c>
    </row>
    <row r="282" spans="5:43" x14ac:dyDescent="0.25">
      <c r="E282" s="371" t="str">
        <f t="shared" si="76"/>
        <v/>
      </c>
      <c r="G282" s="371" t="str">
        <f t="shared" si="76"/>
        <v/>
      </c>
      <c r="I282" s="371" t="str">
        <f t="shared" si="77"/>
        <v/>
      </c>
      <c r="K282" s="371" t="str">
        <f t="shared" si="78"/>
        <v/>
      </c>
      <c r="M282" s="371" t="str">
        <f t="shared" si="79"/>
        <v/>
      </c>
      <c r="O282" s="371" t="str">
        <f t="shared" si="80"/>
        <v/>
      </c>
      <c r="Q282" s="371" t="str">
        <f t="shared" si="81"/>
        <v/>
      </c>
      <c r="S282" s="371" t="str">
        <f t="shared" si="82"/>
        <v/>
      </c>
      <c r="U282" s="371" t="str">
        <f t="shared" si="83"/>
        <v/>
      </c>
      <c r="W282" s="371" t="str">
        <f t="shared" si="84"/>
        <v/>
      </c>
      <c r="Y282" s="371" t="str">
        <f t="shared" si="85"/>
        <v/>
      </c>
      <c r="AA282" s="371" t="str">
        <f t="shared" si="86"/>
        <v/>
      </c>
      <c r="AC282" s="371" t="str">
        <f t="shared" si="87"/>
        <v/>
      </c>
      <c r="AE282" s="371" t="str">
        <f t="shared" si="88"/>
        <v/>
      </c>
      <c r="AG282" s="371" t="str">
        <f t="shared" si="89"/>
        <v/>
      </c>
      <c r="AI282" s="371" t="str">
        <f t="shared" si="90"/>
        <v/>
      </c>
      <c r="AK282" s="371" t="str">
        <f t="shared" si="91"/>
        <v/>
      </c>
      <c r="AM282" s="371" t="str">
        <f t="shared" si="92"/>
        <v/>
      </c>
      <c r="AO282" s="371" t="str">
        <f t="shared" si="93"/>
        <v/>
      </c>
      <c r="AQ282" s="371" t="str">
        <f t="shared" si="94"/>
        <v/>
      </c>
    </row>
    <row r="283" spans="5:43" x14ac:dyDescent="0.25">
      <c r="E283" s="371" t="str">
        <f t="shared" si="76"/>
        <v/>
      </c>
      <c r="G283" s="371" t="str">
        <f t="shared" si="76"/>
        <v/>
      </c>
      <c r="I283" s="371" t="str">
        <f t="shared" si="77"/>
        <v/>
      </c>
      <c r="K283" s="371" t="str">
        <f t="shared" si="78"/>
        <v/>
      </c>
      <c r="M283" s="371" t="str">
        <f t="shared" si="79"/>
        <v/>
      </c>
      <c r="O283" s="371" t="str">
        <f t="shared" si="80"/>
        <v/>
      </c>
      <c r="Q283" s="371" t="str">
        <f t="shared" si="81"/>
        <v/>
      </c>
      <c r="S283" s="371" t="str">
        <f t="shared" si="82"/>
        <v/>
      </c>
      <c r="U283" s="371" t="str">
        <f t="shared" si="83"/>
        <v/>
      </c>
      <c r="W283" s="371" t="str">
        <f t="shared" si="84"/>
        <v/>
      </c>
      <c r="Y283" s="371" t="str">
        <f t="shared" si="85"/>
        <v/>
      </c>
      <c r="AA283" s="371" t="str">
        <f t="shared" si="86"/>
        <v/>
      </c>
      <c r="AC283" s="371" t="str">
        <f t="shared" si="87"/>
        <v/>
      </c>
      <c r="AE283" s="371" t="str">
        <f t="shared" si="88"/>
        <v/>
      </c>
      <c r="AG283" s="371" t="str">
        <f t="shared" si="89"/>
        <v/>
      </c>
      <c r="AI283" s="371" t="str">
        <f t="shared" si="90"/>
        <v/>
      </c>
      <c r="AK283" s="371" t="str">
        <f t="shared" si="91"/>
        <v/>
      </c>
      <c r="AM283" s="371" t="str">
        <f t="shared" si="92"/>
        <v/>
      </c>
      <c r="AO283" s="371" t="str">
        <f t="shared" si="93"/>
        <v/>
      </c>
      <c r="AQ283" s="371" t="str">
        <f t="shared" si="94"/>
        <v/>
      </c>
    </row>
    <row r="284" spans="5:43" x14ac:dyDescent="0.25">
      <c r="E284" s="371" t="str">
        <f t="shared" si="76"/>
        <v/>
      </c>
      <c r="G284" s="371" t="str">
        <f t="shared" si="76"/>
        <v/>
      </c>
      <c r="I284" s="371" t="str">
        <f t="shared" si="77"/>
        <v/>
      </c>
      <c r="K284" s="371" t="str">
        <f t="shared" si="78"/>
        <v/>
      </c>
      <c r="M284" s="371" t="str">
        <f t="shared" si="79"/>
        <v/>
      </c>
      <c r="O284" s="371" t="str">
        <f t="shared" si="80"/>
        <v/>
      </c>
      <c r="Q284" s="371" t="str">
        <f t="shared" si="81"/>
        <v/>
      </c>
      <c r="S284" s="371" t="str">
        <f t="shared" si="82"/>
        <v/>
      </c>
      <c r="U284" s="371" t="str">
        <f t="shared" si="83"/>
        <v/>
      </c>
      <c r="W284" s="371" t="str">
        <f t="shared" si="84"/>
        <v/>
      </c>
      <c r="Y284" s="371" t="str">
        <f t="shared" si="85"/>
        <v/>
      </c>
      <c r="AA284" s="371" t="str">
        <f t="shared" si="86"/>
        <v/>
      </c>
      <c r="AC284" s="371" t="str">
        <f t="shared" si="87"/>
        <v/>
      </c>
      <c r="AE284" s="371" t="str">
        <f t="shared" si="88"/>
        <v/>
      </c>
      <c r="AG284" s="371" t="str">
        <f t="shared" si="89"/>
        <v/>
      </c>
      <c r="AI284" s="371" t="str">
        <f t="shared" si="90"/>
        <v/>
      </c>
      <c r="AK284" s="371" t="str">
        <f t="shared" si="91"/>
        <v/>
      </c>
      <c r="AM284" s="371" t="str">
        <f t="shared" si="92"/>
        <v/>
      </c>
      <c r="AO284" s="371" t="str">
        <f t="shared" si="93"/>
        <v/>
      </c>
      <c r="AQ284" s="371" t="str">
        <f t="shared" si="94"/>
        <v/>
      </c>
    </row>
    <row r="285" spans="5:43" x14ac:dyDescent="0.25">
      <c r="E285" s="371" t="str">
        <f t="shared" si="76"/>
        <v/>
      </c>
      <c r="G285" s="371" t="str">
        <f t="shared" si="76"/>
        <v/>
      </c>
      <c r="I285" s="371" t="str">
        <f t="shared" si="77"/>
        <v/>
      </c>
      <c r="K285" s="371" t="str">
        <f t="shared" si="78"/>
        <v/>
      </c>
      <c r="M285" s="371" t="str">
        <f t="shared" si="79"/>
        <v/>
      </c>
      <c r="O285" s="371" t="str">
        <f t="shared" si="80"/>
        <v/>
      </c>
      <c r="Q285" s="371" t="str">
        <f t="shared" si="81"/>
        <v/>
      </c>
      <c r="S285" s="371" t="str">
        <f t="shared" si="82"/>
        <v/>
      </c>
      <c r="U285" s="371" t="str">
        <f t="shared" si="83"/>
        <v/>
      </c>
      <c r="W285" s="371" t="str">
        <f t="shared" si="84"/>
        <v/>
      </c>
      <c r="Y285" s="371" t="str">
        <f t="shared" si="85"/>
        <v/>
      </c>
      <c r="AA285" s="371" t="str">
        <f t="shared" si="86"/>
        <v/>
      </c>
      <c r="AC285" s="371" t="str">
        <f t="shared" si="87"/>
        <v/>
      </c>
      <c r="AE285" s="371" t="str">
        <f t="shared" si="88"/>
        <v/>
      </c>
      <c r="AG285" s="371" t="str">
        <f t="shared" si="89"/>
        <v/>
      </c>
      <c r="AI285" s="371" t="str">
        <f t="shared" si="90"/>
        <v/>
      </c>
      <c r="AK285" s="371" t="str">
        <f t="shared" si="91"/>
        <v/>
      </c>
      <c r="AM285" s="371" t="str">
        <f t="shared" si="92"/>
        <v/>
      </c>
      <c r="AO285" s="371" t="str">
        <f t="shared" si="93"/>
        <v/>
      </c>
      <c r="AQ285" s="371" t="str">
        <f t="shared" si="94"/>
        <v/>
      </c>
    </row>
    <row r="286" spans="5:43" x14ac:dyDescent="0.25">
      <c r="E286" s="371" t="str">
        <f t="shared" si="76"/>
        <v/>
      </c>
      <c r="G286" s="371" t="str">
        <f t="shared" si="76"/>
        <v/>
      </c>
      <c r="I286" s="371" t="str">
        <f t="shared" si="77"/>
        <v/>
      </c>
      <c r="K286" s="371" t="str">
        <f t="shared" si="78"/>
        <v/>
      </c>
      <c r="M286" s="371" t="str">
        <f t="shared" si="79"/>
        <v/>
      </c>
      <c r="O286" s="371" t="str">
        <f t="shared" si="80"/>
        <v/>
      </c>
      <c r="Q286" s="371" t="str">
        <f t="shared" si="81"/>
        <v/>
      </c>
      <c r="S286" s="371" t="str">
        <f t="shared" si="82"/>
        <v/>
      </c>
      <c r="U286" s="371" t="str">
        <f t="shared" si="83"/>
        <v/>
      </c>
      <c r="W286" s="371" t="str">
        <f t="shared" si="84"/>
        <v/>
      </c>
      <c r="Y286" s="371" t="str">
        <f t="shared" si="85"/>
        <v/>
      </c>
      <c r="AA286" s="371" t="str">
        <f t="shared" si="86"/>
        <v/>
      </c>
      <c r="AC286" s="371" t="str">
        <f t="shared" si="87"/>
        <v/>
      </c>
      <c r="AE286" s="371" t="str">
        <f t="shared" si="88"/>
        <v/>
      </c>
      <c r="AG286" s="371" t="str">
        <f t="shared" si="89"/>
        <v/>
      </c>
      <c r="AI286" s="371" t="str">
        <f t="shared" si="90"/>
        <v/>
      </c>
      <c r="AK286" s="371" t="str">
        <f t="shared" si="91"/>
        <v/>
      </c>
      <c r="AM286" s="371" t="str">
        <f t="shared" si="92"/>
        <v/>
      </c>
      <c r="AO286" s="371" t="str">
        <f t="shared" si="93"/>
        <v/>
      </c>
      <c r="AQ286" s="371" t="str">
        <f t="shared" si="94"/>
        <v/>
      </c>
    </row>
    <row r="287" spans="5:43" x14ac:dyDescent="0.25">
      <c r="E287" s="371" t="str">
        <f t="shared" si="76"/>
        <v/>
      </c>
      <c r="G287" s="371" t="str">
        <f t="shared" si="76"/>
        <v/>
      </c>
      <c r="I287" s="371" t="str">
        <f t="shared" si="77"/>
        <v/>
      </c>
      <c r="K287" s="371" t="str">
        <f t="shared" si="78"/>
        <v/>
      </c>
      <c r="M287" s="371" t="str">
        <f t="shared" si="79"/>
        <v/>
      </c>
      <c r="O287" s="371" t="str">
        <f t="shared" si="80"/>
        <v/>
      </c>
      <c r="Q287" s="371" t="str">
        <f t="shared" si="81"/>
        <v/>
      </c>
      <c r="S287" s="371" t="str">
        <f t="shared" si="82"/>
        <v/>
      </c>
      <c r="U287" s="371" t="str">
        <f t="shared" si="83"/>
        <v/>
      </c>
      <c r="W287" s="371" t="str">
        <f t="shared" si="84"/>
        <v/>
      </c>
      <c r="Y287" s="371" t="str">
        <f t="shared" si="85"/>
        <v/>
      </c>
      <c r="AA287" s="371" t="str">
        <f t="shared" si="86"/>
        <v/>
      </c>
      <c r="AC287" s="371" t="str">
        <f t="shared" si="87"/>
        <v/>
      </c>
      <c r="AE287" s="371" t="str">
        <f t="shared" si="88"/>
        <v/>
      </c>
      <c r="AG287" s="371" t="str">
        <f t="shared" si="89"/>
        <v/>
      </c>
      <c r="AI287" s="371" t="str">
        <f t="shared" si="90"/>
        <v/>
      </c>
      <c r="AK287" s="371" t="str">
        <f t="shared" si="91"/>
        <v/>
      </c>
      <c r="AM287" s="371" t="str">
        <f t="shared" si="92"/>
        <v/>
      </c>
      <c r="AO287" s="371" t="str">
        <f t="shared" si="93"/>
        <v/>
      </c>
      <c r="AQ287" s="371" t="str">
        <f t="shared" si="94"/>
        <v/>
      </c>
    </row>
    <row r="288" spans="5:43" x14ac:dyDescent="0.25">
      <c r="E288" s="371" t="str">
        <f t="shared" si="76"/>
        <v/>
      </c>
      <c r="G288" s="371" t="str">
        <f t="shared" si="76"/>
        <v/>
      </c>
      <c r="I288" s="371" t="str">
        <f t="shared" si="77"/>
        <v/>
      </c>
      <c r="K288" s="371" t="str">
        <f t="shared" si="78"/>
        <v/>
      </c>
      <c r="M288" s="371" t="str">
        <f t="shared" si="79"/>
        <v/>
      </c>
      <c r="O288" s="371" t="str">
        <f t="shared" si="80"/>
        <v/>
      </c>
      <c r="Q288" s="371" t="str">
        <f t="shared" si="81"/>
        <v/>
      </c>
      <c r="S288" s="371" t="str">
        <f t="shared" si="82"/>
        <v/>
      </c>
      <c r="U288" s="371" t="str">
        <f t="shared" si="83"/>
        <v/>
      </c>
      <c r="W288" s="371" t="str">
        <f t="shared" si="84"/>
        <v/>
      </c>
      <c r="Y288" s="371" t="str">
        <f t="shared" si="85"/>
        <v/>
      </c>
      <c r="AA288" s="371" t="str">
        <f t="shared" si="86"/>
        <v/>
      </c>
      <c r="AC288" s="371" t="str">
        <f t="shared" si="87"/>
        <v/>
      </c>
      <c r="AE288" s="371" t="str">
        <f t="shared" si="88"/>
        <v/>
      </c>
      <c r="AG288" s="371" t="str">
        <f t="shared" si="89"/>
        <v/>
      </c>
      <c r="AI288" s="371" t="str">
        <f t="shared" si="90"/>
        <v/>
      </c>
      <c r="AK288" s="371" t="str">
        <f t="shared" si="91"/>
        <v/>
      </c>
      <c r="AM288" s="371" t="str">
        <f t="shared" si="92"/>
        <v/>
      </c>
      <c r="AO288" s="371" t="str">
        <f t="shared" si="93"/>
        <v/>
      </c>
      <c r="AQ288" s="371" t="str">
        <f t="shared" si="94"/>
        <v/>
      </c>
    </row>
    <row r="289" spans="5:43" x14ac:dyDescent="0.25">
      <c r="E289" s="371" t="str">
        <f t="shared" si="76"/>
        <v/>
      </c>
      <c r="G289" s="371" t="str">
        <f t="shared" si="76"/>
        <v/>
      </c>
      <c r="I289" s="371" t="str">
        <f t="shared" si="77"/>
        <v/>
      </c>
      <c r="K289" s="371" t="str">
        <f t="shared" si="78"/>
        <v/>
      </c>
      <c r="M289" s="371" t="str">
        <f t="shared" si="79"/>
        <v/>
      </c>
      <c r="O289" s="371" t="str">
        <f t="shared" si="80"/>
        <v/>
      </c>
      <c r="Q289" s="371" t="str">
        <f t="shared" si="81"/>
        <v/>
      </c>
      <c r="S289" s="371" t="str">
        <f t="shared" si="82"/>
        <v/>
      </c>
      <c r="U289" s="371" t="str">
        <f t="shared" si="83"/>
        <v/>
      </c>
      <c r="W289" s="371" t="str">
        <f t="shared" si="84"/>
        <v/>
      </c>
      <c r="Y289" s="371" t="str">
        <f t="shared" si="85"/>
        <v/>
      </c>
      <c r="AA289" s="371" t="str">
        <f t="shared" si="86"/>
        <v/>
      </c>
      <c r="AC289" s="371" t="str">
        <f t="shared" si="87"/>
        <v/>
      </c>
      <c r="AE289" s="371" t="str">
        <f t="shared" si="88"/>
        <v/>
      </c>
      <c r="AG289" s="371" t="str">
        <f t="shared" si="89"/>
        <v/>
      </c>
      <c r="AI289" s="371" t="str">
        <f t="shared" si="90"/>
        <v/>
      </c>
      <c r="AK289" s="371" t="str">
        <f t="shared" si="91"/>
        <v/>
      </c>
      <c r="AM289" s="371" t="str">
        <f t="shared" si="92"/>
        <v/>
      </c>
      <c r="AO289" s="371" t="str">
        <f t="shared" si="93"/>
        <v/>
      </c>
      <c r="AQ289" s="371" t="str">
        <f t="shared" si="94"/>
        <v/>
      </c>
    </row>
    <row r="290" spans="5:43" x14ac:dyDescent="0.25">
      <c r="E290" s="371" t="str">
        <f t="shared" si="76"/>
        <v/>
      </c>
      <c r="G290" s="371" t="str">
        <f t="shared" si="76"/>
        <v/>
      </c>
      <c r="I290" s="371" t="str">
        <f t="shared" si="77"/>
        <v/>
      </c>
      <c r="K290" s="371" t="str">
        <f t="shared" si="78"/>
        <v/>
      </c>
      <c r="M290" s="371" t="str">
        <f t="shared" si="79"/>
        <v/>
      </c>
      <c r="O290" s="371" t="str">
        <f t="shared" si="80"/>
        <v/>
      </c>
      <c r="Q290" s="371" t="str">
        <f t="shared" si="81"/>
        <v/>
      </c>
      <c r="S290" s="371" t="str">
        <f t="shared" si="82"/>
        <v/>
      </c>
      <c r="U290" s="371" t="str">
        <f t="shared" si="83"/>
        <v/>
      </c>
      <c r="W290" s="371" t="str">
        <f t="shared" si="84"/>
        <v/>
      </c>
      <c r="Y290" s="371" t="str">
        <f t="shared" si="85"/>
        <v/>
      </c>
      <c r="AA290" s="371" t="str">
        <f t="shared" si="86"/>
        <v/>
      </c>
      <c r="AC290" s="371" t="str">
        <f t="shared" si="87"/>
        <v/>
      </c>
      <c r="AE290" s="371" t="str">
        <f t="shared" si="88"/>
        <v/>
      </c>
      <c r="AG290" s="371" t="str">
        <f t="shared" si="89"/>
        <v/>
      </c>
      <c r="AI290" s="371" t="str">
        <f t="shared" si="90"/>
        <v/>
      </c>
      <c r="AK290" s="371" t="str">
        <f t="shared" si="91"/>
        <v/>
      </c>
      <c r="AM290" s="371" t="str">
        <f t="shared" si="92"/>
        <v/>
      </c>
      <c r="AO290" s="371" t="str">
        <f t="shared" si="93"/>
        <v/>
      </c>
      <c r="AQ290" s="371" t="str">
        <f t="shared" si="94"/>
        <v/>
      </c>
    </row>
    <row r="291" spans="5:43" x14ac:dyDescent="0.25">
      <c r="E291" s="371" t="str">
        <f t="shared" si="76"/>
        <v/>
      </c>
      <c r="G291" s="371" t="str">
        <f t="shared" si="76"/>
        <v/>
      </c>
      <c r="I291" s="371" t="str">
        <f t="shared" si="77"/>
        <v/>
      </c>
      <c r="K291" s="371" t="str">
        <f t="shared" si="78"/>
        <v/>
      </c>
      <c r="M291" s="371" t="str">
        <f t="shared" si="79"/>
        <v/>
      </c>
      <c r="O291" s="371" t="str">
        <f t="shared" si="80"/>
        <v/>
      </c>
      <c r="Q291" s="371" t="str">
        <f t="shared" si="81"/>
        <v/>
      </c>
      <c r="S291" s="371" t="str">
        <f t="shared" si="82"/>
        <v/>
      </c>
      <c r="U291" s="371" t="str">
        <f t="shared" si="83"/>
        <v/>
      </c>
      <c r="W291" s="371" t="str">
        <f t="shared" si="84"/>
        <v/>
      </c>
      <c r="Y291" s="371" t="str">
        <f t="shared" si="85"/>
        <v/>
      </c>
      <c r="AA291" s="371" t="str">
        <f t="shared" si="86"/>
        <v/>
      </c>
      <c r="AC291" s="371" t="str">
        <f t="shared" si="87"/>
        <v/>
      </c>
      <c r="AE291" s="371" t="str">
        <f t="shared" si="88"/>
        <v/>
      </c>
      <c r="AG291" s="371" t="str">
        <f t="shared" si="89"/>
        <v/>
      </c>
      <c r="AI291" s="371" t="str">
        <f t="shared" si="90"/>
        <v/>
      </c>
      <c r="AK291" s="371" t="str">
        <f t="shared" si="91"/>
        <v/>
      </c>
      <c r="AM291" s="371" t="str">
        <f t="shared" si="92"/>
        <v/>
      </c>
      <c r="AO291" s="371" t="str">
        <f t="shared" si="93"/>
        <v/>
      </c>
      <c r="AQ291" s="371" t="str">
        <f t="shared" si="94"/>
        <v/>
      </c>
    </row>
    <row r="292" spans="5:43" x14ac:dyDescent="0.25">
      <c r="E292" s="371" t="str">
        <f t="shared" si="76"/>
        <v/>
      </c>
      <c r="G292" s="371" t="str">
        <f t="shared" si="76"/>
        <v/>
      </c>
      <c r="I292" s="371" t="str">
        <f t="shared" si="77"/>
        <v/>
      </c>
      <c r="K292" s="371" t="str">
        <f t="shared" si="78"/>
        <v/>
      </c>
      <c r="M292" s="371" t="str">
        <f t="shared" si="79"/>
        <v/>
      </c>
      <c r="O292" s="371" t="str">
        <f t="shared" si="80"/>
        <v/>
      </c>
      <c r="Q292" s="371" t="str">
        <f t="shared" si="81"/>
        <v/>
      </c>
      <c r="S292" s="371" t="str">
        <f t="shared" si="82"/>
        <v/>
      </c>
      <c r="U292" s="371" t="str">
        <f t="shared" si="83"/>
        <v/>
      </c>
      <c r="W292" s="371" t="str">
        <f t="shared" si="84"/>
        <v/>
      </c>
      <c r="Y292" s="371" t="str">
        <f t="shared" si="85"/>
        <v/>
      </c>
      <c r="AA292" s="371" t="str">
        <f t="shared" si="86"/>
        <v/>
      </c>
      <c r="AC292" s="371" t="str">
        <f t="shared" si="87"/>
        <v/>
      </c>
      <c r="AE292" s="371" t="str">
        <f t="shared" si="88"/>
        <v/>
      </c>
      <c r="AG292" s="371" t="str">
        <f t="shared" si="89"/>
        <v/>
      </c>
      <c r="AI292" s="371" t="str">
        <f t="shared" si="90"/>
        <v/>
      </c>
      <c r="AK292" s="371" t="str">
        <f t="shared" si="91"/>
        <v/>
      </c>
      <c r="AM292" s="371" t="str">
        <f t="shared" si="92"/>
        <v/>
      </c>
      <c r="AO292" s="371" t="str">
        <f t="shared" si="93"/>
        <v/>
      </c>
      <c r="AQ292" s="371" t="str">
        <f t="shared" si="94"/>
        <v/>
      </c>
    </row>
    <row r="293" spans="5:43" x14ac:dyDescent="0.25">
      <c r="E293" s="371" t="str">
        <f t="shared" si="76"/>
        <v/>
      </c>
      <c r="G293" s="371" t="str">
        <f t="shared" si="76"/>
        <v/>
      </c>
      <c r="I293" s="371" t="str">
        <f t="shared" si="77"/>
        <v/>
      </c>
      <c r="K293" s="371" t="str">
        <f t="shared" si="78"/>
        <v/>
      </c>
      <c r="M293" s="371" t="str">
        <f t="shared" si="79"/>
        <v/>
      </c>
      <c r="O293" s="371" t="str">
        <f t="shared" si="80"/>
        <v/>
      </c>
      <c r="Q293" s="371" t="str">
        <f t="shared" si="81"/>
        <v/>
      </c>
      <c r="S293" s="371" t="str">
        <f t="shared" si="82"/>
        <v/>
      </c>
      <c r="U293" s="371" t="str">
        <f t="shared" si="83"/>
        <v/>
      </c>
      <c r="W293" s="371" t="str">
        <f t="shared" si="84"/>
        <v/>
      </c>
      <c r="Y293" s="371" t="str">
        <f t="shared" si="85"/>
        <v/>
      </c>
      <c r="AA293" s="371" t="str">
        <f t="shared" si="86"/>
        <v/>
      </c>
      <c r="AC293" s="371" t="str">
        <f t="shared" si="87"/>
        <v/>
      </c>
      <c r="AE293" s="371" t="str">
        <f t="shared" si="88"/>
        <v/>
      </c>
      <c r="AG293" s="371" t="str">
        <f t="shared" si="89"/>
        <v/>
      </c>
      <c r="AI293" s="371" t="str">
        <f t="shared" si="90"/>
        <v/>
      </c>
      <c r="AK293" s="371" t="str">
        <f t="shared" si="91"/>
        <v/>
      </c>
      <c r="AM293" s="371" t="str">
        <f t="shared" si="92"/>
        <v/>
      </c>
      <c r="AO293" s="371" t="str">
        <f t="shared" si="93"/>
        <v/>
      </c>
      <c r="AQ293" s="371" t="str">
        <f t="shared" si="94"/>
        <v/>
      </c>
    </row>
    <row r="294" spans="5:43" x14ac:dyDescent="0.25">
      <c r="E294" s="371" t="str">
        <f t="shared" si="76"/>
        <v/>
      </c>
      <c r="G294" s="371" t="str">
        <f t="shared" si="76"/>
        <v/>
      </c>
      <c r="I294" s="371" t="str">
        <f t="shared" si="77"/>
        <v/>
      </c>
      <c r="K294" s="371" t="str">
        <f t="shared" si="78"/>
        <v/>
      </c>
      <c r="M294" s="371" t="str">
        <f t="shared" si="79"/>
        <v/>
      </c>
      <c r="O294" s="371" t="str">
        <f t="shared" si="80"/>
        <v/>
      </c>
      <c r="Q294" s="371" t="str">
        <f t="shared" si="81"/>
        <v/>
      </c>
      <c r="S294" s="371" t="str">
        <f t="shared" si="82"/>
        <v/>
      </c>
      <c r="U294" s="371" t="str">
        <f t="shared" si="83"/>
        <v/>
      </c>
      <c r="W294" s="371" t="str">
        <f t="shared" si="84"/>
        <v/>
      </c>
      <c r="Y294" s="371" t="str">
        <f t="shared" si="85"/>
        <v/>
      </c>
      <c r="AA294" s="371" t="str">
        <f t="shared" si="86"/>
        <v/>
      </c>
      <c r="AC294" s="371" t="str">
        <f t="shared" si="87"/>
        <v/>
      </c>
      <c r="AE294" s="371" t="str">
        <f t="shared" si="88"/>
        <v/>
      </c>
      <c r="AG294" s="371" t="str">
        <f t="shared" si="89"/>
        <v/>
      </c>
      <c r="AI294" s="371" t="str">
        <f t="shared" si="90"/>
        <v/>
      </c>
      <c r="AK294" s="371" t="str">
        <f t="shared" si="91"/>
        <v/>
      </c>
      <c r="AM294" s="371" t="str">
        <f t="shared" si="92"/>
        <v/>
      </c>
      <c r="AO294" s="371" t="str">
        <f t="shared" si="93"/>
        <v/>
      </c>
      <c r="AQ294" s="371" t="str">
        <f t="shared" si="94"/>
        <v/>
      </c>
    </row>
    <row r="295" spans="5:43" x14ac:dyDescent="0.25">
      <c r="E295" s="371" t="str">
        <f t="shared" si="76"/>
        <v/>
      </c>
      <c r="G295" s="371" t="str">
        <f t="shared" si="76"/>
        <v/>
      </c>
      <c r="I295" s="371" t="str">
        <f t="shared" si="77"/>
        <v/>
      </c>
      <c r="K295" s="371" t="str">
        <f t="shared" si="78"/>
        <v/>
      </c>
      <c r="M295" s="371" t="str">
        <f t="shared" si="79"/>
        <v/>
      </c>
      <c r="O295" s="371" t="str">
        <f t="shared" si="80"/>
        <v/>
      </c>
      <c r="Q295" s="371" t="str">
        <f t="shared" si="81"/>
        <v/>
      </c>
      <c r="S295" s="371" t="str">
        <f t="shared" si="82"/>
        <v/>
      </c>
      <c r="U295" s="371" t="str">
        <f t="shared" si="83"/>
        <v/>
      </c>
      <c r="W295" s="371" t="str">
        <f t="shared" si="84"/>
        <v/>
      </c>
      <c r="Y295" s="371" t="str">
        <f t="shared" si="85"/>
        <v/>
      </c>
      <c r="AA295" s="371" t="str">
        <f t="shared" si="86"/>
        <v/>
      </c>
      <c r="AC295" s="371" t="str">
        <f t="shared" si="87"/>
        <v/>
      </c>
      <c r="AE295" s="371" t="str">
        <f t="shared" si="88"/>
        <v/>
      </c>
      <c r="AG295" s="371" t="str">
        <f t="shared" si="89"/>
        <v/>
      </c>
      <c r="AI295" s="371" t="str">
        <f t="shared" si="90"/>
        <v/>
      </c>
      <c r="AK295" s="371" t="str">
        <f t="shared" si="91"/>
        <v/>
      </c>
      <c r="AM295" s="371" t="str">
        <f t="shared" si="92"/>
        <v/>
      </c>
      <c r="AO295" s="371" t="str">
        <f t="shared" si="93"/>
        <v/>
      </c>
      <c r="AQ295" s="371" t="str">
        <f t="shared" si="94"/>
        <v/>
      </c>
    </row>
    <row r="296" spans="5:43" x14ac:dyDescent="0.25">
      <c r="E296" s="371" t="str">
        <f t="shared" si="76"/>
        <v/>
      </c>
      <c r="G296" s="371" t="str">
        <f t="shared" si="76"/>
        <v/>
      </c>
      <c r="I296" s="371" t="str">
        <f t="shared" si="77"/>
        <v/>
      </c>
      <c r="K296" s="371" t="str">
        <f t="shared" si="78"/>
        <v/>
      </c>
      <c r="M296" s="371" t="str">
        <f t="shared" si="79"/>
        <v/>
      </c>
      <c r="O296" s="371" t="str">
        <f t="shared" si="80"/>
        <v/>
      </c>
      <c r="Q296" s="371" t="str">
        <f t="shared" si="81"/>
        <v/>
      </c>
      <c r="S296" s="371" t="str">
        <f t="shared" si="82"/>
        <v/>
      </c>
      <c r="U296" s="371" t="str">
        <f t="shared" si="83"/>
        <v/>
      </c>
      <c r="W296" s="371" t="str">
        <f t="shared" si="84"/>
        <v/>
      </c>
      <c r="Y296" s="371" t="str">
        <f t="shared" si="85"/>
        <v/>
      </c>
      <c r="AA296" s="371" t="str">
        <f t="shared" si="86"/>
        <v/>
      </c>
      <c r="AC296" s="371" t="str">
        <f t="shared" si="87"/>
        <v/>
      </c>
      <c r="AE296" s="371" t="str">
        <f t="shared" si="88"/>
        <v/>
      </c>
      <c r="AG296" s="371" t="str">
        <f t="shared" si="89"/>
        <v/>
      </c>
      <c r="AI296" s="371" t="str">
        <f t="shared" si="90"/>
        <v/>
      </c>
      <c r="AK296" s="371" t="str">
        <f t="shared" si="91"/>
        <v/>
      </c>
      <c r="AM296" s="371" t="str">
        <f t="shared" si="92"/>
        <v/>
      </c>
      <c r="AO296" s="371" t="str">
        <f t="shared" si="93"/>
        <v/>
      </c>
      <c r="AQ296" s="371" t="str">
        <f t="shared" si="94"/>
        <v/>
      </c>
    </row>
    <row r="297" spans="5:43" x14ac:dyDescent="0.25">
      <c r="E297" s="371" t="str">
        <f t="shared" si="76"/>
        <v/>
      </c>
      <c r="G297" s="371" t="str">
        <f t="shared" si="76"/>
        <v/>
      </c>
      <c r="I297" s="371" t="str">
        <f t="shared" si="77"/>
        <v/>
      </c>
      <c r="K297" s="371" t="str">
        <f t="shared" si="78"/>
        <v/>
      </c>
      <c r="M297" s="371" t="str">
        <f t="shared" si="79"/>
        <v/>
      </c>
      <c r="O297" s="371" t="str">
        <f t="shared" si="80"/>
        <v/>
      </c>
      <c r="Q297" s="371" t="str">
        <f t="shared" si="81"/>
        <v/>
      </c>
      <c r="S297" s="371" t="str">
        <f t="shared" si="82"/>
        <v/>
      </c>
      <c r="U297" s="371" t="str">
        <f t="shared" si="83"/>
        <v/>
      </c>
      <c r="W297" s="371" t="str">
        <f t="shared" si="84"/>
        <v/>
      </c>
      <c r="Y297" s="371" t="str">
        <f t="shared" si="85"/>
        <v/>
      </c>
      <c r="AA297" s="371" t="str">
        <f t="shared" si="86"/>
        <v/>
      </c>
      <c r="AC297" s="371" t="str">
        <f t="shared" si="87"/>
        <v/>
      </c>
      <c r="AE297" s="371" t="str">
        <f t="shared" si="88"/>
        <v/>
      </c>
      <c r="AG297" s="371" t="str">
        <f t="shared" si="89"/>
        <v/>
      </c>
      <c r="AI297" s="371" t="str">
        <f t="shared" si="90"/>
        <v/>
      </c>
      <c r="AK297" s="371" t="str">
        <f t="shared" si="91"/>
        <v/>
      </c>
      <c r="AM297" s="371" t="str">
        <f t="shared" si="92"/>
        <v/>
      </c>
      <c r="AO297" s="371" t="str">
        <f t="shared" si="93"/>
        <v/>
      </c>
      <c r="AQ297" s="371" t="str">
        <f t="shared" si="94"/>
        <v/>
      </c>
    </row>
    <row r="298" spans="5:43" x14ac:dyDescent="0.25">
      <c r="E298" s="371" t="str">
        <f t="shared" si="76"/>
        <v/>
      </c>
      <c r="G298" s="371" t="str">
        <f t="shared" si="76"/>
        <v/>
      </c>
      <c r="I298" s="371" t="str">
        <f t="shared" si="77"/>
        <v/>
      </c>
      <c r="K298" s="371" t="str">
        <f t="shared" si="78"/>
        <v/>
      </c>
      <c r="M298" s="371" t="str">
        <f t="shared" si="79"/>
        <v/>
      </c>
      <c r="O298" s="371" t="str">
        <f t="shared" si="80"/>
        <v/>
      </c>
      <c r="Q298" s="371" t="str">
        <f t="shared" si="81"/>
        <v/>
      </c>
      <c r="S298" s="371" t="str">
        <f t="shared" si="82"/>
        <v/>
      </c>
      <c r="U298" s="371" t="str">
        <f t="shared" si="83"/>
        <v/>
      </c>
      <c r="W298" s="371" t="str">
        <f t="shared" si="84"/>
        <v/>
      </c>
      <c r="Y298" s="371" t="str">
        <f t="shared" si="85"/>
        <v/>
      </c>
      <c r="AA298" s="371" t="str">
        <f t="shared" si="86"/>
        <v/>
      </c>
      <c r="AC298" s="371" t="str">
        <f t="shared" si="87"/>
        <v/>
      </c>
      <c r="AE298" s="371" t="str">
        <f t="shared" si="88"/>
        <v/>
      </c>
      <c r="AG298" s="371" t="str">
        <f t="shared" si="89"/>
        <v/>
      </c>
      <c r="AI298" s="371" t="str">
        <f t="shared" si="90"/>
        <v/>
      </c>
      <c r="AK298" s="371" t="str">
        <f t="shared" si="91"/>
        <v/>
      </c>
      <c r="AM298" s="371" t="str">
        <f t="shared" si="92"/>
        <v/>
      </c>
      <c r="AO298" s="371" t="str">
        <f t="shared" si="93"/>
        <v/>
      </c>
      <c r="AQ298" s="371" t="str">
        <f t="shared" si="94"/>
        <v/>
      </c>
    </row>
    <row r="299" spans="5:43" x14ac:dyDescent="0.25">
      <c r="E299" s="371" t="str">
        <f t="shared" si="76"/>
        <v/>
      </c>
      <c r="G299" s="371" t="str">
        <f t="shared" si="76"/>
        <v/>
      </c>
      <c r="I299" s="371" t="str">
        <f t="shared" si="77"/>
        <v/>
      </c>
      <c r="K299" s="371" t="str">
        <f t="shared" si="78"/>
        <v/>
      </c>
      <c r="M299" s="371" t="str">
        <f t="shared" si="79"/>
        <v/>
      </c>
      <c r="O299" s="371" t="str">
        <f t="shared" si="80"/>
        <v/>
      </c>
      <c r="Q299" s="371" t="str">
        <f t="shared" si="81"/>
        <v/>
      </c>
      <c r="S299" s="371" t="str">
        <f t="shared" si="82"/>
        <v/>
      </c>
      <c r="U299" s="371" t="str">
        <f t="shared" si="83"/>
        <v/>
      </c>
      <c r="W299" s="371" t="str">
        <f t="shared" si="84"/>
        <v/>
      </c>
      <c r="Y299" s="371" t="str">
        <f t="shared" si="85"/>
        <v/>
      </c>
      <c r="AA299" s="371" t="str">
        <f t="shared" si="86"/>
        <v/>
      </c>
      <c r="AC299" s="371" t="str">
        <f t="shared" si="87"/>
        <v/>
      </c>
      <c r="AE299" s="371" t="str">
        <f t="shared" si="88"/>
        <v/>
      </c>
      <c r="AG299" s="371" t="str">
        <f t="shared" si="89"/>
        <v/>
      </c>
      <c r="AI299" s="371" t="str">
        <f t="shared" si="90"/>
        <v/>
      </c>
      <c r="AK299" s="371" t="str">
        <f t="shared" si="91"/>
        <v/>
      </c>
      <c r="AM299" s="371" t="str">
        <f t="shared" si="92"/>
        <v/>
      </c>
      <c r="AO299" s="371" t="str">
        <f t="shared" si="93"/>
        <v/>
      </c>
      <c r="AQ299" s="371" t="str">
        <f t="shared" si="94"/>
        <v/>
      </c>
    </row>
    <row r="300" spans="5:43" x14ac:dyDescent="0.25">
      <c r="E300" s="371" t="str">
        <f t="shared" si="76"/>
        <v/>
      </c>
      <c r="G300" s="371" t="str">
        <f t="shared" si="76"/>
        <v/>
      </c>
      <c r="I300" s="371" t="str">
        <f t="shared" si="77"/>
        <v/>
      </c>
      <c r="K300" s="371" t="str">
        <f t="shared" si="78"/>
        <v/>
      </c>
      <c r="M300" s="371" t="str">
        <f t="shared" si="79"/>
        <v/>
      </c>
      <c r="O300" s="371" t="str">
        <f t="shared" si="80"/>
        <v/>
      </c>
      <c r="Q300" s="371" t="str">
        <f t="shared" si="81"/>
        <v/>
      </c>
      <c r="S300" s="371" t="str">
        <f t="shared" si="82"/>
        <v/>
      </c>
      <c r="U300" s="371" t="str">
        <f t="shared" si="83"/>
        <v/>
      </c>
      <c r="W300" s="371" t="str">
        <f t="shared" si="84"/>
        <v/>
      </c>
      <c r="Y300" s="371" t="str">
        <f t="shared" si="85"/>
        <v/>
      </c>
      <c r="AA300" s="371" t="str">
        <f t="shared" si="86"/>
        <v/>
      </c>
      <c r="AC300" s="371" t="str">
        <f t="shared" si="87"/>
        <v/>
      </c>
      <c r="AE300" s="371" t="str">
        <f t="shared" si="88"/>
        <v/>
      </c>
      <c r="AG300" s="371" t="str">
        <f t="shared" si="89"/>
        <v/>
      </c>
      <c r="AI300" s="371" t="str">
        <f t="shared" si="90"/>
        <v/>
      </c>
      <c r="AK300" s="371" t="str">
        <f t="shared" si="91"/>
        <v/>
      </c>
      <c r="AM300" s="371" t="str">
        <f t="shared" si="92"/>
        <v/>
      </c>
      <c r="AO300" s="371" t="str">
        <f t="shared" si="93"/>
        <v/>
      </c>
      <c r="AQ300" s="371" t="str">
        <f t="shared" si="94"/>
        <v/>
      </c>
    </row>
  </sheetData>
  <mergeCells count="1">
    <mergeCell ref="A3:A6"/>
  </mergeCells>
  <conditionalFormatting sqref="E12:E300">
    <cfRule type="expression" dxfId="5" priority="2">
      <formula>AND(LEN(E12)&gt;0,OR(E12&lt;E$2,E12&gt;E$3))</formula>
    </cfRule>
  </conditionalFormatting>
  <conditionalFormatting sqref="G12:G300 I12:I300 K12:K300 M12:M300 O12:O300 Q12:Q300 S12:S300 U12:U300 W12:W300 Y12:Y300 AA12:AA300 AC12:AC300 AE12:AE300 AG12:AG300 AI12:AI300 AK12:AK300 AM12:AM300 AO12:AO300 AQ12:AQ300">
    <cfRule type="expression" dxfId="4" priority="1">
      <formula>AND(LEN(G12)&gt;0,OR(G12&lt;G$2,G12&gt;G$3))</formula>
    </cfRule>
  </conditionalFormatting>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E53544-D9EC-49D6-85DA-28F14E1A5907}">
  <dimension ref="A1:AQO46"/>
  <sheetViews>
    <sheetView zoomScale="120" zoomScaleNormal="120" workbookViewId="0">
      <selection activeCell="G43" sqref="G43"/>
    </sheetView>
  </sheetViews>
  <sheetFormatPr defaultRowHeight="11.25" x14ac:dyDescent="0.2"/>
  <cols>
    <col min="1" max="1" width="49.6640625" bestFit="1" customWidth="1"/>
    <col min="2" max="2" width="12.1640625" bestFit="1" customWidth="1"/>
    <col min="4" max="5" width="12.5" bestFit="1" customWidth="1"/>
    <col min="6" max="6" width="14.83203125" customWidth="1"/>
    <col min="7" max="13" width="12.5" bestFit="1" customWidth="1"/>
    <col min="14" max="14" width="14.33203125" customWidth="1"/>
    <col min="15" max="17" width="12.5" bestFit="1" customWidth="1"/>
  </cols>
  <sheetData>
    <row r="1" spans="1:1133" x14ac:dyDescent="0.2">
      <c r="D1" s="190"/>
      <c r="E1" s="190"/>
      <c r="F1" s="190"/>
      <c r="G1" s="190"/>
      <c r="H1" s="190"/>
      <c r="I1" s="190"/>
      <c r="J1" s="190"/>
      <c r="K1" s="190"/>
      <c r="L1" s="190"/>
      <c r="M1" s="190"/>
    </row>
    <row r="2" spans="1:1133" x14ac:dyDescent="0.2">
      <c r="A2" t="s">
        <v>348</v>
      </c>
      <c r="B2" s="22">
        <f>SUM(B7:B32)</f>
        <v>128.15037582417582</v>
      </c>
      <c r="D2" s="190">
        <f t="shared" ref="D2:M2" si="0">SUM(D7:D32)</f>
        <v>60650.020000000004</v>
      </c>
      <c r="E2" s="190">
        <f t="shared" si="0"/>
        <v>28289.4</v>
      </c>
      <c r="F2" s="190">
        <f t="shared" si="0"/>
        <v>8305.25</v>
      </c>
      <c r="G2" s="190">
        <f t="shared" si="0"/>
        <v>8182.34</v>
      </c>
      <c r="H2" s="190">
        <f t="shared" si="0"/>
        <v>17736</v>
      </c>
      <c r="I2" s="190">
        <f t="shared" si="0"/>
        <v>240.4</v>
      </c>
      <c r="J2" s="190">
        <f t="shared" si="0"/>
        <v>210</v>
      </c>
      <c r="K2" s="190">
        <f t="shared" si="0"/>
        <v>72291.64</v>
      </c>
      <c r="L2" s="190">
        <f t="shared" si="0"/>
        <v>612403.99</v>
      </c>
      <c r="M2" s="190">
        <f t="shared" si="0"/>
        <v>51553</v>
      </c>
    </row>
    <row r="3" spans="1:1133" x14ac:dyDescent="0.2">
      <c r="C3" t="s">
        <v>349</v>
      </c>
      <c r="D3" s="191">
        <f t="shared" ref="D3:M3" si="1">D2/$B$2</f>
        <v>473.27227571468626</v>
      </c>
      <c r="E3" s="191">
        <f t="shared" si="1"/>
        <v>220.75159606877367</v>
      </c>
      <c r="F3" s="191">
        <f t="shared" si="1"/>
        <v>64.808627728060074</v>
      </c>
      <c r="G3" s="191">
        <f t="shared" si="1"/>
        <v>63.849520123345478</v>
      </c>
      <c r="H3" s="191">
        <f t="shared" si="1"/>
        <v>138.39990625024814</v>
      </c>
      <c r="I3" s="191">
        <f t="shared" si="1"/>
        <v>1.8759211469643466</v>
      </c>
      <c r="J3" s="191">
        <f t="shared" si="1"/>
        <v>1.6386998371984727</v>
      </c>
      <c r="K3" s="191">
        <f t="shared" si="1"/>
        <v>564.11570808957424</v>
      </c>
      <c r="L3" s="191">
        <f t="shared" si="1"/>
        <v>4778.7919938699761</v>
      </c>
      <c r="M3" s="191">
        <f t="shared" si="1"/>
        <v>402.28520336710886</v>
      </c>
    </row>
    <row r="4" spans="1:1133" ht="15" x14ac:dyDescent="0.25">
      <c r="D4" s="179" t="s">
        <v>287</v>
      </c>
      <c r="E4" s="179" t="s">
        <v>291</v>
      </c>
      <c r="F4" s="179" t="s">
        <v>292</v>
      </c>
      <c r="G4" s="179" t="s">
        <v>293</v>
      </c>
      <c r="H4" s="179" t="s">
        <v>294</v>
      </c>
      <c r="I4" s="179" t="s">
        <v>295</v>
      </c>
      <c r="J4" s="179" t="s">
        <v>297</v>
      </c>
      <c r="K4" s="179" t="s">
        <v>298</v>
      </c>
      <c r="L4" s="179" t="s">
        <v>302</v>
      </c>
      <c r="M4" s="179" t="s">
        <v>304</v>
      </c>
      <c r="ACT4" s="180"/>
      <c r="ACU4" s="180"/>
      <c r="ACV4" s="180"/>
      <c r="ACW4" s="180"/>
      <c r="ACX4" s="180"/>
      <c r="ACY4" s="180"/>
      <c r="ACZ4" s="180"/>
      <c r="ADA4" s="180"/>
      <c r="ADB4" s="180"/>
      <c r="ADC4" s="180"/>
      <c r="ADD4" s="180"/>
      <c r="ADE4" s="180"/>
      <c r="ADF4" s="180"/>
      <c r="ADG4" s="180"/>
      <c r="ADH4" s="180"/>
      <c r="ADI4" s="180"/>
      <c r="ADJ4" s="180"/>
      <c r="ADK4" s="180"/>
      <c r="ADL4" s="180"/>
      <c r="ADM4" s="180"/>
      <c r="ADN4" s="180"/>
      <c r="ADO4" s="180"/>
      <c r="ADP4" s="180"/>
      <c r="ADQ4" s="180"/>
      <c r="ADR4" s="180"/>
      <c r="ADS4" s="180"/>
      <c r="ADT4" s="180"/>
      <c r="ADU4" s="180"/>
      <c r="ADV4" s="180"/>
      <c r="ADW4" s="180"/>
      <c r="ADX4" s="180"/>
      <c r="ADY4" s="180"/>
      <c r="ADZ4" s="180"/>
      <c r="AEA4" s="180"/>
      <c r="AEB4" s="180"/>
      <c r="AEC4" s="180"/>
      <c r="AED4" s="180"/>
      <c r="AEE4" s="180"/>
      <c r="AEF4" s="180"/>
      <c r="AEG4" s="180"/>
      <c r="ALZ4" s="181"/>
      <c r="AMA4" s="181"/>
      <c r="AMB4" s="181"/>
      <c r="AMC4" s="181"/>
      <c r="AMD4" s="181"/>
      <c r="AME4" s="181"/>
      <c r="AMF4" s="181"/>
      <c r="AMG4" s="181"/>
      <c r="AMH4" s="181"/>
      <c r="AMI4" s="181"/>
      <c r="AMJ4" s="181"/>
      <c r="AMK4" s="181"/>
      <c r="AML4" s="181"/>
      <c r="AMM4" s="181"/>
      <c r="AMN4" s="181"/>
      <c r="AMO4" s="181"/>
      <c r="AMP4" s="181"/>
      <c r="AMQ4" s="181"/>
      <c r="AMR4" s="181"/>
      <c r="AMS4" s="181"/>
      <c r="AMT4" s="181"/>
      <c r="AMU4" s="181"/>
      <c r="AMV4" s="181"/>
      <c r="AMW4" s="181"/>
      <c r="AMX4" s="181"/>
      <c r="AMY4" s="181"/>
      <c r="AMZ4" s="181"/>
      <c r="ANA4" s="181"/>
      <c r="ANB4" s="181"/>
      <c r="ANC4" s="181"/>
      <c r="AND4" s="181"/>
      <c r="ANE4" s="181"/>
      <c r="ANF4" s="181"/>
      <c r="ANG4" s="181"/>
      <c r="ANH4" s="181"/>
      <c r="ANI4" s="181"/>
      <c r="ANJ4" s="181"/>
      <c r="ANK4" s="181"/>
      <c r="ANL4" s="181"/>
      <c r="ANM4" s="181"/>
      <c r="ANN4" s="181"/>
      <c r="ANO4" s="181"/>
      <c r="ANP4" s="181"/>
      <c r="ANQ4" s="181"/>
      <c r="ANR4" s="181"/>
      <c r="ANS4" s="181"/>
      <c r="ANT4" s="181"/>
      <c r="ANU4" s="181"/>
      <c r="ANV4" s="181"/>
      <c r="ANW4" s="181"/>
      <c r="ANX4" s="181"/>
      <c r="ANY4" s="181"/>
      <c r="ANZ4" s="181"/>
      <c r="AOA4" s="181"/>
      <c r="AOB4" s="181"/>
      <c r="AOC4" s="181"/>
      <c r="AOD4" s="181"/>
      <c r="AOE4" s="181"/>
      <c r="AOF4" s="181"/>
      <c r="AOG4" s="181"/>
      <c r="AOH4" s="181"/>
      <c r="AOI4" s="181"/>
      <c r="AOJ4" s="181"/>
      <c r="AOK4" s="181"/>
      <c r="AOL4" s="181"/>
      <c r="AOM4" s="181"/>
      <c r="AON4" s="181"/>
      <c r="AOO4" s="181"/>
      <c r="AOP4" s="181"/>
      <c r="AOQ4" s="181"/>
      <c r="AOR4" s="181"/>
      <c r="AOS4" s="181"/>
      <c r="AOT4" s="181"/>
      <c r="AOU4" s="181"/>
      <c r="AOV4" s="181"/>
      <c r="AOW4" s="181"/>
      <c r="AOX4" s="181"/>
      <c r="AOY4" s="181"/>
      <c r="AOZ4" s="181"/>
      <c r="APA4" s="181"/>
      <c r="APB4" s="181"/>
      <c r="APC4" s="181"/>
      <c r="APD4" s="181"/>
      <c r="APE4" s="181"/>
      <c r="APF4" s="181"/>
      <c r="APG4" s="181"/>
      <c r="APH4" s="181"/>
      <c r="API4" s="181"/>
      <c r="APJ4" s="181"/>
      <c r="APK4" s="181"/>
      <c r="APL4" s="181"/>
      <c r="APM4" s="181"/>
      <c r="APN4" s="181"/>
      <c r="APO4" s="181"/>
      <c r="APP4" s="181"/>
      <c r="APQ4" s="181"/>
      <c r="APR4" s="181"/>
      <c r="APS4" s="181"/>
      <c r="APT4" s="181"/>
      <c r="APU4" s="181"/>
      <c r="APV4" s="181"/>
      <c r="APW4" s="181"/>
      <c r="APX4" s="181"/>
      <c r="APY4" s="181"/>
      <c r="APZ4" s="181"/>
      <c r="AQA4" s="181"/>
      <c r="AQB4" s="181"/>
      <c r="AQC4" s="181"/>
      <c r="AQD4" s="181"/>
      <c r="AQE4" s="181"/>
      <c r="AQF4" s="181"/>
      <c r="AQG4" s="181"/>
      <c r="AQH4" s="181"/>
      <c r="AQI4" s="181"/>
      <c r="AQJ4" s="181"/>
      <c r="AQK4" s="181"/>
      <c r="AQL4" s="181"/>
      <c r="AQM4" s="181"/>
      <c r="AQN4" s="181"/>
      <c r="AQO4" s="181"/>
    </row>
    <row r="5" spans="1:1133" ht="45.75" x14ac:dyDescent="0.25">
      <c r="A5" s="182"/>
      <c r="B5" s="183"/>
      <c r="D5" s="193" t="s">
        <v>307</v>
      </c>
      <c r="E5" s="193" t="s">
        <v>311</v>
      </c>
      <c r="F5" s="193" t="s">
        <v>312</v>
      </c>
      <c r="G5" s="194" t="s">
        <v>313</v>
      </c>
      <c r="H5" s="193" t="s">
        <v>314</v>
      </c>
      <c r="I5" s="193" t="s">
        <v>315</v>
      </c>
      <c r="J5" s="194" t="s">
        <v>317</v>
      </c>
      <c r="K5" s="194" t="s">
        <v>318</v>
      </c>
      <c r="L5" s="194" t="s">
        <v>322</v>
      </c>
      <c r="M5" s="193" t="s">
        <v>324</v>
      </c>
      <c r="ACT5" s="180"/>
      <c r="ACU5" s="180"/>
      <c r="ACV5" s="180"/>
      <c r="ACW5" s="180"/>
      <c r="ACX5" s="180"/>
      <c r="ACY5" s="180"/>
      <c r="ACZ5" s="180"/>
      <c r="ADA5" s="180"/>
      <c r="ADB5" s="180"/>
      <c r="ADC5" s="180"/>
      <c r="ADD5" s="180"/>
      <c r="ADE5" s="180"/>
      <c r="ADF5" s="180"/>
      <c r="ADG5" s="180"/>
      <c r="ADH5" s="180"/>
      <c r="ADI5" s="180"/>
      <c r="ADJ5" s="180"/>
      <c r="ADK5" s="180"/>
      <c r="ADL5" s="180"/>
      <c r="ADM5" s="180"/>
      <c r="ADN5" s="180"/>
      <c r="ADO5" s="180"/>
      <c r="ADP5" s="180"/>
      <c r="ADQ5" s="180"/>
      <c r="ADR5" s="180"/>
      <c r="ADS5" s="180"/>
      <c r="ADT5" s="180"/>
      <c r="ADU5" s="180"/>
      <c r="ADV5" s="180"/>
      <c r="ADW5" s="180"/>
      <c r="ADX5" s="180"/>
      <c r="ADY5" s="180"/>
      <c r="ADZ5" s="180"/>
      <c r="AEA5" s="180"/>
      <c r="AEB5" s="180"/>
      <c r="AEC5" s="180"/>
      <c r="AED5" s="180"/>
      <c r="AEE5" s="180"/>
      <c r="AEF5" s="180"/>
      <c r="AEG5" s="180"/>
      <c r="ALZ5" s="181"/>
      <c r="AMA5" s="181"/>
      <c r="AMB5" s="181"/>
      <c r="AMC5" s="181"/>
      <c r="AMD5" s="181"/>
      <c r="AME5" s="181"/>
      <c r="AMF5" s="181"/>
      <c r="AMG5" s="181"/>
      <c r="AMH5" s="181"/>
      <c r="AMI5" s="181"/>
      <c r="AMJ5" s="181"/>
      <c r="AMK5" s="181"/>
      <c r="AML5" s="181"/>
      <c r="AMM5" s="181"/>
      <c r="AMN5" s="181"/>
      <c r="AMO5" s="181"/>
      <c r="AMP5" s="181"/>
      <c r="AMQ5" s="181"/>
      <c r="AMR5" s="181"/>
      <c r="AMS5" s="181"/>
      <c r="AMT5" s="181"/>
      <c r="AMU5" s="181"/>
      <c r="AMV5" s="181"/>
      <c r="AMW5" s="181"/>
      <c r="AMX5" s="181"/>
      <c r="AMY5" s="181"/>
      <c r="AMZ5" s="181"/>
      <c r="ANA5" s="181"/>
      <c r="ANB5" s="181"/>
      <c r="ANC5" s="181"/>
      <c r="AND5" s="181"/>
      <c r="ANE5" s="181"/>
      <c r="ANF5" s="181"/>
      <c r="ANG5" s="181"/>
      <c r="ANH5" s="181"/>
      <c r="ANI5" s="181"/>
      <c r="ANJ5" s="181"/>
      <c r="ANK5" s="181"/>
      <c r="ANL5" s="181"/>
      <c r="ANM5" s="181"/>
      <c r="ANN5" s="181"/>
      <c r="ANO5" s="181"/>
      <c r="ANP5" s="181"/>
      <c r="ANQ5" s="181"/>
      <c r="ANR5" s="181"/>
      <c r="ANS5" s="181"/>
      <c r="ANT5" s="181"/>
      <c r="ANU5" s="181"/>
      <c r="ANV5" s="181"/>
      <c r="ANW5" s="181"/>
      <c r="ANX5" s="181"/>
      <c r="ANY5" s="181"/>
      <c r="ANZ5" s="181"/>
      <c r="AOA5" s="181"/>
      <c r="AOB5" s="181"/>
      <c r="AOC5" s="181"/>
      <c r="AOD5" s="181"/>
      <c r="AOE5" s="181"/>
      <c r="AOF5" s="181"/>
      <c r="AOG5" s="181"/>
      <c r="AOH5" s="181"/>
      <c r="AOI5" s="181"/>
      <c r="AOJ5" s="181"/>
      <c r="AOK5" s="181"/>
      <c r="AOL5" s="181"/>
      <c r="AOM5" s="181"/>
      <c r="AON5" s="181"/>
      <c r="AOO5" s="181"/>
      <c r="AOP5" s="181"/>
      <c r="AOQ5" s="181"/>
      <c r="AOR5" s="181"/>
      <c r="AOS5" s="181"/>
      <c r="AOT5" s="181"/>
      <c r="AOU5" s="181"/>
      <c r="AOV5" s="181"/>
      <c r="AOW5" s="181"/>
      <c r="AOX5" s="181"/>
      <c r="AOY5" s="181"/>
      <c r="AOZ5" s="181"/>
      <c r="APA5" s="181"/>
      <c r="APB5" s="181"/>
      <c r="APC5" s="181"/>
      <c r="APD5" s="181"/>
      <c r="APE5" s="181"/>
      <c r="APF5" s="181"/>
      <c r="APG5" s="181"/>
      <c r="APH5" s="181"/>
      <c r="API5" s="181"/>
      <c r="APJ5" s="181"/>
      <c r="APK5" s="181"/>
      <c r="APL5" s="181"/>
      <c r="APM5" s="181"/>
      <c r="APN5" s="181"/>
      <c r="APO5" s="181"/>
      <c r="APP5" s="181"/>
      <c r="APQ5" s="181"/>
      <c r="APR5" s="181"/>
      <c r="APS5" s="181"/>
      <c r="APT5" s="181"/>
      <c r="APU5" s="181"/>
      <c r="APV5" s="181"/>
      <c r="APW5" s="181"/>
      <c r="APX5" s="181"/>
      <c r="APY5" s="181"/>
      <c r="APZ5" s="181"/>
      <c r="AQA5" s="181"/>
      <c r="AQB5" s="181"/>
      <c r="AQC5" s="181"/>
      <c r="AQD5" s="181"/>
      <c r="AQE5" s="181"/>
      <c r="AQF5" s="181"/>
      <c r="AQG5" s="181"/>
      <c r="AQH5" s="181"/>
      <c r="AQI5" s="181"/>
      <c r="AQJ5" s="181"/>
      <c r="AQK5" s="181"/>
      <c r="AQL5" s="181"/>
      <c r="AQM5" s="181"/>
      <c r="AQN5" s="181"/>
      <c r="AQO5" s="181"/>
    </row>
    <row r="6" spans="1:1133" ht="15" x14ac:dyDescent="0.25">
      <c r="A6" s="179" t="s">
        <v>326</v>
      </c>
      <c r="B6" s="184" t="s">
        <v>327</v>
      </c>
      <c r="D6" s="179" t="s">
        <v>328</v>
      </c>
      <c r="E6" s="179" t="s">
        <v>328</v>
      </c>
      <c r="F6" s="179" t="s">
        <v>328</v>
      </c>
      <c r="G6" s="179" t="s">
        <v>328</v>
      </c>
      <c r="H6" s="179" t="s">
        <v>328</v>
      </c>
      <c r="I6" s="179" t="s">
        <v>328</v>
      </c>
      <c r="J6" s="179" t="s">
        <v>328</v>
      </c>
      <c r="K6" s="179" t="s">
        <v>328</v>
      </c>
      <c r="L6" s="179" t="s">
        <v>328</v>
      </c>
      <c r="M6" s="179" t="s">
        <v>328</v>
      </c>
      <c r="ACT6" s="180"/>
      <c r="ACU6" s="180"/>
      <c r="ACV6" s="180"/>
      <c r="ACW6" s="180"/>
      <c r="ACX6" s="180"/>
      <c r="ACY6" s="180"/>
      <c r="ACZ6" s="180"/>
      <c r="ADA6" s="180"/>
      <c r="ADB6" s="180"/>
      <c r="ADC6" s="180"/>
      <c r="ADD6" s="180"/>
      <c r="ADE6" s="180"/>
      <c r="ADF6" s="180"/>
      <c r="ADG6" s="180"/>
      <c r="ADH6" s="180"/>
      <c r="ADI6" s="180"/>
      <c r="ADJ6" s="180"/>
      <c r="ADK6" s="180"/>
      <c r="ADL6" s="180"/>
      <c r="ADM6" s="180"/>
      <c r="ADN6" s="180"/>
      <c r="ADO6" s="180"/>
      <c r="ADP6" s="180"/>
      <c r="ADQ6" s="180"/>
      <c r="ADR6" s="180"/>
      <c r="ADS6" s="180"/>
      <c r="ADT6" s="180"/>
      <c r="ADU6" s="180"/>
      <c r="ADV6" s="180"/>
      <c r="ADW6" s="180"/>
      <c r="ADX6" s="180"/>
      <c r="ADY6" s="180"/>
      <c r="ADZ6" s="180"/>
      <c r="AEA6" s="180"/>
      <c r="AEB6" s="180"/>
      <c r="AEC6" s="180"/>
      <c r="AED6" s="180"/>
      <c r="AEE6" s="180"/>
      <c r="AEF6" s="180"/>
      <c r="AEG6" s="180"/>
      <c r="ALZ6" s="181"/>
      <c r="AMA6" s="181"/>
      <c r="AMB6" s="181"/>
      <c r="AMC6" s="181"/>
      <c r="AMD6" s="181"/>
      <c r="AME6" s="181"/>
      <c r="AMF6" s="181"/>
      <c r="AMG6" s="181"/>
      <c r="AMH6" s="181"/>
      <c r="AMI6" s="181"/>
      <c r="AMJ6" s="181"/>
      <c r="AMK6" s="181"/>
      <c r="AML6" s="181"/>
      <c r="AMM6" s="181"/>
      <c r="AMN6" s="181"/>
      <c r="AMO6" s="181"/>
      <c r="AMP6" s="181"/>
      <c r="AMQ6" s="181"/>
      <c r="AMR6" s="181"/>
      <c r="AMS6" s="181"/>
      <c r="AMT6" s="181"/>
      <c r="AMU6" s="181"/>
      <c r="AMV6" s="181"/>
      <c r="AMW6" s="181"/>
      <c r="AMX6" s="181"/>
      <c r="AMY6" s="181"/>
      <c r="AMZ6" s="181"/>
      <c r="ANA6" s="181"/>
      <c r="ANB6" s="181"/>
      <c r="ANC6" s="181"/>
      <c r="AND6" s="181"/>
      <c r="ANE6" s="181"/>
      <c r="ANF6" s="181"/>
      <c r="ANG6" s="181"/>
      <c r="ANH6" s="181"/>
      <c r="ANI6" s="181"/>
      <c r="ANJ6" s="181"/>
      <c r="ANK6" s="181"/>
      <c r="ANL6" s="181"/>
      <c r="ANM6" s="181"/>
      <c r="ANN6" s="181"/>
      <c r="ANO6" s="181"/>
      <c r="ANP6" s="181"/>
      <c r="ANQ6" s="181"/>
      <c r="ANR6" s="181"/>
      <c r="ANS6" s="181"/>
      <c r="ANT6" s="181"/>
      <c r="ANU6" s="181"/>
      <c r="ANV6" s="181"/>
      <c r="ANW6" s="181"/>
      <c r="ANX6" s="181"/>
      <c r="ANY6" s="181"/>
      <c r="ANZ6" s="181"/>
      <c r="AOA6" s="181"/>
      <c r="AOB6" s="181"/>
      <c r="AOC6" s="181"/>
      <c r="AOD6" s="181"/>
      <c r="AOE6" s="181"/>
      <c r="AOF6" s="181"/>
      <c r="AOG6" s="181"/>
      <c r="AOH6" s="181"/>
      <c r="AOI6" s="181"/>
      <c r="AOJ6" s="181"/>
      <c r="AOK6" s="181"/>
      <c r="AOL6" s="181"/>
      <c r="AOM6" s="181"/>
      <c r="AON6" s="181"/>
      <c r="AOO6" s="181"/>
      <c r="AOP6" s="181"/>
      <c r="AOQ6" s="181"/>
      <c r="AOR6" s="181"/>
      <c r="AOS6" s="181"/>
      <c r="AOT6" s="181"/>
      <c r="AOU6" s="181"/>
      <c r="AOV6" s="181"/>
      <c r="AOW6" s="181"/>
      <c r="AOX6" s="181"/>
      <c r="AOY6" s="181"/>
      <c r="AOZ6" s="181"/>
      <c r="APA6" s="181"/>
      <c r="APB6" s="181"/>
      <c r="APC6" s="181"/>
      <c r="APD6" s="181"/>
      <c r="APE6" s="181"/>
      <c r="APF6" s="181"/>
      <c r="APG6" s="181"/>
      <c r="APH6" s="181"/>
      <c r="API6" s="181"/>
      <c r="APJ6" s="181"/>
      <c r="APK6" s="181"/>
      <c r="APL6" s="181"/>
      <c r="APM6" s="181"/>
      <c r="APN6" s="181"/>
      <c r="APO6" s="181"/>
      <c r="APP6" s="181"/>
      <c r="APQ6" s="181"/>
      <c r="APR6" s="181"/>
      <c r="APS6" s="181"/>
      <c r="APT6" s="181"/>
      <c r="APU6" s="181"/>
      <c r="APV6" s="181"/>
      <c r="APW6" s="181"/>
      <c r="APX6" s="181"/>
      <c r="APY6" s="181"/>
      <c r="APZ6" s="181"/>
      <c r="AQA6" s="181"/>
      <c r="AQB6" s="181"/>
      <c r="AQC6" s="181"/>
      <c r="AQD6" s="181"/>
      <c r="AQE6" s="181"/>
      <c r="AQF6" s="181"/>
      <c r="AQG6" s="181"/>
      <c r="AQH6" s="181"/>
      <c r="AQI6" s="181"/>
      <c r="AQJ6" s="181"/>
      <c r="AQK6" s="181"/>
      <c r="AQL6" s="181"/>
      <c r="AQM6" s="181"/>
      <c r="AQN6" s="181"/>
      <c r="AQO6" s="181"/>
    </row>
    <row r="7" spans="1:1133" ht="15" x14ac:dyDescent="0.25">
      <c r="A7" s="179" t="s">
        <v>329</v>
      </c>
      <c r="B7" s="184">
        <v>0.6</v>
      </c>
      <c r="D7" s="187"/>
      <c r="E7" s="185"/>
      <c r="F7" s="185"/>
      <c r="G7" s="185"/>
      <c r="H7" s="185"/>
      <c r="I7" s="185"/>
      <c r="J7" s="185"/>
      <c r="K7" s="185"/>
      <c r="L7" s="185"/>
      <c r="M7" s="185">
        <v>634</v>
      </c>
      <c r="ACT7" s="180"/>
      <c r="ACU7" s="180"/>
      <c r="ACV7" s="180"/>
      <c r="ACW7" s="180"/>
      <c r="ACX7" s="180"/>
      <c r="ACY7" s="180"/>
      <c r="ACZ7" s="180"/>
      <c r="ADA7" s="180"/>
      <c r="ADB7" s="180"/>
      <c r="ADC7" s="180"/>
      <c r="ADD7" s="180"/>
      <c r="ADE7" s="180"/>
      <c r="ADF7" s="180"/>
      <c r="ADG7" s="180"/>
      <c r="ADH7" s="180"/>
      <c r="ADI7" s="180"/>
      <c r="ADJ7" s="180"/>
      <c r="ADK7" s="180"/>
      <c r="ADL7" s="180"/>
      <c r="ADM7" s="180"/>
      <c r="ADN7" s="180"/>
      <c r="ADO7" s="180"/>
      <c r="ADP7" s="180"/>
      <c r="ADQ7" s="180"/>
      <c r="ADR7" s="180"/>
      <c r="ADS7" s="180"/>
      <c r="ADT7" s="180"/>
      <c r="ADU7" s="180"/>
      <c r="ADV7" s="180"/>
      <c r="ADW7" s="180"/>
      <c r="ADX7" s="180"/>
      <c r="ADY7" s="180"/>
      <c r="ADZ7" s="180"/>
      <c r="AEA7" s="180"/>
      <c r="AEB7" s="180"/>
      <c r="AEC7" s="180"/>
      <c r="AED7" s="180"/>
      <c r="AEE7" s="180"/>
      <c r="AEF7" s="180"/>
      <c r="AEG7" s="180"/>
      <c r="ALZ7" s="181"/>
      <c r="AMA7" s="181"/>
      <c r="AMB7" s="181"/>
      <c r="AMC7" s="181"/>
      <c r="AMD7" s="181"/>
      <c r="AME7" s="181"/>
      <c r="AMF7" s="181"/>
      <c r="AMG7" s="181"/>
      <c r="AMH7" s="181"/>
      <c r="AMI7" s="181"/>
      <c r="AMJ7" s="181"/>
      <c r="AMK7" s="181"/>
      <c r="AML7" s="181"/>
      <c r="AMM7" s="181"/>
      <c r="AMN7" s="181"/>
      <c r="AMO7" s="181"/>
      <c r="AMP7" s="181"/>
      <c r="AMQ7" s="181"/>
      <c r="AMR7" s="181"/>
      <c r="AMS7" s="181"/>
      <c r="AMT7" s="181"/>
      <c r="AMU7" s="181"/>
      <c r="AMV7" s="181"/>
      <c r="AMW7" s="181"/>
      <c r="AMX7" s="181"/>
      <c r="AMY7" s="181"/>
      <c r="AMZ7" s="181"/>
      <c r="ANA7" s="181"/>
      <c r="ANB7" s="181"/>
      <c r="ANC7" s="181"/>
      <c r="AND7" s="181"/>
      <c r="ANE7" s="181"/>
      <c r="ANF7" s="181"/>
      <c r="ANG7" s="181"/>
      <c r="ANH7" s="181"/>
      <c r="ANI7" s="181"/>
      <c r="ANJ7" s="181"/>
      <c r="ANK7" s="181"/>
      <c r="ANL7" s="181"/>
      <c r="ANM7" s="181"/>
      <c r="ANN7" s="181"/>
      <c r="ANO7" s="181"/>
      <c r="ANP7" s="181"/>
      <c r="ANQ7" s="181"/>
      <c r="ANR7" s="181"/>
      <c r="ANS7" s="181"/>
      <c r="ANT7" s="181"/>
      <c r="ANU7" s="181"/>
      <c r="ANV7" s="181"/>
      <c r="ANW7" s="181"/>
      <c r="ANX7" s="181"/>
      <c r="ANY7" s="181"/>
      <c r="ANZ7" s="181"/>
      <c r="AOA7" s="181"/>
      <c r="AOB7" s="181"/>
      <c r="AOC7" s="181"/>
      <c r="AOD7" s="181"/>
      <c r="AOE7" s="181"/>
      <c r="AOF7" s="181"/>
      <c r="AOG7" s="181"/>
      <c r="AOH7" s="181"/>
      <c r="AOI7" s="181"/>
      <c r="AOJ7" s="181"/>
      <c r="AOK7" s="181"/>
      <c r="AOL7" s="181"/>
      <c r="AOM7" s="181"/>
      <c r="AON7" s="181"/>
      <c r="AOO7" s="181"/>
      <c r="AOP7" s="181"/>
      <c r="AOQ7" s="181"/>
      <c r="AOR7" s="181"/>
      <c r="AOS7" s="181"/>
      <c r="AOT7" s="181"/>
      <c r="AOU7" s="181"/>
      <c r="AOV7" s="181"/>
      <c r="AOW7" s="181"/>
      <c r="AOX7" s="181"/>
      <c r="AOY7" s="181"/>
      <c r="AOZ7" s="181"/>
      <c r="APA7" s="181"/>
      <c r="APB7" s="181"/>
      <c r="APC7" s="181"/>
      <c r="APD7" s="181"/>
      <c r="APE7" s="181"/>
      <c r="APF7" s="181"/>
      <c r="APG7" s="181"/>
      <c r="APH7" s="181"/>
      <c r="API7" s="181"/>
      <c r="APJ7" s="181"/>
      <c r="APK7" s="181"/>
      <c r="APL7" s="181"/>
      <c r="APM7" s="181"/>
      <c r="APN7" s="181"/>
      <c r="APO7" s="181"/>
      <c r="APP7" s="181"/>
      <c r="APQ7" s="181"/>
      <c r="APR7" s="181"/>
      <c r="APS7" s="181"/>
      <c r="APT7" s="181"/>
      <c r="APU7" s="181"/>
      <c r="APV7" s="181"/>
      <c r="APW7" s="181"/>
      <c r="APX7" s="181"/>
      <c r="APY7" s="181"/>
      <c r="APZ7" s="181"/>
      <c r="AQA7" s="181"/>
      <c r="AQB7" s="181"/>
      <c r="AQC7" s="181"/>
      <c r="AQD7" s="181"/>
      <c r="AQE7" s="181"/>
      <c r="AQF7" s="181"/>
      <c r="AQG7" s="181"/>
      <c r="AQH7" s="181"/>
      <c r="AQI7" s="181"/>
      <c r="AQJ7" s="181"/>
      <c r="AQK7" s="181"/>
      <c r="AQL7" s="181"/>
      <c r="AQM7" s="181"/>
      <c r="AQN7" s="181"/>
      <c r="AQO7" s="181"/>
    </row>
    <row r="8" spans="1:1133" ht="15" x14ac:dyDescent="0.25">
      <c r="A8" s="179" t="s">
        <v>330</v>
      </c>
      <c r="B8" s="184">
        <v>0.87019999999999997</v>
      </c>
      <c r="D8" s="185"/>
      <c r="E8" s="185">
        <v>885</v>
      </c>
      <c r="F8" s="185"/>
      <c r="G8" s="185"/>
      <c r="H8" s="185"/>
      <c r="I8" s="185"/>
      <c r="J8" s="185"/>
      <c r="K8" s="185"/>
      <c r="L8" s="185">
        <v>1908.99</v>
      </c>
      <c r="M8" s="185"/>
      <c r="ACT8" s="180"/>
      <c r="ACU8" s="180"/>
      <c r="ACV8" s="180"/>
      <c r="ACW8" s="180"/>
      <c r="ACX8" s="180"/>
      <c r="ACY8" s="180"/>
      <c r="ACZ8" s="180"/>
      <c r="ADA8" s="180"/>
      <c r="ADB8" s="180"/>
      <c r="ADC8" s="180"/>
      <c r="ADD8" s="180"/>
      <c r="ADE8" s="180"/>
      <c r="ADF8" s="180"/>
      <c r="ADG8" s="180"/>
      <c r="ADH8" s="180"/>
      <c r="ADI8" s="180"/>
      <c r="ADJ8" s="180"/>
      <c r="ADK8" s="180"/>
      <c r="ADL8" s="180"/>
      <c r="ADM8" s="180"/>
      <c r="ADN8" s="180"/>
      <c r="ADO8" s="180"/>
      <c r="ADP8" s="180"/>
      <c r="ADQ8" s="180"/>
      <c r="ADR8" s="180"/>
      <c r="ADS8" s="180"/>
      <c r="ADT8" s="180"/>
      <c r="ADU8" s="180"/>
      <c r="ADV8" s="180"/>
      <c r="ADW8" s="180"/>
      <c r="ADX8" s="180"/>
      <c r="ADY8" s="180"/>
      <c r="ADZ8" s="180"/>
      <c r="AEA8" s="180"/>
      <c r="AEB8" s="180"/>
      <c r="AEC8" s="180"/>
      <c r="AED8" s="180"/>
      <c r="AEE8" s="180"/>
      <c r="AEF8" s="180"/>
      <c r="AEG8" s="180"/>
      <c r="ALZ8" s="181"/>
      <c r="AMA8" s="181"/>
      <c r="AMB8" s="181"/>
      <c r="AMC8" s="181"/>
      <c r="AMD8" s="181"/>
      <c r="AME8" s="181"/>
      <c r="AMF8" s="181"/>
      <c r="AMG8" s="181"/>
      <c r="AMH8" s="181"/>
      <c r="AMI8" s="181"/>
      <c r="AMJ8" s="181"/>
      <c r="AMK8" s="181"/>
      <c r="AML8" s="181"/>
      <c r="AMM8" s="181"/>
      <c r="AMN8" s="181"/>
      <c r="AMO8" s="181"/>
      <c r="AMP8" s="181"/>
      <c r="AMQ8" s="181"/>
      <c r="AMR8" s="181"/>
      <c r="AMS8" s="181"/>
      <c r="AMT8" s="181"/>
      <c r="AMU8" s="181"/>
      <c r="AMV8" s="181"/>
      <c r="AMW8" s="181"/>
      <c r="AMX8" s="181"/>
      <c r="AMY8" s="181"/>
      <c r="AMZ8" s="181"/>
      <c r="ANA8" s="181"/>
      <c r="ANB8" s="181"/>
      <c r="ANC8" s="181"/>
      <c r="AND8" s="181"/>
      <c r="ANE8" s="181"/>
      <c r="ANF8" s="181"/>
      <c r="ANG8" s="181"/>
      <c r="ANH8" s="181"/>
      <c r="ANI8" s="181"/>
      <c r="ANJ8" s="181"/>
      <c r="ANK8" s="181"/>
      <c r="ANL8" s="181"/>
      <c r="ANM8" s="181"/>
      <c r="ANN8" s="181"/>
      <c r="ANO8" s="181"/>
      <c r="ANP8" s="181"/>
      <c r="ANQ8" s="181"/>
      <c r="ANR8" s="181"/>
      <c r="ANS8" s="181"/>
      <c r="ANT8" s="181"/>
      <c r="ANU8" s="181"/>
      <c r="ANV8" s="181"/>
      <c r="ANW8" s="181"/>
      <c r="ANX8" s="181"/>
      <c r="ANY8" s="181"/>
      <c r="ANZ8" s="181"/>
      <c r="AOA8" s="181"/>
      <c r="AOB8" s="181"/>
      <c r="AOC8" s="181"/>
      <c r="AOD8" s="181"/>
      <c r="AOE8" s="181"/>
      <c r="AOF8" s="181"/>
      <c r="AOG8" s="181"/>
      <c r="AOH8" s="181"/>
      <c r="AOI8" s="181"/>
      <c r="AOJ8" s="181"/>
      <c r="AOK8" s="181"/>
      <c r="AOL8" s="181"/>
      <c r="AOM8" s="181"/>
      <c r="AON8" s="181"/>
      <c r="AOO8" s="181"/>
      <c r="AOP8" s="181"/>
      <c r="AOQ8" s="181"/>
      <c r="AOR8" s="181"/>
      <c r="AOS8" s="181"/>
      <c r="AOT8" s="181"/>
      <c r="AOU8" s="181"/>
      <c r="AOV8" s="181"/>
      <c r="AOW8" s="181"/>
      <c r="AOX8" s="181"/>
      <c r="AOY8" s="181"/>
      <c r="AOZ8" s="181"/>
      <c r="APA8" s="181"/>
      <c r="APB8" s="181"/>
      <c r="APC8" s="181"/>
      <c r="APD8" s="181"/>
      <c r="APE8" s="181"/>
      <c r="APF8" s="181"/>
      <c r="APG8" s="181"/>
      <c r="APH8" s="181"/>
      <c r="API8" s="181"/>
      <c r="APJ8" s="181"/>
      <c r="APK8" s="181"/>
      <c r="APL8" s="181"/>
      <c r="APM8" s="181"/>
      <c r="APN8" s="181"/>
      <c r="APO8" s="181"/>
      <c r="APP8" s="181"/>
      <c r="APQ8" s="181"/>
      <c r="APR8" s="181"/>
      <c r="APS8" s="181"/>
      <c r="APT8" s="181"/>
      <c r="APU8" s="181"/>
      <c r="APV8" s="181"/>
      <c r="APW8" s="181"/>
      <c r="APX8" s="181"/>
      <c r="APY8" s="181"/>
      <c r="APZ8" s="181"/>
      <c r="AQA8" s="181"/>
      <c r="AQB8" s="181"/>
      <c r="AQC8" s="181"/>
      <c r="AQD8" s="181"/>
      <c r="AQE8" s="181"/>
      <c r="AQF8" s="181"/>
      <c r="AQG8" s="181"/>
      <c r="AQH8" s="181"/>
      <c r="AQI8" s="181"/>
      <c r="AQJ8" s="181"/>
      <c r="AQK8" s="181"/>
      <c r="AQL8" s="181"/>
      <c r="AQM8" s="181"/>
      <c r="AQN8" s="181"/>
      <c r="AQO8" s="181"/>
    </row>
    <row r="9" spans="1:1133" ht="15" x14ac:dyDescent="0.25">
      <c r="A9" s="179" t="s">
        <v>331</v>
      </c>
      <c r="B9" s="184">
        <v>2.64</v>
      </c>
      <c r="D9" s="185">
        <v>8283.02</v>
      </c>
      <c r="E9" s="185">
        <v>3500</v>
      </c>
      <c r="F9" s="185">
        <v>820</v>
      </c>
      <c r="G9" s="185">
        <v>77.13</v>
      </c>
      <c r="H9" s="185"/>
      <c r="I9" s="185"/>
      <c r="J9" s="185"/>
      <c r="K9" s="185">
        <v>11737.88</v>
      </c>
      <c r="L9" s="185"/>
      <c r="M9" s="185"/>
      <c r="ACT9" s="180"/>
      <c r="ACU9" s="180"/>
      <c r="ACV9" s="180"/>
      <c r="ACW9" s="180"/>
      <c r="ACX9" s="180"/>
      <c r="ACY9" s="180"/>
      <c r="ACZ9" s="180"/>
      <c r="ADA9" s="180"/>
      <c r="ADB9" s="180"/>
      <c r="ADC9" s="180"/>
      <c r="ADD9" s="180"/>
      <c r="ADE9" s="180"/>
      <c r="ADF9" s="180"/>
      <c r="ADG9" s="180"/>
      <c r="ADH9" s="180"/>
      <c r="ADI9" s="180"/>
      <c r="ADJ9" s="180"/>
      <c r="ADK9" s="180"/>
      <c r="ADL9" s="180"/>
      <c r="ADM9" s="180"/>
      <c r="ADN9" s="180"/>
      <c r="ADO9" s="180"/>
      <c r="ADP9" s="180"/>
      <c r="ADQ9" s="180"/>
      <c r="ADR9" s="180"/>
      <c r="ADS9" s="180"/>
      <c r="ADT9" s="180"/>
      <c r="ADU9" s="180"/>
      <c r="ADV9" s="180"/>
      <c r="ADW9" s="180"/>
      <c r="ADX9" s="180"/>
      <c r="ADY9" s="180"/>
      <c r="ADZ9" s="180"/>
      <c r="AEA9" s="180"/>
      <c r="AEB9" s="180"/>
      <c r="AEC9" s="180"/>
      <c r="AED9" s="180"/>
      <c r="AEE9" s="180"/>
      <c r="AEF9" s="180"/>
      <c r="AEG9" s="180"/>
      <c r="ALZ9" s="181"/>
      <c r="AMA9" s="181"/>
      <c r="AMB9" s="181"/>
      <c r="AMC9" s="181"/>
      <c r="AMD9" s="181"/>
      <c r="AME9" s="181"/>
      <c r="AMF9" s="181"/>
      <c r="AMG9" s="181"/>
      <c r="AMH9" s="181"/>
      <c r="AMI9" s="181"/>
      <c r="AMJ9" s="181"/>
      <c r="AMK9" s="181"/>
      <c r="AML9" s="181"/>
      <c r="AMM9" s="181"/>
      <c r="AMN9" s="181"/>
      <c r="AMO9" s="181"/>
      <c r="AMP9" s="181"/>
      <c r="AMQ9" s="181"/>
      <c r="AMR9" s="181"/>
      <c r="AMS9" s="181"/>
      <c r="AMT9" s="181"/>
      <c r="AMU9" s="181"/>
      <c r="AMV9" s="181"/>
      <c r="AMW9" s="181"/>
      <c r="AMX9" s="181"/>
      <c r="AMY9" s="181"/>
      <c r="AMZ9" s="181"/>
      <c r="ANA9" s="181"/>
      <c r="ANB9" s="181"/>
      <c r="ANC9" s="181"/>
      <c r="AND9" s="181"/>
      <c r="ANE9" s="181"/>
      <c r="ANF9" s="181"/>
      <c r="ANG9" s="181"/>
      <c r="ANH9" s="181"/>
      <c r="ANI9" s="181"/>
      <c r="ANJ9" s="181"/>
      <c r="ANK9" s="181"/>
      <c r="ANL9" s="181"/>
      <c r="ANM9" s="181"/>
      <c r="ANN9" s="181"/>
      <c r="ANO9" s="181"/>
      <c r="ANP9" s="181"/>
      <c r="ANQ9" s="181"/>
      <c r="ANR9" s="181"/>
      <c r="ANS9" s="181"/>
      <c r="ANT9" s="181"/>
      <c r="ANU9" s="181"/>
      <c r="ANV9" s="181"/>
      <c r="ANW9" s="181"/>
      <c r="ANX9" s="181"/>
      <c r="ANY9" s="181"/>
      <c r="ANZ9" s="181"/>
      <c r="AOA9" s="181"/>
      <c r="AOB9" s="181"/>
      <c r="AOC9" s="181"/>
      <c r="AOD9" s="181"/>
      <c r="AOE9" s="181"/>
      <c r="AOF9" s="181"/>
      <c r="AOG9" s="181"/>
      <c r="AOH9" s="181"/>
      <c r="AOI9" s="181"/>
      <c r="AOJ9" s="181"/>
      <c r="AOK9" s="181"/>
      <c r="AOL9" s="181"/>
      <c r="AOM9" s="181"/>
      <c r="AON9" s="181"/>
      <c r="AOO9" s="181"/>
      <c r="AOP9" s="181"/>
      <c r="AOQ9" s="181"/>
      <c r="AOR9" s="181"/>
      <c r="AOS9" s="181"/>
      <c r="AOT9" s="181"/>
      <c r="AOU9" s="181"/>
      <c r="AOV9" s="181"/>
      <c r="AOW9" s="181"/>
      <c r="AOX9" s="181"/>
      <c r="AOY9" s="181"/>
      <c r="AOZ9" s="181"/>
      <c r="APA9" s="181"/>
      <c r="APB9" s="181"/>
      <c r="APC9" s="181"/>
      <c r="APD9" s="181"/>
      <c r="APE9" s="181"/>
      <c r="APF9" s="181"/>
      <c r="APG9" s="181"/>
      <c r="APH9" s="181"/>
      <c r="API9" s="181"/>
      <c r="APJ9" s="181"/>
      <c r="APK9" s="181"/>
      <c r="APL9" s="181"/>
      <c r="APM9" s="181"/>
      <c r="APN9" s="181"/>
      <c r="APO9" s="181"/>
      <c r="APP9" s="181"/>
      <c r="APQ9" s="181"/>
      <c r="APR9" s="181"/>
      <c r="APS9" s="181"/>
      <c r="APT9" s="181"/>
      <c r="APU9" s="181"/>
      <c r="APV9" s="181"/>
      <c r="APW9" s="181"/>
      <c r="APX9" s="181"/>
      <c r="APY9" s="181"/>
      <c r="APZ9" s="181"/>
      <c r="AQA9" s="181"/>
      <c r="AQB9" s="181"/>
      <c r="AQC9" s="181"/>
      <c r="AQD9" s="181"/>
      <c r="AQE9" s="181"/>
      <c r="AQF9" s="181"/>
      <c r="AQG9" s="181"/>
      <c r="AQH9" s="181"/>
      <c r="AQI9" s="181"/>
      <c r="AQJ9" s="181"/>
      <c r="AQK9" s="181"/>
      <c r="AQL9" s="181"/>
      <c r="AQM9" s="181"/>
      <c r="AQN9" s="181"/>
      <c r="AQO9" s="181"/>
    </row>
    <row r="10" spans="1:1133" ht="15" x14ac:dyDescent="0.25">
      <c r="A10" s="179" t="s">
        <v>332</v>
      </c>
      <c r="B10" s="184">
        <v>1</v>
      </c>
      <c r="D10" s="185"/>
      <c r="E10" s="185">
        <v>897</v>
      </c>
      <c r="F10" s="185"/>
      <c r="G10" s="185"/>
      <c r="H10" s="185"/>
      <c r="I10" s="185"/>
      <c r="J10" s="185"/>
      <c r="K10" s="185"/>
      <c r="L10" s="185">
        <v>10368</v>
      </c>
      <c r="M10" s="185"/>
      <c r="ACT10" s="180"/>
      <c r="ACU10" s="180"/>
      <c r="ACV10" s="180"/>
      <c r="ACW10" s="180"/>
      <c r="ACX10" s="180"/>
      <c r="ACY10" s="180"/>
      <c r="ACZ10" s="180"/>
      <c r="ADA10" s="180"/>
      <c r="ADB10" s="180"/>
      <c r="ADC10" s="180"/>
      <c r="ADD10" s="180"/>
      <c r="ADE10" s="180"/>
      <c r="ADF10" s="180"/>
      <c r="ADG10" s="180"/>
      <c r="ADH10" s="180"/>
      <c r="ADI10" s="180"/>
      <c r="ADJ10" s="180"/>
      <c r="ADK10" s="180"/>
      <c r="ADL10" s="180"/>
      <c r="ADM10" s="180"/>
      <c r="ADN10" s="180"/>
      <c r="ADO10" s="180"/>
      <c r="ADP10" s="180"/>
      <c r="ADQ10" s="180"/>
      <c r="ADR10" s="180"/>
      <c r="ADS10" s="180"/>
      <c r="ADT10" s="180"/>
      <c r="ADU10" s="180"/>
      <c r="ADV10" s="180"/>
      <c r="ADW10" s="180"/>
      <c r="ADX10" s="180"/>
      <c r="ADY10" s="180"/>
      <c r="ADZ10" s="180"/>
      <c r="AEA10" s="180"/>
      <c r="AEB10" s="180"/>
      <c r="AEC10" s="180"/>
      <c r="AED10" s="180"/>
      <c r="AEE10" s="180"/>
      <c r="AEF10" s="180"/>
      <c r="AEG10" s="180"/>
      <c r="ALZ10" s="181"/>
      <c r="AMA10" s="181"/>
      <c r="AMB10" s="181"/>
      <c r="AMC10" s="181"/>
      <c r="AMD10" s="181"/>
      <c r="AME10" s="181"/>
      <c r="AMF10" s="181"/>
      <c r="AMG10" s="181"/>
      <c r="AMH10" s="181"/>
      <c r="AMI10" s="181"/>
      <c r="AMJ10" s="181"/>
      <c r="AMK10" s="181"/>
      <c r="AML10" s="181"/>
      <c r="AMM10" s="181"/>
      <c r="AMN10" s="181"/>
      <c r="AMO10" s="181"/>
      <c r="AMP10" s="181"/>
      <c r="AMQ10" s="181"/>
      <c r="AMR10" s="181"/>
      <c r="AMS10" s="181"/>
      <c r="AMT10" s="181"/>
      <c r="AMU10" s="181"/>
      <c r="AMV10" s="181"/>
      <c r="AMW10" s="181"/>
      <c r="AMX10" s="181"/>
      <c r="AMY10" s="181"/>
      <c r="AMZ10" s="181"/>
      <c r="ANA10" s="181"/>
      <c r="ANB10" s="181"/>
      <c r="ANC10" s="181"/>
      <c r="AND10" s="181"/>
      <c r="ANE10" s="181"/>
      <c r="ANF10" s="181"/>
      <c r="ANG10" s="181"/>
      <c r="ANH10" s="181"/>
      <c r="ANI10" s="181"/>
      <c r="ANJ10" s="181"/>
      <c r="ANK10" s="181"/>
      <c r="ANL10" s="181"/>
      <c r="ANM10" s="181"/>
      <c r="ANN10" s="181"/>
      <c r="ANO10" s="181"/>
      <c r="ANP10" s="181"/>
      <c r="ANQ10" s="181"/>
      <c r="ANR10" s="181"/>
      <c r="ANS10" s="181"/>
      <c r="ANT10" s="181"/>
      <c r="ANU10" s="181"/>
      <c r="ANV10" s="181"/>
      <c r="ANW10" s="181"/>
      <c r="ANX10" s="181"/>
      <c r="ANY10" s="181"/>
      <c r="ANZ10" s="181"/>
      <c r="AOA10" s="181"/>
      <c r="AOB10" s="181"/>
      <c r="AOC10" s="181"/>
      <c r="AOD10" s="181"/>
      <c r="AOE10" s="181"/>
      <c r="AOF10" s="181"/>
      <c r="AOG10" s="181"/>
      <c r="AOH10" s="181"/>
      <c r="AOI10" s="181"/>
      <c r="AOJ10" s="181"/>
      <c r="AOK10" s="181"/>
      <c r="AOL10" s="181"/>
      <c r="AOM10" s="181"/>
      <c r="AON10" s="181"/>
      <c r="AOO10" s="181"/>
      <c r="AOP10" s="181"/>
      <c r="AOQ10" s="181"/>
      <c r="AOR10" s="181"/>
      <c r="AOS10" s="181"/>
      <c r="AOT10" s="181"/>
      <c r="AOU10" s="181"/>
      <c r="AOV10" s="181"/>
      <c r="AOW10" s="181"/>
      <c r="AOX10" s="181"/>
      <c r="AOY10" s="181"/>
      <c r="AOZ10" s="181"/>
      <c r="APA10" s="181"/>
      <c r="APB10" s="181"/>
      <c r="APC10" s="181"/>
      <c r="APD10" s="181"/>
      <c r="APE10" s="181"/>
      <c r="APF10" s="181"/>
      <c r="APG10" s="181"/>
      <c r="APH10" s="181"/>
      <c r="API10" s="181"/>
      <c r="APJ10" s="181"/>
      <c r="APK10" s="181"/>
      <c r="APL10" s="181"/>
      <c r="APM10" s="181"/>
      <c r="APN10" s="181"/>
      <c r="APO10" s="181"/>
      <c r="APP10" s="181"/>
      <c r="APQ10" s="181"/>
      <c r="APR10" s="181"/>
      <c r="APS10" s="181"/>
      <c r="APT10" s="181"/>
      <c r="APU10" s="181"/>
      <c r="APV10" s="181"/>
      <c r="APW10" s="181"/>
      <c r="APX10" s="181"/>
      <c r="APY10" s="181"/>
      <c r="APZ10" s="181"/>
      <c r="AQA10" s="181"/>
      <c r="AQB10" s="181"/>
      <c r="AQC10" s="181"/>
      <c r="AQD10" s="181"/>
      <c r="AQE10" s="181"/>
      <c r="AQF10" s="181"/>
      <c r="AQG10" s="181"/>
      <c r="AQH10" s="181"/>
      <c r="AQI10" s="181"/>
      <c r="AQJ10" s="181"/>
      <c r="AQK10" s="181"/>
      <c r="AQL10" s="181"/>
      <c r="AQM10" s="181"/>
      <c r="AQN10" s="181"/>
      <c r="AQO10" s="181"/>
    </row>
    <row r="11" spans="1:1133" ht="15" x14ac:dyDescent="0.25">
      <c r="A11" s="179" t="s">
        <v>333</v>
      </c>
      <c r="B11" s="184">
        <v>20.52</v>
      </c>
      <c r="D11" s="185"/>
      <c r="E11" s="185">
        <v>1022</v>
      </c>
      <c r="F11" s="185">
        <v>936</v>
      </c>
      <c r="G11" s="185"/>
      <c r="H11" s="185"/>
      <c r="I11" s="185"/>
      <c r="J11" s="185"/>
      <c r="K11" s="185"/>
      <c r="L11" s="185">
        <v>6520</v>
      </c>
      <c r="M11" s="185"/>
      <c r="ACT11" s="180"/>
      <c r="ACU11" s="180"/>
      <c r="ACV11" s="180"/>
      <c r="ACW11" s="180"/>
      <c r="ACX11" s="180"/>
      <c r="ACY11" s="180"/>
      <c r="ACZ11" s="180"/>
      <c r="ADA11" s="180"/>
      <c r="ADB11" s="180"/>
      <c r="ADC11" s="180"/>
      <c r="ADD11" s="180"/>
      <c r="ADE11" s="180"/>
      <c r="ADF11" s="180"/>
      <c r="ADG11" s="180"/>
      <c r="ADH11" s="180"/>
      <c r="ADI11" s="180"/>
      <c r="ADJ11" s="180"/>
      <c r="ADK11" s="180"/>
      <c r="ADL11" s="180"/>
      <c r="ADM11" s="180"/>
      <c r="ADN11" s="180"/>
      <c r="ADO11" s="180"/>
      <c r="ADP11" s="180"/>
      <c r="ADQ11" s="180"/>
      <c r="ADR11" s="180"/>
      <c r="ADS11" s="180"/>
      <c r="ADT11" s="180"/>
      <c r="ADU11" s="180"/>
      <c r="ADV11" s="180"/>
      <c r="ADW11" s="180"/>
      <c r="ADX11" s="180"/>
      <c r="ADY11" s="180"/>
      <c r="ADZ11" s="180"/>
      <c r="AEA11" s="180"/>
      <c r="AEB11" s="180"/>
      <c r="AEC11" s="180"/>
      <c r="AED11" s="180"/>
      <c r="AEE11" s="180"/>
      <c r="AEF11" s="180"/>
      <c r="AEG11" s="180"/>
      <c r="ALZ11" s="181"/>
      <c r="AMA11" s="181"/>
      <c r="AMB11" s="181"/>
      <c r="AMC11" s="181"/>
      <c r="AMD11" s="181"/>
      <c r="AME11" s="181"/>
      <c r="AMF11" s="181"/>
      <c r="AMG11" s="181"/>
      <c r="AMH11" s="181"/>
      <c r="AMI11" s="181"/>
      <c r="AMJ11" s="181"/>
      <c r="AMK11" s="181"/>
      <c r="AML11" s="181"/>
      <c r="AMM11" s="181"/>
      <c r="AMN11" s="181"/>
      <c r="AMO11" s="181"/>
      <c r="AMP11" s="181"/>
      <c r="AMQ11" s="181"/>
      <c r="AMR11" s="181"/>
      <c r="AMS11" s="181"/>
      <c r="AMT11" s="181"/>
      <c r="AMU11" s="181"/>
      <c r="AMV11" s="181"/>
      <c r="AMW11" s="181"/>
      <c r="AMX11" s="181"/>
      <c r="AMY11" s="181"/>
      <c r="AMZ11" s="181"/>
      <c r="ANA11" s="181"/>
      <c r="ANB11" s="181"/>
      <c r="ANC11" s="181"/>
      <c r="AND11" s="181"/>
      <c r="ANE11" s="181"/>
      <c r="ANF11" s="181"/>
      <c r="ANG11" s="181"/>
      <c r="ANH11" s="181"/>
      <c r="ANI11" s="181"/>
      <c r="ANJ11" s="181"/>
      <c r="ANK11" s="181"/>
      <c r="ANL11" s="181"/>
      <c r="ANM11" s="181"/>
      <c r="ANN11" s="181"/>
      <c r="ANO11" s="181"/>
      <c r="ANP11" s="181"/>
      <c r="ANQ11" s="181"/>
      <c r="ANR11" s="181"/>
      <c r="ANS11" s="181"/>
      <c r="ANT11" s="181"/>
      <c r="ANU11" s="181"/>
      <c r="ANV11" s="181"/>
      <c r="ANW11" s="181"/>
      <c r="ANX11" s="181"/>
      <c r="ANY11" s="181"/>
      <c r="ANZ11" s="181"/>
      <c r="AOA11" s="181"/>
      <c r="AOB11" s="181"/>
      <c r="AOC11" s="181"/>
      <c r="AOD11" s="181"/>
      <c r="AOE11" s="181"/>
      <c r="AOF11" s="181"/>
      <c r="AOG11" s="181"/>
      <c r="AOH11" s="181"/>
      <c r="AOI11" s="181"/>
      <c r="AOJ11" s="181"/>
      <c r="AOK11" s="181"/>
      <c r="AOL11" s="181"/>
      <c r="AOM11" s="181"/>
      <c r="AON11" s="181"/>
      <c r="AOO11" s="181"/>
      <c r="AOP11" s="181"/>
      <c r="AOQ11" s="181"/>
      <c r="AOR11" s="181"/>
      <c r="AOS11" s="181"/>
      <c r="AOT11" s="181"/>
      <c r="AOU11" s="181"/>
      <c r="AOV11" s="181"/>
      <c r="AOW11" s="181"/>
      <c r="AOX11" s="181"/>
      <c r="AOY11" s="181"/>
      <c r="AOZ11" s="181"/>
      <c r="APA11" s="181"/>
      <c r="APB11" s="181"/>
      <c r="APC11" s="181"/>
      <c r="APD11" s="181"/>
      <c r="APE11" s="181"/>
      <c r="APF11" s="181"/>
      <c r="APG11" s="181"/>
      <c r="APH11" s="181"/>
      <c r="API11" s="181"/>
      <c r="APJ11" s="181"/>
      <c r="APK11" s="181"/>
      <c r="APL11" s="181"/>
      <c r="APM11" s="181"/>
      <c r="APN11" s="181"/>
      <c r="APO11" s="181"/>
      <c r="APP11" s="181"/>
      <c r="APQ11" s="181"/>
      <c r="APR11" s="181"/>
      <c r="APS11" s="181"/>
      <c r="APT11" s="181"/>
      <c r="APU11" s="181"/>
      <c r="APV11" s="181"/>
      <c r="APW11" s="181"/>
      <c r="APX11" s="181"/>
      <c r="APY11" s="181"/>
      <c r="APZ11" s="181"/>
      <c r="AQA11" s="181"/>
      <c r="AQB11" s="181"/>
      <c r="AQC11" s="181"/>
      <c r="AQD11" s="181"/>
      <c r="AQE11" s="181"/>
      <c r="AQF11" s="181"/>
      <c r="AQG11" s="181"/>
      <c r="AQH11" s="181"/>
      <c r="AQI11" s="181"/>
      <c r="AQJ11" s="181"/>
      <c r="AQK11" s="181"/>
      <c r="AQL11" s="181"/>
      <c r="AQM11" s="181"/>
      <c r="AQN11" s="181"/>
      <c r="AQO11" s="181"/>
    </row>
    <row r="12" spans="1:1133" ht="15" x14ac:dyDescent="0.25">
      <c r="A12" s="179" t="s">
        <v>334</v>
      </c>
      <c r="B12" s="184">
        <v>1.1200000000000001</v>
      </c>
      <c r="D12" s="185"/>
      <c r="E12" s="185">
        <v>4248.3999999999996</v>
      </c>
      <c r="F12" s="185"/>
      <c r="G12" s="185"/>
      <c r="H12" s="185"/>
      <c r="I12" s="185">
        <v>50</v>
      </c>
      <c r="J12" s="185"/>
      <c r="K12" s="185">
        <v>23.76</v>
      </c>
      <c r="L12" s="185">
        <v>30</v>
      </c>
      <c r="M12" s="185"/>
      <c r="ACT12" s="180"/>
      <c r="ACU12" s="180"/>
      <c r="ACV12" s="180"/>
      <c r="ACW12" s="180"/>
      <c r="ACX12" s="180"/>
      <c r="ACY12" s="180"/>
      <c r="ACZ12" s="180"/>
      <c r="ADA12" s="180"/>
      <c r="ADB12" s="180"/>
      <c r="ADC12" s="180"/>
      <c r="ADD12" s="180"/>
      <c r="ADE12" s="180"/>
      <c r="ADF12" s="180"/>
      <c r="ADG12" s="180"/>
      <c r="ADH12" s="180"/>
      <c r="ADI12" s="180"/>
      <c r="ADJ12" s="180"/>
      <c r="ADK12" s="180"/>
      <c r="ADL12" s="180"/>
      <c r="ADM12" s="180"/>
      <c r="ADN12" s="180"/>
      <c r="ADO12" s="180"/>
      <c r="ADP12" s="180"/>
      <c r="ADQ12" s="180"/>
      <c r="ADR12" s="180"/>
      <c r="ADS12" s="180"/>
      <c r="ADT12" s="180"/>
      <c r="ADU12" s="180"/>
      <c r="ADV12" s="180"/>
      <c r="ADW12" s="180"/>
      <c r="ADX12" s="180"/>
      <c r="ADY12" s="180"/>
      <c r="ADZ12" s="180"/>
      <c r="AEA12" s="180"/>
      <c r="AEB12" s="180"/>
      <c r="AEC12" s="180"/>
      <c r="AED12" s="180"/>
      <c r="AEE12" s="180"/>
      <c r="AEF12" s="180"/>
      <c r="AEG12" s="180"/>
      <c r="ALZ12" s="181"/>
      <c r="AMA12" s="181"/>
      <c r="AMB12" s="181"/>
      <c r="AMC12" s="181"/>
      <c r="AMD12" s="181"/>
      <c r="AME12" s="181"/>
      <c r="AMF12" s="181"/>
      <c r="AMG12" s="181"/>
      <c r="AMH12" s="181"/>
      <c r="AMI12" s="181"/>
      <c r="AMJ12" s="181"/>
      <c r="AMK12" s="181"/>
      <c r="AML12" s="181"/>
      <c r="AMM12" s="181"/>
      <c r="AMN12" s="181"/>
      <c r="AMO12" s="181"/>
      <c r="AMP12" s="181"/>
      <c r="AMQ12" s="181"/>
      <c r="AMR12" s="181"/>
      <c r="AMS12" s="181"/>
      <c r="AMT12" s="181"/>
      <c r="AMU12" s="181"/>
      <c r="AMV12" s="181"/>
      <c r="AMW12" s="181"/>
      <c r="AMX12" s="181"/>
      <c r="AMY12" s="181"/>
      <c r="AMZ12" s="181"/>
      <c r="ANA12" s="181"/>
      <c r="ANB12" s="181"/>
      <c r="ANC12" s="181"/>
      <c r="AND12" s="181"/>
      <c r="ANE12" s="181"/>
      <c r="ANF12" s="181"/>
      <c r="ANG12" s="181"/>
      <c r="ANH12" s="181"/>
      <c r="ANI12" s="181"/>
      <c r="ANJ12" s="181"/>
      <c r="ANK12" s="181"/>
      <c r="ANL12" s="181"/>
      <c r="ANM12" s="181"/>
      <c r="ANN12" s="181"/>
      <c r="ANO12" s="181"/>
      <c r="ANP12" s="181"/>
      <c r="ANQ12" s="181"/>
      <c r="ANR12" s="181"/>
      <c r="ANS12" s="181"/>
      <c r="ANT12" s="181"/>
      <c r="ANU12" s="181"/>
      <c r="ANV12" s="181"/>
      <c r="ANW12" s="181"/>
      <c r="ANX12" s="181"/>
      <c r="ANY12" s="181"/>
      <c r="ANZ12" s="181"/>
      <c r="AOA12" s="181"/>
      <c r="AOB12" s="181"/>
      <c r="AOC12" s="181"/>
      <c r="AOD12" s="181"/>
      <c r="AOE12" s="181"/>
      <c r="AOF12" s="181"/>
      <c r="AOG12" s="181"/>
      <c r="AOH12" s="181"/>
      <c r="AOI12" s="181"/>
      <c r="AOJ12" s="181"/>
      <c r="AOK12" s="181"/>
      <c r="AOL12" s="181"/>
      <c r="AOM12" s="181"/>
      <c r="AON12" s="181"/>
      <c r="AOO12" s="181"/>
      <c r="AOP12" s="181"/>
      <c r="AOQ12" s="181"/>
      <c r="AOR12" s="181"/>
      <c r="AOS12" s="181"/>
      <c r="AOT12" s="181"/>
      <c r="AOU12" s="181"/>
      <c r="AOV12" s="181"/>
      <c r="AOW12" s="181"/>
      <c r="AOX12" s="181"/>
      <c r="AOY12" s="181"/>
      <c r="AOZ12" s="181"/>
      <c r="APA12" s="181"/>
      <c r="APB12" s="181"/>
      <c r="APC12" s="181"/>
      <c r="APD12" s="181"/>
      <c r="APE12" s="181"/>
      <c r="APF12" s="181"/>
      <c r="APG12" s="181"/>
      <c r="APH12" s="181"/>
      <c r="API12" s="181"/>
      <c r="APJ12" s="181"/>
      <c r="APK12" s="181"/>
      <c r="APL12" s="181"/>
      <c r="APM12" s="181"/>
      <c r="APN12" s="181"/>
      <c r="APO12" s="181"/>
      <c r="APP12" s="181"/>
      <c r="APQ12" s="181"/>
      <c r="APR12" s="181"/>
      <c r="APS12" s="181"/>
      <c r="APT12" s="181"/>
      <c r="APU12" s="181"/>
      <c r="APV12" s="181"/>
      <c r="APW12" s="181"/>
      <c r="APX12" s="181"/>
      <c r="APY12" s="181"/>
      <c r="APZ12" s="181"/>
      <c r="AQA12" s="181"/>
      <c r="AQB12" s="181"/>
      <c r="AQC12" s="181"/>
      <c r="AQD12" s="181"/>
      <c r="AQE12" s="181"/>
      <c r="AQF12" s="181"/>
      <c r="AQG12" s="181"/>
      <c r="AQH12" s="181"/>
      <c r="AQI12" s="181"/>
      <c r="AQJ12" s="181"/>
      <c r="AQK12" s="181"/>
      <c r="AQL12" s="181"/>
      <c r="AQM12" s="181"/>
      <c r="AQN12" s="181"/>
      <c r="AQO12" s="181"/>
    </row>
    <row r="13" spans="1:1133" ht="15" x14ac:dyDescent="0.25">
      <c r="A13" s="179" t="s">
        <v>335</v>
      </c>
      <c r="B13" s="184">
        <v>1.484</v>
      </c>
      <c r="D13" s="185"/>
      <c r="E13" s="185">
        <v>160</v>
      </c>
      <c r="F13" s="185"/>
      <c r="G13" s="185">
        <v>48</v>
      </c>
      <c r="H13" s="185"/>
      <c r="I13" s="185">
        <v>126</v>
      </c>
      <c r="J13" s="185"/>
      <c r="K13" s="185"/>
      <c r="L13" s="185">
        <v>1011</v>
      </c>
      <c r="M13" s="185"/>
      <c r="ACT13" s="180"/>
      <c r="ACU13" s="180"/>
      <c r="ACV13" s="180"/>
      <c r="ACW13" s="180"/>
      <c r="ACX13" s="180"/>
      <c r="ACY13" s="180"/>
      <c r="ACZ13" s="180"/>
      <c r="ADA13" s="180"/>
      <c r="ADB13" s="180"/>
      <c r="ADC13" s="180"/>
      <c r="ADD13" s="180"/>
      <c r="ADE13" s="180"/>
      <c r="ADF13" s="180"/>
      <c r="ADG13" s="180"/>
      <c r="ADH13" s="180"/>
      <c r="ADI13" s="180"/>
      <c r="ADJ13" s="180"/>
      <c r="ADK13" s="180"/>
      <c r="ADL13" s="180"/>
      <c r="ADM13" s="180"/>
      <c r="ADN13" s="180"/>
      <c r="ADO13" s="180"/>
      <c r="ADP13" s="180"/>
      <c r="ADQ13" s="180"/>
      <c r="ADR13" s="180"/>
      <c r="ADS13" s="180"/>
      <c r="ADT13" s="180"/>
      <c r="ADU13" s="180"/>
      <c r="ADV13" s="180"/>
      <c r="ADW13" s="180"/>
      <c r="ADX13" s="180"/>
      <c r="ADY13" s="180"/>
      <c r="ADZ13" s="180"/>
      <c r="AEA13" s="180"/>
      <c r="AEB13" s="180"/>
      <c r="AEC13" s="180"/>
      <c r="AED13" s="180"/>
      <c r="AEE13" s="180"/>
      <c r="AEF13" s="180"/>
      <c r="AEG13" s="180"/>
      <c r="ALZ13" s="181"/>
      <c r="AMA13" s="181"/>
      <c r="AMB13" s="181"/>
      <c r="AMC13" s="181"/>
      <c r="AMD13" s="181"/>
      <c r="AME13" s="181"/>
      <c r="AMF13" s="181"/>
      <c r="AMG13" s="181"/>
      <c r="AMH13" s="181"/>
      <c r="AMI13" s="181"/>
      <c r="AMJ13" s="181"/>
      <c r="AMK13" s="181"/>
      <c r="AML13" s="181"/>
      <c r="AMM13" s="181"/>
      <c r="AMN13" s="181"/>
      <c r="AMO13" s="181"/>
      <c r="AMP13" s="181"/>
      <c r="AMQ13" s="181"/>
      <c r="AMR13" s="181"/>
      <c r="AMS13" s="181"/>
      <c r="AMT13" s="181"/>
      <c r="AMU13" s="181"/>
      <c r="AMV13" s="181"/>
      <c r="AMW13" s="181"/>
      <c r="AMX13" s="181"/>
      <c r="AMY13" s="181"/>
      <c r="AMZ13" s="181"/>
      <c r="ANA13" s="181"/>
      <c r="ANB13" s="181"/>
      <c r="ANC13" s="181"/>
      <c r="AND13" s="181"/>
      <c r="ANE13" s="181"/>
      <c r="ANF13" s="181"/>
      <c r="ANG13" s="181"/>
      <c r="ANH13" s="181"/>
      <c r="ANI13" s="181"/>
      <c r="ANJ13" s="181"/>
      <c r="ANK13" s="181"/>
      <c r="ANL13" s="181"/>
      <c r="ANM13" s="181"/>
      <c r="ANN13" s="181"/>
      <c r="ANO13" s="181"/>
      <c r="ANP13" s="181"/>
      <c r="ANQ13" s="181"/>
      <c r="ANR13" s="181"/>
      <c r="ANS13" s="181"/>
      <c r="ANT13" s="181"/>
      <c r="ANU13" s="181"/>
      <c r="ANV13" s="181"/>
      <c r="ANW13" s="181"/>
      <c r="ANX13" s="181"/>
      <c r="ANY13" s="181"/>
      <c r="ANZ13" s="181"/>
      <c r="AOA13" s="181"/>
      <c r="AOB13" s="181"/>
      <c r="AOC13" s="181"/>
      <c r="AOD13" s="181"/>
      <c r="AOE13" s="181"/>
      <c r="AOF13" s="181"/>
      <c r="AOG13" s="181"/>
      <c r="AOH13" s="181"/>
      <c r="AOI13" s="181"/>
      <c r="AOJ13" s="181"/>
      <c r="AOK13" s="181"/>
      <c r="AOL13" s="181"/>
      <c r="AOM13" s="181"/>
      <c r="AON13" s="181"/>
      <c r="AOO13" s="181"/>
      <c r="AOP13" s="181"/>
      <c r="AOQ13" s="181"/>
      <c r="AOR13" s="181"/>
      <c r="AOS13" s="181"/>
      <c r="AOT13" s="181"/>
      <c r="AOU13" s="181"/>
      <c r="AOV13" s="181"/>
      <c r="AOW13" s="181"/>
      <c r="AOX13" s="181"/>
      <c r="AOY13" s="181"/>
      <c r="AOZ13" s="181"/>
      <c r="APA13" s="181"/>
      <c r="APB13" s="181"/>
      <c r="APC13" s="181"/>
      <c r="APD13" s="181"/>
      <c r="APE13" s="181"/>
      <c r="APF13" s="181"/>
      <c r="APG13" s="181"/>
      <c r="APH13" s="181"/>
      <c r="API13" s="181"/>
      <c r="APJ13" s="181"/>
      <c r="APK13" s="181"/>
      <c r="APL13" s="181"/>
      <c r="APM13" s="181"/>
      <c r="APN13" s="181"/>
      <c r="APO13" s="181"/>
      <c r="APP13" s="181"/>
      <c r="APQ13" s="181"/>
      <c r="APR13" s="181"/>
      <c r="APS13" s="181"/>
      <c r="APT13" s="181"/>
      <c r="APU13" s="181"/>
      <c r="APV13" s="181"/>
      <c r="APW13" s="181"/>
      <c r="APX13" s="181"/>
      <c r="APY13" s="181"/>
      <c r="APZ13" s="181"/>
      <c r="AQA13" s="181"/>
      <c r="AQB13" s="181"/>
      <c r="AQC13" s="181"/>
      <c r="AQD13" s="181"/>
      <c r="AQE13" s="181"/>
      <c r="AQF13" s="181"/>
      <c r="AQG13" s="181"/>
      <c r="AQH13" s="181"/>
      <c r="AQI13" s="181"/>
      <c r="AQJ13" s="181"/>
      <c r="AQK13" s="181"/>
      <c r="AQL13" s="181"/>
      <c r="AQM13" s="181"/>
      <c r="AQN13" s="181"/>
      <c r="AQO13" s="181"/>
    </row>
    <row r="14" spans="1:1133" ht="15" x14ac:dyDescent="0.25">
      <c r="A14" s="179" t="s">
        <v>336</v>
      </c>
      <c r="B14" s="184">
        <v>3.24</v>
      </c>
      <c r="D14" s="187"/>
      <c r="E14" s="185">
        <v>1105</v>
      </c>
      <c r="F14" s="185">
        <v>389</v>
      </c>
      <c r="G14" s="185"/>
      <c r="H14" s="185"/>
      <c r="I14" s="185"/>
      <c r="J14" s="185"/>
      <c r="K14" s="185">
        <v>24301</v>
      </c>
      <c r="L14" s="185">
        <v>1944</v>
      </c>
      <c r="M14" s="185"/>
      <c r="ACT14" s="180"/>
      <c r="ACU14" s="180"/>
      <c r="ACV14" s="180"/>
      <c r="ACW14" s="180"/>
      <c r="ACX14" s="180"/>
      <c r="ACY14" s="180"/>
      <c r="ACZ14" s="180"/>
      <c r="ADA14" s="180"/>
      <c r="ADB14" s="180"/>
      <c r="ADC14" s="180"/>
      <c r="ADD14" s="180"/>
      <c r="ADE14" s="180"/>
      <c r="ADF14" s="180"/>
      <c r="ADG14" s="180"/>
      <c r="ADH14" s="180"/>
      <c r="ADI14" s="180"/>
      <c r="ADJ14" s="180"/>
      <c r="ADK14" s="180"/>
      <c r="ADL14" s="180"/>
      <c r="ADM14" s="180"/>
      <c r="ADN14" s="180"/>
      <c r="ADO14" s="180"/>
      <c r="ADP14" s="180"/>
      <c r="ADQ14" s="180"/>
      <c r="ADR14" s="180"/>
      <c r="ADS14" s="180"/>
      <c r="ADT14" s="180"/>
      <c r="ADU14" s="180"/>
      <c r="ADV14" s="180"/>
      <c r="ADW14" s="180"/>
      <c r="ADX14" s="180"/>
      <c r="ADY14" s="180"/>
      <c r="ADZ14" s="180"/>
      <c r="AEA14" s="180"/>
      <c r="AEB14" s="180"/>
      <c r="AEC14" s="180"/>
      <c r="AED14" s="180"/>
      <c r="AEE14" s="180"/>
      <c r="AEF14" s="180"/>
      <c r="AEG14" s="180"/>
      <c r="ALZ14" s="181"/>
      <c r="AMA14" s="181"/>
      <c r="AMB14" s="181"/>
      <c r="AMC14" s="181"/>
      <c r="AMD14" s="181"/>
      <c r="AME14" s="181"/>
      <c r="AMF14" s="181"/>
      <c r="AMG14" s="181"/>
      <c r="AMH14" s="181"/>
      <c r="AMI14" s="181"/>
      <c r="AMJ14" s="181"/>
      <c r="AMK14" s="181"/>
      <c r="AML14" s="181"/>
      <c r="AMM14" s="181"/>
      <c r="AMN14" s="181"/>
      <c r="AMO14" s="181"/>
      <c r="AMP14" s="181"/>
      <c r="AMQ14" s="181"/>
      <c r="AMR14" s="181"/>
      <c r="AMS14" s="181"/>
      <c r="AMT14" s="181"/>
      <c r="AMU14" s="181"/>
      <c r="AMV14" s="181"/>
      <c r="AMW14" s="181"/>
      <c r="AMX14" s="181"/>
      <c r="AMY14" s="181"/>
      <c r="AMZ14" s="181"/>
      <c r="ANA14" s="181"/>
      <c r="ANB14" s="181"/>
      <c r="ANC14" s="181"/>
      <c r="AND14" s="181"/>
      <c r="ANE14" s="181"/>
      <c r="ANF14" s="181"/>
      <c r="ANG14" s="181"/>
      <c r="ANH14" s="181"/>
      <c r="ANI14" s="181"/>
      <c r="ANJ14" s="181"/>
      <c r="ANK14" s="181"/>
      <c r="ANL14" s="181"/>
      <c r="ANM14" s="181"/>
      <c r="ANN14" s="181"/>
      <c r="ANO14" s="181"/>
      <c r="ANP14" s="181"/>
      <c r="ANQ14" s="181"/>
      <c r="ANR14" s="181"/>
      <c r="ANS14" s="181"/>
      <c r="ANT14" s="181"/>
      <c r="ANU14" s="181"/>
      <c r="ANV14" s="181"/>
      <c r="ANW14" s="181"/>
      <c r="ANX14" s="181"/>
      <c r="ANY14" s="181"/>
      <c r="ANZ14" s="181"/>
      <c r="AOA14" s="181"/>
      <c r="AOB14" s="181"/>
      <c r="AOC14" s="181"/>
      <c r="AOD14" s="181"/>
      <c r="AOE14" s="181"/>
      <c r="AOF14" s="181"/>
      <c r="AOG14" s="181"/>
      <c r="AOH14" s="181"/>
      <c r="AOI14" s="181"/>
      <c r="AOJ14" s="181"/>
      <c r="AOK14" s="181"/>
      <c r="AOL14" s="181"/>
      <c r="AOM14" s="181"/>
      <c r="AON14" s="181"/>
      <c r="AOO14" s="181"/>
      <c r="AOP14" s="181"/>
      <c r="AOQ14" s="181"/>
      <c r="AOR14" s="181"/>
      <c r="AOS14" s="181"/>
      <c r="AOT14" s="181"/>
      <c r="AOU14" s="181"/>
      <c r="AOV14" s="181"/>
      <c r="AOW14" s="181"/>
      <c r="AOX14" s="181"/>
      <c r="AOY14" s="181"/>
      <c r="AOZ14" s="181"/>
      <c r="APA14" s="181"/>
      <c r="APB14" s="181"/>
      <c r="APC14" s="181"/>
      <c r="APD14" s="181"/>
      <c r="APE14" s="181"/>
      <c r="APF14" s="181"/>
      <c r="APG14" s="181"/>
      <c r="APH14" s="181"/>
      <c r="API14" s="181"/>
      <c r="APJ14" s="181"/>
      <c r="APK14" s="181"/>
      <c r="APL14" s="181"/>
      <c r="APM14" s="181"/>
      <c r="APN14" s="181"/>
      <c r="APO14" s="181"/>
      <c r="APP14" s="181"/>
      <c r="APQ14" s="181"/>
      <c r="APR14" s="181"/>
      <c r="APS14" s="181"/>
      <c r="APT14" s="181"/>
      <c r="APU14" s="181"/>
      <c r="APV14" s="181"/>
      <c r="APW14" s="181"/>
      <c r="APX14" s="181"/>
      <c r="APY14" s="181"/>
      <c r="APZ14" s="181"/>
      <c r="AQA14" s="181"/>
      <c r="AQB14" s="181"/>
      <c r="AQC14" s="181"/>
      <c r="AQD14" s="181"/>
      <c r="AQE14" s="181"/>
      <c r="AQF14" s="181"/>
      <c r="AQG14" s="181"/>
      <c r="AQH14" s="181"/>
      <c r="AQI14" s="181"/>
      <c r="AQJ14" s="181"/>
      <c r="AQK14" s="181"/>
      <c r="AQL14" s="181"/>
      <c r="AQM14" s="181"/>
      <c r="AQN14" s="181"/>
      <c r="AQO14" s="181"/>
    </row>
    <row r="15" spans="1:1133" ht="15" x14ac:dyDescent="0.25">
      <c r="A15" s="179" t="s">
        <v>331</v>
      </c>
      <c r="B15" s="184">
        <v>2.2200000000000002</v>
      </c>
      <c r="D15" s="185"/>
      <c r="E15" s="185"/>
      <c r="F15" s="185">
        <v>93.25</v>
      </c>
      <c r="G15" s="185">
        <v>61.21</v>
      </c>
      <c r="H15" s="185"/>
      <c r="I15" s="185">
        <v>64.400000000000006</v>
      </c>
      <c r="J15" s="185"/>
      <c r="K15" s="185"/>
      <c r="L15" s="185"/>
      <c r="M15" s="185"/>
      <c r="ACT15" s="180"/>
      <c r="ACU15" s="180"/>
      <c r="ACV15" s="180"/>
      <c r="ACW15" s="180"/>
      <c r="ACX15" s="180"/>
      <c r="ACY15" s="180"/>
      <c r="ACZ15" s="180"/>
      <c r="ADA15" s="180"/>
      <c r="ADB15" s="180"/>
      <c r="ADC15" s="180"/>
      <c r="ADD15" s="180"/>
      <c r="ADE15" s="180"/>
      <c r="ADF15" s="180"/>
      <c r="ADG15" s="180"/>
      <c r="ADH15" s="180"/>
      <c r="ADI15" s="180"/>
      <c r="ADJ15" s="180"/>
      <c r="ADK15" s="180"/>
      <c r="ADL15" s="180"/>
      <c r="ADM15" s="180"/>
      <c r="ADN15" s="180"/>
      <c r="ADO15" s="180"/>
      <c r="ADP15" s="180"/>
      <c r="ADQ15" s="180"/>
      <c r="ADR15" s="180"/>
      <c r="ADS15" s="180"/>
      <c r="ADT15" s="180"/>
      <c r="ADU15" s="180"/>
      <c r="ADV15" s="180"/>
      <c r="ADW15" s="180"/>
      <c r="ADX15" s="180"/>
      <c r="ADY15" s="180"/>
      <c r="ADZ15" s="180"/>
      <c r="AEA15" s="180"/>
      <c r="AEB15" s="180"/>
      <c r="AEC15" s="180"/>
      <c r="AED15" s="180"/>
      <c r="AEE15" s="180"/>
      <c r="AEF15" s="180"/>
      <c r="AEG15" s="180"/>
      <c r="ALZ15" s="181"/>
      <c r="AMA15" s="181"/>
      <c r="AMB15" s="181"/>
      <c r="AMC15" s="181"/>
      <c r="AMD15" s="181"/>
      <c r="AME15" s="181"/>
      <c r="AMF15" s="181"/>
      <c r="AMG15" s="181"/>
      <c r="AMH15" s="181"/>
      <c r="AMI15" s="181"/>
      <c r="AMJ15" s="181"/>
      <c r="AMK15" s="181"/>
      <c r="AML15" s="181"/>
      <c r="AMM15" s="181"/>
      <c r="AMN15" s="181"/>
      <c r="AMO15" s="181"/>
      <c r="AMP15" s="181"/>
      <c r="AMQ15" s="181"/>
      <c r="AMR15" s="181"/>
      <c r="AMS15" s="181"/>
      <c r="AMT15" s="181"/>
      <c r="AMU15" s="181"/>
      <c r="AMV15" s="181"/>
      <c r="AMW15" s="181"/>
      <c r="AMX15" s="181"/>
      <c r="AMY15" s="181"/>
      <c r="AMZ15" s="181"/>
      <c r="ANA15" s="181"/>
      <c r="ANB15" s="181"/>
      <c r="ANC15" s="181"/>
      <c r="AND15" s="181"/>
      <c r="ANE15" s="181"/>
      <c r="ANF15" s="181"/>
      <c r="ANG15" s="181"/>
      <c r="ANH15" s="181"/>
      <c r="ANI15" s="181"/>
      <c r="ANJ15" s="181"/>
      <c r="ANK15" s="181"/>
      <c r="ANL15" s="181"/>
      <c r="ANM15" s="181"/>
      <c r="ANN15" s="181"/>
      <c r="ANO15" s="181"/>
      <c r="ANP15" s="181"/>
      <c r="ANQ15" s="181"/>
      <c r="ANR15" s="181"/>
      <c r="ANS15" s="181"/>
      <c r="ANT15" s="181"/>
      <c r="ANU15" s="181"/>
      <c r="ANV15" s="181"/>
      <c r="ANW15" s="181"/>
      <c r="ANX15" s="181"/>
      <c r="ANY15" s="181"/>
      <c r="ANZ15" s="181"/>
      <c r="AOA15" s="181"/>
      <c r="AOB15" s="181"/>
      <c r="AOC15" s="181"/>
      <c r="AOD15" s="181"/>
      <c r="AOE15" s="181"/>
      <c r="AOF15" s="181"/>
      <c r="AOG15" s="181"/>
      <c r="AOH15" s="181"/>
      <c r="AOI15" s="181"/>
      <c r="AOJ15" s="181"/>
      <c r="AOK15" s="181"/>
      <c r="AOL15" s="181"/>
      <c r="AOM15" s="181"/>
      <c r="AON15" s="181"/>
      <c r="AOO15" s="181"/>
      <c r="AOP15" s="181"/>
      <c r="AOQ15" s="181"/>
      <c r="AOR15" s="181"/>
      <c r="AOS15" s="181"/>
      <c r="AOT15" s="181"/>
      <c r="AOU15" s="181"/>
      <c r="AOV15" s="181"/>
      <c r="AOW15" s="181"/>
      <c r="AOX15" s="181"/>
      <c r="AOY15" s="181"/>
      <c r="AOZ15" s="181"/>
      <c r="APA15" s="181"/>
      <c r="APB15" s="181"/>
      <c r="APC15" s="181"/>
      <c r="APD15" s="181"/>
      <c r="APE15" s="181"/>
      <c r="APF15" s="181"/>
      <c r="APG15" s="181"/>
      <c r="APH15" s="181"/>
      <c r="API15" s="181"/>
      <c r="APJ15" s="181"/>
      <c r="APK15" s="181"/>
      <c r="APL15" s="181"/>
      <c r="APM15" s="181"/>
      <c r="APN15" s="181"/>
      <c r="APO15" s="181"/>
      <c r="APP15" s="181"/>
      <c r="APQ15" s="181"/>
      <c r="APR15" s="181"/>
      <c r="APS15" s="181"/>
      <c r="APT15" s="181"/>
      <c r="APU15" s="181"/>
      <c r="APV15" s="181"/>
      <c r="APW15" s="181"/>
      <c r="APX15" s="181"/>
      <c r="APY15" s="181"/>
      <c r="APZ15" s="181"/>
      <c r="AQA15" s="181"/>
      <c r="AQB15" s="181"/>
      <c r="AQC15" s="181"/>
      <c r="AQD15" s="181"/>
      <c r="AQE15" s="181"/>
      <c r="AQF15" s="181"/>
      <c r="AQG15" s="181"/>
      <c r="AQH15" s="181"/>
      <c r="AQI15" s="181"/>
      <c r="AQJ15" s="181"/>
      <c r="AQK15" s="181"/>
      <c r="AQL15" s="181"/>
      <c r="AQM15" s="181"/>
      <c r="AQN15" s="181"/>
      <c r="AQO15" s="181"/>
    </row>
    <row r="16" spans="1:1133" ht="15" x14ac:dyDescent="0.25">
      <c r="A16" s="179" t="s">
        <v>335</v>
      </c>
      <c r="B16" s="184">
        <v>1.26</v>
      </c>
      <c r="D16" s="185">
        <v>3216</v>
      </c>
      <c r="E16" s="185">
        <v>900</v>
      </c>
      <c r="F16" s="185">
        <v>32</v>
      </c>
      <c r="G16" s="185">
        <v>161</v>
      </c>
      <c r="H16" s="185">
        <v>893</v>
      </c>
      <c r="I16" s="185"/>
      <c r="J16" s="185"/>
      <c r="K16" s="185"/>
      <c r="L16" s="185">
        <v>618</v>
      </c>
      <c r="M16" s="185">
        <v>40</v>
      </c>
      <c r="ACT16" s="180"/>
      <c r="ACU16" s="180"/>
      <c r="ACV16" s="180"/>
      <c r="ACW16" s="180"/>
      <c r="ACX16" s="180"/>
      <c r="ACY16" s="180"/>
      <c r="ACZ16" s="180"/>
      <c r="ADA16" s="180"/>
      <c r="ADB16" s="180"/>
      <c r="ADC16" s="180"/>
      <c r="ADD16" s="180"/>
      <c r="ADE16" s="180"/>
      <c r="ADF16" s="180"/>
      <c r="ADG16" s="180"/>
      <c r="ADH16" s="180"/>
      <c r="ADI16" s="180"/>
      <c r="ADJ16" s="180"/>
      <c r="ADK16" s="180"/>
      <c r="ADL16" s="180"/>
      <c r="ADM16" s="180"/>
      <c r="ADN16" s="180"/>
      <c r="ADO16" s="180"/>
      <c r="ADP16" s="180"/>
      <c r="ADQ16" s="180"/>
      <c r="ADR16" s="180"/>
      <c r="ADS16" s="180"/>
      <c r="ADT16" s="180"/>
      <c r="ADU16" s="180"/>
      <c r="ADV16" s="180"/>
      <c r="ADW16" s="180"/>
      <c r="ADX16" s="180"/>
      <c r="ADY16" s="180"/>
      <c r="ADZ16" s="180"/>
      <c r="AEA16" s="180"/>
      <c r="AEB16" s="180"/>
      <c r="AEC16" s="180"/>
      <c r="AED16" s="180"/>
      <c r="AEE16" s="180"/>
      <c r="AEF16" s="180"/>
      <c r="AEG16" s="180"/>
      <c r="ALZ16" s="181"/>
      <c r="AMA16" s="181"/>
      <c r="AMB16" s="181"/>
      <c r="AMC16" s="181"/>
      <c r="AMD16" s="181"/>
      <c r="AME16" s="181"/>
      <c r="AMF16" s="181"/>
      <c r="AMG16" s="181"/>
      <c r="AMH16" s="181"/>
      <c r="AMI16" s="181"/>
      <c r="AMJ16" s="181"/>
      <c r="AMK16" s="181"/>
      <c r="AML16" s="181"/>
      <c r="AMM16" s="181"/>
      <c r="AMN16" s="181"/>
      <c r="AMO16" s="181"/>
      <c r="AMP16" s="181"/>
      <c r="AMQ16" s="181"/>
      <c r="AMR16" s="181"/>
      <c r="AMS16" s="181"/>
      <c r="AMT16" s="181"/>
      <c r="AMU16" s="181"/>
      <c r="AMV16" s="181"/>
      <c r="AMW16" s="181"/>
      <c r="AMX16" s="181"/>
      <c r="AMY16" s="181"/>
      <c r="AMZ16" s="181"/>
      <c r="ANA16" s="181"/>
      <c r="ANB16" s="181"/>
      <c r="ANC16" s="181"/>
      <c r="AND16" s="181"/>
      <c r="ANE16" s="181"/>
      <c r="ANF16" s="181"/>
      <c r="ANG16" s="181"/>
      <c r="ANH16" s="181"/>
      <c r="ANI16" s="181"/>
      <c r="ANJ16" s="181"/>
      <c r="ANK16" s="181"/>
      <c r="ANL16" s="181"/>
      <c r="ANM16" s="181"/>
      <c r="ANN16" s="181"/>
      <c r="ANO16" s="181"/>
      <c r="ANP16" s="181"/>
      <c r="ANQ16" s="181"/>
      <c r="ANR16" s="181"/>
      <c r="ANS16" s="181"/>
      <c r="ANT16" s="181"/>
      <c r="ANU16" s="181"/>
      <c r="ANV16" s="181"/>
      <c r="ANW16" s="181"/>
      <c r="ANX16" s="181"/>
      <c r="ANY16" s="181"/>
      <c r="ANZ16" s="181"/>
      <c r="AOA16" s="181"/>
      <c r="AOB16" s="181"/>
      <c r="AOC16" s="181"/>
      <c r="AOD16" s="181"/>
      <c r="AOE16" s="181"/>
      <c r="AOF16" s="181"/>
      <c r="AOG16" s="181"/>
      <c r="AOH16" s="181"/>
      <c r="AOI16" s="181"/>
      <c r="AOJ16" s="181"/>
      <c r="AOK16" s="181"/>
      <c r="AOL16" s="181"/>
      <c r="AOM16" s="181"/>
      <c r="AON16" s="181"/>
      <c r="AOO16" s="181"/>
      <c r="AOP16" s="181"/>
      <c r="AOQ16" s="181"/>
      <c r="AOR16" s="181"/>
      <c r="AOS16" s="181"/>
      <c r="AOT16" s="181"/>
      <c r="AOU16" s="181"/>
      <c r="AOV16" s="181"/>
      <c r="AOW16" s="181"/>
      <c r="AOX16" s="181"/>
      <c r="AOY16" s="181"/>
      <c r="AOZ16" s="181"/>
      <c r="APA16" s="181"/>
      <c r="APB16" s="181"/>
      <c r="APC16" s="181"/>
      <c r="APD16" s="181"/>
      <c r="APE16" s="181"/>
      <c r="APF16" s="181"/>
      <c r="APG16" s="181"/>
      <c r="APH16" s="181"/>
      <c r="API16" s="181"/>
      <c r="APJ16" s="181"/>
      <c r="APK16" s="181"/>
      <c r="APL16" s="181"/>
      <c r="APM16" s="181"/>
      <c r="APN16" s="181"/>
      <c r="APO16" s="181"/>
      <c r="APP16" s="181"/>
      <c r="APQ16" s="181"/>
      <c r="APR16" s="181"/>
      <c r="APS16" s="181"/>
      <c r="APT16" s="181"/>
      <c r="APU16" s="181"/>
      <c r="APV16" s="181"/>
      <c r="APW16" s="181"/>
      <c r="APX16" s="181"/>
      <c r="APY16" s="181"/>
      <c r="APZ16" s="181"/>
      <c r="AQA16" s="181"/>
      <c r="AQB16" s="181"/>
      <c r="AQC16" s="181"/>
      <c r="AQD16" s="181"/>
      <c r="AQE16" s="181"/>
      <c r="AQF16" s="181"/>
      <c r="AQG16" s="181"/>
      <c r="AQH16" s="181"/>
      <c r="AQI16" s="181"/>
      <c r="AQJ16" s="181"/>
      <c r="AQK16" s="181"/>
      <c r="AQL16" s="181"/>
      <c r="AQM16" s="181"/>
      <c r="AQN16" s="181"/>
      <c r="AQO16" s="181"/>
    </row>
    <row r="17" spans="1:1133" ht="15" x14ac:dyDescent="0.25">
      <c r="A17" s="179" t="s">
        <v>336</v>
      </c>
      <c r="B17" s="184">
        <v>3.24</v>
      </c>
      <c r="D17" s="187"/>
      <c r="E17" s="185">
        <v>1105</v>
      </c>
      <c r="F17" s="185">
        <v>389</v>
      </c>
      <c r="G17" s="185"/>
      <c r="H17" s="185"/>
      <c r="I17" s="185"/>
      <c r="J17" s="185"/>
      <c r="K17" s="185">
        <v>24301</v>
      </c>
      <c r="L17" s="185">
        <v>1944</v>
      </c>
      <c r="M17" s="185"/>
      <c r="ACT17" s="180"/>
      <c r="ACU17" s="180"/>
      <c r="ACV17" s="180"/>
      <c r="ACW17" s="180"/>
      <c r="ACX17" s="180"/>
      <c r="ACY17" s="180"/>
      <c r="ACZ17" s="180"/>
      <c r="ADA17" s="180"/>
      <c r="ADB17" s="180"/>
      <c r="ADC17" s="180"/>
      <c r="ADD17" s="180"/>
      <c r="ADE17" s="180"/>
      <c r="ADF17" s="180"/>
      <c r="ADG17" s="180"/>
      <c r="ADH17" s="180"/>
      <c r="ADI17" s="180"/>
      <c r="ADJ17" s="180"/>
      <c r="ADK17" s="180"/>
      <c r="ADL17" s="180"/>
      <c r="ADM17" s="180"/>
      <c r="ADN17" s="180"/>
      <c r="ADO17" s="180"/>
      <c r="ADP17" s="180"/>
      <c r="ADQ17" s="180"/>
      <c r="ADR17" s="180"/>
      <c r="ADS17" s="180"/>
      <c r="ADT17" s="180"/>
      <c r="ADU17" s="180"/>
      <c r="ADV17" s="180"/>
      <c r="ADW17" s="180"/>
      <c r="ADX17" s="180"/>
      <c r="ADY17" s="180"/>
      <c r="ADZ17" s="180"/>
      <c r="AEA17" s="180"/>
      <c r="AEB17" s="180"/>
      <c r="AEC17" s="180"/>
      <c r="AED17" s="180"/>
      <c r="AEE17" s="180"/>
      <c r="AEF17" s="180"/>
      <c r="AEG17" s="180"/>
      <c r="ALZ17" s="181"/>
      <c r="AMA17" s="181"/>
      <c r="AMB17" s="181"/>
      <c r="AMC17" s="181"/>
      <c r="AMD17" s="181"/>
      <c r="AME17" s="181"/>
      <c r="AMF17" s="181"/>
      <c r="AMG17" s="181"/>
      <c r="AMH17" s="181"/>
      <c r="AMI17" s="181"/>
      <c r="AMJ17" s="181"/>
      <c r="AMK17" s="181"/>
      <c r="AML17" s="181"/>
      <c r="AMM17" s="181"/>
      <c r="AMN17" s="181"/>
      <c r="AMO17" s="181"/>
      <c r="AMP17" s="181"/>
      <c r="AMQ17" s="181"/>
      <c r="AMR17" s="181"/>
      <c r="AMS17" s="181"/>
      <c r="AMT17" s="181"/>
      <c r="AMU17" s="181"/>
      <c r="AMV17" s="181"/>
      <c r="AMW17" s="181"/>
      <c r="AMX17" s="181"/>
      <c r="AMY17" s="181"/>
      <c r="AMZ17" s="181"/>
      <c r="ANA17" s="181"/>
      <c r="ANB17" s="181"/>
      <c r="ANC17" s="181"/>
      <c r="AND17" s="181"/>
      <c r="ANE17" s="181"/>
      <c r="ANF17" s="181"/>
      <c r="ANG17" s="181"/>
      <c r="ANH17" s="181"/>
      <c r="ANI17" s="181"/>
      <c r="ANJ17" s="181"/>
      <c r="ANK17" s="181"/>
      <c r="ANL17" s="181"/>
      <c r="ANM17" s="181"/>
      <c r="ANN17" s="181"/>
      <c r="ANO17" s="181"/>
      <c r="ANP17" s="181"/>
      <c r="ANQ17" s="181"/>
      <c r="ANR17" s="181"/>
      <c r="ANS17" s="181"/>
      <c r="ANT17" s="181"/>
      <c r="ANU17" s="181"/>
      <c r="ANV17" s="181"/>
      <c r="ANW17" s="181"/>
      <c r="ANX17" s="181"/>
      <c r="ANY17" s="181"/>
      <c r="ANZ17" s="181"/>
      <c r="AOA17" s="181"/>
      <c r="AOB17" s="181"/>
      <c r="AOC17" s="181"/>
      <c r="AOD17" s="181"/>
      <c r="AOE17" s="181"/>
      <c r="AOF17" s="181"/>
      <c r="AOG17" s="181"/>
      <c r="AOH17" s="181"/>
      <c r="AOI17" s="181"/>
      <c r="AOJ17" s="181"/>
      <c r="AOK17" s="181"/>
      <c r="AOL17" s="181"/>
      <c r="AOM17" s="181"/>
      <c r="AON17" s="181"/>
      <c r="AOO17" s="181"/>
      <c r="AOP17" s="181"/>
      <c r="AOQ17" s="181"/>
      <c r="AOR17" s="181"/>
      <c r="AOS17" s="181"/>
      <c r="AOT17" s="181"/>
      <c r="AOU17" s="181"/>
      <c r="AOV17" s="181"/>
      <c r="AOW17" s="181"/>
      <c r="AOX17" s="181"/>
      <c r="AOY17" s="181"/>
      <c r="AOZ17" s="181"/>
      <c r="APA17" s="181"/>
      <c r="APB17" s="181"/>
      <c r="APC17" s="181"/>
      <c r="APD17" s="181"/>
      <c r="APE17" s="181"/>
      <c r="APF17" s="181"/>
      <c r="APG17" s="181"/>
      <c r="APH17" s="181"/>
      <c r="API17" s="181"/>
      <c r="APJ17" s="181"/>
      <c r="APK17" s="181"/>
      <c r="APL17" s="181"/>
      <c r="APM17" s="181"/>
      <c r="APN17" s="181"/>
      <c r="APO17" s="181"/>
      <c r="APP17" s="181"/>
      <c r="APQ17" s="181"/>
      <c r="APR17" s="181"/>
      <c r="APS17" s="181"/>
      <c r="APT17" s="181"/>
      <c r="APU17" s="181"/>
      <c r="APV17" s="181"/>
      <c r="APW17" s="181"/>
      <c r="APX17" s="181"/>
      <c r="APY17" s="181"/>
      <c r="APZ17" s="181"/>
      <c r="AQA17" s="181"/>
      <c r="AQB17" s="181"/>
      <c r="AQC17" s="181"/>
      <c r="AQD17" s="181"/>
      <c r="AQE17" s="181"/>
      <c r="AQF17" s="181"/>
      <c r="AQG17" s="181"/>
      <c r="AQH17" s="181"/>
      <c r="AQI17" s="181"/>
      <c r="AQJ17" s="181"/>
      <c r="AQK17" s="181"/>
      <c r="AQL17" s="181"/>
      <c r="AQM17" s="181"/>
      <c r="AQN17" s="181"/>
      <c r="AQO17" s="181"/>
    </row>
    <row r="18" spans="1:1133" ht="15" x14ac:dyDescent="0.25">
      <c r="A18" s="179" t="s">
        <v>337</v>
      </c>
      <c r="B18" s="184">
        <v>2.2400000000000002</v>
      </c>
      <c r="D18" s="185"/>
      <c r="E18" s="185"/>
      <c r="F18" s="185">
        <v>104</v>
      </c>
      <c r="G18" s="185"/>
      <c r="H18" s="185"/>
      <c r="I18" s="185"/>
      <c r="J18" s="185"/>
      <c r="K18" s="185"/>
      <c r="L18" s="185"/>
      <c r="M18" s="185">
        <v>6032</v>
      </c>
      <c r="ACT18" s="180"/>
      <c r="ACU18" s="180"/>
      <c r="ACV18" s="180"/>
      <c r="ACW18" s="180"/>
      <c r="ACX18" s="180"/>
      <c r="ACY18" s="180"/>
      <c r="ACZ18" s="180"/>
      <c r="ADA18" s="180"/>
      <c r="ADB18" s="180"/>
      <c r="ADC18" s="180"/>
      <c r="ADD18" s="180"/>
      <c r="ADE18" s="180"/>
      <c r="ADF18" s="180"/>
      <c r="ADG18" s="180"/>
      <c r="ADH18" s="180"/>
      <c r="ADI18" s="180"/>
      <c r="ADJ18" s="180"/>
      <c r="ADK18" s="180"/>
      <c r="ADL18" s="180"/>
      <c r="ADM18" s="180"/>
      <c r="ADN18" s="180"/>
      <c r="ADO18" s="180"/>
      <c r="ADP18" s="180"/>
      <c r="ADQ18" s="180"/>
      <c r="ADR18" s="180"/>
      <c r="ADS18" s="180"/>
      <c r="ADT18" s="180"/>
      <c r="ADU18" s="180"/>
      <c r="ADV18" s="180"/>
      <c r="ADW18" s="180"/>
      <c r="ADX18" s="180"/>
      <c r="ADY18" s="180"/>
      <c r="ADZ18" s="180"/>
      <c r="AEA18" s="180"/>
      <c r="AEB18" s="180"/>
      <c r="AEC18" s="180"/>
      <c r="AED18" s="180"/>
      <c r="AEE18" s="180"/>
      <c r="AEF18" s="180"/>
      <c r="AEG18" s="180"/>
      <c r="ALZ18" s="181"/>
      <c r="AMA18" s="181"/>
      <c r="AMB18" s="181"/>
      <c r="AMC18" s="181"/>
      <c r="AMD18" s="181"/>
      <c r="AME18" s="181"/>
      <c r="AMF18" s="181"/>
      <c r="AMG18" s="181"/>
      <c r="AMH18" s="181"/>
      <c r="AMI18" s="181"/>
      <c r="AMJ18" s="181"/>
      <c r="AMK18" s="181"/>
      <c r="AML18" s="181"/>
      <c r="AMM18" s="181"/>
      <c r="AMN18" s="181"/>
      <c r="AMO18" s="181"/>
      <c r="AMP18" s="181"/>
      <c r="AMQ18" s="181"/>
      <c r="AMR18" s="181"/>
      <c r="AMS18" s="181"/>
      <c r="AMT18" s="181"/>
      <c r="AMU18" s="181"/>
      <c r="AMV18" s="181"/>
      <c r="AMW18" s="181"/>
      <c r="AMX18" s="181"/>
      <c r="AMY18" s="181"/>
      <c r="AMZ18" s="181"/>
      <c r="ANA18" s="181"/>
      <c r="ANB18" s="181"/>
      <c r="ANC18" s="181"/>
      <c r="AND18" s="181"/>
      <c r="ANE18" s="181"/>
      <c r="ANF18" s="181"/>
      <c r="ANG18" s="181"/>
      <c r="ANH18" s="181"/>
      <c r="ANI18" s="181"/>
      <c r="ANJ18" s="181"/>
      <c r="ANK18" s="181"/>
      <c r="ANL18" s="181"/>
      <c r="ANM18" s="181"/>
      <c r="ANN18" s="181"/>
      <c r="ANO18" s="181"/>
      <c r="ANP18" s="181"/>
      <c r="ANQ18" s="181"/>
      <c r="ANR18" s="181"/>
      <c r="ANS18" s="181"/>
      <c r="ANT18" s="181"/>
      <c r="ANU18" s="181"/>
      <c r="ANV18" s="181"/>
      <c r="ANW18" s="181"/>
      <c r="ANX18" s="181"/>
      <c r="ANY18" s="181"/>
      <c r="ANZ18" s="181"/>
      <c r="AOA18" s="181"/>
      <c r="AOB18" s="181"/>
      <c r="AOC18" s="181"/>
      <c r="AOD18" s="181"/>
      <c r="AOE18" s="181"/>
      <c r="AOF18" s="181"/>
      <c r="AOG18" s="181"/>
      <c r="AOH18" s="181"/>
      <c r="AOI18" s="181"/>
      <c r="AOJ18" s="181"/>
      <c r="AOK18" s="181"/>
      <c r="AOL18" s="181"/>
      <c r="AOM18" s="181"/>
      <c r="AON18" s="181"/>
      <c r="AOO18" s="181"/>
      <c r="AOP18" s="181"/>
      <c r="AOQ18" s="181"/>
      <c r="AOR18" s="181"/>
      <c r="AOS18" s="181"/>
      <c r="AOT18" s="181"/>
      <c r="AOU18" s="181"/>
      <c r="AOV18" s="181"/>
      <c r="AOW18" s="181"/>
      <c r="AOX18" s="181"/>
      <c r="AOY18" s="181"/>
      <c r="AOZ18" s="181"/>
      <c r="APA18" s="181"/>
      <c r="APB18" s="181"/>
      <c r="APC18" s="181"/>
      <c r="APD18" s="181"/>
      <c r="APE18" s="181"/>
      <c r="APF18" s="181"/>
      <c r="APG18" s="181"/>
      <c r="APH18" s="181"/>
      <c r="API18" s="181"/>
      <c r="APJ18" s="181"/>
      <c r="APK18" s="181"/>
      <c r="APL18" s="181"/>
      <c r="APM18" s="181"/>
      <c r="APN18" s="181"/>
      <c r="APO18" s="181"/>
      <c r="APP18" s="181"/>
      <c r="APQ18" s="181"/>
      <c r="APR18" s="181"/>
      <c r="APS18" s="181"/>
      <c r="APT18" s="181"/>
      <c r="APU18" s="181"/>
      <c r="APV18" s="181"/>
      <c r="APW18" s="181"/>
      <c r="APX18" s="181"/>
      <c r="APY18" s="181"/>
      <c r="APZ18" s="181"/>
      <c r="AQA18" s="181"/>
      <c r="AQB18" s="181"/>
      <c r="AQC18" s="181"/>
      <c r="AQD18" s="181"/>
      <c r="AQE18" s="181"/>
      <c r="AQF18" s="181"/>
      <c r="AQG18" s="181"/>
      <c r="AQH18" s="181"/>
      <c r="AQI18" s="181"/>
      <c r="AQJ18" s="181"/>
      <c r="AQK18" s="181"/>
      <c r="AQL18" s="181"/>
      <c r="AQM18" s="181"/>
      <c r="AQN18" s="181"/>
      <c r="AQO18" s="181"/>
    </row>
    <row r="19" spans="1:1133" ht="15" x14ac:dyDescent="0.25">
      <c r="A19" s="188"/>
      <c r="B19">
        <v>4.24</v>
      </c>
      <c r="D19" s="189"/>
      <c r="E19" s="189"/>
      <c r="F19" s="189">
        <v>1528</v>
      </c>
      <c r="G19" s="189">
        <v>300</v>
      </c>
      <c r="H19" s="189"/>
      <c r="I19" s="189"/>
      <c r="J19" s="189"/>
      <c r="K19" s="189"/>
      <c r="L19" s="189"/>
      <c r="M19" s="189">
        <v>18164</v>
      </c>
      <c r="ACT19" s="180"/>
      <c r="ACU19" s="180"/>
      <c r="ACV19" s="180"/>
      <c r="ACW19" s="180"/>
      <c r="ACX19" s="180"/>
      <c r="ACY19" s="180"/>
      <c r="ACZ19" s="180"/>
      <c r="ADA19" s="180"/>
      <c r="ADB19" s="180"/>
      <c r="ADC19" s="180"/>
      <c r="ADD19" s="180"/>
      <c r="ADE19" s="180"/>
      <c r="ADF19" s="180"/>
      <c r="ADG19" s="180"/>
      <c r="ADH19" s="180"/>
      <c r="ADI19" s="180"/>
      <c r="ADJ19" s="180"/>
      <c r="ADK19" s="180"/>
      <c r="ADL19" s="180"/>
      <c r="ADM19" s="180"/>
      <c r="ADN19" s="180"/>
      <c r="ADO19" s="180"/>
      <c r="ADP19" s="180"/>
      <c r="ADQ19" s="180"/>
      <c r="ADR19" s="180"/>
      <c r="ADS19" s="180"/>
      <c r="ADT19" s="180"/>
      <c r="ADU19" s="180"/>
      <c r="ADV19" s="180"/>
      <c r="ADW19" s="180"/>
      <c r="ADX19" s="180"/>
      <c r="ADY19" s="180"/>
      <c r="ADZ19" s="180"/>
      <c r="AEA19" s="180"/>
      <c r="AEB19" s="180"/>
      <c r="AEC19" s="180"/>
      <c r="AED19" s="180"/>
      <c r="AEE19" s="180"/>
      <c r="AEF19" s="180"/>
      <c r="AEG19" s="180"/>
      <c r="ALZ19" s="181"/>
      <c r="AMA19" s="181"/>
      <c r="AMB19" s="181"/>
      <c r="AMC19" s="181"/>
      <c r="AMD19" s="181"/>
      <c r="AME19" s="181"/>
      <c r="AMF19" s="181"/>
      <c r="AMG19" s="181"/>
      <c r="AMH19" s="181"/>
      <c r="AMI19" s="181"/>
      <c r="AMJ19" s="181"/>
      <c r="AMK19" s="181"/>
      <c r="AML19" s="181"/>
      <c r="AMM19" s="181"/>
      <c r="AMN19" s="181"/>
      <c r="AMO19" s="181"/>
      <c r="AMP19" s="181"/>
      <c r="AMQ19" s="181"/>
      <c r="AMR19" s="181"/>
      <c r="AMS19" s="181"/>
      <c r="AMT19" s="181"/>
      <c r="AMU19" s="181"/>
      <c r="AMV19" s="181"/>
      <c r="AMW19" s="181"/>
      <c r="AMX19" s="181"/>
      <c r="AMY19" s="181"/>
      <c r="AMZ19" s="181"/>
      <c r="ANA19" s="181"/>
      <c r="ANB19" s="181"/>
      <c r="ANC19" s="181"/>
      <c r="AND19" s="181"/>
      <c r="ANE19" s="181"/>
      <c r="ANF19" s="181"/>
      <c r="ANG19" s="181"/>
      <c r="ANH19" s="181"/>
      <c r="ANI19" s="181"/>
      <c r="ANJ19" s="181"/>
      <c r="ANK19" s="181"/>
      <c r="ANL19" s="181"/>
      <c r="ANM19" s="181"/>
      <c r="ANN19" s="181"/>
      <c r="ANO19" s="181"/>
      <c r="ANP19" s="181"/>
      <c r="ANQ19" s="181"/>
      <c r="ANR19" s="181"/>
      <c r="ANS19" s="181"/>
      <c r="ANT19" s="181"/>
      <c r="ANU19" s="181"/>
      <c r="ANV19" s="181"/>
      <c r="ANW19" s="181"/>
      <c r="ANX19" s="181"/>
      <c r="ANY19" s="181"/>
      <c r="ANZ19" s="181"/>
      <c r="AOA19" s="181"/>
      <c r="AOB19" s="181"/>
      <c r="AOC19" s="181"/>
      <c r="AOD19" s="181"/>
      <c r="AOE19" s="181"/>
      <c r="AOF19" s="181"/>
      <c r="AOG19" s="181"/>
      <c r="AOH19" s="181"/>
      <c r="AOI19" s="181"/>
      <c r="AOJ19" s="181"/>
      <c r="AOK19" s="181"/>
      <c r="AOL19" s="181"/>
      <c r="AOM19" s="181"/>
      <c r="AON19" s="181"/>
      <c r="AOO19" s="181"/>
      <c r="AOP19" s="181"/>
      <c r="AOQ19" s="181"/>
      <c r="AOR19" s="181"/>
      <c r="AOS19" s="181"/>
      <c r="AOT19" s="181"/>
      <c r="AOU19" s="181"/>
      <c r="AOV19" s="181"/>
      <c r="AOW19" s="181"/>
      <c r="AOX19" s="181"/>
      <c r="AOY19" s="181"/>
      <c r="AOZ19" s="181"/>
      <c r="APA19" s="181"/>
      <c r="APB19" s="181"/>
      <c r="APC19" s="181"/>
      <c r="APD19" s="181"/>
      <c r="APE19" s="181"/>
      <c r="APF19" s="181"/>
      <c r="APG19" s="181"/>
      <c r="APH19" s="181"/>
      <c r="API19" s="181"/>
      <c r="APJ19" s="181"/>
      <c r="APK19" s="181"/>
      <c r="APL19" s="181"/>
      <c r="APM19" s="181"/>
      <c r="APN19" s="181"/>
      <c r="APO19" s="181"/>
      <c r="APP19" s="181"/>
      <c r="APQ19" s="181"/>
      <c r="APR19" s="181"/>
      <c r="APS19" s="181"/>
      <c r="APT19" s="181"/>
      <c r="APU19" s="181"/>
      <c r="APV19" s="181"/>
      <c r="APW19" s="181"/>
      <c r="APX19" s="181"/>
      <c r="APY19" s="181"/>
      <c r="APZ19" s="181"/>
      <c r="AQA19" s="181"/>
      <c r="AQB19" s="181"/>
      <c r="AQC19" s="181"/>
      <c r="AQD19" s="181"/>
      <c r="AQE19" s="181"/>
      <c r="AQF19" s="181"/>
      <c r="AQG19" s="181"/>
      <c r="AQH19" s="181"/>
      <c r="AQI19" s="181"/>
      <c r="AQJ19" s="181"/>
      <c r="AQK19" s="181"/>
      <c r="AQL19" s="181"/>
      <c r="AQM19" s="181"/>
      <c r="AQN19" s="181"/>
      <c r="AQO19" s="181"/>
    </row>
    <row r="20" spans="1:1133" ht="15" x14ac:dyDescent="0.25">
      <c r="A20" s="179" t="s">
        <v>338</v>
      </c>
      <c r="B20" s="184">
        <v>4.9086758241758197</v>
      </c>
      <c r="D20" s="185">
        <v>6660</v>
      </c>
      <c r="E20" s="185">
        <v>906</v>
      </c>
      <c r="F20" s="185">
        <v>219</v>
      </c>
      <c r="G20" s="185"/>
      <c r="H20" s="185">
        <v>52</v>
      </c>
      <c r="I20" s="185"/>
      <c r="J20" s="185"/>
      <c r="K20" s="185"/>
      <c r="L20" s="185">
        <v>534</v>
      </c>
      <c r="M20" s="185"/>
      <c r="ACT20" s="180"/>
      <c r="ACU20" s="180"/>
      <c r="ACV20" s="180"/>
      <c r="ACW20" s="180"/>
      <c r="ACX20" s="180"/>
      <c r="ACY20" s="180"/>
      <c r="ACZ20" s="180"/>
      <c r="ADA20" s="180"/>
      <c r="ADB20" s="180"/>
      <c r="ADC20" s="180"/>
      <c r="ADD20" s="180"/>
      <c r="ADE20" s="180"/>
      <c r="ADF20" s="180"/>
      <c r="ADG20" s="180"/>
      <c r="ADH20" s="180"/>
      <c r="ADI20" s="180"/>
      <c r="ADJ20" s="180"/>
      <c r="ADK20" s="180"/>
      <c r="ADL20" s="180"/>
      <c r="ADM20" s="180"/>
      <c r="ADN20" s="180"/>
      <c r="ADO20" s="180"/>
      <c r="ADP20" s="180"/>
      <c r="ADQ20" s="180"/>
      <c r="ADR20" s="180"/>
      <c r="ADS20" s="180"/>
      <c r="ADT20" s="180"/>
      <c r="ADU20" s="180"/>
      <c r="ADV20" s="180"/>
      <c r="ADW20" s="180"/>
      <c r="ADX20" s="180"/>
      <c r="ADY20" s="180"/>
      <c r="ADZ20" s="180"/>
      <c r="AEA20" s="180"/>
      <c r="AEB20" s="180"/>
      <c r="AEC20" s="180"/>
      <c r="AED20" s="180"/>
      <c r="AEE20" s="180"/>
      <c r="AEF20" s="180"/>
      <c r="AEG20" s="180"/>
      <c r="ALZ20" s="181"/>
      <c r="AMA20" s="181"/>
      <c r="AMB20" s="181"/>
      <c r="AMC20" s="181"/>
      <c r="AMD20" s="181"/>
      <c r="AME20" s="181"/>
      <c r="AMF20" s="181"/>
      <c r="AMG20" s="181"/>
      <c r="AMH20" s="181"/>
      <c r="AMI20" s="181"/>
      <c r="AMJ20" s="181"/>
      <c r="AMK20" s="181"/>
      <c r="AML20" s="181"/>
      <c r="AMM20" s="181"/>
      <c r="AMN20" s="181"/>
      <c r="AMO20" s="181"/>
      <c r="AMP20" s="181"/>
      <c r="AMQ20" s="181"/>
      <c r="AMR20" s="181"/>
      <c r="AMS20" s="181"/>
      <c r="AMT20" s="181"/>
      <c r="AMU20" s="181"/>
      <c r="AMV20" s="181"/>
      <c r="AMW20" s="181"/>
      <c r="AMX20" s="181"/>
      <c r="AMY20" s="181"/>
      <c r="AMZ20" s="181"/>
      <c r="ANA20" s="181"/>
      <c r="ANB20" s="181"/>
      <c r="ANC20" s="181"/>
      <c r="AND20" s="181"/>
      <c r="ANE20" s="181"/>
      <c r="ANF20" s="181"/>
      <c r="ANG20" s="181"/>
      <c r="ANH20" s="181"/>
      <c r="ANI20" s="181"/>
      <c r="ANJ20" s="181"/>
      <c r="ANK20" s="181"/>
      <c r="ANL20" s="181"/>
      <c r="ANM20" s="181"/>
      <c r="ANN20" s="181"/>
      <c r="ANO20" s="181"/>
      <c r="ANP20" s="181"/>
      <c r="ANQ20" s="181"/>
      <c r="ANR20" s="181"/>
      <c r="ANS20" s="181"/>
      <c r="ANT20" s="181"/>
      <c r="ANU20" s="181"/>
      <c r="ANV20" s="181"/>
      <c r="ANW20" s="181"/>
      <c r="ANX20" s="181"/>
      <c r="ANY20" s="181"/>
      <c r="ANZ20" s="181"/>
      <c r="AOA20" s="181"/>
      <c r="AOB20" s="181"/>
      <c r="AOC20" s="181"/>
      <c r="AOD20" s="181"/>
      <c r="AOE20" s="181"/>
      <c r="AOF20" s="181"/>
      <c r="AOG20" s="181"/>
      <c r="AOH20" s="181"/>
      <c r="AOI20" s="181"/>
      <c r="AOJ20" s="181"/>
      <c r="AOK20" s="181"/>
      <c r="AOL20" s="181"/>
      <c r="AOM20" s="181"/>
      <c r="AON20" s="181"/>
      <c r="AOO20" s="181"/>
      <c r="AOP20" s="181"/>
      <c r="AOQ20" s="181"/>
      <c r="AOR20" s="181"/>
      <c r="AOS20" s="181"/>
      <c r="AOT20" s="181"/>
      <c r="AOU20" s="181"/>
      <c r="AOV20" s="181"/>
      <c r="AOW20" s="181"/>
      <c r="AOX20" s="181"/>
      <c r="AOY20" s="181"/>
      <c r="AOZ20" s="181"/>
      <c r="APA20" s="181"/>
      <c r="APB20" s="181"/>
      <c r="APC20" s="181"/>
      <c r="APD20" s="181"/>
      <c r="APE20" s="181"/>
      <c r="APF20" s="181"/>
      <c r="APG20" s="181"/>
      <c r="APH20" s="181"/>
      <c r="API20" s="181"/>
      <c r="APJ20" s="181"/>
      <c r="APK20" s="181"/>
      <c r="APL20" s="181"/>
      <c r="APM20" s="181"/>
      <c r="APN20" s="181"/>
      <c r="APO20" s="181"/>
      <c r="APP20" s="181"/>
      <c r="APQ20" s="181"/>
      <c r="APR20" s="181"/>
      <c r="APS20" s="181"/>
      <c r="APT20" s="181"/>
      <c r="APU20" s="181"/>
      <c r="APV20" s="181"/>
      <c r="APW20" s="181"/>
      <c r="APX20" s="181"/>
      <c r="APY20" s="181"/>
      <c r="APZ20" s="181"/>
      <c r="AQA20" s="181"/>
      <c r="AQB20" s="181"/>
      <c r="AQC20" s="181"/>
      <c r="AQD20" s="181"/>
      <c r="AQE20" s="181"/>
      <c r="AQF20" s="181"/>
      <c r="AQG20" s="181"/>
      <c r="AQH20" s="181"/>
      <c r="AQI20" s="181"/>
      <c r="AQJ20" s="181"/>
      <c r="AQK20" s="181"/>
      <c r="AQL20" s="181"/>
      <c r="AQM20" s="181"/>
      <c r="AQN20" s="181"/>
      <c r="AQO20" s="181"/>
    </row>
    <row r="21" spans="1:1133" ht="15" x14ac:dyDescent="0.25">
      <c r="A21" s="179" t="s">
        <v>339</v>
      </c>
      <c r="B21" s="184">
        <v>6.71</v>
      </c>
      <c r="D21" s="185">
        <v>10800</v>
      </c>
      <c r="E21" s="185">
        <v>475</v>
      </c>
      <c r="F21" s="185"/>
      <c r="G21" s="185">
        <v>5214</v>
      </c>
      <c r="H21" s="185">
        <v>843</v>
      </c>
      <c r="I21" s="185"/>
      <c r="J21" s="185">
        <v>210</v>
      </c>
      <c r="K21" s="185"/>
      <c r="L21" s="185">
        <v>3483</v>
      </c>
      <c r="M21" s="185"/>
      <c r="ACT21" s="180"/>
      <c r="ACU21" s="180"/>
      <c r="ACV21" s="180"/>
      <c r="ACW21" s="180"/>
      <c r="ACX21" s="180"/>
      <c r="ACY21" s="180"/>
      <c r="ACZ21" s="180"/>
      <c r="ADA21" s="180"/>
      <c r="ADB21" s="180"/>
      <c r="ADC21" s="180"/>
      <c r="ADD21" s="180"/>
      <c r="ADE21" s="180"/>
      <c r="ADF21" s="180"/>
      <c r="ADG21" s="180"/>
      <c r="ADH21" s="180"/>
      <c r="ADI21" s="180"/>
      <c r="ADJ21" s="180"/>
      <c r="ADK21" s="180"/>
      <c r="ADL21" s="180"/>
      <c r="ADM21" s="180"/>
      <c r="ADN21" s="180"/>
      <c r="ADO21" s="180"/>
      <c r="ADP21" s="180"/>
      <c r="ADQ21" s="180"/>
      <c r="ADR21" s="180"/>
      <c r="ADS21" s="180"/>
      <c r="ADT21" s="180"/>
      <c r="ADU21" s="180"/>
      <c r="ADV21" s="180"/>
      <c r="ADW21" s="180"/>
      <c r="ADX21" s="180"/>
      <c r="ADY21" s="180"/>
      <c r="ADZ21" s="180"/>
      <c r="AEA21" s="180"/>
      <c r="AEB21" s="180"/>
      <c r="AEC21" s="180"/>
      <c r="AED21" s="180"/>
      <c r="AEE21" s="180"/>
      <c r="AEF21" s="180"/>
      <c r="AEG21" s="180"/>
      <c r="ALZ21" s="181"/>
      <c r="AMA21" s="181"/>
      <c r="AMB21" s="181"/>
      <c r="AMC21" s="181"/>
      <c r="AMD21" s="181"/>
      <c r="AME21" s="181"/>
      <c r="AMF21" s="181"/>
      <c r="AMG21" s="181"/>
      <c r="AMH21" s="181"/>
      <c r="AMI21" s="181"/>
      <c r="AMJ21" s="181"/>
      <c r="AMK21" s="181"/>
      <c r="AML21" s="181"/>
      <c r="AMM21" s="181"/>
      <c r="AMN21" s="181"/>
      <c r="AMO21" s="181"/>
      <c r="AMP21" s="181"/>
      <c r="AMQ21" s="181"/>
      <c r="AMR21" s="181"/>
      <c r="AMS21" s="181"/>
      <c r="AMT21" s="181"/>
      <c r="AMU21" s="181"/>
      <c r="AMV21" s="181"/>
      <c r="AMW21" s="181"/>
      <c r="AMX21" s="181"/>
      <c r="AMY21" s="181"/>
      <c r="AMZ21" s="181"/>
      <c r="ANA21" s="181"/>
      <c r="ANB21" s="181"/>
      <c r="ANC21" s="181"/>
      <c r="AND21" s="181"/>
      <c r="ANE21" s="181"/>
      <c r="ANF21" s="181"/>
      <c r="ANG21" s="181"/>
      <c r="ANH21" s="181"/>
      <c r="ANI21" s="181"/>
      <c r="ANJ21" s="181"/>
      <c r="ANK21" s="181"/>
      <c r="ANL21" s="181"/>
      <c r="ANM21" s="181"/>
      <c r="ANN21" s="181"/>
      <c r="ANO21" s="181"/>
      <c r="ANP21" s="181"/>
      <c r="ANQ21" s="181"/>
      <c r="ANR21" s="181"/>
      <c r="ANS21" s="181"/>
      <c r="ANT21" s="181"/>
      <c r="ANU21" s="181"/>
      <c r="ANV21" s="181"/>
      <c r="ANW21" s="181"/>
      <c r="ANX21" s="181"/>
      <c r="ANY21" s="181"/>
      <c r="ANZ21" s="181"/>
      <c r="AOA21" s="181"/>
      <c r="AOB21" s="181"/>
      <c r="AOC21" s="181"/>
      <c r="AOD21" s="181"/>
      <c r="AOE21" s="181"/>
      <c r="AOF21" s="181"/>
      <c r="AOG21" s="181"/>
      <c r="AOH21" s="181"/>
      <c r="AOI21" s="181"/>
      <c r="AOJ21" s="181"/>
      <c r="AOK21" s="181"/>
      <c r="AOL21" s="181"/>
      <c r="AOM21" s="181"/>
      <c r="AON21" s="181"/>
      <c r="AOO21" s="181"/>
      <c r="AOP21" s="181"/>
      <c r="AOQ21" s="181"/>
      <c r="AOR21" s="181"/>
      <c r="AOS21" s="181"/>
      <c r="AOT21" s="181"/>
      <c r="AOU21" s="181"/>
      <c r="AOV21" s="181"/>
      <c r="AOW21" s="181"/>
      <c r="AOX21" s="181"/>
      <c r="AOY21" s="181"/>
      <c r="AOZ21" s="181"/>
      <c r="APA21" s="181"/>
      <c r="APB21" s="181"/>
      <c r="APC21" s="181"/>
      <c r="APD21" s="181"/>
      <c r="APE21" s="181"/>
      <c r="APF21" s="181"/>
      <c r="APG21" s="181"/>
      <c r="APH21" s="181"/>
      <c r="API21" s="181"/>
      <c r="APJ21" s="181"/>
      <c r="APK21" s="181"/>
      <c r="APL21" s="181"/>
      <c r="APM21" s="181"/>
      <c r="APN21" s="181"/>
      <c r="APO21" s="181"/>
      <c r="APP21" s="181"/>
      <c r="APQ21" s="181"/>
      <c r="APR21" s="181"/>
      <c r="APS21" s="181"/>
      <c r="APT21" s="181"/>
      <c r="APU21" s="181"/>
      <c r="APV21" s="181"/>
      <c r="APW21" s="181"/>
      <c r="APX21" s="181"/>
      <c r="APY21" s="181"/>
      <c r="APZ21" s="181"/>
      <c r="AQA21" s="181"/>
      <c r="AQB21" s="181"/>
      <c r="AQC21" s="181"/>
      <c r="AQD21" s="181"/>
      <c r="AQE21" s="181"/>
      <c r="AQF21" s="181"/>
      <c r="AQG21" s="181"/>
      <c r="AQH21" s="181"/>
      <c r="AQI21" s="181"/>
      <c r="AQJ21" s="181"/>
      <c r="AQK21" s="181"/>
      <c r="AQL21" s="181"/>
      <c r="AQM21" s="181"/>
      <c r="AQN21" s="181"/>
      <c r="AQO21" s="181"/>
    </row>
    <row r="22" spans="1:1133" ht="15" x14ac:dyDescent="0.25">
      <c r="A22" s="179" t="s">
        <v>340</v>
      </c>
      <c r="B22" s="184">
        <v>4.6875</v>
      </c>
      <c r="D22" s="185"/>
      <c r="E22" s="185">
        <v>445</v>
      </c>
      <c r="F22" s="185">
        <v>75</v>
      </c>
      <c r="G22" s="185">
        <v>654</v>
      </c>
      <c r="H22" s="185">
        <v>15828</v>
      </c>
      <c r="I22" s="185"/>
      <c r="J22" s="185"/>
      <c r="K22" s="185"/>
      <c r="L22" s="185">
        <v>4578</v>
      </c>
      <c r="M22" s="185">
        <v>8063</v>
      </c>
      <c r="ACT22" s="180"/>
      <c r="ACU22" s="180"/>
      <c r="ACV22" s="180"/>
      <c r="ACW22" s="180"/>
      <c r="ACX22" s="180"/>
      <c r="ACY22" s="180"/>
      <c r="ACZ22" s="180"/>
      <c r="ADA22" s="180"/>
      <c r="ADB22" s="180"/>
      <c r="ADC22" s="180"/>
      <c r="ADD22" s="180"/>
      <c r="ADE22" s="180"/>
      <c r="ADF22" s="180"/>
      <c r="ADG22" s="180"/>
      <c r="ADH22" s="180"/>
      <c r="ADI22" s="180"/>
      <c r="ADJ22" s="180"/>
      <c r="ADK22" s="180"/>
      <c r="ADL22" s="180"/>
      <c r="ADM22" s="180"/>
      <c r="ADN22" s="180"/>
      <c r="ADO22" s="180"/>
      <c r="ADP22" s="180"/>
      <c r="ADQ22" s="180"/>
      <c r="ADR22" s="180"/>
      <c r="ADS22" s="180"/>
      <c r="ADT22" s="180"/>
      <c r="ADU22" s="180"/>
      <c r="ADV22" s="180"/>
      <c r="ADW22" s="180"/>
      <c r="ADX22" s="180"/>
      <c r="ADY22" s="180"/>
      <c r="ADZ22" s="180"/>
      <c r="AEA22" s="180"/>
      <c r="AEB22" s="180"/>
      <c r="AEC22" s="180"/>
      <c r="AED22" s="180"/>
      <c r="AEE22" s="180"/>
      <c r="AEF22" s="180"/>
      <c r="AEG22" s="180"/>
      <c r="ALZ22" s="181"/>
      <c r="AMA22" s="181"/>
      <c r="AMB22" s="181"/>
      <c r="AMC22" s="181"/>
      <c r="AMD22" s="181"/>
      <c r="AME22" s="181"/>
      <c r="AMF22" s="181"/>
      <c r="AMG22" s="181"/>
      <c r="AMH22" s="181"/>
      <c r="AMI22" s="181"/>
      <c r="AMJ22" s="181"/>
      <c r="AMK22" s="181"/>
      <c r="AML22" s="181"/>
      <c r="AMM22" s="181"/>
      <c r="AMN22" s="181"/>
      <c r="AMO22" s="181"/>
      <c r="AMP22" s="181"/>
      <c r="AMQ22" s="181"/>
      <c r="AMR22" s="181"/>
      <c r="AMS22" s="181"/>
      <c r="AMT22" s="181"/>
      <c r="AMU22" s="181"/>
      <c r="AMV22" s="181"/>
      <c r="AMW22" s="181"/>
      <c r="AMX22" s="181"/>
      <c r="AMY22" s="181"/>
      <c r="AMZ22" s="181"/>
      <c r="ANA22" s="181"/>
      <c r="ANB22" s="181"/>
      <c r="ANC22" s="181"/>
      <c r="AND22" s="181"/>
      <c r="ANE22" s="181"/>
      <c r="ANF22" s="181"/>
      <c r="ANG22" s="181"/>
      <c r="ANH22" s="181"/>
      <c r="ANI22" s="181"/>
      <c r="ANJ22" s="181"/>
      <c r="ANK22" s="181"/>
      <c r="ANL22" s="181"/>
      <c r="ANM22" s="181"/>
      <c r="ANN22" s="181"/>
      <c r="ANO22" s="181"/>
      <c r="ANP22" s="181"/>
      <c r="ANQ22" s="181"/>
      <c r="ANR22" s="181"/>
      <c r="ANS22" s="181"/>
      <c r="ANT22" s="181"/>
      <c r="ANU22" s="181"/>
      <c r="ANV22" s="181"/>
      <c r="ANW22" s="181"/>
      <c r="ANX22" s="181"/>
      <c r="ANY22" s="181"/>
      <c r="ANZ22" s="181"/>
      <c r="AOA22" s="181"/>
      <c r="AOB22" s="181"/>
      <c r="AOC22" s="181"/>
      <c r="AOD22" s="181"/>
      <c r="AOE22" s="181"/>
      <c r="AOF22" s="181"/>
      <c r="AOG22" s="181"/>
      <c r="AOH22" s="181"/>
      <c r="AOI22" s="181"/>
      <c r="AOJ22" s="181"/>
      <c r="AOK22" s="181"/>
      <c r="AOL22" s="181"/>
      <c r="AOM22" s="181"/>
      <c r="AON22" s="181"/>
      <c r="AOO22" s="181"/>
      <c r="AOP22" s="181"/>
      <c r="AOQ22" s="181"/>
      <c r="AOR22" s="181"/>
      <c r="AOS22" s="181"/>
      <c r="AOT22" s="181"/>
      <c r="AOU22" s="181"/>
      <c r="AOV22" s="181"/>
      <c r="AOW22" s="181"/>
      <c r="AOX22" s="181"/>
      <c r="AOY22" s="181"/>
      <c r="AOZ22" s="181"/>
      <c r="APA22" s="181"/>
      <c r="APB22" s="181"/>
      <c r="APC22" s="181"/>
      <c r="APD22" s="181"/>
      <c r="APE22" s="181"/>
      <c r="APF22" s="181"/>
      <c r="APG22" s="181"/>
      <c r="APH22" s="181"/>
      <c r="API22" s="181"/>
      <c r="APJ22" s="181"/>
      <c r="APK22" s="181"/>
      <c r="APL22" s="181"/>
      <c r="APM22" s="181"/>
      <c r="APN22" s="181"/>
      <c r="APO22" s="181"/>
      <c r="APP22" s="181"/>
      <c r="APQ22" s="181"/>
      <c r="APR22" s="181"/>
      <c r="APS22" s="181"/>
      <c r="APT22" s="181"/>
      <c r="APU22" s="181"/>
      <c r="APV22" s="181"/>
      <c r="APW22" s="181"/>
      <c r="APX22" s="181"/>
      <c r="APY22" s="181"/>
      <c r="APZ22" s="181"/>
      <c r="AQA22" s="181"/>
      <c r="AQB22" s="181"/>
      <c r="AQC22" s="181"/>
      <c r="AQD22" s="181"/>
      <c r="AQE22" s="181"/>
      <c r="AQF22" s="181"/>
      <c r="AQG22" s="181"/>
      <c r="AQH22" s="181"/>
      <c r="AQI22" s="181"/>
      <c r="AQJ22" s="181"/>
      <c r="AQK22" s="181"/>
      <c r="AQL22" s="181"/>
      <c r="AQM22" s="181"/>
      <c r="AQN22" s="181"/>
      <c r="AQO22" s="181"/>
    </row>
    <row r="23" spans="1:1133" ht="15" x14ac:dyDescent="0.25">
      <c r="A23" s="179" t="s">
        <v>341</v>
      </c>
      <c r="B23" s="184">
        <v>9.4499999999999993</v>
      </c>
      <c r="D23" s="185"/>
      <c r="E23" s="185">
        <v>525</v>
      </c>
      <c r="F23" s="185">
        <v>597</v>
      </c>
      <c r="G23" s="185">
        <v>1550</v>
      </c>
      <c r="H23" s="185"/>
      <c r="I23" s="185"/>
      <c r="J23" s="185"/>
      <c r="K23" s="185"/>
      <c r="L23" s="185">
        <v>1422</v>
      </c>
      <c r="M23" s="185"/>
      <c r="ACT23" s="180"/>
      <c r="ACU23" s="180"/>
      <c r="ACV23" s="180"/>
      <c r="ACW23" s="180"/>
      <c r="ACX23" s="180"/>
      <c r="ACY23" s="180"/>
      <c r="ACZ23" s="180"/>
      <c r="ADA23" s="180"/>
      <c r="ADB23" s="180"/>
      <c r="ADC23" s="180"/>
      <c r="ADD23" s="180"/>
      <c r="ADE23" s="180"/>
      <c r="ADF23" s="180"/>
      <c r="ADG23" s="180"/>
      <c r="ADH23" s="180"/>
      <c r="ADI23" s="180"/>
      <c r="ADJ23" s="180"/>
      <c r="ADK23" s="180"/>
      <c r="ADL23" s="180"/>
      <c r="ADM23" s="180"/>
      <c r="ADN23" s="180"/>
      <c r="ADO23" s="180"/>
      <c r="ADP23" s="180"/>
      <c r="ADQ23" s="180"/>
      <c r="ADR23" s="180"/>
      <c r="ADS23" s="180"/>
      <c r="ADT23" s="180"/>
      <c r="ADU23" s="180"/>
      <c r="ADV23" s="180"/>
      <c r="ADW23" s="180"/>
      <c r="ADX23" s="180"/>
      <c r="ADY23" s="180"/>
      <c r="ADZ23" s="180"/>
      <c r="AEA23" s="180"/>
      <c r="AEB23" s="180"/>
      <c r="AEC23" s="180"/>
      <c r="AED23" s="180"/>
      <c r="AEE23" s="180"/>
      <c r="AEF23" s="180"/>
      <c r="AEG23" s="180"/>
      <c r="ALZ23" s="181"/>
      <c r="AMA23" s="181"/>
      <c r="AMB23" s="181"/>
      <c r="AMC23" s="181"/>
      <c r="AMD23" s="181"/>
      <c r="AME23" s="181"/>
      <c r="AMF23" s="181"/>
      <c r="AMG23" s="181"/>
      <c r="AMH23" s="181"/>
      <c r="AMI23" s="181"/>
      <c r="AMJ23" s="181"/>
      <c r="AMK23" s="181"/>
      <c r="AML23" s="181"/>
      <c r="AMM23" s="181"/>
      <c r="AMN23" s="181"/>
      <c r="AMO23" s="181"/>
      <c r="AMP23" s="181"/>
      <c r="AMQ23" s="181"/>
      <c r="AMR23" s="181"/>
      <c r="AMS23" s="181"/>
      <c r="AMT23" s="181"/>
      <c r="AMU23" s="181"/>
      <c r="AMV23" s="181"/>
      <c r="AMW23" s="181"/>
      <c r="AMX23" s="181"/>
      <c r="AMY23" s="181"/>
      <c r="AMZ23" s="181"/>
      <c r="ANA23" s="181"/>
      <c r="ANB23" s="181"/>
      <c r="ANC23" s="181"/>
      <c r="AND23" s="181"/>
      <c r="ANE23" s="181"/>
      <c r="ANF23" s="181"/>
      <c r="ANG23" s="181"/>
      <c r="ANH23" s="181"/>
      <c r="ANI23" s="181"/>
      <c r="ANJ23" s="181"/>
      <c r="ANK23" s="181"/>
      <c r="ANL23" s="181"/>
      <c r="ANM23" s="181"/>
      <c r="ANN23" s="181"/>
      <c r="ANO23" s="181"/>
      <c r="ANP23" s="181"/>
      <c r="ANQ23" s="181"/>
      <c r="ANR23" s="181"/>
      <c r="ANS23" s="181"/>
      <c r="ANT23" s="181"/>
      <c r="ANU23" s="181"/>
      <c r="ANV23" s="181"/>
      <c r="ANW23" s="181"/>
      <c r="ANX23" s="181"/>
      <c r="ANY23" s="181"/>
      <c r="ANZ23" s="181"/>
      <c r="AOA23" s="181"/>
      <c r="AOB23" s="181"/>
      <c r="AOC23" s="181"/>
      <c r="AOD23" s="181"/>
      <c r="AOE23" s="181"/>
      <c r="AOF23" s="181"/>
      <c r="AOG23" s="181"/>
      <c r="AOH23" s="181"/>
      <c r="AOI23" s="181"/>
      <c r="AOJ23" s="181"/>
      <c r="AOK23" s="181"/>
      <c r="AOL23" s="181"/>
      <c r="AOM23" s="181"/>
      <c r="AON23" s="181"/>
      <c r="AOO23" s="181"/>
      <c r="AOP23" s="181"/>
      <c r="AOQ23" s="181"/>
      <c r="AOR23" s="181"/>
      <c r="AOS23" s="181"/>
      <c r="AOT23" s="181"/>
      <c r="AOU23" s="181"/>
      <c r="AOV23" s="181"/>
      <c r="AOW23" s="181"/>
      <c r="AOX23" s="181"/>
      <c r="AOY23" s="181"/>
      <c r="AOZ23" s="181"/>
      <c r="APA23" s="181"/>
      <c r="APB23" s="181"/>
      <c r="APC23" s="181"/>
      <c r="APD23" s="181"/>
      <c r="APE23" s="181"/>
      <c r="APF23" s="181"/>
      <c r="APG23" s="181"/>
      <c r="APH23" s="181"/>
      <c r="API23" s="181"/>
      <c r="APJ23" s="181"/>
      <c r="APK23" s="181"/>
      <c r="APL23" s="181"/>
      <c r="APM23" s="181"/>
      <c r="APN23" s="181"/>
      <c r="APO23" s="181"/>
      <c r="APP23" s="181"/>
      <c r="APQ23" s="181"/>
      <c r="APR23" s="181"/>
      <c r="APS23" s="181"/>
      <c r="APT23" s="181"/>
      <c r="APU23" s="181"/>
      <c r="APV23" s="181"/>
      <c r="APW23" s="181"/>
      <c r="APX23" s="181"/>
      <c r="APY23" s="181"/>
      <c r="APZ23" s="181"/>
      <c r="AQA23" s="181"/>
      <c r="AQB23" s="181"/>
      <c r="AQC23" s="181"/>
      <c r="AQD23" s="181"/>
      <c r="AQE23" s="181"/>
      <c r="AQF23" s="181"/>
      <c r="AQG23" s="181"/>
      <c r="AQH23" s="181"/>
      <c r="AQI23" s="181"/>
      <c r="AQJ23" s="181"/>
      <c r="AQK23" s="181"/>
      <c r="AQL23" s="181"/>
      <c r="AQM23" s="181"/>
      <c r="AQN23" s="181"/>
      <c r="AQO23" s="181"/>
    </row>
    <row r="24" spans="1:1133" ht="15" x14ac:dyDescent="0.25">
      <c r="A24" s="179" t="s">
        <v>342</v>
      </c>
      <c r="B24" s="184">
        <v>6.59</v>
      </c>
      <c r="D24" s="185">
        <v>14040</v>
      </c>
      <c r="E24" s="185">
        <v>256</v>
      </c>
      <c r="F24" s="185">
        <v>85</v>
      </c>
      <c r="G24" s="185"/>
      <c r="H24" s="185">
        <v>5</v>
      </c>
      <c r="I24" s="185"/>
      <c r="J24" s="185"/>
      <c r="K24" s="185"/>
      <c r="L24" s="185">
        <v>14802</v>
      </c>
      <c r="M24" s="185"/>
      <c r="ACT24" s="180"/>
      <c r="ACU24" s="180"/>
      <c r="ACV24" s="180"/>
      <c r="ACW24" s="180"/>
      <c r="ACX24" s="180"/>
      <c r="ACY24" s="180"/>
      <c r="ACZ24" s="180"/>
      <c r="ADA24" s="180"/>
      <c r="ADB24" s="180"/>
      <c r="ADC24" s="180"/>
      <c r="ADD24" s="180"/>
      <c r="ADE24" s="180"/>
      <c r="ADF24" s="180"/>
      <c r="ADG24" s="180"/>
      <c r="ADH24" s="180"/>
      <c r="ADI24" s="180"/>
      <c r="ADJ24" s="180"/>
      <c r="ADK24" s="180"/>
      <c r="ADL24" s="180"/>
      <c r="ADM24" s="180"/>
      <c r="ADN24" s="180"/>
      <c r="ADO24" s="180"/>
      <c r="ADP24" s="180"/>
      <c r="ADQ24" s="180"/>
      <c r="ADR24" s="180"/>
      <c r="ADS24" s="180"/>
      <c r="ADT24" s="180"/>
      <c r="ADU24" s="180"/>
      <c r="ADV24" s="180"/>
      <c r="ADW24" s="180"/>
      <c r="ADX24" s="180"/>
      <c r="ADY24" s="180"/>
      <c r="ADZ24" s="180"/>
      <c r="AEA24" s="180"/>
      <c r="AEB24" s="180"/>
      <c r="AEC24" s="180"/>
      <c r="AED24" s="180"/>
      <c r="AEE24" s="180"/>
      <c r="AEF24" s="180"/>
      <c r="AEG24" s="180"/>
      <c r="ALZ24" s="181"/>
      <c r="AMA24" s="181"/>
      <c r="AMB24" s="181"/>
      <c r="AMC24" s="181"/>
      <c r="AMD24" s="181"/>
      <c r="AME24" s="181"/>
      <c r="AMF24" s="181"/>
      <c r="AMG24" s="181"/>
      <c r="AMH24" s="181"/>
      <c r="AMI24" s="181"/>
      <c r="AMJ24" s="181"/>
      <c r="AMK24" s="181"/>
      <c r="AML24" s="181"/>
      <c r="AMM24" s="181"/>
      <c r="AMN24" s="181"/>
      <c r="AMO24" s="181"/>
      <c r="AMP24" s="181"/>
      <c r="AMQ24" s="181"/>
      <c r="AMR24" s="181"/>
      <c r="AMS24" s="181"/>
      <c r="AMT24" s="181"/>
      <c r="AMU24" s="181"/>
      <c r="AMV24" s="181"/>
      <c r="AMW24" s="181"/>
      <c r="AMX24" s="181"/>
      <c r="AMY24" s="181"/>
      <c r="AMZ24" s="181"/>
      <c r="ANA24" s="181"/>
      <c r="ANB24" s="181"/>
      <c r="ANC24" s="181"/>
      <c r="AND24" s="181"/>
      <c r="ANE24" s="181"/>
      <c r="ANF24" s="181"/>
      <c r="ANG24" s="181"/>
      <c r="ANH24" s="181"/>
      <c r="ANI24" s="181"/>
      <c r="ANJ24" s="181"/>
      <c r="ANK24" s="181"/>
      <c r="ANL24" s="181"/>
      <c r="ANM24" s="181"/>
      <c r="ANN24" s="181"/>
      <c r="ANO24" s="181"/>
      <c r="ANP24" s="181"/>
      <c r="ANQ24" s="181"/>
      <c r="ANR24" s="181"/>
      <c r="ANS24" s="181"/>
      <c r="ANT24" s="181"/>
      <c r="ANU24" s="181"/>
      <c r="ANV24" s="181"/>
      <c r="ANW24" s="181"/>
      <c r="ANX24" s="181"/>
      <c r="ANY24" s="181"/>
      <c r="ANZ24" s="181"/>
      <c r="AOA24" s="181"/>
      <c r="AOB24" s="181"/>
      <c r="AOC24" s="181"/>
      <c r="AOD24" s="181"/>
      <c r="AOE24" s="181"/>
      <c r="AOF24" s="181"/>
      <c r="AOG24" s="181"/>
      <c r="AOH24" s="181"/>
      <c r="AOI24" s="181"/>
      <c r="AOJ24" s="181"/>
      <c r="AOK24" s="181"/>
      <c r="AOL24" s="181"/>
      <c r="AOM24" s="181"/>
      <c r="AON24" s="181"/>
      <c r="AOO24" s="181"/>
      <c r="AOP24" s="181"/>
      <c r="AOQ24" s="181"/>
      <c r="AOR24" s="181"/>
      <c r="AOS24" s="181"/>
      <c r="AOT24" s="181"/>
      <c r="AOU24" s="181"/>
      <c r="AOV24" s="181"/>
      <c r="AOW24" s="181"/>
      <c r="AOX24" s="181"/>
      <c r="AOY24" s="181"/>
      <c r="AOZ24" s="181"/>
      <c r="APA24" s="181"/>
      <c r="APB24" s="181"/>
      <c r="APC24" s="181"/>
      <c r="APD24" s="181"/>
      <c r="APE24" s="181"/>
      <c r="APF24" s="181"/>
      <c r="APG24" s="181"/>
      <c r="APH24" s="181"/>
      <c r="API24" s="181"/>
      <c r="APJ24" s="181"/>
      <c r="APK24" s="181"/>
      <c r="APL24" s="181"/>
      <c r="APM24" s="181"/>
      <c r="APN24" s="181"/>
      <c r="APO24" s="181"/>
      <c r="APP24" s="181"/>
      <c r="APQ24" s="181"/>
      <c r="APR24" s="181"/>
      <c r="APS24" s="181"/>
      <c r="APT24" s="181"/>
      <c r="APU24" s="181"/>
      <c r="APV24" s="181"/>
      <c r="APW24" s="181"/>
      <c r="APX24" s="181"/>
      <c r="APY24" s="181"/>
      <c r="APZ24" s="181"/>
      <c r="AQA24" s="181"/>
      <c r="AQB24" s="181"/>
      <c r="AQC24" s="181"/>
      <c r="AQD24" s="181"/>
      <c r="AQE24" s="181"/>
      <c r="AQF24" s="181"/>
      <c r="AQG24" s="181"/>
      <c r="AQH24" s="181"/>
      <c r="AQI24" s="181"/>
      <c r="AQJ24" s="181"/>
      <c r="AQK24" s="181"/>
      <c r="AQL24" s="181"/>
      <c r="AQM24" s="181"/>
      <c r="AQN24" s="181"/>
      <c r="AQO24" s="181"/>
    </row>
    <row r="25" spans="1:1133" ht="15" x14ac:dyDescent="0.25">
      <c r="A25" s="179" t="s">
        <v>343</v>
      </c>
      <c r="B25" s="184">
        <v>5.3</v>
      </c>
      <c r="D25" s="185">
        <v>14615</v>
      </c>
      <c r="E25" s="185">
        <v>1985</v>
      </c>
      <c r="F25" s="185">
        <v>1074</v>
      </c>
      <c r="G25" s="185"/>
      <c r="H25" s="185"/>
      <c r="I25" s="185"/>
      <c r="J25" s="185"/>
      <c r="K25" s="185"/>
      <c r="L25" s="185">
        <v>1847</v>
      </c>
      <c r="M25" s="185"/>
      <c r="ACT25" s="180"/>
      <c r="ACU25" s="180"/>
      <c r="ACV25" s="180"/>
      <c r="ACW25" s="180"/>
      <c r="ACX25" s="180"/>
      <c r="ACY25" s="180"/>
      <c r="ACZ25" s="180"/>
      <c r="ADA25" s="180"/>
      <c r="ADB25" s="180"/>
      <c r="ADC25" s="180"/>
      <c r="ADD25" s="180"/>
      <c r="ADE25" s="180"/>
      <c r="ADF25" s="180"/>
      <c r="ADG25" s="180"/>
      <c r="ADH25" s="180"/>
      <c r="ADI25" s="180"/>
      <c r="ADJ25" s="180"/>
      <c r="ADK25" s="180"/>
      <c r="ADL25" s="180"/>
      <c r="ADM25" s="180"/>
      <c r="ADN25" s="180"/>
      <c r="ADO25" s="180"/>
      <c r="ADP25" s="180"/>
      <c r="ADQ25" s="180"/>
      <c r="ADR25" s="180"/>
      <c r="ADS25" s="180"/>
      <c r="ADT25" s="180"/>
      <c r="ADU25" s="180"/>
      <c r="ADV25" s="180"/>
      <c r="ADW25" s="180"/>
      <c r="ADX25" s="180"/>
      <c r="ADY25" s="180"/>
      <c r="ADZ25" s="180"/>
      <c r="AEA25" s="180"/>
      <c r="AEB25" s="180"/>
      <c r="AEC25" s="180"/>
      <c r="AED25" s="180"/>
      <c r="AEE25" s="180"/>
      <c r="AEF25" s="180"/>
      <c r="AEG25" s="180"/>
      <c r="ALZ25" s="181"/>
      <c r="AMA25" s="181"/>
      <c r="AMB25" s="181"/>
      <c r="AMC25" s="181"/>
      <c r="AMD25" s="181"/>
      <c r="AME25" s="181"/>
      <c r="AMF25" s="181"/>
      <c r="AMG25" s="181"/>
      <c r="AMH25" s="181"/>
      <c r="AMI25" s="181"/>
      <c r="AMJ25" s="181"/>
      <c r="AMK25" s="181"/>
      <c r="AML25" s="181"/>
      <c r="AMM25" s="181"/>
      <c r="AMN25" s="181"/>
      <c r="AMO25" s="181"/>
      <c r="AMP25" s="181"/>
      <c r="AMQ25" s="181"/>
      <c r="AMR25" s="181"/>
      <c r="AMS25" s="181"/>
      <c r="AMT25" s="181"/>
      <c r="AMU25" s="181"/>
      <c r="AMV25" s="181"/>
      <c r="AMW25" s="181"/>
      <c r="AMX25" s="181"/>
      <c r="AMY25" s="181"/>
      <c r="AMZ25" s="181"/>
      <c r="ANA25" s="181"/>
      <c r="ANB25" s="181"/>
      <c r="ANC25" s="181"/>
      <c r="AND25" s="181"/>
      <c r="ANE25" s="181"/>
      <c r="ANF25" s="181"/>
      <c r="ANG25" s="181"/>
      <c r="ANH25" s="181"/>
      <c r="ANI25" s="181"/>
      <c r="ANJ25" s="181"/>
      <c r="ANK25" s="181"/>
      <c r="ANL25" s="181"/>
      <c r="ANM25" s="181"/>
      <c r="ANN25" s="181"/>
      <c r="ANO25" s="181"/>
      <c r="ANP25" s="181"/>
      <c r="ANQ25" s="181"/>
      <c r="ANR25" s="181"/>
      <c r="ANS25" s="181"/>
      <c r="ANT25" s="181"/>
      <c r="ANU25" s="181"/>
      <c r="ANV25" s="181"/>
      <c r="ANW25" s="181"/>
      <c r="ANX25" s="181"/>
      <c r="ANY25" s="181"/>
      <c r="ANZ25" s="181"/>
      <c r="AOA25" s="181"/>
      <c r="AOB25" s="181"/>
      <c r="AOC25" s="181"/>
      <c r="AOD25" s="181"/>
      <c r="AOE25" s="181"/>
      <c r="AOF25" s="181"/>
      <c r="AOG25" s="181"/>
      <c r="AOH25" s="181"/>
      <c r="AOI25" s="181"/>
      <c r="AOJ25" s="181"/>
      <c r="AOK25" s="181"/>
      <c r="AOL25" s="181"/>
      <c r="AOM25" s="181"/>
      <c r="AON25" s="181"/>
      <c r="AOO25" s="181"/>
      <c r="AOP25" s="181"/>
      <c r="AOQ25" s="181"/>
      <c r="AOR25" s="181"/>
      <c r="AOS25" s="181"/>
      <c r="AOT25" s="181"/>
      <c r="AOU25" s="181"/>
      <c r="AOV25" s="181"/>
      <c r="AOW25" s="181"/>
      <c r="AOX25" s="181"/>
      <c r="AOY25" s="181"/>
      <c r="AOZ25" s="181"/>
      <c r="APA25" s="181"/>
      <c r="APB25" s="181"/>
      <c r="APC25" s="181"/>
      <c r="APD25" s="181"/>
      <c r="APE25" s="181"/>
      <c r="APF25" s="181"/>
      <c r="APG25" s="181"/>
      <c r="APH25" s="181"/>
      <c r="API25" s="181"/>
      <c r="APJ25" s="181"/>
      <c r="APK25" s="181"/>
      <c r="APL25" s="181"/>
      <c r="APM25" s="181"/>
      <c r="APN25" s="181"/>
      <c r="APO25" s="181"/>
      <c r="APP25" s="181"/>
      <c r="APQ25" s="181"/>
      <c r="APR25" s="181"/>
      <c r="APS25" s="181"/>
      <c r="APT25" s="181"/>
      <c r="APU25" s="181"/>
      <c r="APV25" s="181"/>
      <c r="APW25" s="181"/>
      <c r="APX25" s="181"/>
      <c r="APY25" s="181"/>
      <c r="APZ25" s="181"/>
      <c r="AQA25" s="181"/>
      <c r="AQB25" s="181"/>
      <c r="AQC25" s="181"/>
      <c r="AQD25" s="181"/>
      <c r="AQE25" s="181"/>
      <c r="AQF25" s="181"/>
      <c r="AQG25" s="181"/>
      <c r="AQH25" s="181"/>
      <c r="AQI25" s="181"/>
      <c r="AQJ25" s="181"/>
      <c r="AQK25" s="181"/>
      <c r="AQL25" s="181"/>
      <c r="AQM25" s="181"/>
      <c r="AQN25" s="181"/>
      <c r="AQO25" s="181"/>
    </row>
    <row r="26" spans="1:1133" ht="15" x14ac:dyDescent="0.25">
      <c r="A26" s="179" t="s">
        <v>344</v>
      </c>
      <c r="B26" s="184">
        <v>2.87</v>
      </c>
      <c r="D26" s="185">
        <v>3036</v>
      </c>
      <c r="E26" s="185">
        <v>2062</v>
      </c>
      <c r="F26" s="185">
        <v>382</v>
      </c>
      <c r="G26" s="185"/>
      <c r="H26" s="185"/>
      <c r="I26" s="185"/>
      <c r="J26" s="185"/>
      <c r="K26" s="185"/>
      <c r="L26" s="185">
        <v>474838</v>
      </c>
      <c r="M26" s="185">
        <v>18620</v>
      </c>
      <c r="ACT26" s="180"/>
      <c r="ACU26" s="180"/>
      <c r="ACV26" s="180"/>
      <c r="ACW26" s="180"/>
      <c r="ACX26" s="180"/>
      <c r="ACY26" s="180"/>
      <c r="ACZ26" s="180"/>
      <c r="ADA26" s="180"/>
      <c r="ADB26" s="180"/>
      <c r="ADC26" s="180"/>
      <c r="ADD26" s="180"/>
      <c r="ADE26" s="180"/>
      <c r="ADF26" s="180"/>
      <c r="ADG26" s="180"/>
      <c r="ADH26" s="180"/>
      <c r="ADI26" s="180"/>
      <c r="ADJ26" s="180"/>
      <c r="ADK26" s="180"/>
      <c r="ADL26" s="180"/>
      <c r="ADM26" s="180"/>
      <c r="ADN26" s="180"/>
      <c r="ADO26" s="180"/>
      <c r="ADP26" s="180"/>
      <c r="ADQ26" s="180"/>
      <c r="ADR26" s="180"/>
      <c r="ADS26" s="180"/>
      <c r="ADT26" s="180"/>
      <c r="ADU26" s="180"/>
      <c r="ADV26" s="180"/>
      <c r="ADW26" s="180"/>
      <c r="ADX26" s="180"/>
      <c r="ADY26" s="180"/>
      <c r="ADZ26" s="180"/>
      <c r="AEA26" s="180"/>
      <c r="AEB26" s="180"/>
      <c r="AEC26" s="180"/>
      <c r="AED26" s="180"/>
      <c r="AEE26" s="180"/>
      <c r="AEF26" s="180"/>
      <c r="AEG26" s="180"/>
      <c r="ALZ26" s="181"/>
      <c r="AMA26" s="181"/>
      <c r="AMB26" s="181"/>
      <c r="AMC26" s="181"/>
      <c r="AMD26" s="181"/>
      <c r="AME26" s="181"/>
      <c r="AMF26" s="181"/>
      <c r="AMG26" s="181"/>
      <c r="AMH26" s="181"/>
      <c r="AMI26" s="181"/>
      <c r="AMJ26" s="181"/>
      <c r="AMK26" s="181"/>
      <c r="AML26" s="181"/>
      <c r="AMM26" s="181"/>
      <c r="AMN26" s="181"/>
      <c r="AMO26" s="181"/>
      <c r="AMP26" s="181"/>
      <c r="AMQ26" s="181"/>
      <c r="AMR26" s="181"/>
      <c r="AMS26" s="181"/>
      <c r="AMT26" s="181"/>
      <c r="AMU26" s="181"/>
      <c r="AMV26" s="181"/>
      <c r="AMW26" s="181"/>
      <c r="AMX26" s="181"/>
      <c r="AMY26" s="181"/>
      <c r="AMZ26" s="181"/>
      <c r="ANA26" s="181"/>
      <c r="ANB26" s="181"/>
      <c r="ANC26" s="181"/>
      <c r="AND26" s="181"/>
      <c r="ANE26" s="181"/>
      <c r="ANF26" s="181"/>
      <c r="ANG26" s="181"/>
      <c r="ANH26" s="181"/>
      <c r="ANI26" s="181"/>
      <c r="ANJ26" s="181"/>
      <c r="ANK26" s="181"/>
      <c r="ANL26" s="181"/>
      <c r="ANM26" s="181"/>
      <c r="ANN26" s="181"/>
      <c r="ANO26" s="181"/>
      <c r="ANP26" s="181"/>
      <c r="ANQ26" s="181"/>
      <c r="ANR26" s="181"/>
      <c r="ANS26" s="181"/>
      <c r="ANT26" s="181"/>
      <c r="ANU26" s="181"/>
      <c r="ANV26" s="181"/>
      <c r="ANW26" s="181"/>
      <c r="ANX26" s="181"/>
      <c r="ANY26" s="181"/>
      <c r="ANZ26" s="181"/>
      <c r="AOA26" s="181"/>
      <c r="AOB26" s="181"/>
      <c r="AOC26" s="181"/>
      <c r="AOD26" s="181"/>
      <c r="AOE26" s="181"/>
      <c r="AOF26" s="181"/>
      <c r="AOG26" s="181"/>
      <c r="AOH26" s="181"/>
      <c r="AOI26" s="181"/>
      <c r="AOJ26" s="181"/>
      <c r="AOK26" s="181"/>
      <c r="AOL26" s="181"/>
      <c r="AOM26" s="181"/>
      <c r="AON26" s="181"/>
      <c r="AOO26" s="181"/>
      <c r="AOP26" s="181"/>
      <c r="AOQ26" s="181"/>
      <c r="AOR26" s="181"/>
      <c r="AOS26" s="181"/>
      <c r="AOT26" s="181"/>
      <c r="AOU26" s="181"/>
      <c r="AOV26" s="181"/>
      <c r="AOW26" s="181"/>
      <c r="AOX26" s="181"/>
      <c r="AOY26" s="181"/>
      <c r="AOZ26" s="181"/>
      <c r="APA26" s="181"/>
      <c r="APB26" s="181"/>
      <c r="APC26" s="181"/>
      <c r="APD26" s="181"/>
      <c r="APE26" s="181"/>
      <c r="APF26" s="181"/>
      <c r="APG26" s="181"/>
      <c r="APH26" s="181"/>
      <c r="API26" s="181"/>
      <c r="APJ26" s="181"/>
      <c r="APK26" s="181"/>
      <c r="APL26" s="181"/>
      <c r="APM26" s="181"/>
      <c r="APN26" s="181"/>
      <c r="APO26" s="181"/>
      <c r="APP26" s="181"/>
      <c r="APQ26" s="181"/>
      <c r="APR26" s="181"/>
      <c r="APS26" s="181"/>
      <c r="APT26" s="181"/>
      <c r="APU26" s="181"/>
      <c r="APV26" s="181"/>
      <c r="APW26" s="181"/>
      <c r="APX26" s="181"/>
      <c r="APY26" s="181"/>
      <c r="APZ26" s="181"/>
      <c r="AQA26" s="181"/>
      <c r="AQB26" s="181"/>
      <c r="AQC26" s="181"/>
      <c r="AQD26" s="181"/>
      <c r="AQE26" s="181"/>
      <c r="AQF26" s="181"/>
      <c r="AQG26" s="181"/>
      <c r="AQH26" s="181"/>
      <c r="AQI26" s="181"/>
      <c r="AQJ26" s="181"/>
      <c r="AQK26" s="181"/>
      <c r="AQL26" s="181"/>
      <c r="AQM26" s="181"/>
      <c r="AQN26" s="181"/>
      <c r="AQO26" s="181"/>
    </row>
    <row r="27" spans="1:1133" ht="15" x14ac:dyDescent="0.25">
      <c r="A27" s="179" t="s">
        <v>332</v>
      </c>
      <c r="B27" s="184">
        <v>4.22</v>
      </c>
      <c r="D27" s="185"/>
      <c r="E27" s="185"/>
      <c r="F27" s="185"/>
      <c r="G27" s="185"/>
      <c r="H27" s="185"/>
      <c r="I27" s="185"/>
      <c r="J27" s="185"/>
      <c r="K27" s="185"/>
      <c r="L27" s="185">
        <v>62170</v>
      </c>
      <c r="M27" s="185"/>
      <c r="ACT27" s="180"/>
      <c r="ACU27" s="180"/>
      <c r="ACV27" s="180"/>
      <c r="ACW27" s="180"/>
      <c r="ACX27" s="180"/>
      <c r="ACY27" s="180"/>
      <c r="ACZ27" s="180"/>
      <c r="ADA27" s="180"/>
      <c r="ADB27" s="180"/>
      <c r="ADC27" s="180"/>
      <c r="ADD27" s="180"/>
      <c r="ADE27" s="180"/>
      <c r="ADF27" s="180"/>
      <c r="ADG27" s="180"/>
      <c r="ADH27" s="180"/>
      <c r="ADI27" s="180"/>
      <c r="ADJ27" s="180"/>
      <c r="ADK27" s="180"/>
      <c r="ADL27" s="180"/>
      <c r="ADM27" s="180"/>
      <c r="ADN27" s="180"/>
      <c r="ADO27" s="180"/>
      <c r="ADP27" s="180"/>
      <c r="ADQ27" s="180"/>
      <c r="ADR27" s="180"/>
      <c r="ADS27" s="180"/>
      <c r="ADT27" s="180"/>
      <c r="ADU27" s="180"/>
      <c r="ADV27" s="180"/>
      <c r="ADW27" s="180"/>
      <c r="ADX27" s="180"/>
      <c r="ADY27" s="180"/>
      <c r="ADZ27" s="180"/>
      <c r="AEA27" s="180"/>
      <c r="AEB27" s="180"/>
      <c r="AEC27" s="180"/>
      <c r="AED27" s="180"/>
      <c r="AEE27" s="180"/>
      <c r="AEF27" s="180"/>
      <c r="AEG27" s="180"/>
      <c r="ALZ27" s="181"/>
      <c r="AMA27" s="181"/>
      <c r="AMB27" s="181"/>
      <c r="AMC27" s="181"/>
      <c r="AMD27" s="181"/>
      <c r="AME27" s="181"/>
      <c r="AMF27" s="181"/>
      <c r="AMG27" s="181"/>
      <c r="AMH27" s="181"/>
      <c r="AMI27" s="181"/>
      <c r="AMJ27" s="181"/>
      <c r="AMK27" s="181"/>
      <c r="AML27" s="181"/>
      <c r="AMM27" s="181"/>
      <c r="AMN27" s="181"/>
      <c r="AMO27" s="181"/>
      <c r="AMP27" s="181"/>
      <c r="AMQ27" s="181"/>
      <c r="AMR27" s="181"/>
      <c r="AMS27" s="181"/>
      <c r="AMT27" s="181"/>
      <c r="AMU27" s="181"/>
      <c r="AMV27" s="181"/>
      <c r="AMW27" s="181"/>
      <c r="AMX27" s="181"/>
      <c r="AMY27" s="181"/>
      <c r="AMZ27" s="181"/>
      <c r="ANA27" s="181"/>
      <c r="ANB27" s="181"/>
      <c r="ANC27" s="181"/>
      <c r="AND27" s="181"/>
      <c r="ANE27" s="181"/>
      <c r="ANF27" s="181"/>
      <c r="ANG27" s="181"/>
      <c r="ANH27" s="181"/>
      <c r="ANI27" s="181"/>
      <c r="ANJ27" s="181"/>
      <c r="ANK27" s="181"/>
      <c r="ANL27" s="181"/>
      <c r="ANM27" s="181"/>
      <c r="ANN27" s="181"/>
      <c r="ANO27" s="181"/>
      <c r="ANP27" s="181"/>
      <c r="ANQ27" s="181"/>
      <c r="ANR27" s="181"/>
      <c r="ANS27" s="181"/>
      <c r="ANT27" s="181"/>
      <c r="ANU27" s="181"/>
      <c r="ANV27" s="181"/>
      <c r="ANW27" s="181"/>
      <c r="ANX27" s="181"/>
      <c r="ANY27" s="181"/>
      <c r="ANZ27" s="181"/>
      <c r="AOA27" s="181"/>
      <c r="AOB27" s="181"/>
      <c r="AOC27" s="181"/>
      <c r="AOD27" s="181"/>
      <c r="AOE27" s="181"/>
      <c r="AOF27" s="181"/>
      <c r="AOG27" s="181"/>
      <c r="AOH27" s="181"/>
      <c r="AOI27" s="181"/>
      <c r="AOJ27" s="181"/>
      <c r="AOK27" s="181"/>
      <c r="AOL27" s="181"/>
      <c r="AOM27" s="181"/>
      <c r="AON27" s="181"/>
      <c r="AOO27" s="181"/>
      <c r="AOP27" s="181"/>
      <c r="AOQ27" s="181"/>
      <c r="AOR27" s="181"/>
      <c r="AOS27" s="181"/>
      <c r="AOT27" s="181"/>
      <c r="AOU27" s="181"/>
      <c r="AOV27" s="181"/>
      <c r="AOW27" s="181"/>
      <c r="AOX27" s="181"/>
      <c r="AOY27" s="181"/>
      <c r="AOZ27" s="181"/>
      <c r="APA27" s="181"/>
      <c r="APB27" s="181"/>
      <c r="APC27" s="181"/>
      <c r="APD27" s="181"/>
      <c r="APE27" s="181"/>
      <c r="APF27" s="181"/>
      <c r="APG27" s="181"/>
      <c r="APH27" s="181"/>
      <c r="API27" s="181"/>
      <c r="APJ27" s="181"/>
      <c r="APK27" s="181"/>
      <c r="APL27" s="181"/>
      <c r="APM27" s="181"/>
      <c r="APN27" s="181"/>
      <c r="APO27" s="181"/>
      <c r="APP27" s="181"/>
      <c r="APQ27" s="181"/>
      <c r="APR27" s="181"/>
      <c r="APS27" s="181"/>
      <c r="APT27" s="181"/>
      <c r="APU27" s="181"/>
      <c r="APV27" s="181"/>
      <c r="APW27" s="181"/>
      <c r="APX27" s="181"/>
      <c r="APY27" s="181"/>
      <c r="APZ27" s="181"/>
      <c r="AQA27" s="181"/>
      <c r="AQB27" s="181"/>
      <c r="AQC27" s="181"/>
      <c r="AQD27" s="181"/>
      <c r="AQE27" s="181"/>
      <c r="AQF27" s="181"/>
      <c r="AQG27" s="181"/>
      <c r="AQH27" s="181"/>
      <c r="AQI27" s="181"/>
      <c r="AQJ27" s="181"/>
      <c r="AQK27" s="181"/>
      <c r="AQL27" s="181"/>
      <c r="AQM27" s="181"/>
      <c r="AQN27" s="181"/>
      <c r="AQO27" s="181"/>
    </row>
    <row r="28" spans="1:1133" ht="15" x14ac:dyDescent="0.25">
      <c r="A28" s="179" t="s">
        <v>345</v>
      </c>
      <c r="B28" s="184">
        <v>3.92</v>
      </c>
      <c r="D28" s="185"/>
      <c r="E28" s="185">
        <v>1055</v>
      </c>
      <c r="F28" s="185"/>
      <c r="G28" s="185">
        <v>87</v>
      </c>
      <c r="H28" s="185">
        <v>115</v>
      </c>
      <c r="I28" s="185"/>
      <c r="J28" s="185"/>
      <c r="K28" s="185"/>
      <c r="L28" s="185">
        <v>9337</v>
      </c>
      <c r="M28" s="185"/>
      <c r="ACT28" s="180"/>
      <c r="ACU28" s="180"/>
      <c r="ACV28" s="180"/>
      <c r="ACW28" s="180"/>
      <c r="ACX28" s="180"/>
      <c r="ACY28" s="180"/>
      <c r="ACZ28" s="180"/>
      <c r="ADA28" s="180"/>
      <c r="ADB28" s="180"/>
      <c r="ADC28" s="180"/>
      <c r="ADD28" s="180"/>
      <c r="ADE28" s="180"/>
      <c r="ADF28" s="180"/>
      <c r="ADG28" s="180"/>
      <c r="ADH28" s="180"/>
      <c r="ADI28" s="180"/>
      <c r="ADJ28" s="180"/>
      <c r="ADK28" s="180"/>
      <c r="ADL28" s="180"/>
      <c r="ADM28" s="180"/>
      <c r="ADN28" s="180"/>
      <c r="ADO28" s="180"/>
      <c r="ADP28" s="180"/>
      <c r="ADQ28" s="180"/>
      <c r="ADR28" s="180"/>
      <c r="ADS28" s="180"/>
      <c r="ADT28" s="180"/>
      <c r="ADU28" s="180"/>
      <c r="ADV28" s="180"/>
      <c r="ADW28" s="180"/>
      <c r="ADX28" s="180"/>
      <c r="ADY28" s="180"/>
      <c r="ADZ28" s="180"/>
      <c r="AEA28" s="180"/>
      <c r="AEB28" s="180"/>
      <c r="AEC28" s="180"/>
      <c r="AED28" s="180"/>
      <c r="AEE28" s="180"/>
      <c r="AEF28" s="180"/>
      <c r="AEG28" s="180"/>
      <c r="ALZ28" s="181"/>
      <c r="AMA28" s="181"/>
      <c r="AMB28" s="181"/>
      <c r="AMC28" s="181"/>
      <c r="AMD28" s="181"/>
      <c r="AME28" s="181"/>
      <c r="AMF28" s="181"/>
      <c r="AMG28" s="181"/>
      <c r="AMH28" s="181"/>
      <c r="AMI28" s="181"/>
      <c r="AMJ28" s="181"/>
      <c r="AMK28" s="181"/>
      <c r="AML28" s="181"/>
      <c r="AMM28" s="181"/>
      <c r="AMN28" s="181"/>
      <c r="AMO28" s="181"/>
      <c r="AMP28" s="181"/>
      <c r="AMQ28" s="181"/>
      <c r="AMR28" s="181"/>
      <c r="AMS28" s="181"/>
      <c r="AMT28" s="181"/>
      <c r="AMU28" s="181"/>
      <c r="AMV28" s="181"/>
      <c r="AMW28" s="181"/>
      <c r="AMX28" s="181"/>
      <c r="AMY28" s="181"/>
      <c r="AMZ28" s="181"/>
      <c r="ANA28" s="181"/>
      <c r="ANB28" s="181"/>
      <c r="ANC28" s="181"/>
      <c r="AND28" s="181"/>
      <c r="ANE28" s="181"/>
      <c r="ANF28" s="181"/>
      <c r="ANG28" s="181"/>
      <c r="ANH28" s="181"/>
      <c r="ANI28" s="181"/>
      <c r="ANJ28" s="181"/>
      <c r="ANK28" s="181"/>
      <c r="ANL28" s="181"/>
      <c r="ANM28" s="181"/>
      <c r="ANN28" s="181"/>
      <c r="ANO28" s="181"/>
      <c r="ANP28" s="181"/>
      <c r="ANQ28" s="181"/>
      <c r="ANR28" s="181"/>
      <c r="ANS28" s="181"/>
      <c r="ANT28" s="181"/>
      <c r="ANU28" s="181"/>
      <c r="ANV28" s="181"/>
      <c r="ANW28" s="181"/>
      <c r="ANX28" s="181"/>
      <c r="ANY28" s="181"/>
      <c r="ANZ28" s="181"/>
      <c r="AOA28" s="181"/>
      <c r="AOB28" s="181"/>
      <c r="AOC28" s="181"/>
      <c r="AOD28" s="181"/>
      <c r="AOE28" s="181"/>
      <c r="AOF28" s="181"/>
      <c r="AOG28" s="181"/>
      <c r="AOH28" s="181"/>
      <c r="AOI28" s="181"/>
      <c r="AOJ28" s="181"/>
      <c r="AOK28" s="181"/>
      <c r="AOL28" s="181"/>
      <c r="AOM28" s="181"/>
      <c r="AON28" s="181"/>
      <c r="AOO28" s="181"/>
      <c r="AOP28" s="181"/>
      <c r="AOQ28" s="181"/>
      <c r="AOR28" s="181"/>
      <c r="AOS28" s="181"/>
      <c r="AOT28" s="181"/>
      <c r="AOU28" s="181"/>
      <c r="AOV28" s="181"/>
      <c r="AOW28" s="181"/>
      <c r="AOX28" s="181"/>
      <c r="AOY28" s="181"/>
      <c r="AOZ28" s="181"/>
      <c r="APA28" s="181"/>
      <c r="APB28" s="181"/>
      <c r="APC28" s="181"/>
      <c r="APD28" s="181"/>
      <c r="APE28" s="181"/>
      <c r="APF28" s="181"/>
      <c r="APG28" s="181"/>
      <c r="APH28" s="181"/>
      <c r="API28" s="181"/>
      <c r="APJ28" s="181"/>
      <c r="APK28" s="181"/>
      <c r="APL28" s="181"/>
      <c r="APM28" s="181"/>
      <c r="APN28" s="181"/>
      <c r="APO28" s="181"/>
      <c r="APP28" s="181"/>
      <c r="APQ28" s="181"/>
      <c r="APR28" s="181"/>
      <c r="APS28" s="181"/>
      <c r="APT28" s="181"/>
      <c r="APU28" s="181"/>
      <c r="APV28" s="181"/>
      <c r="APW28" s="181"/>
      <c r="APX28" s="181"/>
      <c r="APY28" s="181"/>
      <c r="APZ28" s="181"/>
      <c r="AQA28" s="181"/>
      <c r="AQB28" s="181"/>
      <c r="AQC28" s="181"/>
      <c r="AQD28" s="181"/>
      <c r="AQE28" s="181"/>
      <c r="AQF28" s="181"/>
      <c r="AQG28" s="181"/>
      <c r="AQH28" s="181"/>
      <c r="AQI28" s="181"/>
      <c r="AQJ28" s="181"/>
      <c r="AQK28" s="181"/>
      <c r="AQL28" s="181"/>
      <c r="AQM28" s="181"/>
      <c r="AQN28" s="181"/>
      <c r="AQO28" s="181"/>
    </row>
    <row r="29" spans="1:1133" ht="15" x14ac:dyDescent="0.25">
      <c r="A29" s="179" t="s">
        <v>333</v>
      </c>
      <c r="B29" s="184">
        <v>20.52</v>
      </c>
      <c r="D29" s="185"/>
      <c r="E29" s="185">
        <v>1022</v>
      </c>
      <c r="F29" s="185">
        <v>936</v>
      </c>
      <c r="G29" s="185"/>
      <c r="H29" s="185"/>
      <c r="I29" s="185"/>
      <c r="J29" s="185"/>
      <c r="K29" s="185"/>
      <c r="L29" s="185">
        <v>6520</v>
      </c>
      <c r="M29" s="185"/>
      <c r="ACT29" s="180"/>
      <c r="ACU29" s="180"/>
      <c r="ACV29" s="180"/>
      <c r="ACW29" s="180"/>
      <c r="ACX29" s="180"/>
      <c r="ACY29" s="180"/>
      <c r="ACZ29" s="180"/>
      <c r="ADA29" s="180"/>
      <c r="ADB29" s="180"/>
      <c r="ADC29" s="180"/>
      <c r="ADD29" s="180"/>
      <c r="ADE29" s="180"/>
      <c r="ADF29" s="180"/>
      <c r="ADG29" s="180"/>
      <c r="ADH29" s="180"/>
      <c r="ADI29" s="180"/>
      <c r="ADJ29" s="180"/>
      <c r="ADK29" s="180"/>
      <c r="ADL29" s="180"/>
      <c r="ADM29" s="180"/>
      <c r="ADN29" s="180"/>
      <c r="ADO29" s="180"/>
      <c r="ADP29" s="180"/>
      <c r="ADQ29" s="180"/>
      <c r="ADR29" s="180"/>
      <c r="ADS29" s="180"/>
      <c r="ADT29" s="180"/>
      <c r="ADU29" s="180"/>
      <c r="ADV29" s="180"/>
      <c r="ADW29" s="180"/>
      <c r="ADX29" s="180"/>
      <c r="ADY29" s="180"/>
      <c r="ADZ29" s="180"/>
      <c r="AEA29" s="180"/>
      <c r="AEB29" s="180"/>
      <c r="AEC29" s="180"/>
      <c r="AED29" s="180"/>
      <c r="AEE29" s="180"/>
      <c r="AEF29" s="180"/>
      <c r="AEG29" s="180"/>
      <c r="ALZ29" s="181"/>
      <c r="AMA29" s="181"/>
      <c r="AMB29" s="181"/>
      <c r="AMC29" s="181"/>
      <c r="AMD29" s="181"/>
      <c r="AME29" s="181"/>
      <c r="AMF29" s="181"/>
      <c r="AMG29" s="181"/>
      <c r="AMH29" s="181"/>
      <c r="AMI29" s="181"/>
      <c r="AMJ29" s="181"/>
      <c r="AMK29" s="181"/>
      <c r="AML29" s="181"/>
      <c r="AMM29" s="181"/>
      <c r="AMN29" s="181"/>
      <c r="AMO29" s="181"/>
      <c r="AMP29" s="181"/>
      <c r="AMQ29" s="181"/>
      <c r="AMR29" s="181"/>
      <c r="AMS29" s="181"/>
      <c r="AMT29" s="181"/>
      <c r="AMU29" s="181"/>
      <c r="AMV29" s="181"/>
      <c r="AMW29" s="181"/>
      <c r="AMX29" s="181"/>
      <c r="AMY29" s="181"/>
      <c r="AMZ29" s="181"/>
      <c r="ANA29" s="181"/>
      <c r="ANB29" s="181"/>
      <c r="ANC29" s="181"/>
      <c r="AND29" s="181"/>
      <c r="ANE29" s="181"/>
      <c r="ANF29" s="181"/>
      <c r="ANG29" s="181"/>
      <c r="ANH29" s="181"/>
      <c r="ANI29" s="181"/>
      <c r="ANJ29" s="181"/>
      <c r="ANK29" s="181"/>
      <c r="ANL29" s="181"/>
      <c r="ANM29" s="181"/>
      <c r="ANN29" s="181"/>
      <c r="ANO29" s="181"/>
      <c r="ANP29" s="181"/>
      <c r="ANQ29" s="181"/>
      <c r="ANR29" s="181"/>
      <c r="ANS29" s="181"/>
      <c r="ANT29" s="181"/>
      <c r="ANU29" s="181"/>
      <c r="ANV29" s="181"/>
      <c r="ANW29" s="181"/>
      <c r="ANX29" s="181"/>
      <c r="ANY29" s="181"/>
      <c r="ANZ29" s="181"/>
      <c r="AOA29" s="181"/>
      <c r="AOB29" s="181"/>
      <c r="AOC29" s="181"/>
      <c r="AOD29" s="181"/>
      <c r="AOE29" s="181"/>
      <c r="AOF29" s="181"/>
      <c r="AOG29" s="181"/>
      <c r="AOH29" s="181"/>
      <c r="AOI29" s="181"/>
      <c r="AOJ29" s="181"/>
      <c r="AOK29" s="181"/>
      <c r="AOL29" s="181"/>
      <c r="AOM29" s="181"/>
      <c r="AON29" s="181"/>
      <c r="AOO29" s="181"/>
      <c r="AOP29" s="181"/>
      <c r="AOQ29" s="181"/>
      <c r="AOR29" s="181"/>
      <c r="AOS29" s="181"/>
      <c r="AOT29" s="181"/>
      <c r="AOU29" s="181"/>
      <c r="AOV29" s="181"/>
      <c r="AOW29" s="181"/>
      <c r="AOX29" s="181"/>
      <c r="AOY29" s="181"/>
      <c r="AOZ29" s="181"/>
      <c r="APA29" s="181"/>
      <c r="APB29" s="181"/>
      <c r="APC29" s="181"/>
      <c r="APD29" s="181"/>
      <c r="APE29" s="181"/>
      <c r="APF29" s="181"/>
      <c r="APG29" s="181"/>
      <c r="APH29" s="181"/>
      <c r="API29" s="181"/>
      <c r="APJ29" s="181"/>
      <c r="APK29" s="181"/>
      <c r="APL29" s="181"/>
      <c r="APM29" s="181"/>
      <c r="APN29" s="181"/>
      <c r="APO29" s="181"/>
      <c r="APP29" s="181"/>
      <c r="APQ29" s="181"/>
      <c r="APR29" s="181"/>
      <c r="APS29" s="181"/>
      <c r="APT29" s="181"/>
      <c r="APU29" s="181"/>
      <c r="APV29" s="181"/>
      <c r="APW29" s="181"/>
      <c r="APX29" s="181"/>
      <c r="APY29" s="181"/>
      <c r="APZ29" s="181"/>
      <c r="AQA29" s="181"/>
      <c r="AQB29" s="181"/>
      <c r="AQC29" s="181"/>
      <c r="AQD29" s="181"/>
      <c r="AQE29" s="181"/>
      <c r="AQF29" s="181"/>
      <c r="AQG29" s="181"/>
      <c r="AQH29" s="181"/>
      <c r="AQI29" s="181"/>
      <c r="AQJ29" s="181"/>
      <c r="AQK29" s="181"/>
      <c r="AQL29" s="181"/>
      <c r="AQM29" s="181"/>
      <c r="AQN29" s="181"/>
      <c r="AQO29" s="181"/>
    </row>
    <row r="30" spans="1:1133" ht="15" x14ac:dyDescent="0.25">
      <c r="A30" s="179" t="s">
        <v>346</v>
      </c>
      <c r="B30" s="184">
        <v>1.1399999999999999</v>
      </c>
      <c r="D30" s="185"/>
      <c r="E30" s="185">
        <v>2161</v>
      </c>
      <c r="F30" s="185"/>
      <c r="G30" s="185"/>
      <c r="H30" s="185"/>
      <c r="I30" s="185"/>
      <c r="J30" s="185"/>
      <c r="K30" s="185">
        <v>10555</v>
      </c>
      <c r="L30" s="185"/>
      <c r="M30" s="185"/>
      <c r="ACT30" s="180"/>
      <c r="ACU30" s="180"/>
      <c r="ACV30" s="180"/>
      <c r="ACW30" s="180"/>
      <c r="ACX30" s="180"/>
      <c r="ACY30" s="180"/>
      <c r="ACZ30" s="180"/>
      <c r="ADA30" s="180"/>
      <c r="ADB30" s="180"/>
      <c r="ADC30" s="180"/>
      <c r="ADD30" s="180"/>
      <c r="ADE30" s="180"/>
      <c r="ADF30" s="180"/>
      <c r="ADG30" s="180"/>
      <c r="ADH30" s="180"/>
      <c r="ADI30" s="180"/>
      <c r="ADJ30" s="180"/>
      <c r="ADK30" s="180"/>
      <c r="ADL30" s="180"/>
      <c r="ADM30" s="180"/>
      <c r="ADN30" s="180"/>
      <c r="ADO30" s="180"/>
      <c r="ADP30" s="180"/>
      <c r="ADQ30" s="180"/>
      <c r="ADR30" s="180"/>
      <c r="ADS30" s="180"/>
      <c r="ADT30" s="180"/>
      <c r="ADU30" s="180"/>
      <c r="ADV30" s="180"/>
      <c r="ADW30" s="180"/>
      <c r="ADX30" s="180"/>
      <c r="ADY30" s="180"/>
      <c r="ADZ30" s="180"/>
      <c r="AEA30" s="180"/>
      <c r="AEB30" s="180"/>
      <c r="AEC30" s="180"/>
      <c r="AED30" s="180"/>
      <c r="AEE30" s="180"/>
      <c r="AEF30" s="180"/>
      <c r="AEG30" s="180"/>
      <c r="ALZ30" s="181"/>
      <c r="AMA30" s="181"/>
      <c r="AMB30" s="181"/>
      <c r="AMC30" s="181"/>
      <c r="AMD30" s="181"/>
      <c r="AME30" s="181"/>
      <c r="AMF30" s="181"/>
      <c r="AMG30" s="181"/>
      <c r="AMH30" s="181"/>
      <c r="AMI30" s="181"/>
      <c r="AMJ30" s="181"/>
      <c r="AMK30" s="181"/>
      <c r="AML30" s="181"/>
      <c r="AMM30" s="181"/>
      <c r="AMN30" s="181"/>
      <c r="AMO30" s="181"/>
      <c r="AMP30" s="181"/>
      <c r="AMQ30" s="181"/>
      <c r="AMR30" s="181"/>
      <c r="AMS30" s="181"/>
      <c r="AMT30" s="181"/>
      <c r="AMU30" s="181"/>
      <c r="AMV30" s="181"/>
      <c r="AMW30" s="181"/>
      <c r="AMX30" s="181"/>
      <c r="AMY30" s="181"/>
      <c r="AMZ30" s="181"/>
      <c r="ANA30" s="181"/>
      <c r="ANB30" s="181"/>
      <c r="ANC30" s="181"/>
      <c r="AND30" s="181"/>
      <c r="ANE30" s="181"/>
      <c r="ANF30" s="181"/>
      <c r="ANG30" s="181"/>
      <c r="ANH30" s="181"/>
      <c r="ANI30" s="181"/>
      <c r="ANJ30" s="181"/>
      <c r="ANK30" s="181"/>
      <c r="ANL30" s="181"/>
      <c r="ANM30" s="181"/>
      <c r="ANN30" s="181"/>
      <c r="ANO30" s="181"/>
      <c r="ANP30" s="181"/>
      <c r="ANQ30" s="181"/>
      <c r="ANR30" s="181"/>
      <c r="ANS30" s="181"/>
      <c r="ANT30" s="181"/>
      <c r="ANU30" s="181"/>
      <c r="ANV30" s="181"/>
      <c r="ANW30" s="181"/>
      <c r="ANX30" s="181"/>
      <c r="ANY30" s="181"/>
      <c r="ANZ30" s="181"/>
      <c r="AOA30" s="181"/>
      <c r="AOB30" s="181"/>
      <c r="AOC30" s="181"/>
      <c r="AOD30" s="181"/>
      <c r="AOE30" s="181"/>
      <c r="AOF30" s="181"/>
      <c r="AOG30" s="181"/>
      <c r="AOH30" s="181"/>
      <c r="AOI30" s="181"/>
      <c r="AOJ30" s="181"/>
      <c r="AOK30" s="181"/>
      <c r="AOL30" s="181"/>
      <c r="AOM30" s="181"/>
      <c r="AON30" s="181"/>
      <c r="AOO30" s="181"/>
      <c r="AOP30" s="181"/>
      <c r="AOQ30" s="181"/>
      <c r="AOR30" s="181"/>
      <c r="AOS30" s="181"/>
      <c r="AOT30" s="181"/>
      <c r="AOU30" s="181"/>
      <c r="AOV30" s="181"/>
      <c r="AOW30" s="181"/>
      <c r="AOX30" s="181"/>
      <c r="AOY30" s="181"/>
      <c r="AOZ30" s="181"/>
      <c r="APA30" s="181"/>
      <c r="APB30" s="181"/>
      <c r="APC30" s="181"/>
      <c r="APD30" s="181"/>
      <c r="APE30" s="181"/>
      <c r="APF30" s="181"/>
      <c r="APG30" s="181"/>
      <c r="APH30" s="181"/>
      <c r="API30" s="181"/>
      <c r="APJ30" s="181"/>
      <c r="APK30" s="181"/>
      <c r="APL30" s="181"/>
      <c r="APM30" s="181"/>
      <c r="APN30" s="181"/>
      <c r="APO30" s="181"/>
      <c r="APP30" s="181"/>
      <c r="APQ30" s="181"/>
      <c r="APR30" s="181"/>
      <c r="APS30" s="181"/>
      <c r="APT30" s="181"/>
      <c r="APU30" s="181"/>
      <c r="APV30" s="181"/>
      <c r="APW30" s="181"/>
      <c r="APX30" s="181"/>
      <c r="APY30" s="181"/>
      <c r="APZ30" s="181"/>
      <c r="AQA30" s="181"/>
      <c r="AQB30" s="181"/>
      <c r="AQC30" s="181"/>
      <c r="AQD30" s="181"/>
      <c r="AQE30" s="181"/>
      <c r="AQF30" s="181"/>
      <c r="AQG30" s="181"/>
      <c r="AQH30" s="181"/>
      <c r="AQI30" s="181"/>
      <c r="AQJ30" s="181"/>
      <c r="AQK30" s="181"/>
      <c r="AQL30" s="181"/>
      <c r="AQM30" s="181"/>
      <c r="AQN30" s="181"/>
      <c r="AQO30" s="181"/>
    </row>
    <row r="31" spans="1:1133" ht="15" x14ac:dyDescent="0.25">
      <c r="A31" s="179" t="s">
        <v>347</v>
      </c>
      <c r="B31" s="184">
        <v>7.5</v>
      </c>
      <c r="D31" s="185"/>
      <c r="E31" s="185">
        <v>792</v>
      </c>
      <c r="F31" s="185">
        <v>120</v>
      </c>
      <c r="G31" s="185"/>
      <c r="H31" s="185"/>
      <c r="I31" s="185"/>
      <c r="J31" s="185"/>
      <c r="K31" s="185"/>
      <c r="L31" s="185">
        <v>7999</v>
      </c>
      <c r="M31" s="185"/>
      <c r="ACT31" s="180"/>
      <c r="ACU31" s="180"/>
      <c r="ACV31" s="180"/>
      <c r="ACW31" s="180"/>
      <c r="ACX31" s="180"/>
      <c r="ACY31" s="180"/>
      <c r="ACZ31" s="180"/>
      <c r="ADA31" s="180"/>
      <c r="ADB31" s="180"/>
      <c r="ADC31" s="180"/>
      <c r="ADD31" s="180"/>
      <c r="ADE31" s="180"/>
      <c r="ADF31" s="180"/>
      <c r="ADG31" s="180"/>
      <c r="ADH31" s="180"/>
      <c r="ADI31" s="180"/>
      <c r="ADJ31" s="180"/>
      <c r="ADK31" s="180"/>
      <c r="ADL31" s="180"/>
      <c r="ADM31" s="180"/>
      <c r="ADN31" s="180"/>
      <c r="ADO31" s="180"/>
      <c r="ADP31" s="180"/>
      <c r="ADQ31" s="180"/>
      <c r="ADR31" s="180"/>
      <c r="ADS31" s="180"/>
      <c r="ADT31" s="180"/>
      <c r="ADU31" s="180"/>
      <c r="ADV31" s="180"/>
      <c r="ADW31" s="180"/>
      <c r="ADX31" s="180"/>
      <c r="ADY31" s="180"/>
      <c r="ADZ31" s="180"/>
      <c r="AEA31" s="180"/>
      <c r="AEB31" s="180"/>
      <c r="AEC31" s="180"/>
      <c r="AED31" s="180"/>
      <c r="AEE31" s="180"/>
      <c r="AEF31" s="180"/>
      <c r="AEG31" s="180"/>
      <c r="ALZ31" s="181"/>
      <c r="AMA31" s="181"/>
      <c r="AMB31" s="181"/>
      <c r="AMC31" s="181"/>
      <c r="AMD31" s="181"/>
      <c r="AME31" s="181"/>
      <c r="AMF31" s="181"/>
      <c r="AMG31" s="181"/>
      <c r="AMH31" s="181"/>
      <c r="AMI31" s="181"/>
      <c r="AMJ31" s="181"/>
      <c r="AMK31" s="181"/>
      <c r="AML31" s="181"/>
      <c r="AMM31" s="181"/>
      <c r="AMN31" s="181"/>
      <c r="AMO31" s="181"/>
      <c r="AMP31" s="181"/>
      <c r="AMQ31" s="181"/>
      <c r="AMR31" s="181"/>
      <c r="AMS31" s="181"/>
      <c r="AMT31" s="181"/>
      <c r="AMU31" s="181"/>
      <c r="AMV31" s="181"/>
      <c r="AMW31" s="181"/>
      <c r="AMX31" s="181"/>
      <c r="AMY31" s="181"/>
      <c r="AMZ31" s="181"/>
      <c r="ANA31" s="181"/>
      <c r="ANB31" s="181"/>
      <c r="ANC31" s="181"/>
      <c r="AND31" s="181"/>
      <c r="ANE31" s="181"/>
      <c r="ANF31" s="181"/>
      <c r="ANG31" s="181"/>
      <c r="ANH31" s="181"/>
      <c r="ANI31" s="181"/>
      <c r="ANJ31" s="181"/>
      <c r="ANK31" s="181"/>
      <c r="ANL31" s="181"/>
      <c r="ANM31" s="181"/>
      <c r="ANN31" s="181"/>
      <c r="ANO31" s="181"/>
      <c r="ANP31" s="181"/>
      <c r="ANQ31" s="181"/>
      <c r="ANR31" s="181"/>
      <c r="ANS31" s="181"/>
      <c r="ANT31" s="181"/>
      <c r="ANU31" s="181"/>
      <c r="ANV31" s="181"/>
      <c r="ANW31" s="181"/>
      <c r="ANX31" s="181"/>
      <c r="ANY31" s="181"/>
      <c r="ANZ31" s="181"/>
      <c r="AOA31" s="181"/>
      <c r="AOB31" s="181"/>
      <c r="AOC31" s="181"/>
      <c r="AOD31" s="181"/>
      <c r="AOE31" s="181"/>
      <c r="AOF31" s="181"/>
      <c r="AOG31" s="181"/>
      <c r="AOH31" s="181"/>
      <c r="AOI31" s="181"/>
      <c r="AOJ31" s="181"/>
      <c r="AOK31" s="181"/>
      <c r="AOL31" s="181"/>
      <c r="AOM31" s="181"/>
      <c r="AON31" s="181"/>
      <c r="AOO31" s="181"/>
      <c r="AOP31" s="181"/>
      <c r="AOQ31" s="181"/>
      <c r="AOR31" s="181"/>
      <c r="AOS31" s="181"/>
      <c r="AOT31" s="181"/>
      <c r="AOU31" s="181"/>
      <c r="AOV31" s="181"/>
      <c r="AOW31" s="181"/>
      <c r="AOX31" s="181"/>
      <c r="AOY31" s="181"/>
      <c r="AOZ31" s="181"/>
      <c r="APA31" s="181"/>
      <c r="APB31" s="181"/>
      <c r="APC31" s="181"/>
      <c r="APD31" s="181"/>
      <c r="APE31" s="181"/>
      <c r="APF31" s="181"/>
      <c r="APG31" s="181"/>
      <c r="APH31" s="181"/>
      <c r="API31" s="181"/>
      <c r="APJ31" s="181"/>
      <c r="APK31" s="181"/>
      <c r="APL31" s="181"/>
      <c r="APM31" s="181"/>
      <c r="APN31" s="181"/>
      <c r="APO31" s="181"/>
      <c r="APP31" s="181"/>
      <c r="APQ31" s="181"/>
      <c r="APR31" s="181"/>
      <c r="APS31" s="181"/>
      <c r="APT31" s="181"/>
      <c r="APU31" s="181"/>
      <c r="APV31" s="181"/>
      <c r="APW31" s="181"/>
      <c r="APX31" s="181"/>
      <c r="APY31" s="181"/>
      <c r="APZ31" s="181"/>
      <c r="AQA31" s="181"/>
      <c r="AQB31" s="181"/>
      <c r="AQC31" s="181"/>
      <c r="AQD31" s="181"/>
      <c r="AQE31" s="181"/>
      <c r="AQF31" s="181"/>
      <c r="AQG31" s="181"/>
      <c r="AQH31" s="181"/>
      <c r="AQI31" s="181"/>
      <c r="AQJ31" s="181"/>
      <c r="AQK31" s="181"/>
      <c r="AQL31" s="181"/>
      <c r="AQM31" s="181"/>
      <c r="AQN31" s="181"/>
      <c r="AQO31" s="181"/>
    </row>
    <row r="32" spans="1:1133" ht="15" x14ac:dyDescent="0.25">
      <c r="A32" s="179" t="s">
        <v>335</v>
      </c>
      <c r="B32" s="184">
        <v>5.66</v>
      </c>
      <c r="D32" s="185"/>
      <c r="E32" s="185">
        <v>2783</v>
      </c>
      <c r="F32" s="185">
        <v>526</v>
      </c>
      <c r="G32" s="185">
        <v>30</v>
      </c>
      <c r="H32" s="185"/>
      <c r="I32" s="185"/>
      <c r="J32" s="185"/>
      <c r="K32" s="185">
        <v>1373</v>
      </c>
      <c r="L32" s="185">
        <v>530</v>
      </c>
      <c r="M32" s="185"/>
      <c r="ACT32" s="180"/>
      <c r="ACU32" s="180"/>
      <c r="ACV32" s="180"/>
      <c r="ACW32" s="180"/>
      <c r="ACX32" s="180"/>
      <c r="ACY32" s="180"/>
      <c r="ACZ32" s="180"/>
      <c r="ADA32" s="180"/>
      <c r="ADB32" s="180"/>
      <c r="ADC32" s="180"/>
      <c r="ADD32" s="180"/>
      <c r="ADE32" s="180"/>
      <c r="ADF32" s="180"/>
      <c r="ADG32" s="180"/>
      <c r="ADH32" s="180"/>
      <c r="ADI32" s="180"/>
      <c r="ADJ32" s="180"/>
      <c r="ADK32" s="180"/>
      <c r="ADL32" s="180"/>
      <c r="ADM32" s="180"/>
      <c r="ADN32" s="180"/>
      <c r="ADO32" s="180"/>
      <c r="ADP32" s="180"/>
      <c r="ADQ32" s="180"/>
      <c r="ADR32" s="180"/>
      <c r="ADS32" s="180"/>
      <c r="ADT32" s="180"/>
      <c r="ADU32" s="180"/>
      <c r="ADV32" s="180"/>
      <c r="ADW32" s="180"/>
      <c r="ADX32" s="180"/>
      <c r="ADY32" s="180"/>
      <c r="ADZ32" s="180"/>
      <c r="AEA32" s="180"/>
      <c r="AEB32" s="180"/>
      <c r="AEC32" s="180"/>
      <c r="AED32" s="180"/>
      <c r="AEE32" s="180"/>
      <c r="AEF32" s="180"/>
      <c r="AEG32" s="180"/>
      <c r="ALZ32" s="181"/>
      <c r="AMA32" s="181"/>
      <c r="AMB32" s="181"/>
      <c r="AMC32" s="181"/>
      <c r="AMD32" s="181"/>
      <c r="AME32" s="181"/>
      <c r="AMF32" s="181"/>
      <c r="AMG32" s="181"/>
      <c r="AMH32" s="181"/>
      <c r="AMI32" s="181"/>
      <c r="AMJ32" s="181"/>
      <c r="AMK32" s="181"/>
      <c r="AML32" s="181"/>
      <c r="AMM32" s="181"/>
      <c r="AMN32" s="181"/>
      <c r="AMO32" s="181"/>
      <c r="AMP32" s="181"/>
      <c r="AMQ32" s="181"/>
      <c r="AMR32" s="181"/>
      <c r="AMS32" s="181"/>
      <c r="AMT32" s="181"/>
      <c r="AMU32" s="181"/>
      <c r="AMV32" s="181"/>
      <c r="AMW32" s="181"/>
      <c r="AMX32" s="181"/>
      <c r="AMY32" s="181"/>
      <c r="AMZ32" s="181"/>
      <c r="ANA32" s="181"/>
      <c r="ANB32" s="181"/>
      <c r="ANC32" s="181"/>
      <c r="AND32" s="181"/>
      <c r="ANE32" s="181"/>
      <c r="ANF32" s="181"/>
      <c r="ANG32" s="181"/>
      <c r="ANH32" s="181"/>
      <c r="ANI32" s="181"/>
      <c r="ANJ32" s="181"/>
      <c r="ANK32" s="181"/>
      <c r="ANL32" s="181"/>
      <c r="ANM32" s="181"/>
      <c r="ANN32" s="181"/>
      <c r="ANO32" s="181"/>
      <c r="ANP32" s="181"/>
      <c r="ANQ32" s="181"/>
      <c r="ANR32" s="181"/>
      <c r="ANS32" s="181"/>
      <c r="ANT32" s="181"/>
      <c r="ANU32" s="181"/>
      <c r="ANV32" s="181"/>
      <c r="ANW32" s="181"/>
      <c r="ANX32" s="181"/>
      <c r="ANY32" s="181"/>
      <c r="ANZ32" s="181"/>
      <c r="AOA32" s="181"/>
      <c r="AOB32" s="181"/>
      <c r="AOC32" s="181"/>
      <c r="AOD32" s="181"/>
      <c r="AOE32" s="181"/>
      <c r="AOF32" s="181"/>
      <c r="AOG32" s="181"/>
      <c r="AOH32" s="181"/>
      <c r="AOI32" s="181"/>
      <c r="AOJ32" s="181"/>
      <c r="AOK32" s="181"/>
      <c r="AOL32" s="181"/>
      <c r="AOM32" s="181"/>
      <c r="AON32" s="181"/>
      <c r="AOO32" s="181"/>
      <c r="AOP32" s="181"/>
      <c r="AOQ32" s="181"/>
      <c r="AOR32" s="181"/>
      <c r="AOS32" s="181"/>
      <c r="AOT32" s="181"/>
      <c r="AOU32" s="181"/>
      <c r="AOV32" s="181"/>
      <c r="AOW32" s="181"/>
      <c r="AOX32" s="181"/>
      <c r="AOY32" s="181"/>
      <c r="AOZ32" s="181"/>
      <c r="APA32" s="181"/>
      <c r="APB32" s="181"/>
      <c r="APC32" s="181"/>
      <c r="APD32" s="181"/>
      <c r="APE32" s="181"/>
      <c r="APF32" s="181"/>
      <c r="APG32" s="181"/>
      <c r="APH32" s="181"/>
      <c r="API32" s="181"/>
      <c r="APJ32" s="181"/>
      <c r="APK32" s="181"/>
      <c r="APL32" s="181"/>
      <c r="APM32" s="181"/>
      <c r="APN32" s="181"/>
      <c r="APO32" s="181"/>
      <c r="APP32" s="181"/>
      <c r="APQ32" s="181"/>
      <c r="APR32" s="181"/>
      <c r="APS32" s="181"/>
      <c r="APT32" s="181"/>
      <c r="APU32" s="181"/>
      <c r="APV32" s="181"/>
      <c r="APW32" s="181"/>
      <c r="APX32" s="181"/>
      <c r="APY32" s="181"/>
      <c r="APZ32" s="181"/>
      <c r="AQA32" s="181"/>
      <c r="AQB32" s="181"/>
      <c r="AQC32" s="181"/>
      <c r="AQD32" s="181"/>
      <c r="AQE32" s="181"/>
      <c r="AQF32" s="181"/>
      <c r="AQG32" s="181"/>
      <c r="AQH32" s="181"/>
      <c r="AQI32" s="181"/>
      <c r="AQJ32" s="181"/>
      <c r="AQK32" s="181"/>
      <c r="AQL32" s="181"/>
      <c r="AQM32" s="181"/>
      <c r="AQN32" s="181"/>
      <c r="AQO32" s="181"/>
    </row>
    <row r="36" spans="2:5" x14ac:dyDescent="0.2">
      <c r="B36" t="s">
        <v>350</v>
      </c>
      <c r="C36" t="s">
        <v>19</v>
      </c>
    </row>
    <row r="37" spans="2:5" x14ac:dyDescent="0.2">
      <c r="C37" t="s">
        <v>354</v>
      </c>
      <c r="E37" s="192">
        <v>9055.8755665376302</v>
      </c>
    </row>
    <row r="38" spans="2:5" x14ac:dyDescent="0.2">
      <c r="C38" t="s">
        <v>355</v>
      </c>
      <c r="E38" s="192">
        <v>8352.0110087500907</v>
      </c>
    </row>
    <row r="40" spans="2:5" x14ac:dyDescent="0.2">
      <c r="B40" t="s">
        <v>357</v>
      </c>
      <c r="C40" t="s">
        <v>19</v>
      </c>
    </row>
    <row r="41" spans="2:5" x14ac:dyDescent="0.2">
      <c r="C41" t="s">
        <v>354</v>
      </c>
      <c r="E41" s="192">
        <v>11304.911935745267</v>
      </c>
    </row>
    <row r="42" spans="2:5" x14ac:dyDescent="0.2">
      <c r="C42" t="s">
        <v>355</v>
      </c>
      <c r="E42" s="192">
        <v>9247.7157738095229</v>
      </c>
    </row>
    <row r="44" spans="2:5" x14ac:dyDescent="0.2">
      <c r="B44" t="s">
        <v>358</v>
      </c>
      <c r="C44" t="s">
        <v>19</v>
      </c>
    </row>
    <row r="45" spans="2:5" x14ac:dyDescent="0.2">
      <c r="C45" t="s">
        <v>354</v>
      </c>
      <c r="E45" s="192">
        <v>3991.6760065902322</v>
      </c>
    </row>
    <row r="46" spans="2:5" x14ac:dyDescent="0.2">
      <c r="C46" t="s">
        <v>355</v>
      </c>
      <c r="E46" s="192">
        <v>6924.0976331360953</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758BAA-6425-42F1-8892-E10BDF4AE71A}">
  <dimension ref="A1:AQO57"/>
  <sheetViews>
    <sheetView topLeftCell="A29" zoomScale="120" zoomScaleNormal="120" workbookViewId="0">
      <selection activeCell="O7" sqref="O7"/>
    </sheetView>
  </sheetViews>
  <sheetFormatPr defaultRowHeight="11.25" x14ac:dyDescent="0.2"/>
  <cols>
    <col min="1" max="1" width="49.6640625" bestFit="1" customWidth="1"/>
    <col min="2" max="2" width="12.33203125" bestFit="1" customWidth="1"/>
    <col min="4" max="4" width="14.5" bestFit="1" customWidth="1"/>
    <col min="5" max="5" width="13.1640625" bestFit="1" customWidth="1"/>
    <col min="6" max="6" width="14.83203125" customWidth="1"/>
    <col min="7" max="7" width="13.1640625" bestFit="1" customWidth="1"/>
    <col min="8" max="8" width="12.6640625" bestFit="1" customWidth="1"/>
    <col min="9" max="9" width="12.5" bestFit="1" customWidth="1"/>
    <col min="10" max="10" width="12.6640625" bestFit="1" customWidth="1"/>
    <col min="11" max="12" width="14.5" bestFit="1" customWidth="1"/>
    <col min="13" max="13" width="14" bestFit="1" customWidth="1"/>
    <col min="14" max="14" width="14.33203125" customWidth="1"/>
    <col min="15" max="17" width="12.5" bestFit="1" customWidth="1"/>
  </cols>
  <sheetData>
    <row r="1" spans="1:1133" x14ac:dyDescent="0.2">
      <c r="D1" s="190"/>
      <c r="E1" s="190"/>
      <c r="F1" s="190"/>
      <c r="G1" s="190"/>
      <c r="H1" s="190"/>
      <c r="I1" s="190"/>
      <c r="J1" s="190"/>
      <c r="K1" s="190"/>
      <c r="L1" s="190"/>
      <c r="M1" s="190"/>
    </row>
    <row r="2" spans="1:1133" x14ac:dyDescent="0.2">
      <c r="A2" t="s">
        <v>348</v>
      </c>
      <c r="B2" s="22">
        <f>SUM(B7:B42)</f>
        <v>203.87792403846154</v>
      </c>
      <c r="D2" s="190">
        <f t="shared" ref="D2:M2" si="0">SUM(D7:D42)</f>
        <v>711605.91</v>
      </c>
      <c r="E2" s="190">
        <f t="shared" si="0"/>
        <v>241285.84</v>
      </c>
      <c r="F2" s="190">
        <f t="shared" si="0"/>
        <v>102039.36000000002</v>
      </c>
      <c r="G2" s="190">
        <f t="shared" si="0"/>
        <v>55299.600000000006</v>
      </c>
      <c r="H2" s="190">
        <f t="shared" si="0"/>
        <v>24910</v>
      </c>
      <c r="I2" s="190">
        <f t="shared" si="0"/>
        <v>1038</v>
      </c>
      <c r="J2" s="190">
        <f t="shared" si="0"/>
        <v>1085</v>
      </c>
      <c r="K2" s="190">
        <f t="shared" si="0"/>
        <v>388484.52</v>
      </c>
      <c r="L2" s="190">
        <f t="shared" si="0"/>
        <v>622401.78</v>
      </c>
      <c r="M2" s="190">
        <f t="shared" si="0"/>
        <v>55520</v>
      </c>
    </row>
    <row r="3" spans="1:1133" x14ac:dyDescent="0.2">
      <c r="C3" t="s">
        <v>349</v>
      </c>
      <c r="D3" s="191">
        <f t="shared" ref="D3:M3" si="1">D2/$B$2</f>
        <v>3490.352932305489</v>
      </c>
      <c r="E3" s="191">
        <f t="shared" si="1"/>
        <v>1183.4819347801554</v>
      </c>
      <c r="F3" s="191">
        <f t="shared" si="1"/>
        <v>500.49244164733744</v>
      </c>
      <c r="G3" s="191">
        <f t="shared" si="1"/>
        <v>271.23878301589798</v>
      </c>
      <c r="H3" s="191">
        <f t="shared" si="1"/>
        <v>122.1809576366921</v>
      </c>
      <c r="I3" s="191">
        <f t="shared" si="1"/>
        <v>5.0912819761897392</v>
      </c>
      <c r="J3" s="191">
        <f t="shared" si="1"/>
        <v>5.3218120849382151</v>
      </c>
      <c r="K3" s="191">
        <f t="shared" si="1"/>
        <v>1905.4761413340293</v>
      </c>
      <c r="L3" s="191">
        <f t="shared" si="1"/>
        <v>3052.8159580562728</v>
      </c>
      <c r="M3" s="191">
        <f t="shared" si="1"/>
        <v>272.31982207905043</v>
      </c>
      <c r="N3" s="191">
        <f>SUM(D3:M3)</f>
        <v>10808.772064916053</v>
      </c>
    </row>
    <row r="4" spans="1:1133" ht="15" x14ac:dyDescent="0.25">
      <c r="D4" s="246" t="s">
        <v>287</v>
      </c>
      <c r="E4" s="246" t="s">
        <v>291</v>
      </c>
      <c r="F4" s="246" t="s">
        <v>292</v>
      </c>
      <c r="G4" s="246" t="s">
        <v>293</v>
      </c>
      <c r="H4" s="246" t="s">
        <v>294</v>
      </c>
      <c r="I4" s="246" t="s">
        <v>295</v>
      </c>
      <c r="J4" s="246" t="s">
        <v>297</v>
      </c>
      <c r="K4" s="246" t="s">
        <v>298</v>
      </c>
      <c r="L4" s="246" t="s">
        <v>302</v>
      </c>
      <c r="M4" s="246" t="s">
        <v>304</v>
      </c>
      <c r="ACT4" s="180"/>
      <c r="ACU4" s="180"/>
      <c r="ACV4" s="180"/>
      <c r="ACW4" s="180"/>
      <c r="ACX4" s="180"/>
      <c r="ACY4" s="180"/>
      <c r="ACZ4" s="180"/>
      <c r="ADA4" s="180"/>
      <c r="ADB4" s="180"/>
      <c r="ADC4" s="180"/>
      <c r="ADD4" s="180"/>
      <c r="ADE4" s="180"/>
      <c r="ADF4" s="180"/>
      <c r="ADG4" s="180"/>
      <c r="ADH4" s="180"/>
      <c r="ADI4" s="180"/>
      <c r="ADJ4" s="180"/>
      <c r="ADK4" s="180"/>
      <c r="ADL4" s="180"/>
      <c r="ADM4" s="180"/>
      <c r="ADN4" s="180"/>
      <c r="ADO4" s="180"/>
      <c r="ADP4" s="180"/>
      <c r="ADQ4" s="180"/>
      <c r="ADR4" s="180"/>
      <c r="ADS4" s="180"/>
      <c r="ADT4" s="180"/>
      <c r="ADU4" s="180"/>
      <c r="ADV4" s="180"/>
      <c r="ADW4" s="180"/>
      <c r="ADX4" s="180"/>
      <c r="ADY4" s="180"/>
      <c r="ADZ4" s="180"/>
      <c r="AEA4" s="180"/>
      <c r="AEB4" s="180"/>
      <c r="AEC4" s="180"/>
      <c r="AED4" s="180"/>
      <c r="AEE4" s="180"/>
      <c r="AEF4" s="180"/>
      <c r="AEG4" s="180"/>
      <c r="ALZ4" s="181"/>
      <c r="AMA4" s="181"/>
      <c r="AMB4" s="181"/>
      <c r="AMC4" s="181"/>
      <c r="AMD4" s="181"/>
      <c r="AME4" s="181"/>
      <c r="AMF4" s="181"/>
      <c r="AMG4" s="181"/>
      <c r="AMH4" s="181"/>
      <c r="AMI4" s="181"/>
      <c r="AMJ4" s="181"/>
      <c r="AMK4" s="181"/>
      <c r="AML4" s="181"/>
      <c r="AMM4" s="181"/>
      <c r="AMN4" s="181"/>
      <c r="AMO4" s="181"/>
      <c r="AMP4" s="181"/>
      <c r="AMQ4" s="181"/>
      <c r="AMR4" s="181"/>
      <c r="AMS4" s="181"/>
      <c r="AMT4" s="181"/>
      <c r="AMU4" s="181"/>
      <c r="AMV4" s="181"/>
      <c r="AMW4" s="181"/>
      <c r="AMX4" s="181"/>
      <c r="AMY4" s="181"/>
      <c r="AMZ4" s="181"/>
      <c r="ANA4" s="181"/>
      <c r="ANB4" s="181"/>
      <c r="ANC4" s="181"/>
      <c r="AND4" s="181"/>
      <c r="ANE4" s="181"/>
      <c r="ANF4" s="181"/>
      <c r="ANG4" s="181"/>
      <c r="ANH4" s="181"/>
      <c r="ANI4" s="181"/>
      <c r="ANJ4" s="181"/>
      <c r="ANK4" s="181"/>
      <c r="ANL4" s="181"/>
      <c r="ANM4" s="181"/>
      <c r="ANN4" s="181"/>
      <c r="ANO4" s="181"/>
      <c r="ANP4" s="181"/>
      <c r="ANQ4" s="181"/>
      <c r="ANR4" s="181"/>
      <c r="ANS4" s="181"/>
      <c r="ANT4" s="181"/>
      <c r="ANU4" s="181"/>
      <c r="ANV4" s="181"/>
      <c r="ANW4" s="181"/>
      <c r="ANX4" s="181"/>
      <c r="ANY4" s="181"/>
      <c r="ANZ4" s="181"/>
      <c r="AOA4" s="181"/>
      <c r="AOB4" s="181"/>
      <c r="AOC4" s="181"/>
      <c r="AOD4" s="181"/>
      <c r="AOE4" s="181"/>
      <c r="AOF4" s="181"/>
      <c r="AOG4" s="181"/>
      <c r="AOH4" s="181"/>
      <c r="AOI4" s="181"/>
      <c r="AOJ4" s="181"/>
      <c r="AOK4" s="181"/>
      <c r="AOL4" s="181"/>
      <c r="AOM4" s="181"/>
      <c r="AON4" s="181"/>
      <c r="AOO4" s="181"/>
      <c r="AOP4" s="181"/>
      <c r="AOQ4" s="181"/>
      <c r="AOR4" s="181"/>
      <c r="AOS4" s="181"/>
      <c r="AOT4" s="181"/>
      <c r="AOU4" s="181"/>
      <c r="AOV4" s="181"/>
      <c r="AOW4" s="181"/>
      <c r="AOX4" s="181"/>
      <c r="AOY4" s="181"/>
      <c r="AOZ4" s="181"/>
      <c r="APA4" s="181"/>
      <c r="APB4" s="181"/>
      <c r="APC4" s="181"/>
      <c r="APD4" s="181"/>
      <c r="APE4" s="181"/>
      <c r="APF4" s="181"/>
      <c r="APG4" s="181"/>
      <c r="APH4" s="181"/>
      <c r="API4" s="181"/>
      <c r="APJ4" s="181"/>
      <c r="APK4" s="181"/>
      <c r="APL4" s="181"/>
      <c r="APM4" s="181"/>
      <c r="APN4" s="181"/>
      <c r="APO4" s="181"/>
      <c r="APP4" s="181"/>
      <c r="APQ4" s="181"/>
      <c r="APR4" s="181"/>
      <c r="APS4" s="181"/>
      <c r="APT4" s="181"/>
      <c r="APU4" s="181"/>
      <c r="APV4" s="181"/>
      <c r="APW4" s="181"/>
      <c r="APX4" s="181"/>
      <c r="APY4" s="181"/>
      <c r="APZ4" s="181"/>
      <c r="AQA4" s="181"/>
      <c r="AQB4" s="181"/>
      <c r="AQC4" s="181"/>
      <c r="AQD4" s="181"/>
      <c r="AQE4" s="181"/>
      <c r="AQF4" s="181"/>
      <c r="AQG4" s="181"/>
      <c r="AQH4" s="181"/>
      <c r="AQI4" s="181"/>
      <c r="AQJ4" s="181"/>
      <c r="AQK4" s="181"/>
      <c r="AQL4" s="181"/>
      <c r="AQM4" s="181"/>
      <c r="AQN4" s="181"/>
      <c r="AQO4" s="181"/>
    </row>
    <row r="5" spans="1:1133" ht="46.5" thickBot="1" x14ac:dyDescent="0.3">
      <c r="A5" s="182"/>
      <c r="B5" s="183"/>
      <c r="D5" s="377" t="s">
        <v>307</v>
      </c>
      <c r="E5" s="377" t="s">
        <v>311</v>
      </c>
      <c r="F5" s="377" t="s">
        <v>312</v>
      </c>
      <c r="G5" s="378" t="s">
        <v>313</v>
      </c>
      <c r="H5" s="377" t="s">
        <v>314</v>
      </c>
      <c r="I5" s="377" t="s">
        <v>315</v>
      </c>
      <c r="J5" s="378" t="s">
        <v>317</v>
      </c>
      <c r="K5" s="378" t="s">
        <v>318</v>
      </c>
      <c r="L5" s="378" t="s">
        <v>322</v>
      </c>
      <c r="M5" s="377" t="s">
        <v>324</v>
      </c>
      <c r="ACT5" s="180"/>
      <c r="ACU5" s="180"/>
      <c r="ACV5" s="180"/>
      <c r="ACW5" s="180"/>
      <c r="ACX5" s="180"/>
      <c r="ACY5" s="180"/>
      <c r="ACZ5" s="180"/>
      <c r="ADA5" s="180"/>
      <c r="ADB5" s="180"/>
      <c r="ADC5" s="180"/>
      <c r="ADD5" s="180"/>
      <c r="ADE5" s="180"/>
      <c r="ADF5" s="180"/>
      <c r="ADG5" s="180"/>
      <c r="ADH5" s="180"/>
      <c r="ADI5" s="180"/>
      <c r="ADJ5" s="180"/>
      <c r="ADK5" s="180"/>
      <c r="ADL5" s="180"/>
      <c r="ADM5" s="180"/>
      <c r="ADN5" s="180"/>
      <c r="ADO5" s="180"/>
      <c r="ADP5" s="180"/>
      <c r="ADQ5" s="180"/>
      <c r="ADR5" s="180"/>
      <c r="ADS5" s="180"/>
      <c r="ADT5" s="180"/>
      <c r="ADU5" s="180"/>
      <c r="ADV5" s="180"/>
      <c r="ADW5" s="180"/>
      <c r="ADX5" s="180"/>
      <c r="ADY5" s="180"/>
      <c r="ADZ5" s="180"/>
      <c r="AEA5" s="180"/>
      <c r="AEB5" s="180"/>
      <c r="AEC5" s="180"/>
      <c r="AED5" s="180"/>
      <c r="AEE5" s="180"/>
      <c r="AEF5" s="180"/>
      <c r="AEG5" s="180"/>
      <c r="ALZ5" s="181"/>
      <c r="AMA5" s="181"/>
      <c r="AMB5" s="181"/>
      <c r="AMC5" s="181"/>
      <c r="AMD5" s="181"/>
      <c r="AME5" s="181"/>
      <c r="AMF5" s="181"/>
      <c r="AMG5" s="181"/>
      <c r="AMH5" s="181"/>
      <c r="AMI5" s="181"/>
      <c r="AMJ5" s="181"/>
      <c r="AMK5" s="181"/>
      <c r="AML5" s="181"/>
      <c r="AMM5" s="181"/>
      <c r="AMN5" s="181"/>
      <c r="AMO5" s="181"/>
      <c r="AMP5" s="181"/>
      <c r="AMQ5" s="181"/>
      <c r="AMR5" s="181"/>
      <c r="AMS5" s="181"/>
      <c r="AMT5" s="181"/>
      <c r="AMU5" s="181"/>
      <c r="AMV5" s="181"/>
      <c r="AMW5" s="181"/>
      <c r="AMX5" s="181"/>
      <c r="AMY5" s="181"/>
      <c r="AMZ5" s="181"/>
      <c r="ANA5" s="181"/>
      <c r="ANB5" s="181"/>
      <c r="ANC5" s="181"/>
      <c r="AND5" s="181"/>
      <c r="ANE5" s="181"/>
      <c r="ANF5" s="181"/>
      <c r="ANG5" s="181"/>
      <c r="ANH5" s="181"/>
      <c r="ANI5" s="181"/>
      <c r="ANJ5" s="181"/>
      <c r="ANK5" s="181"/>
      <c r="ANL5" s="181"/>
      <c r="ANM5" s="181"/>
      <c r="ANN5" s="181"/>
      <c r="ANO5" s="181"/>
      <c r="ANP5" s="181"/>
      <c r="ANQ5" s="181"/>
      <c r="ANR5" s="181"/>
      <c r="ANS5" s="181"/>
      <c r="ANT5" s="181"/>
      <c r="ANU5" s="181"/>
      <c r="ANV5" s="181"/>
      <c r="ANW5" s="181"/>
      <c r="ANX5" s="181"/>
      <c r="ANY5" s="181"/>
      <c r="ANZ5" s="181"/>
      <c r="AOA5" s="181"/>
      <c r="AOB5" s="181"/>
      <c r="AOC5" s="181"/>
      <c r="AOD5" s="181"/>
      <c r="AOE5" s="181"/>
      <c r="AOF5" s="181"/>
      <c r="AOG5" s="181"/>
      <c r="AOH5" s="181"/>
      <c r="AOI5" s="181"/>
      <c r="AOJ5" s="181"/>
      <c r="AOK5" s="181"/>
      <c r="AOL5" s="181"/>
      <c r="AOM5" s="181"/>
      <c r="AON5" s="181"/>
      <c r="AOO5" s="181"/>
      <c r="AOP5" s="181"/>
      <c r="AOQ5" s="181"/>
      <c r="AOR5" s="181"/>
      <c r="AOS5" s="181"/>
      <c r="AOT5" s="181"/>
      <c r="AOU5" s="181"/>
      <c r="AOV5" s="181"/>
      <c r="AOW5" s="181"/>
      <c r="AOX5" s="181"/>
      <c r="AOY5" s="181"/>
      <c r="AOZ5" s="181"/>
      <c r="APA5" s="181"/>
      <c r="APB5" s="181"/>
      <c r="APC5" s="181"/>
      <c r="APD5" s="181"/>
      <c r="APE5" s="181"/>
      <c r="APF5" s="181"/>
      <c r="APG5" s="181"/>
      <c r="APH5" s="181"/>
      <c r="API5" s="181"/>
      <c r="APJ5" s="181"/>
      <c r="APK5" s="181"/>
      <c r="APL5" s="181"/>
      <c r="APM5" s="181"/>
      <c r="APN5" s="181"/>
      <c r="APO5" s="181"/>
      <c r="APP5" s="181"/>
      <c r="APQ5" s="181"/>
      <c r="APR5" s="181"/>
      <c r="APS5" s="181"/>
      <c r="APT5" s="181"/>
      <c r="APU5" s="181"/>
      <c r="APV5" s="181"/>
      <c r="APW5" s="181"/>
      <c r="APX5" s="181"/>
      <c r="APY5" s="181"/>
      <c r="APZ5" s="181"/>
      <c r="AQA5" s="181"/>
      <c r="AQB5" s="181"/>
      <c r="AQC5" s="181"/>
      <c r="AQD5" s="181"/>
      <c r="AQE5" s="181"/>
      <c r="AQF5" s="181"/>
      <c r="AQG5" s="181"/>
      <c r="AQH5" s="181"/>
      <c r="AQI5" s="181"/>
      <c r="AQJ5" s="181"/>
      <c r="AQK5" s="181"/>
      <c r="AQL5" s="181"/>
      <c r="AQM5" s="181"/>
      <c r="AQN5" s="181"/>
      <c r="AQO5" s="181"/>
    </row>
    <row r="6" spans="1:1133" ht="15.75" thickBot="1" x14ac:dyDescent="0.3">
      <c r="A6" s="408" t="s">
        <v>326</v>
      </c>
      <c r="B6" s="409" t="s">
        <v>327</v>
      </c>
      <c r="C6" s="409"/>
      <c r="D6" s="409" t="s">
        <v>328</v>
      </c>
      <c r="E6" s="409" t="s">
        <v>328</v>
      </c>
      <c r="F6" s="409" t="s">
        <v>328</v>
      </c>
      <c r="G6" s="409" t="s">
        <v>328</v>
      </c>
      <c r="H6" s="409" t="s">
        <v>328</v>
      </c>
      <c r="I6" s="409" t="s">
        <v>328</v>
      </c>
      <c r="J6" s="409" t="s">
        <v>328</v>
      </c>
      <c r="K6" s="409" t="s">
        <v>328</v>
      </c>
      <c r="L6" s="409" t="s">
        <v>328</v>
      </c>
      <c r="M6" s="410" t="s">
        <v>328</v>
      </c>
      <c r="ACT6" s="180"/>
      <c r="ACU6" s="180"/>
      <c r="ACV6" s="180"/>
      <c r="ACW6" s="180"/>
      <c r="ACX6" s="180"/>
      <c r="ACY6" s="180"/>
      <c r="ACZ6" s="180"/>
      <c r="ADA6" s="180"/>
      <c r="ADB6" s="180"/>
      <c r="ADC6" s="180"/>
      <c r="ADD6" s="180"/>
      <c r="ADE6" s="180"/>
      <c r="ADF6" s="180"/>
      <c r="ADG6" s="180"/>
      <c r="ADH6" s="180"/>
      <c r="ADI6" s="180"/>
      <c r="ADJ6" s="180"/>
      <c r="ADK6" s="180"/>
      <c r="ADL6" s="180"/>
      <c r="ADM6" s="180"/>
      <c r="ADN6" s="180"/>
      <c r="ADO6" s="180"/>
      <c r="ADP6" s="180"/>
      <c r="ADQ6" s="180"/>
      <c r="ADR6" s="180"/>
      <c r="ADS6" s="180"/>
      <c r="ADT6" s="180"/>
      <c r="ADU6" s="180"/>
      <c r="ADV6" s="180"/>
      <c r="ADW6" s="180"/>
      <c r="ADX6" s="180"/>
      <c r="ADY6" s="180"/>
      <c r="ADZ6" s="180"/>
      <c r="AEA6" s="180"/>
      <c r="AEB6" s="180"/>
      <c r="AEC6" s="180"/>
      <c r="AED6" s="180"/>
      <c r="AEE6" s="180"/>
      <c r="AEF6" s="180"/>
      <c r="AEG6" s="180"/>
      <c r="ALZ6" s="181"/>
      <c r="AMA6" s="181"/>
      <c r="AMB6" s="181"/>
      <c r="AMC6" s="181"/>
      <c r="AMD6" s="181"/>
      <c r="AME6" s="181"/>
      <c r="AMF6" s="181"/>
      <c r="AMG6" s="181"/>
      <c r="AMH6" s="181"/>
      <c r="AMI6" s="181"/>
      <c r="AMJ6" s="181"/>
      <c r="AMK6" s="181"/>
      <c r="AML6" s="181"/>
      <c r="AMM6" s="181"/>
      <c r="AMN6" s="181"/>
      <c r="AMO6" s="181"/>
      <c r="AMP6" s="181"/>
      <c r="AMQ6" s="181"/>
      <c r="AMR6" s="181"/>
      <c r="AMS6" s="181"/>
      <c r="AMT6" s="181"/>
      <c r="AMU6" s="181"/>
      <c r="AMV6" s="181"/>
      <c r="AMW6" s="181"/>
      <c r="AMX6" s="181"/>
      <c r="AMY6" s="181"/>
      <c r="AMZ6" s="181"/>
      <c r="ANA6" s="181"/>
      <c r="ANB6" s="181"/>
      <c r="ANC6" s="181"/>
      <c r="AND6" s="181"/>
      <c r="ANE6" s="181"/>
      <c r="ANF6" s="181"/>
      <c r="ANG6" s="181"/>
      <c r="ANH6" s="181"/>
      <c r="ANI6" s="181"/>
      <c r="ANJ6" s="181"/>
      <c r="ANK6" s="181"/>
      <c r="ANL6" s="181"/>
      <c r="ANM6" s="181"/>
      <c r="ANN6" s="181"/>
      <c r="ANO6" s="181"/>
      <c r="ANP6" s="181"/>
      <c r="ANQ6" s="181"/>
      <c r="ANR6" s="181"/>
      <c r="ANS6" s="181"/>
      <c r="ANT6" s="181"/>
      <c r="ANU6" s="181"/>
      <c r="ANV6" s="181"/>
      <c r="ANW6" s="181"/>
      <c r="ANX6" s="181"/>
      <c r="ANY6" s="181"/>
      <c r="ANZ6" s="181"/>
      <c r="AOA6" s="181"/>
      <c r="AOB6" s="181"/>
      <c r="AOC6" s="181"/>
      <c r="AOD6" s="181"/>
      <c r="AOE6" s="181"/>
      <c r="AOF6" s="181"/>
      <c r="AOG6" s="181"/>
      <c r="AOH6" s="181"/>
      <c r="AOI6" s="181"/>
      <c r="AOJ6" s="181"/>
      <c r="AOK6" s="181"/>
      <c r="AOL6" s="181"/>
      <c r="AOM6" s="181"/>
      <c r="AON6" s="181"/>
      <c r="AOO6" s="181"/>
      <c r="AOP6" s="181"/>
      <c r="AOQ6" s="181"/>
      <c r="AOR6" s="181"/>
      <c r="AOS6" s="181"/>
      <c r="AOT6" s="181"/>
      <c r="AOU6" s="181"/>
      <c r="AOV6" s="181"/>
      <c r="AOW6" s="181"/>
      <c r="AOX6" s="181"/>
      <c r="AOY6" s="181"/>
      <c r="AOZ6" s="181"/>
      <c r="APA6" s="181"/>
      <c r="APB6" s="181"/>
      <c r="APC6" s="181"/>
      <c r="APD6" s="181"/>
      <c r="APE6" s="181"/>
      <c r="APF6" s="181"/>
      <c r="APG6" s="181"/>
      <c r="APH6" s="181"/>
      <c r="API6" s="181"/>
      <c r="APJ6" s="181"/>
      <c r="APK6" s="181"/>
      <c r="APL6" s="181"/>
      <c r="APM6" s="181"/>
      <c r="APN6" s="181"/>
      <c r="APO6" s="181"/>
      <c r="APP6" s="181"/>
      <c r="APQ6" s="181"/>
      <c r="APR6" s="181"/>
      <c r="APS6" s="181"/>
      <c r="APT6" s="181"/>
      <c r="APU6" s="181"/>
      <c r="APV6" s="181"/>
      <c r="APW6" s="181"/>
      <c r="APX6" s="181"/>
      <c r="APY6" s="181"/>
      <c r="APZ6" s="181"/>
      <c r="AQA6" s="181"/>
      <c r="AQB6" s="181"/>
      <c r="AQC6" s="181"/>
      <c r="AQD6" s="181"/>
      <c r="AQE6" s="181"/>
      <c r="AQF6" s="181"/>
      <c r="AQG6" s="181"/>
      <c r="AQH6" s="181"/>
      <c r="AQI6" s="181"/>
      <c r="AQJ6" s="181"/>
      <c r="AQK6" s="181"/>
      <c r="AQL6" s="181"/>
      <c r="AQM6" s="181"/>
      <c r="AQN6" s="181"/>
      <c r="AQO6" s="181"/>
    </row>
    <row r="7" spans="1:1133" ht="15" x14ac:dyDescent="0.25">
      <c r="A7" s="415" t="s">
        <v>329</v>
      </c>
      <c r="B7" s="415">
        <v>1.05</v>
      </c>
      <c r="C7" s="416"/>
      <c r="D7" s="417"/>
      <c r="E7" s="417"/>
      <c r="F7" s="417"/>
      <c r="G7" s="417"/>
      <c r="H7" s="417"/>
      <c r="I7" s="417"/>
      <c r="J7" s="417"/>
      <c r="K7" s="417"/>
      <c r="L7" s="417"/>
      <c r="M7" s="418">
        <f>'FY23 UFR BTL Data 4629'!AN12</f>
        <v>649</v>
      </c>
      <c r="O7" s="191"/>
      <c r="ACT7" s="180"/>
      <c r="ACU7" s="180"/>
      <c r="ACV7" s="180"/>
      <c r="ACW7" s="180"/>
      <c r="ACX7" s="180"/>
      <c r="ACY7" s="180"/>
      <c r="ACZ7" s="180"/>
      <c r="ADA7" s="180"/>
      <c r="ADB7" s="180"/>
      <c r="ADC7" s="180"/>
      <c r="ADD7" s="180"/>
      <c r="ADE7" s="180"/>
      <c r="ADF7" s="180"/>
      <c r="ADG7" s="180"/>
      <c r="ADH7" s="180"/>
      <c r="ADI7" s="180"/>
      <c r="ADJ7" s="180"/>
      <c r="ADK7" s="180"/>
      <c r="ADL7" s="180"/>
      <c r="ADM7" s="180"/>
      <c r="ADN7" s="180"/>
      <c r="ADO7" s="180"/>
      <c r="ADP7" s="180"/>
      <c r="ADQ7" s="180"/>
      <c r="ADR7" s="180"/>
      <c r="ADS7" s="180"/>
      <c r="ADT7" s="180"/>
      <c r="ADU7" s="180"/>
      <c r="ADV7" s="180"/>
      <c r="ADW7" s="180"/>
      <c r="ADX7" s="180"/>
      <c r="ADY7" s="180"/>
      <c r="ADZ7" s="180"/>
      <c r="AEA7" s="180"/>
      <c r="AEB7" s="180"/>
      <c r="AEC7" s="180"/>
      <c r="AED7" s="180"/>
      <c r="AEE7" s="180"/>
      <c r="AEF7" s="180"/>
      <c r="AEG7" s="180"/>
      <c r="ALZ7" s="181"/>
      <c r="AMA7" s="181"/>
      <c r="AMB7" s="181"/>
      <c r="AMC7" s="181"/>
      <c r="AMD7" s="181"/>
      <c r="AME7" s="181"/>
      <c r="AMF7" s="181"/>
      <c r="AMG7" s="181"/>
      <c r="AMH7" s="181"/>
      <c r="AMI7" s="181"/>
      <c r="AMJ7" s="181"/>
      <c r="AMK7" s="181"/>
      <c r="AML7" s="181"/>
      <c r="AMM7" s="181"/>
      <c r="AMN7" s="181"/>
      <c r="AMO7" s="181"/>
      <c r="AMP7" s="181"/>
      <c r="AMQ7" s="181"/>
      <c r="AMR7" s="181"/>
      <c r="AMS7" s="181"/>
      <c r="AMT7" s="181"/>
      <c r="AMU7" s="181"/>
      <c r="AMV7" s="181"/>
      <c r="AMW7" s="181"/>
      <c r="AMX7" s="181"/>
      <c r="AMY7" s="181"/>
      <c r="AMZ7" s="181"/>
      <c r="ANA7" s="181"/>
      <c r="ANB7" s="181"/>
      <c r="ANC7" s="181"/>
      <c r="AND7" s="181"/>
      <c r="ANE7" s="181"/>
      <c r="ANF7" s="181"/>
      <c r="ANG7" s="181"/>
      <c r="ANH7" s="181"/>
      <c r="ANI7" s="181"/>
      <c r="ANJ7" s="181"/>
      <c r="ANK7" s="181"/>
      <c r="ANL7" s="181"/>
      <c r="ANM7" s="181"/>
      <c r="ANN7" s="181"/>
      <c r="ANO7" s="181"/>
      <c r="ANP7" s="181"/>
      <c r="ANQ7" s="181"/>
      <c r="ANR7" s="181"/>
      <c r="ANS7" s="181"/>
      <c r="ANT7" s="181"/>
      <c r="ANU7" s="181"/>
      <c r="ANV7" s="181"/>
      <c r="ANW7" s="181"/>
      <c r="ANX7" s="181"/>
      <c r="ANY7" s="181"/>
      <c r="ANZ7" s="181"/>
      <c r="AOA7" s="181"/>
      <c r="AOB7" s="181"/>
      <c r="AOC7" s="181"/>
      <c r="AOD7" s="181"/>
      <c r="AOE7" s="181"/>
      <c r="AOF7" s="181"/>
      <c r="AOG7" s="181"/>
      <c r="AOH7" s="181"/>
      <c r="AOI7" s="181"/>
      <c r="AOJ7" s="181"/>
      <c r="AOK7" s="181"/>
      <c r="AOL7" s="181"/>
      <c r="AOM7" s="181"/>
      <c r="AON7" s="181"/>
      <c r="AOO7" s="181"/>
      <c r="AOP7" s="181"/>
      <c r="AOQ7" s="181"/>
      <c r="AOR7" s="181"/>
      <c r="AOS7" s="181"/>
      <c r="AOT7" s="181"/>
      <c r="AOU7" s="181"/>
      <c r="AOV7" s="181"/>
      <c r="AOW7" s="181"/>
      <c r="AOX7" s="181"/>
      <c r="AOY7" s="181"/>
      <c r="AOZ7" s="181"/>
      <c r="APA7" s="181"/>
      <c r="APB7" s="181"/>
      <c r="APC7" s="181"/>
      <c r="APD7" s="181"/>
      <c r="APE7" s="181"/>
      <c r="APF7" s="181"/>
      <c r="APG7" s="181"/>
      <c r="APH7" s="181"/>
      <c r="API7" s="181"/>
      <c r="APJ7" s="181"/>
      <c r="APK7" s="181"/>
      <c r="APL7" s="181"/>
      <c r="APM7" s="181"/>
      <c r="APN7" s="181"/>
      <c r="APO7" s="181"/>
      <c r="APP7" s="181"/>
      <c r="APQ7" s="181"/>
      <c r="APR7" s="181"/>
      <c r="APS7" s="181"/>
      <c r="APT7" s="181"/>
      <c r="APU7" s="181"/>
      <c r="APV7" s="181"/>
      <c r="APW7" s="181"/>
      <c r="APX7" s="181"/>
      <c r="APY7" s="181"/>
      <c r="APZ7" s="181"/>
      <c r="AQA7" s="181"/>
      <c r="AQB7" s="181"/>
      <c r="AQC7" s="181"/>
      <c r="AQD7" s="181"/>
      <c r="AQE7" s="181"/>
      <c r="AQF7" s="181"/>
      <c r="AQG7" s="181"/>
      <c r="AQH7" s="181"/>
      <c r="AQI7" s="181"/>
      <c r="AQJ7" s="181"/>
      <c r="AQK7" s="181"/>
      <c r="AQL7" s="181"/>
      <c r="AQM7" s="181"/>
      <c r="AQN7" s="181"/>
      <c r="AQO7" s="181"/>
    </row>
    <row r="8" spans="1:1133" ht="15" x14ac:dyDescent="0.25">
      <c r="A8" s="419" t="s">
        <v>482</v>
      </c>
      <c r="B8" s="419">
        <v>1.93</v>
      </c>
      <c r="C8" s="420"/>
      <c r="D8" s="421">
        <f>'FY23 UFR BTL Data 4629'!F13</f>
        <v>65505</v>
      </c>
      <c r="E8" s="421">
        <f>'FY23 UFR BTL Data 4629'!N13</f>
        <v>107</v>
      </c>
      <c r="F8" s="422"/>
      <c r="G8" s="422"/>
      <c r="H8" s="421">
        <f>'FY23 UFR BTL Data 4629'!T13</f>
        <v>92</v>
      </c>
      <c r="I8" s="422"/>
      <c r="J8" s="422"/>
      <c r="K8" s="422"/>
      <c r="L8" s="421">
        <f>'FY23 UFR BTL Data 4629'!AJ13</f>
        <v>2238</v>
      </c>
      <c r="M8" s="422"/>
      <c r="ACT8" s="180"/>
      <c r="ACU8" s="180"/>
      <c r="ACV8" s="180"/>
      <c r="ACW8" s="180"/>
      <c r="ACX8" s="180"/>
      <c r="ACY8" s="180"/>
      <c r="ACZ8" s="180"/>
      <c r="ADA8" s="180"/>
      <c r="ADB8" s="180"/>
      <c r="ADC8" s="180"/>
      <c r="ADD8" s="180"/>
      <c r="ADE8" s="180"/>
      <c r="ADF8" s="180"/>
      <c r="ADG8" s="180"/>
      <c r="ADH8" s="180"/>
      <c r="ADI8" s="180"/>
      <c r="ADJ8" s="180"/>
      <c r="ADK8" s="180"/>
      <c r="ADL8" s="180"/>
      <c r="ADM8" s="180"/>
      <c r="ADN8" s="180"/>
      <c r="ADO8" s="180"/>
      <c r="ADP8" s="180"/>
      <c r="ADQ8" s="180"/>
      <c r="ADR8" s="180"/>
      <c r="ADS8" s="180"/>
      <c r="ADT8" s="180"/>
      <c r="ADU8" s="180"/>
      <c r="ADV8" s="180"/>
      <c r="ADW8" s="180"/>
      <c r="ADX8" s="180"/>
      <c r="ADY8" s="180"/>
      <c r="ADZ8" s="180"/>
      <c r="AEA8" s="180"/>
      <c r="AEB8" s="180"/>
      <c r="AEC8" s="180"/>
      <c r="AED8" s="180"/>
      <c r="AEE8" s="180"/>
      <c r="AEF8" s="180"/>
      <c r="AEG8" s="180"/>
      <c r="ALZ8" s="181"/>
      <c r="AMA8" s="181"/>
      <c r="AMB8" s="181"/>
      <c r="AMC8" s="181"/>
      <c r="AMD8" s="181"/>
      <c r="AME8" s="181"/>
      <c r="AMF8" s="181"/>
      <c r="AMG8" s="181"/>
      <c r="AMH8" s="181"/>
      <c r="AMI8" s="181"/>
      <c r="AMJ8" s="181"/>
      <c r="AMK8" s="181"/>
      <c r="AML8" s="181"/>
      <c r="AMM8" s="181"/>
      <c r="AMN8" s="181"/>
      <c r="AMO8" s="181"/>
      <c r="AMP8" s="181"/>
      <c r="AMQ8" s="181"/>
      <c r="AMR8" s="181"/>
      <c r="AMS8" s="181"/>
      <c r="AMT8" s="181"/>
      <c r="AMU8" s="181"/>
      <c r="AMV8" s="181"/>
      <c r="AMW8" s="181"/>
      <c r="AMX8" s="181"/>
      <c r="AMY8" s="181"/>
      <c r="AMZ8" s="181"/>
      <c r="ANA8" s="181"/>
      <c r="ANB8" s="181"/>
      <c r="ANC8" s="181"/>
      <c r="AND8" s="181"/>
      <c r="ANE8" s="181"/>
      <c r="ANF8" s="181"/>
      <c r="ANG8" s="181"/>
      <c r="ANH8" s="181"/>
      <c r="ANI8" s="181"/>
      <c r="ANJ8" s="181"/>
      <c r="ANK8" s="181"/>
      <c r="ANL8" s="181"/>
      <c r="ANM8" s="181"/>
      <c r="ANN8" s="181"/>
      <c r="ANO8" s="181"/>
      <c r="ANP8" s="181"/>
      <c r="ANQ8" s="181"/>
      <c r="ANR8" s="181"/>
      <c r="ANS8" s="181"/>
      <c r="ANT8" s="181"/>
      <c r="ANU8" s="181"/>
      <c r="ANV8" s="181"/>
      <c r="ANW8" s="181"/>
      <c r="ANX8" s="181"/>
      <c r="ANY8" s="181"/>
      <c r="ANZ8" s="181"/>
      <c r="AOA8" s="181"/>
      <c r="AOB8" s="181"/>
      <c r="AOC8" s="181"/>
      <c r="AOD8" s="181"/>
      <c r="AOE8" s="181"/>
      <c r="AOF8" s="181"/>
      <c r="AOG8" s="181"/>
      <c r="AOH8" s="181"/>
      <c r="AOI8" s="181"/>
      <c r="AOJ8" s="181"/>
      <c r="AOK8" s="181"/>
      <c r="AOL8" s="181"/>
      <c r="AOM8" s="181"/>
      <c r="AON8" s="181"/>
      <c r="AOO8" s="181"/>
      <c r="AOP8" s="181"/>
      <c r="AOQ8" s="181"/>
      <c r="AOR8" s="181"/>
      <c r="AOS8" s="181"/>
      <c r="AOT8" s="181"/>
      <c r="AOU8" s="181"/>
      <c r="AOV8" s="181"/>
      <c r="AOW8" s="181"/>
      <c r="AOX8" s="181"/>
      <c r="AOY8" s="181"/>
      <c r="AOZ8" s="181"/>
      <c r="APA8" s="181"/>
      <c r="APB8" s="181"/>
      <c r="APC8" s="181"/>
      <c r="APD8" s="181"/>
      <c r="APE8" s="181"/>
      <c r="APF8" s="181"/>
      <c r="APG8" s="181"/>
      <c r="APH8" s="181"/>
      <c r="API8" s="181"/>
      <c r="APJ8" s="181"/>
      <c r="APK8" s="181"/>
      <c r="APL8" s="181"/>
      <c r="APM8" s="181"/>
      <c r="APN8" s="181"/>
      <c r="APO8" s="181"/>
      <c r="APP8" s="181"/>
      <c r="APQ8" s="181"/>
      <c r="APR8" s="181"/>
      <c r="APS8" s="181"/>
      <c r="APT8" s="181"/>
      <c r="APU8" s="181"/>
      <c r="APV8" s="181"/>
      <c r="APW8" s="181"/>
      <c r="APX8" s="181"/>
      <c r="APY8" s="181"/>
      <c r="APZ8" s="181"/>
      <c r="AQA8" s="181"/>
      <c r="AQB8" s="181"/>
      <c r="AQC8" s="181"/>
      <c r="AQD8" s="181"/>
      <c r="AQE8" s="181"/>
      <c r="AQF8" s="181"/>
      <c r="AQG8" s="181"/>
      <c r="AQH8" s="181"/>
      <c r="AQI8" s="181"/>
      <c r="AQJ8" s="181"/>
      <c r="AQK8" s="181"/>
      <c r="AQL8" s="181"/>
      <c r="AQM8" s="181"/>
      <c r="AQN8" s="181"/>
      <c r="AQO8" s="181"/>
    </row>
    <row r="9" spans="1:1133" ht="15" x14ac:dyDescent="0.25">
      <c r="A9" s="419"/>
      <c r="B9" s="419"/>
      <c r="C9" s="420"/>
      <c r="D9" s="422" t="s">
        <v>43</v>
      </c>
      <c r="E9" s="422" t="s">
        <v>43</v>
      </c>
      <c r="F9" s="421" t="s">
        <v>43</v>
      </c>
      <c r="G9" s="421"/>
      <c r="H9" s="422" t="s">
        <v>43</v>
      </c>
      <c r="I9" s="422"/>
      <c r="J9" s="422"/>
      <c r="K9" s="422" t="s">
        <v>43</v>
      </c>
      <c r="L9" s="422" t="s">
        <v>43</v>
      </c>
      <c r="M9" s="422"/>
      <c r="ACT9" s="180"/>
      <c r="ACU9" s="180"/>
      <c r="ACV9" s="180"/>
      <c r="ACW9" s="180"/>
      <c r="ACX9" s="180"/>
      <c r="ACY9" s="180"/>
      <c r="ACZ9" s="180"/>
      <c r="ADA9" s="180"/>
      <c r="ADB9" s="180"/>
      <c r="ADC9" s="180"/>
      <c r="ADD9" s="180"/>
      <c r="ADE9" s="180"/>
      <c r="ADF9" s="180"/>
      <c r="ADG9" s="180"/>
      <c r="ADH9" s="180"/>
      <c r="ADI9" s="180"/>
      <c r="ADJ9" s="180"/>
      <c r="ADK9" s="180"/>
      <c r="ADL9" s="180"/>
      <c r="ADM9" s="180"/>
      <c r="ADN9" s="180"/>
      <c r="ADO9" s="180"/>
      <c r="ADP9" s="180"/>
      <c r="ADQ9" s="180"/>
      <c r="ADR9" s="180"/>
      <c r="ADS9" s="180"/>
      <c r="ADT9" s="180"/>
      <c r="ADU9" s="180"/>
      <c r="ADV9" s="180"/>
      <c r="ADW9" s="180"/>
      <c r="ADX9" s="180"/>
      <c r="ADY9" s="180"/>
      <c r="ADZ9" s="180"/>
      <c r="AEA9" s="180"/>
      <c r="AEB9" s="180"/>
      <c r="AEC9" s="180"/>
      <c r="AED9" s="180"/>
      <c r="AEE9" s="180"/>
      <c r="AEF9" s="180"/>
      <c r="AEG9" s="180"/>
      <c r="ALZ9" s="181"/>
      <c r="AMA9" s="181"/>
      <c r="AMB9" s="181"/>
      <c r="AMC9" s="181"/>
      <c r="AMD9" s="181"/>
      <c r="AME9" s="181"/>
      <c r="AMF9" s="181"/>
      <c r="AMG9" s="181"/>
      <c r="AMH9" s="181"/>
      <c r="AMI9" s="181"/>
      <c r="AMJ9" s="181"/>
      <c r="AMK9" s="181"/>
      <c r="AML9" s="181"/>
      <c r="AMM9" s="181"/>
      <c r="AMN9" s="181"/>
      <c r="AMO9" s="181"/>
      <c r="AMP9" s="181"/>
      <c r="AMQ9" s="181"/>
      <c r="AMR9" s="181"/>
      <c r="AMS9" s="181"/>
      <c r="AMT9" s="181"/>
      <c r="AMU9" s="181"/>
      <c r="AMV9" s="181"/>
      <c r="AMW9" s="181"/>
      <c r="AMX9" s="181"/>
      <c r="AMY9" s="181"/>
      <c r="AMZ9" s="181"/>
      <c r="ANA9" s="181"/>
      <c r="ANB9" s="181"/>
      <c r="ANC9" s="181"/>
      <c r="AND9" s="181"/>
      <c r="ANE9" s="181"/>
      <c r="ANF9" s="181"/>
      <c r="ANG9" s="181"/>
      <c r="ANH9" s="181"/>
      <c r="ANI9" s="181"/>
      <c r="ANJ9" s="181"/>
      <c r="ANK9" s="181"/>
      <c r="ANL9" s="181"/>
      <c r="ANM9" s="181"/>
      <c r="ANN9" s="181"/>
      <c r="ANO9" s="181"/>
      <c r="ANP9" s="181"/>
      <c r="ANQ9" s="181"/>
      <c r="ANR9" s="181"/>
      <c r="ANS9" s="181"/>
      <c r="ANT9" s="181"/>
      <c r="ANU9" s="181"/>
      <c r="ANV9" s="181"/>
      <c r="ANW9" s="181"/>
      <c r="ANX9" s="181"/>
      <c r="ANY9" s="181"/>
      <c r="ANZ9" s="181"/>
      <c r="AOA9" s="181"/>
      <c r="AOB9" s="181"/>
      <c r="AOC9" s="181"/>
      <c r="AOD9" s="181"/>
      <c r="AOE9" s="181"/>
      <c r="AOF9" s="181"/>
      <c r="AOG9" s="181"/>
      <c r="AOH9" s="181"/>
      <c r="AOI9" s="181"/>
      <c r="AOJ9" s="181"/>
      <c r="AOK9" s="181"/>
      <c r="AOL9" s="181"/>
      <c r="AOM9" s="181"/>
      <c r="AON9" s="181"/>
      <c r="AOO9" s="181"/>
      <c r="AOP9" s="181"/>
      <c r="AOQ9" s="181"/>
      <c r="AOR9" s="181"/>
      <c r="AOS9" s="181"/>
      <c r="AOT9" s="181"/>
      <c r="AOU9" s="181"/>
      <c r="AOV9" s="181"/>
      <c r="AOW9" s="181"/>
      <c r="AOX9" s="181"/>
      <c r="AOY9" s="181"/>
      <c r="AOZ9" s="181"/>
      <c r="APA9" s="181"/>
      <c r="APB9" s="181"/>
      <c r="APC9" s="181"/>
      <c r="APD9" s="181"/>
      <c r="APE9" s="181"/>
      <c r="APF9" s="181"/>
      <c r="APG9" s="181"/>
      <c r="APH9" s="181"/>
      <c r="API9" s="181"/>
      <c r="APJ9" s="181"/>
      <c r="APK9" s="181"/>
      <c r="APL9" s="181"/>
      <c r="APM9" s="181"/>
      <c r="APN9" s="181"/>
      <c r="APO9" s="181"/>
      <c r="APP9" s="181"/>
      <c r="APQ9" s="181"/>
      <c r="APR9" s="181"/>
      <c r="APS9" s="181"/>
      <c r="APT9" s="181"/>
      <c r="APU9" s="181"/>
      <c r="APV9" s="181"/>
      <c r="APW9" s="181"/>
      <c r="APX9" s="181"/>
      <c r="APY9" s="181"/>
      <c r="APZ9" s="181"/>
      <c r="AQA9" s="181"/>
      <c r="AQB9" s="181"/>
      <c r="AQC9" s="181"/>
      <c r="AQD9" s="181"/>
      <c r="AQE9" s="181"/>
      <c r="AQF9" s="181"/>
      <c r="AQG9" s="181"/>
      <c r="AQH9" s="181"/>
      <c r="AQI9" s="181"/>
      <c r="AQJ9" s="181"/>
      <c r="AQK9" s="181"/>
      <c r="AQL9" s="181"/>
      <c r="AQM9" s="181"/>
      <c r="AQN9" s="181"/>
      <c r="AQO9" s="181"/>
    </row>
    <row r="10" spans="1:1133" ht="15" x14ac:dyDescent="0.25">
      <c r="A10" s="419" t="s">
        <v>330</v>
      </c>
      <c r="B10" s="419">
        <v>1.92</v>
      </c>
      <c r="C10" s="420"/>
      <c r="D10" s="422"/>
      <c r="E10" s="421">
        <f>'FY23 UFR BTL Data 4629'!N15</f>
        <v>5999.98</v>
      </c>
      <c r="F10" s="421">
        <f>'FY23 UFR BTL Data 4629'!P15</f>
        <v>217.73</v>
      </c>
      <c r="G10" s="422"/>
      <c r="H10" s="422"/>
      <c r="I10" s="422"/>
      <c r="J10" s="422"/>
      <c r="K10" s="422"/>
      <c r="L10" s="421">
        <f>'FY23 UFR BTL Data 4629'!AJ15</f>
        <v>8744.9</v>
      </c>
      <c r="M10" s="422"/>
      <c r="ACT10" s="180"/>
      <c r="ACU10" s="180"/>
      <c r="ACV10" s="180"/>
      <c r="ACW10" s="180"/>
      <c r="ACX10" s="180"/>
      <c r="ACY10" s="180"/>
      <c r="ACZ10" s="180"/>
      <c r="ADA10" s="180"/>
      <c r="ADB10" s="180"/>
      <c r="ADC10" s="180"/>
      <c r="ADD10" s="180"/>
      <c r="ADE10" s="180"/>
      <c r="ADF10" s="180"/>
      <c r="ADG10" s="180"/>
      <c r="ADH10" s="180"/>
      <c r="ADI10" s="180"/>
      <c r="ADJ10" s="180"/>
      <c r="ADK10" s="180"/>
      <c r="ADL10" s="180"/>
      <c r="ADM10" s="180"/>
      <c r="ADN10" s="180"/>
      <c r="ADO10" s="180"/>
      <c r="ADP10" s="180"/>
      <c r="ADQ10" s="180"/>
      <c r="ADR10" s="180"/>
      <c r="ADS10" s="180"/>
      <c r="ADT10" s="180"/>
      <c r="ADU10" s="180"/>
      <c r="ADV10" s="180"/>
      <c r="ADW10" s="180"/>
      <c r="ADX10" s="180"/>
      <c r="ADY10" s="180"/>
      <c r="ADZ10" s="180"/>
      <c r="AEA10" s="180"/>
      <c r="AEB10" s="180"/>
      <c r="AEC10" s="180"/>
      <c r="AED10" s="180"/>
      <c r="AEE10" s="180"/>
      <c r="AEF10" s="180"/>
      <c r="AEG10" s="180"/>
      <c r="ALZ10" s="181"/>
      <c r="AMA10" s="181"/>
      <c r="AMB10" s="181"/>
      <c r="AMC10" s="181"/>
      <c r="AMD10" s="181"/>
      <c r="AME10" s="181"/>
      <c r="AMF10" s="181"/>
      <c r="AMG10" s="181"/>
      <c r="AMH10" s="181"/>
      <c r="AMI10" s="181"/>
      <c r="AMJ10" s="181"/>
      <c r="AMK10" s="181"/>
      <c r="AML10" s="181"/>
      <c r="AMM10" s="181"/>
      <c r="AMN10" s="181"/>
      <c r="AMO10" s="181"/>
      <c r="AMP10" s="181"/>
      <c r="AMQ10" s="181"/>
      <c r="AMR10" s="181"/>
      <c r="AMS10" s="181"/>
      <c r="AMT10" s="181"/>
      <c r="AMU10" s="181"/>
      <c r="AMV10" s="181"/>
      <c r="AMW10" s="181"/>
      <c r="AMX10" s="181"/>
      <c r="AMY10" s="181"/>
      <c r="AMZ10" s="181"/>
      <c r="ANA10" s="181"/>
      <c r="ANB10" s="181"/>
      <c r="ANC10" s="181"/>
      <c r="AND10" s="181"/>
      <c r="ANE10" s="181"/>
      <c r="ANF10" s="181"/>
      <c r="ANG10" s="181"/>
      <c r="ANH10" s="181"/>
      <c r="ANI10" s="181"/>
      <c r="ANJ10" s="181"/>
      <c r="ANK10" s="181"/>
      <c r="ANL10" s="181"/>
      <c r="ANM10" s="181"/>
      <c r="ANN10" s="181"/>
      <c r="ANO10" s="181"/>
      <c r="ANP10" s="181"/>
      <c r="ANQ10" s="181"/>
      <c r="ANR10" s="181"/>
      <c r="ANS10" s="181"/>
      <c r="ANT10" s="181"/>
      <c r="ANU10" s="181"/>
      <c r="ANV10" s="181"/>
      <c r="ANW10" s="181"/>
      <c r="ANX10" s="181"/>
      <c r="ANY10" s="181"/>
      <c r="ANZ10" s="181"/>
      <c r="AOA10" s="181"/>
      <c r="AOB10" s="181"/>
      <c r="AOC10" s="181"/>
      <c r="AOD10" s="181"/>
      <c r="AOE10" s="181"/>
      <c r="AOF10" s="181"/>
      <c r="AOG10" s="181"/>
      <c r="AOH10" s="181"/>
      <c r="AOI10" s="181"/>
      <c r="AOJ10" s="181"/>
      <c r="AOK10" s="181"/>
      <c r="AOL10" s="181"/>
      <c r="AOM10" s="181"/>
      <c r="AON10" s="181"/>
      <c r="AOO10" s="181"/>
      <c r="AOP10" s="181"/>
      <c r="AOQ10" s="181"/>
      <c r="AOR10" s="181"/>
      <c r="AOS10" s="181"/>
      <c r="AOT10" s="181"/>
      <c r="AOU10" s="181"/>
      <c r="AOV10" s="181"/>
      <c r="AOW10" s="181"/>
      <c r="AOX10" s="181"/>
      <c r="AOY10" s="181"/>
      <c r="AOZ10" s="181"/>
      <c r="APA10" s="181"/>
      <c r="APB10" s="181"/>
      <c r="APC10" s="181"/>
      <c r="APD10" s="181"/>
      <c r="APE10" s="181"/>
      <c r="APF10" s="181"/>
      <c r="APG10" s="181"/>
      <c r="APH10" s="181"/>
      <c r="API10" s="181"/>
      <c r="APJ10" s="181"/>
      <c r="APK10" s="181"/>
      <c r="APL10" s="181"/>
      <c r="APM10" s="181"/>
      <c r="APN10" s="181"/>
      <c r="APO10" s="181"/>
      <c r="APP10" s="181"/>
      <c r="APQ10" s="181"/>
      <c r="APR10" s="181"/>
      <c r="APS10" s="181"/>
      <c r="APT10" s="181"/>
      <c r="APU10" s="181"/>
      <c r="APV10" s="181"/>
      <c r="APW10" s="181"/>
      <c r="APX10" s="181"/>
      <c r="APY10" s="181"/>
      <c r="APZ10" s="181"/>
      <c r="AQA10" s="181"/>
      <c r="AQB10" s="181"/>
      <c r="AQC10" s="181"/>
      <c r="AQD10" s="181"/>
      <c r="AQE10" s="181"/>
      <c r="AQF10" s="181"/>
      <c r="AQG10" s="181"/>
      <c r="AQH10" s="181"/>
      <c r="AQI10" s="181"/>
      <c r="AQJ10" s="181"/>
      <c r="AQK10" s="181"/>
      <c r="AQL10" s="181"/>
      <c r="AQM10" s="181"/>
      <c r="AQN10" s="181"/>
      <c r="AQO10" s="181"/>
    </row>
    <row r="11" spans="1:1133" ht="15" x14ac:dyDescent="0.25">
      <c r="A11" s="419" t="s">
        <v>331</v>
      </c>
      <c r="B11" s="419">
        <v>2.84</v>
      </c>
      <c r="C11" s="420"/>
      <c r="D11" s="421">
        <f>'FY23 UFR BTL Data 4629'!F16</f>
        <v>4201.47</v>
      </c>
      <c r="E11" s="421">
        <f>'FY23 UFR BTL Data 4629'!N16</f>
        <v>13550.36</v>
      </c>
      <c r="F11" s="421">
        <f>'FY23 UFR BTL Data 4629'!P16</f>
        <v>18.18</v>
      </c>
      <c r="G11" s="421">
        <f>'FY23 UFR BTL Data 4629'!R16</f>
        <v>364.66</v>
      </c>
      <c r="H11" s="422"/>
      <c r="I11" s="422"/>
      <c r="J11" s="422"/>
      <c r="K11" s="421">
        <f>'FY23 UFR BTL Data 4629'!AB16</f>
        <v>32928.519999999997</v>
      </c>
      <c r="L11" s="422">
        <v>6520</v>
      </c>
      <c r="M11" s="422"/>
      <c r="ACT11" s="180"/>
      <c r="ACU11" s="180"/>
      <c r="ACV11" s="180"/>
      <c r="ACW11" s="180"/>
      <c r="ACX11" s="180"/>
      <c r="ACY11" s="180"/>
      <c r="ACZ11" s="180"/>
      <c r="ADA11" s="180"/>
      <c r="ADB11" s="180"/>
      <c r="ADC11" s="180"/>
      <c r="ADD11" s="180"/>
      <c r="ADE11" s="180"/>
      <c r="ADF11" s="180"/>
      <c r="ADG11" s="180"/>
      <c r="ADH11" s="180"/>
      <c r="ADI11" s="180"/>
      <c r="ADJ11" s="180"/>
      <c r="ADK11" s="180"/>
      <c r="ADL11" s="180"/>
      <c r="ADM11" s="180"/>
      <c r="ADN11" s="180"/>
      <c r="ADO11" s="180"/>
      <c r="ADP11" s="180"/>
      <c r="ADQ11" s="180"/>
      <c r="ADR11" s="180"/>
      <c r="ADS11" s="180"/>
      <c r="ADT11" s="180"/>
      <c r="ADU11" s="180"/>
      <c r="ADV11" s="180"/>
      <c r="ADW11" s="180"/>
      <c r="ADX11" s="180"/>
      <c r="ADY11" s="180"/>
      <c r="ADZ11" s="180"/>
      <c r="AEA11" s="180"/>
      <c r="AEB11" s="180"/>
      <c r="AEC11" s="180"/>
      <c r="AED11" s="180"/>
      <c r="AEE11" s="180"/>
      <c r="AEF11" s="180"/>
      <c r="AEG11" s="180"/>
      <c r="ALZ11" s="181"/>
      <c r="AMA11" s="181"/>
      <c r="AMB11" s="181"/>
      <c r="AMC11" s="181"/>
      <c r="AMD11" s="181"/>
      <c r="AME11" s="181"/>
      <c r="AMF11" s="181"/>
      <c r="AMG11" s="181"/>
      <c r="AMH11" s="181"/>
      <c r="AMI11" s="181"/>
      <c r="AMJ11" s="181"/>
      <c r="AMK11" s="181"/>
      <c r="AML11" s="181"/>
      <c r="AMM11" s="181"/>
      <c r="AMN11" s="181"/>
      <c r="AMO11" s="181"/>
      <c r="AMP11" s="181"/>
      <c r="AMQ11" s="181"/>
      <c r="AMR11" s="181"/>
      <c r="AMS11" s="181"/>
      <c r="AMT11" s="181"/>
      <c r="AMU11" s="181"/>
      <c r="AMV11" s="181"/>
      <c r="AMW11" s="181"/>
      <c r="AMX11" s="181"/>
      <c r="AMY11" s="181"/>
      <c r="AMZ11" s="181"/>
      <c r="ANA11" s="181"/>
      <c r="ANB11" s="181"/>
      <c r="ANC11" s="181"/>
      <c r="AND11" s="181"/>
      <c r="ANE11" s="181"/>
      <c r="ANF11" s="181"/>
      <c r="ANG11" s="181"/>
      <c r="ANH11" s="181"/>
      <c r="ANI11" s="181"/>
      <c r="ANJ11" s="181"/>
      <c r="ANK11" s="181"/>
      <c r="ANL11" s="181"/>
      <c r="ANM11" s="181"/>
      <c r="ANN11" s="181"/>
      <c r="ANO11" s="181"/>
      <c r="ANP11" s="181"/>
      <c r="ANQ11" s="181"/>
      <c r="ANR11" s="181"/>
      <c r="ANS11" s="181"/>
      <c r="ANT11" s="181"/>
      <c r="ANU11" s="181"/>
      <c r="ANV11" s="181"/>
      <c r="ANW11" s="181"/>
      <c r="ANX11" s="181"/>
      <c r="ANY11" s="181"/>
      <c r="ANZ11" s="181"/>
      <c r="AOA11" s="181"/>
      <c r="AOB11" s="181"/>
      <c r="AOC11" s="181"/>
      <c r="AOD11" s="181"/>
      <c r="AOE11" s="181"/>
      <c r="AOF11" s="181"/>
      <c r="AOG11" s="181"/>
      <c r="AOH11" s="181"/>
      <c r="AOI11" s="181"/>
      <c r="AOJ11" s="181"/>
      <c r="AOK11" s="181"/>
      <c r="AOL11" s="181"/>
      <c r="AOM11" s="181"/>
      <c r="AON11" s="181"/>
      <c r="AOO11" s="181"/>
      <c r="AOP11" s="181"/>
      <c r="AOQ11" s="181"/>
      <c r="AOR11" s="181"/>
      <c r="AOS11" s="181"/>
      <c r="AOT11" s="181"/>
      <c r="AOU11" s="181"/>
      <c r="AOV11" s="181"/>
      <c r="AOW11" s="181"/>
      <c r="AOX11" s="181"/>
      <c r="AOY11" s="181"/>
      <c r="AOZ11" s="181"/>
      <c r="APA11" s="181"/>
      <c r="APB11" s="181"/>
      <c r="APC11" s="181"/>
      <c r="APD11" s="181"/>
      <c r="APE11" s="181"/>
      <c r="APF11" s="181"/>
      <c r="APG11" s="181"/>
      <c r="APH11" s="181"/>
      <c r="API11" s="181"/>
      <c r="APJ11" s="181"/>
      <c r="APK11" s="181"/>
      <c r="APL11" s="181"/>
      <c r="APM11" s="181"/>
      <c r="APN11" s="181"/>
      <c r="APO11" s="181"/>
      <c r="APP11" s="181"/>
      <c r="APQ11" s="181"/>
      <c r="APR11" s="181"/>
      <c r="APS11" s="181"/>
      <c r="APT11" s="181"/>
      <c r="APU11" s="181"/>
      <c r="APV11" s="181"/>
      <c r="APW11" s="181"/>
      <c r="APX11" s="181"/>
      <c r="APY11" s="181"/>
      <c r="APZ11" s="181"/>
      <c r="AQA11" s="181"/>
      <c r="AQB11" s="181"/>
      <c r="AQC11" s="181"/>
      <c r="AQD11" s="181"/>
      <c r="AQE11" s="181"/>
      <c r="AQF11" s="181"/>
      <c r="AQG11" s="181"/>
      <c r="AQH11" s="181"/>
      <c r="AQI11" s="181"/>
      <c r="AQJ11" s="181"/>
      <c r="AQK11" s="181"/>
      <c r="AQL11" s="181"/>
      <c r="AQM11" s="181"/>
      <c r="AQN11" s="181"/>
      <c r="AQO11" s="181"/>
    </row>
    <row r="12" spans="1:1133" ht="15" x14ac:dyDescent="0.25">
      <c r="A12" s="419" t="s">
        <v>333</v>
      </c>
      <c r="B12" s="419">
        <v>25.09</v>
      </c>
      <c r="C12" s="420"/>
      <c r="D12" s="422"/>
      <c r="E12" s="421">
        <f>'FY23 UFR BTL Data 4629'!N15</f>
        <v>5999.98</v>
      </c>
      <c r="F12" s="421">
        <f>'FY23 UFR BTL Data 4629'!P15</f>
        <v>217.73</v>
      </c>
      <c r="G12" s="421">
        <f>'FY23 UFR BTL Data 4629'!R18</f>
        <v>10</v>
      </c>
      <c r="H12" s="422"/>
      <c r="I12" s="422" t="s">
        <v>43</v>
      </c>
      <c r="J12" s="422"/>
      <c r="K12" s="422" t="s">
        <v>43</v>
      </c>
      <c r="L12" s="421">
        <f>'FY23 UFR BTL Data 4629'!AJ18</f>
        <v>6274</v>
      </c>
      <c r="M12" s="422"/>
      <c r="ACT12" s="180"/>
      <c r="ACU12" s="180"/>
      <c r="ACV12" s="180"/>
      <c r="ACW12" s="180"/>
      <c r="ACX12" s="180"/>
      <c r="ACY12" s="180"/>
      <c r="ACZ12" s="180"/>
      <c r="ADA12" s="180"/>
      <c r="ADB12" s="180"/>
      <c r="ADC12" s="180"/>
      <c r="ADD12" s="180"/>
      <c r="ADE12" s="180"/>
      <c r="ADF12" s="180"/>
      <c r="ADG12" s="180"/>
      <c r="ADH12" s="180"/>
      <c r="ADI12" s="180"/>
      <c r="ADJ12" s="180"/>
      <c r="ADK12" s="180"/>
      <c r="ADL12" s="180"/>
      <c r="ADM12" s="180"/>
      <c r="ADN12" s="180"/>
      <c r="ADO12" s="180"/>
      <c r="ADP12" s="180"/>
      <c r="ADQ12" s="180"/>
      <c r="ADR12" s="180"/>
      <c r="ADS12" s="180"/>
      <c r="ADT12" s="180"/>
      <c r="ADU12" s="180"/>
      <c r="ADV12" s="180"/>
      <c r="ADW12" s="180"/>
      <c r="ADX12" s="180"/>
      <c r="ADY12" s="180"/>
      <c r="ADZ12" s="180"/>
      <c r="AEA12" s="180"/>
      <c r="AEB12" s="180"/>
      <c r="AEC12" s="180"/>
      <c r="AED12" s="180"/>
      <c r="AEE12" s="180"/>
      <c r="AEF12" s="180"/>
      <c r="AEG12" s="180"/>
      <c r="ALZ12" s="181"/>
      <c r="AMA12" s="181"/>
      <c r="AMB12" s="181"/>
      <c r="AMC12" s="181"/>
      <c r="AMD12" s="181"/>
      <c r="AME12" s="181"/>
      <c r="AMF12" s="181"/>
      <c r="AMG12" s="181"/>
      <c r="AMH12" s="181"/>
      <c r="AMI12" s="181"/>
      <c r="AMJ12" s="181"/>
      <c r="AMK12" s="181"/>
      <c r="AML12" s="181"/>
      <c r="AMM12" s="181"/>
      <c r="AMN12" s="181"/>
      <c r="AMO12" s="181"/>
      <c r="AMP12" s="181"/>
      <c r="AMQ12" s="181"/>
      <c r="AMR12" s="181"/>
      <c r="AMS12" s="181"/>
      <c r="AMT12" s="181"/>
      <c r="AMU12" s="181"/>
      <c r="AMV12" s="181"/>
      <c r="AMW12" s="181"/>
      <c r="AMX12" s="181"/>
      <c r="AMY12" s="181"/>
      <c r="AMZ12" s="181"/>
      <c r="ANA12" s="181"/>
      <c r="ANB12" s="181"/>
      <c r="ANC12" s="181"/>
      <c r="AND12" s="181"/>
      <c r="ANE12" s="181"/>
      <c r="ANF12" s="181"/>
      <c r="ANG12" s="181"/>
      <c r="ANH12" s="181"/>
      <c r="ANI12" s="181"/>
      <c r="ANJ12" s="181"/>
      <c r="ANK12" s="181"/>
      <c r="ANL12" s="181"/>
      <c r="ANM12" s="181"/>
      <c r="ANN12" s="181"/>
      <c r="ANO12" s="181"/>
      <c r="ANP12" s="181"/>
      <c r="ANQ12" s="181"/>
      <c r="ANR12" s="181"/>
      <c r="ANS12" s="181"/>
      <c r="ANT12" s="181"/>
      <c r="ANU12" s="181"/>
      <c r="ANV12" s="181"/>
      <c r="ANW12" s="181"/>
      <c r="ANX12" s="181"/>
      <c r="ANY12" s="181"/>
      <c r="ANZ12" s="181"/>
      <c r="AOA12" s="181"/>
      <c r="AOB12" s="181"/>
      <c r="AOC12" s="181"/>
      <c r="AOD12" s="181"/>
      <c r="AOE12" s="181"/>
      <c r="AOF12" s="181"/>
      <c r="AOG12" s="181"/>
      <c r="AOH12" s="181"/>
      <c r="AOI12" s="181"/>
      <c r="AOJ12" s="181"/>
      <c r="AOK12" s="181"/>
      <c r="AOL12" s="181"/>
      <c r="AOM12" s="181"/>
      <c r="AON12" s="181"/>
      <c r="AOO12" s="181"/>
      <c r="AOP12" s="181"/>
      <c r="AOQ12" s="181"/>
      <c r="AOR12" s="181"/>
      <c r="AOS12" s="181"/>
      <c r="AOT12" s="181"/>
      <c r="AOU12" s="181"/>
      <c r="AOV12" s="181"/>
      <c r="AOW12" s="181"/>
      <c r="AOX12" s="181"/>
      <c r="AOY12" s="181"/>
      <c r="AOZ12" s="181"/>
      <c r="APA12" s="181"/>
      <c r="APB12" s="181"/>
      <c r="APC12" s="181"/>
      <c r="APD12" s="181"/>
      <c r="APE12" s="181"/>
      <c r="APF12" s="181"/>
      <c r="APG12" s="181"/>
      <c r="APH12" s="181"/>
      <c r="API12" s="181"/>
      <c r="APJ12" s="181"/>
      <c r="APK12" s="181"/>
      <c r="APL12" s="181"/>
      <c r="APM12" s="181"/>
      <c r="APN12" s="181"/>
      <c r="APO12" s="181"/>
      <c r="APP12" s="181"/>
      <c r="APQ12" s="181"/>
      <c r="APR12" s="181"/>
      <c r="APS12" s="181"/>
      <c r="APT12" s="181"/>
      <c r="APU12" s="181"/>
      <c r="APV12" s="181"/>
      <c r="APW12" s="181"/>
      <c r="APX12" s="181"/>
      <c r="APY12" s="181"/>
      <c r="APZ12" s="181"/>
      <c r="AQA12" s="181"/>
      <c r="AQB12" s="181"/>
      <c r="AQC12" s="181"/>
      <c r="AQD12" s="181"/>
      <c r="AQE12" s="181"/>
      <c r="AQF12" s="181"/>
      <c r="AQG12" s="181"/>
      <c r="AQH12" s="181"/>
      <c r="AQI12" s="181"/>
      <c r="AQJ12" s="181"/>
      <c r="AQK12" s="181"/>
      <c r="AQL12" s="181"/>
      <c r="AQM12" s="181"/>
      <c r="AQN12" s="181"/>
      <c r="AQO12" s="181"/>
    </row>
    <row r="13" spans="1:1133" ht="15" x14ac:dyDescent="0.25">
      <c r="A13" s="419" t="s">
        <v>568</v>
      </c>
      <c r="B13" s="419">
        <v>3.04</v>
      </c>
      <c r="C13" s="420"/>
      <c r="D13" s="422"/>
      <c r="E13" s="421">
        <f>'FY23 UFR BTL Data 4629'!N19</f>
        <v>6693</v>
      </c>
      <c r="F13" s="421">
        <f>'FY23 UFR BTL Data 4629'!P19</f>
        <v>90</v>
      </c>
      <c r="G13" s="421">
        <f>'FY23 UFR BTL Data 4629'!R19</f>
        <v>101</v>
      </c>
      <c r="H13" s="422"/>
      <c r="I13" s="421">
        <f>'FY23 UFR BTL Data 4629'!V19</f>
        <v>2</v>
      </c>
      <c r="J13" s="422"/>
      <c r="K13" s="422"/>
      <c r="L13" s="422">
        <v>1011</v>
      </c>
      <c r="M13" s="422"/>
      <c r="ACT13" s="180"/>
      <c r="ACU13" s="180"/>
      <c r="ACV13" s="180"/>
      <c r="ACW13" s="180"/>
      <c r="ACX13" s="180"/>
      <c r="ACY13" s="180"/>
      <c r="ACZ13" s="180"/>
      <c r="ADA13" s="180"/>
      <c r="ADB13" s="180"/>
      <c r="ADC13" s="180"/>
      <c r="ADD13" s="180"/>
      <c r="ADE13" s="180"/>
      <c r="ADF13" s="180"/>
      <c r="ADG13" s="180"/>
      <c r="ADH13" s="180"/>
      <c r="ADI13" s="180"/>
      <c r="ADJ13" s="180"/>
      <c r="ADK13" s="180"/>
      <c r="ADL13" s="180"/>
      <c r="ADM13" s="180"/>
      <c r="ADN13" s="180"/>
      <c r="ADO13" s="180"/>
      <c r="ADP13" s="180"/>
      <c r="ADQ13" s="180"/>
      <c r="ADR13" s="180"/>
      <c r="ADS13" s="180"/>
      <c r="ADT13" s="180"/>
      <c r="ADU13" s="180"/>
      <c r="ADV13" s="180"/>
      <c r="ADW13" s="180"/>
      <c r="ADX13" s="180"/>
      <c r="ADY13" s="180"/>
      <c r="ADZ13" s="180"/>
      <c r="AEA13" s="180"/>
      <c r="AEB13" s="180"/>
      <c r="AEC13" s="180"/>
      <c r="AED13" s="180"/>
      <c r="AEE13" s="180"/>
      <c r="AEF13" s="180"/>
      <c r="AEG13" s="180"/>
      <c r="ALZ13" s="181"/>
      <c r="AMA13" s="181"/>
      <c r="AMB13" s="181"/>
      <c r="AMC13" s="181"/>
      <c r="AMD13" s="181"/>
      <c r="AME13" s="181"/>
      <c r="AMF13" s="181"/>
      <c r="AMG13" s="181"/>
      <c r="AMH13" s="181"/>
      <c r="AMI13" s="181"/>
      <c r="AMJ13" s="181"/>
      <c r="AMK13" s="181"/>
      <c r="AML13" s="181"/>
      <c r="AMM13" s="181"/>
      <c r="AMN13" s="181"/>
      <c r="AMO13" s="181"/>
      <c r="AMP13" s="181"/>
      <c r="AMQ13" s="181"/>
      <c r="AMR13" s="181"/>
      <c r="AMS13" s="181"/>
      <c r="AMT13" s="181"/>
      <c r="AMU13" s="181"/>
      <c r="AMV13" s="181"/>
      <c r="AMW13" s="181"/>
      <c r="AMX13" s="181"/>
      <c r="AMY13" s="181"/>
      <c r="AMZ13" s="181"/>
      <c r="ANA13" s="181"/>
      <c r="ANB13" s="181"/>
      <c r="ANC13" s="181"/>
      <c r="AND13" s="181"/>
      <c r="ANE13" s="181"/>
      <c r="ANF13" s="181"/>
      <c r="ANG13" s="181"/>
      <c r="ANH13" s="181"/>
      <c r="ANI13" s="181"/>
      <c r="ANJ13" s="181"/>
      <c r="ANK13" s="181"/>
      <c r="ANL13" s="181"/>
      <c r="ANM13" s="181"/>
      <c r="ANN13" s="181"/>
      <c r="ANO13" s="181"/>
      <c r="ANP13" s="181"/>
      <c r="ANQ13" s="181"/>
      <c r="ANR13" s="181"/>
      <c r="ANS13" s="181"/>
      <c r="ANT13" s="181"/>
      <c r="ANU13" s="181"/>
      <c r="ANV13" s="181"/>
      <c r="ANW13" s="181"/>
      <c r="ANX13" s="181"/>
      <c r="ANY13" s="181"/>
      <c r="ANZ13" s="181"/>
      <c r="AOA13" s="181"/>
      <c r="AOB13" s="181"/>
      <c r="AOC13" s="181"/>
      <c r="AOD13" s="181"/>
      <c r="AOE13" s="181"/>
      <c r="AOF13" s="181"/>
      <c r="AOG13" s="181"/>
      <c r="AOH13" s="181"/>
      <c r="AOI13" s="181"/>
      <c r="AOJ13" s="181"/>
      <c r="AOK13" s="181"/>
      <c r="AOL13" s="181"/>
      <c r="AOM13" s="181"/>
      <c r="AON13" s="181"/>
      <c r="AOO13" s="181"/>
      <c r="AOP13" s="181"/>
      <c r="AOQ13" s="181"/>
      <c r="AOR13" s="181"/>
      <c r="AOS13" s="181"/>
      <c r="AOT13" s="181"/>
      <c r="AOU13" s="181"/>
      <c r="AOV13" s="181"/>
      <c r="AOW13" s="181"/>
      <c r="AOX13" s="181"/>
      <c r="AOY13" s="181"/>
      <c r="AOZ13" s="181"/>
      <c r="APA13" s="181"/>
      <c r="APB13" s="181"/>
      <c r="APC13" s="181"/>
      <c r="APD13" s="181"/>
      <c r="APE13" s="181"/>
      <c r="APF13" s="181"/>
      <c r="APG13" s="181"/>
      <c r="APH13" s="181"/>
      <c r="API13" s="181"/>
      <c r="APJ13" s="181"/>
      <c r="APK13" s="181"/>
      <c r="APL13" s="181"/>
      <c r="APM13" s="181"/>
      <c r="APN13" s="181"/>
      <c r="APO13" s="181"/>
      <c r="APP13" s="181"/>
      <c r="APQ13" s="181"/>
      <c r="APR13" s="181"/>
      <c r="APS13" s="181"/>
      <c r="APT13" s="181"/>
      <c r="APU13" s="181"/>
      <c r="APV13" s="181"/>
      <c r="APW13" s="181"/>
      <c r="APX13" s="181"/>
      <c r="APY13" s="181"/>
      <c r="APZ13" s="181"/>
      <c r="AQA13" s="181"/>
      <c r="AQB13" s="181"/>
      <c r="AQC13" s="181"/>
      <c r="AQD13" s="181"/>
      <c r="AQE13" s="181"/>
      <c r="AQF13" s="181"/>
      <c r="AQG13" s="181"/>
      <c r="AQH13" s="181"/>
      <c r="AQI13" s="181"/>
      <c r="AQJ13" s="181"/>
      <c r="AQK13" s="181"/>
      <c r="AQL13" s="181"/>
      <c r="AQM13" s="181"/>
      <c r="AQN13" s="181"/>
      <c r="AQO13" s="181"/>
    </row>
    <row r="14" spans="1:1133" ht="15" x14ac:dyDescent="0.25">
      <c r="A14" s="419" t="s">
        <v>335</v>
      </c>
      <c r="B14" s="419">
        <v>2.61</v>
      </c>
      <c r="C14" s="420"/>
      <c r="D14" s="422"/>
      <c r="E14" s="422">
        <v>1105</v>
      </c>
      <c r="F14" s="422">
        <v>389</v>
      </c>
      <c r="G14" s="422"/>
      <c r="H14" s="422"/>
      <c r="I14" s="422"/>
      <c r="J14" s="422"/>
      <c r="K14" s="422" t="s">
        <v>43</v>
      </c>
      <c r="L14" s="421">
        <f>'FY23 UFR BTL Data 4629'!AJ19</f>
        <v>3520</v>
      </c>
      <c r="M14" s="422"/>
      <c r="ACT14" s="180"/>
      <c r="ACU14" s="180"/>
      <c r="ACV14" s="180"/>
      <c r="ACW14" s="180"/>
      <c r="ACX14" s="180"/>
      <c r="ACY14" s="180"/>
      <c r="ACZ14" s="180"/>
      <c r="ADA14" s="180"/>
      <c r="ADB14" s="180"/>
      <c r="ADC14" s="180"/>
      <c r="ADD14" s="180"/>
      <c r="ADE14" s="180"/>
      <c r="ADF14" s="180"/>
      <c r="ADG14" s="180"/>
      <c r="ADH14" s="180"/>
      <c r="ADI14" s="180"/>
      <c r="ADJ14" s="180"/>
      <c r="ADK14" s="180"/>
      <c r="ADL14" s="180"/>
      <c r="ADM14" s="180"/>
      <c r="ADN14" s="180"/>
      <c r="ADO14" s="180"/>
      <c r="ADP14" s="180"/>
      <c r="ADQ14" s="180"/>
      <c r="ADR14" s="180"/>
      <c r="ADS14" s="180"/>
      <c r="ADT14" s="180"/>
      <c r="ADU14" s="180"/>
      <c r="ADV14" s="180"/>
      <c r="ADW14" s="180"/>
      <c r="ADX14" s="180"/>
      <c r="ADY14" s="180"/>
      <c r="ADZ14" s="180"/>
      <c r="AEA14" s="180"/>
      <c r="AEB14" s="180"/>
      <c r="AEC14" s="180"/>
      <c r="AED14" s="180"/>
      <c r="AEE14" s="180"/>
      <c r="AEF14" s="180"/>
      <c r="AEG14" s="180"/>
      <c r="ALZ14" s="181"/>
      <c r="AMA14" s="181"/>
      <c r="AMB14" s="181"/>
      <c r="AMC14" s="181"/>
      <c r="AMD14" s="181"/>
      <c r="AME14" s="181"/>
      <c r="AMF14" s="181"/>
      <c r="AMG14" s="181"/>
      <c r="AMH14" s="181"/>
      <c r="AMI14" s="181"/>
      <c r="AMJ14" s="181"/>
      <c r="AMK14" s="181"/>
      <c r="AML14" s="181"/>
      <c r="AMM14" s="181"/>
      <c r="AMN14" s="181"/>
      <c r="AMO14" s="181"/>
      <c r="AMP14" s="181"/>
      <c r="AMQ14" s="181"/>
      <c r="AMR14" s="181"/>
      <c r="AMS14" s="181"/>
      <c r="AMT14" s="181"/>
      <c r="AMU14" s="181"/>
      <c r="AMV14" s="181"/>
      <c r="AMW14" s="181"/>
      <c r="AMX14" s="181"/>
      <c r="AMY14" s="181"/>
      <c r="AMZ14" s="181"/>
      <c r="ANA14" s="181"/>
      <c r="ANB14" s="181"/>
      <c r="ANC14" s="181"/>
      <c r="AND14" s="181"/>
      <c r="ANE14" s="181"/>
      <c r="ANF14" s="181"/>
      <c r="ANG14" s="181"/>
      <c r="ANH14" s="181"/>
      <c r="ANI14" s="181"/>
      <c r="ANJ14" s="181"/>
      <c r="ANK14" s="181"/>
      <c r="ANL14" s="181"/>
      <c r="ANM14" s="181"/>
      <c r="ANN14" s="181"/>
      <c r="ANO14" s="181"/>
      <c r="ANP14" s="181"/>
      <c r="ANQ14" s="181"/>
      <c r="ANR14" s="181"/>
      <c r="ANS14" s="181"/>
      <c r="ANT14" s="181"/>
      <c r="ANU14" s="181"/>
      <c r="ANV14" s="181"/>
      <c r="ANW14" s="181"/>
      <c r="ANX14" s="181"/>
      <c r="ANY14" s="181"/>
      <c r="ANZ14" s="181"/>
      <c r="AOA14" s="181"/>
      <c r="AOB14" s="181"/>
      <c r="AOC14" s="181"/>
      <c r="AOD14" s="181"/>
      <c r="AOE14" s="181"/>
      <c r="AOF14" s="181"/>
      <c r="AOG14" s="181"/>
      <c r="AOH14" s="181"/>
      <c r="AOI14" s="181"/>
      <c r="AOJ14" s="181"/>
      <c r="AOK14" s="181"/>
      <c r="AOL14" s="181"/>
      <c r="AOM14" s="181"/>
      <c r="AON14" s="181"/>
      <c r="AOO14" s="181"/>
      <c r="AOP14" s="181"/>
      <c r="AOQ14" s="181"/>
      <c r="AOR14" s="181"/>
      <c r="AOS14" s="181"/>
      <c r="AOT14" s="181"/>
      <c r="AOU14" s="181"/>
      <c r="AOV14" s="181"/>
      <c r="AOW14" s="181"/>
      <c r="AOX14" s="181"/>
      <c r="AOY14" s="181"/>
      <c r="AOZ14" s="181"/>
      <c r="APA14" s="181"/>
      <c r="APB14" s="181"/>
      <c r="APC14" s="181"/>
      <c r="APD14" s="181"/>
      <c r="APE14" s="181"/>
      <c r="APF14" s="181"/>
      <c r="APG14" s="181"/>
      <c r="APH14" s="181"/>
      <c r="API14" s="181"/>
      <c r="APJ14" s="181"/>
      <c r="APK14" s="181"/>
      <c r="APL14" s="181"/>
      <c r="APM14" s="181"/>
      <c r="APN14" s="181"/>
      <c r="APO14" s="181"/>
      <c r="APP14" s="181"/>
      <c r="APQ14" s="181"/>
      <c r="APR14" s="181"/>
      <c r="APS14" s="181"/>
      <c r="APT14" s="181"/>
      <c r="APU14" s="181"/>
      <c r="APV14" s="181"/>
      <c r="APW14" s="181"/>
      <c r="APX14" s="181"/>
      <c r="APY14" s="181"/>
      <c r="APZ14" s="181"/>
      <c r="AQA14" s="181"/>
      <c r="AQB14" s="181"/>
      <c r="AQC14" s="181"/>
      <c r="AQD14" s="181"/>
      <c r="AQE14" s="181"/>
      <c r="AQF14" s="181"/>
      <c r="AQG14" s="181"/>
      <c r="AQH14" s="181"/>
      <c r="AQI14" s="181"/>
      <c r="AQJ14" s="181"/>
      <c r="AQK14" s="181"/>
      <c r="AQL14" s="181"/>
      <c r="AQM14" s="181"/>
      <c r="AQN14" s="181"/>
      <c r="AQO14" s="181"/>
    </row>
    <row r="15" spans="1:1133" ht="15" x14ac:dyDescent="0.25">
      <c r="A15" s="423" t="s">
        <v>336</v>
      </c>
      <c r="B15" s="423">
        <v>4.1399999999999997</v>
      </c>
      <c r="C15" s="424"/>
      <c r="D15" s="425">
        <f>'FY23 UFR BTL Data 4628'!F12</f>
        <v>4455</v>
      </c>
      <c r="E15" s="425">
        <f>'FY23 UFR BTL Data 4628'!N12</f>
        <v>3569</v>
      </c>
      <c r="F15" s="425">
        <f>'FY23 UFR BTL Data 4628'!P12</f>
        <v>6543</v>
      </c>
      <c r="G15" s="426" t="s">
        <v>43</v>
      </c>
      <c r="H15" s="426"/>
      <c r="I15" s="426" t="s">
        <v>43</v>
      </c>
      <c r="J15" s="426"/>
      <c r="K15" s="425">
        <f>'FY23 UFR BTL Data 4628'!AB12</f>
        <v>84210</v>
      </c>
      <c r="L15" s="425">
        <f>'FY23 UFR BTL Data 4628'!AJ12</f>
        <v>6566</v>
      </c>
      <c r="M15" s="426"/>
      <c r="ACT15" s="180"/>
      <c r="ACU15" s="180"/>
      <c r="ACV15" s="180"/>
      <c r="ACW15" s="180"/>
      <c r="ACX15" s="180"/>
      <c r="ACY15" s="180"/>
      <c r="ACZ15" s="180"/>
      <c r="ADA15" s="180"/>
      <c r="ADB15" s="180"/>
      <c r="ADC15" s="180"/>
      <c r="ADD15" s="180"/>
      <c r="ADE15" s="180"/>
      <c r="ADF15" s="180"/>
      <c r="ADG15" s="180"/>
      <c r="ADH15" s="180"/>
      <c r="ADI15" s="180"/>
      <c r="ADJ15" s="180"/>
      <c r="ADK15" s="180"/>
      <c r="ADL15" s="180"/>
      <c r="ADM15" s="180"/>
      <c r="ADN15" s="180"/>
      <c r="ADO15" s="180"/>
      <c r="ADP15" s="180"/>
      <c r="ADQ15" s="180"/>
      <c r="ADR15" s="180"/>
      <c r="ADS15" s="180"/>
      <c r="ADT15" s="180"/>
      <c r="ADU15" s="180"/>
      <c r="ADV15" s="180"/>
      <c r="ADW15" s="180"/>
      <c r="ADX15" s="180"/>
      <c r="ADY15" s="180"/>
      <c r="ADZ15" s="180"/>
      <c r="AEA15" s="180"/>
      <c r="AEB15" s="180"/>
      <c r="AEC15" s="180"/>
      <c r="AED15" s="180"/>
      <c r="AEE15" s="180"/>
      <c r="AEF15" s="180"/>
      <c r="AEG15" s="180"/>
      <c r="ALZ15" s="181"/>
      <c r="AMA15" s="181"/>
      <c r="AMB15" s="181"/>
      <c r="AMC15" s="181"/>
      <c r="AMD15" s="181"/>
      <c r="AME15" s="181"/>
      <c r="AMF15" s="181"/>
      <c r="AMG15" s="181"/>
      <c r="AMH15" s="181"/>
      <c r="AMI15" s="181"/>
      <c r="AMJ15" s="181"/>
      <c r="AMK15" s="181"/>
      <c r="AML15" s="181"/>
      <c r="AMM15" s="181"/>
      <c r="AMN15" s="181"/>
      <c r="AMO15" s="181"/>
      <c r="AMP15" s="181"/>
      <c r="AMQ15" s="181"/>
      <c r="AMR15" s="181"/>
      <c r="AMS15" s="181"/>
      <c r="AMT15" s="181"/>
      <c r="AMU15" s="181"/>
      <c r="AMV15" s="181"/>
      <c r="AMW15" s="181"/>
      <c r="AMX15" s="181"/>
      <c r="AMY15" s="181"/>
      <c r="AMZ15" s="181"/>
      <c r="ANA15" s="181"/>
      <c r="ANB15" s="181"/>
      <c r="ANC15" s="181"/>
      <c r="AND15" s="181"/>
      <c r="ANE15" s="181"/>
      <c r="ANF15" s="181"/>
      <c r="ANG15" s="181"/>
      <c r="ANH15" s="181"/>
      <c r="ANI15" s="181"/>
      <c r="ANJ15" s="181"/>
      <c r="ANK15" s="181"/>
      <c r="ANL15" s="181"/>
      <c r="ANM15" s="181"/>
      <c r="ANN15" s="181"/>
      <c r="ANO15" s="181"/>
      <c r="ANP15" s="181"/>
      <c r="ANQ15" s="181"/>
      <c r="ANR15" s="181"/>
      <c r="ANS15" s="181"/>
      <c r="ANT15" s="181"/>
      <c r="ANU15" s="181"/>
      <c r="ANV15" s="181"/>
      <c r="ANW15" s="181"/>
      <c r="ANX15" s="181"/>
      <c r="ANY15" s="181"/>
      <c r="ANZ15" s="181"/>
      <c r="AOA15" s="181"/>
      <c r="AOB15" s="181"/>
      <c r="AOC15" s="181"/>
      <c r="AOD15" s="181"/>
      <c r="AOE15" s="181"/>
      <c r="AOF15" s="181"/>
      <c r="AOG15" s="181"/>
      <c r="AOH15" s="181"/>
      <c r="AOI15" s="181"/>
      <c r="AOJ15" s="181"/>
      <c r="AOK15" s="181"/>
      <c r="AOL15" s="181"/>
      <c r="AOM15" s="181"/>
      <c r="AON15" s="181"/>
      <c r="AOO15" s="181"/>
      <c r="AOP15" s="181"/>
      <c r="AOQ15" s="181"/>
      <c r="AOR15" s="181"/>
      <c r="AOS15" s="181"/>
      <c r="AOT15" s="181"/>
      <c r="AOU15" s="181"/>
      <c r="AOV15" s="181"/>
      <c r="AOW15" s="181"/>
      <c r="AOX15" s="181"/>
      <c r="AOY15" s="181"/>
      <c r="AOZ15" s="181"/>
      <c r="APA15" s="181"/>
      <c r="APB15" s="181"/>
      <c r="APC15" s="181"/>
      <c r="APD15" s="181"/>
      <c r="APE15" s="181"/>
      <c r="APF15" s="181"/>
      <c r="APG15" s="181"/>
      <c r="APH15" s="181"/>
      <c r="API15" s="181"/>
      <c r="APJ15" s="181"/>
      <c r="APK15" s="181"/>
      <c r="APL15" s="181"/>
      <c r="APM15" s="181"/>
      <c r="APN15" s="181"/>
      <c r="APO15" s="181"/>
      <c r="APP15" s="181"/>
      <c r="APQ15" s="181"/>
      <c r="APR15" s="181"/>
      <c r="APS15" s="181"/>
      <c r="APT15" s="181"/>
      <c r="APU15" s="181"/>
      <c r="APV15" s="181"/>
      <c r="APW15" s="181"/>
      <c r="APX15" s="181"/>
      <c r="APY15" s="181"/>
      <c r="APZ15" s="181"/>
      <c r="AQA15" s="181"/>
      <c r="AQB15" s="181"/>
      <c r="AQC15" s="181"/>
      <c r="AQD15" s="181"/>
      <c r="AQE15" s="181"/>
      <c r="AQF15" s="181"/>
      <c r="AQG15" s="181"/>
      <c r="AQH15" s="181"/>
      <c r="AQI15" s="181"/>
      <c r="AQJ15" s="181"/>
      <c r="AQK15" s="181"/>
      <c r="AQL15" s="181"/>
      <c r="AQM15" s="181"/>
      <c r="AQN15" s="181"/>
      <c r="AQO15" s="181"/>
    </row>
    <row r="16" spans="1:1133" ht="15" x14ac:dyDescent="0.25">
      <c r="A16" s="423" t="s">
        <v>482</v>
      </c>
      <c r="B16" s="423">
        <v>1.8</v>
      </c>
      <c r="C16" s="424"/>
      <c r="D16" s="425">
        <f>'FY23 UFR BTL Data 4628'!F13</f>
        <v>3341</v>
      </c>
      <c r="E16" s="426" t="s">
        <v>43</v>
      </c>
      <c r="F16" s="425">
        <f>'FY23 UFR BTL Data 4628'!P13</f>
        <v>1213</v>
      </c>
      <c r="G16" s="426" t="s">
        <v>43</v>
      </c>
      <c r="H16" s="425">
        <f>'FY23 UFR BTL Data 4628'!T13</f>
        <v>64</v>
      </c>
      <c r="I16" s="426"/>
      <c r="J16" s="426"/>
      <c r="K16" s="426"/>
      <c r="L16" s="425">
        <f>'FY23 UFR BTL Data 4628'!AJ13</f>
        <v>1026</v>
      </c>
      <c r="M16" s="426">
        <v>40</v>
      </c>
      <c r="ACT16" s="180"/>
      <c r="ACU16" s="180"/>
      <c r="ACV16" s="180"/>
      <c r="ACW16" s="180"/>
      <c r="ACX16" s="180"/>
      <c r="ACY16" s="180"/>
      <c r="ACZ16" s="180"/>
      <c r="ADA16" s="180"/>
      <c r="ADB16" s="180"/>
      <c r="ADC16" s="180"/>
      <c r="ADD16" s="180"/>
      <c r="ADE16" s="180"/>
      <c r="ADF16" s="180"/>
      <c r="ADG16" s="180"/>
      <c r="ADH16" s="180"/>
      <c r="ADI16" s="180"/>
      <c r="ADJ16" s="180"/>
      <c r="ADK16" s="180"/>
      <c r="ADL16" s="180"/>
      <c r="ADM16" s="180"/>
      <c r="ADN16" s="180"/>
      <c r="ADO16" s="180"/>
      <c r="ADP16" s="180"/>
      <c r="ADQ16" s="180"/>
      <c r="ADR16" s="180"/>
      <c r="ADS16" s="180"/>
      <c r="ADT16" s="180"/>
      <c r="ADU16" s="180"/>
      <c r="ADV16" s="180"/>
      <c r="ADW16" s="180"/>
      <c r="ADX16" s="180"/>
      <c r="ADY16" s="180"/>
      <c r="ADZ16" s="180"/>
      <c r="AEA16" s="180"/>
      <c r="AEB16" s="180"/>
      <c r="AEC16" s="180"/>
      <c r="AED16" s="180"/>
      <c r="AEE16" s="180"/>
      <c r="AEF16" s="180"/>
      <c r="AEG16" s="180"/>
      <c r="ALZ16" s="181"/>
      <c r="AMA16" s="181"/>
      <c r="AMB16" s="181"/>
      <c r="AMC16" s="181"/>
      <c r="AMD16" s="181"/>
      <c r="AME16" s="181"/>
      <c r="AMF16" s="181"/>
      <c r="AMG16" s="181"/>
      <c r="AMH16" s="181"/>
      <c r="AMI16" s="181"/>
      <c r="AMJ16" s="181"/>
      <c r="AMK16" s="181"/>
      <c r="AML16" s="181"/>
      <c r="AMM16" s="181"/>
      <c r="AMN16" s="181"/>
      <c r="AMO16" s="181"/>
      <c r="AMP16" s="181"/>
      <c r="AMQ16" s="181"/>
      <c r="AMR16" s="181"/>
      <c r="AMS16" s="181"/>
      <c r="AMT16" s="181"/>
      <c r="AMU16" s="181"/>
      <c r="AMV16" s="181"/>
      <c r="AMW16" s="181"/>
      <c r="AMX16" s="181"/>
      <c r="AMY16" s="181"/>
      <c r="AMZ16" s="181"/>
      <c r="ANA16" s="181"/>
      <c r="ANB16" s="181"/>
      <c r="ANC16" s="181"/>
      <c r="AND16" s="181"/>
      <c r="ANE16" s="181"/>
      <c r="ANF16" s="181"/>
      <c r="ANG16" s="181"/>
      <c r="ANH16" s="181"/>
      <c r="ANI16" s="181"/>
      <c r="ANJ16" s="181"/>
      <c r="ANK16" s="181"/>
      <c r="ANL16" s="181"/>
      <c r="ANM16" s="181"/>
      <c r="ANN16" s="181"/>
      <c r="ANO16" s="181"/>
      <c r="ANP16" s="181"/>
      <c r="ANQ16" s="181"/>
      <c r="ANR16" s="181"/>
      <c r="ANS16" s="181"/>
      <c r="ANT16" s="181"/>
      <c r="ANU16" s="181"/>
      <c r="ANV16" s="181"/>
      <c r="ANW16" s="181"/>
      <c r="ANX16" s="181"/>
      <c r="ANY16" s="181"/>
      <c r="ANZ16" s="181"/>
      <c r="AOA16" s="181"/>
      <c r="AOB16" s="181"/>
      <c r="AOC16" s="181"/>
      <c r="AOD16" s="181"/>
      <c r="AOE16" s="181"/>
      <c r="AOF16" s="181"/>
      <c r="AOG16" s="181"/>
      <c r="AOH16" s="181"/>
      <c r="AOI16" s="181"/>
      <c r="AOJ16" s="181"/>
      <c r="AOK16" s="181"/>
      <c r="AOL16" s="181"/>
      <c r="AOM16" s="181"/>
      <c r="AON16" s="181"/>
      <c r="AOO16" s="181"/>
      <c r="AOP16" s="181"/>
      <c r="AOQ16" s="181"/>
      <c r="AOR16" s="181"/>
      <c r="AOS16" s="181"/>
      <c r="AOT16" s="181"/>
      <c r="AOU16" s="181"/>
      <c r="AOV16" s="181"/>
      <c r="AOW16" s="181"/>
      <c r="AOX16" s="181"/>
      <c r="AOY16" s="181"/>
      <c r="AOZ16" s="181"/>
      <c r="APA16" s="181"/>
      <c r="APB16" s="181"/>
      <c r="APC16" s="181"/>
      <c r="APD16" s="181"/>
      <c r="APE16" s="181"/>
      <c r="APF16" s="181"/>
      <c r="APG16" s="181"/>
      <c r="APH16" s="181"/>
      <c r="API16" s="181"/>
      <c r="APJ16" s="181"/>
      <c r="APK16" s="181"/>
      <c r="APL16" s="181"/>
      <c r="APM16" s="181"/>
      <c r="APN16" s="181"/>
      <c r="APO16" s="181"/>
      <c r="APP16" s="181"/>
      <c r="APQ16" s="181"/>
      <c r="APR16" s="181"/>
      <c r="APS16" s="181"/>
      <c r="APT16" s="181"/>
      <c r="APU16" s="181"/>
      <c r="APV16" s="181"/>
      <c r="APW16" s="181"/>
      <c r="APX16" s="181"/>
      <c r="APY16" s="181"/>
      <c r="APZ16" s="181"/>
      <c r="AQA16" s="181"/>
      <c r="AQB16" s="181"/>
      <c r="AQC16" s="181"/>
      <c r="AQD16" s="181"/>
      <c r="AQE16" s="181"/>
      <c r="AQF16" s="181"/>
      <c r="AQG16" s="181"/>
      <c r="AQH16" s="181"/>
      <c r="AQI16" s="181"/>
      <c r="AQJ16" s="181"/>
      <c r="AQK16" s="181"/>
      <c r="AQL16" s="181"/>
      <c r="AQM16" s="181"/>
      <c r="AQN16" s="181"/>
      <c r="AQO16" s="181"/>
    </row>
    <row r="17" spans="1:1133" ht="15" x14ac:dyDescent="0.25">
      <c r="A17" s="423" t="s">
        <v>565</v>
      </c>
      <c r="B17" s="423">
        <v>0.94</v>
      </c>
      <c r="C17" s="424"/>
      <c r="D17" s="426"/>
      <c r="E17" s="425">
        <f>'FY23 UFR BTL Data 4628'!N14</f>
        <v>1025.95</v>
      </c>
      <c r="F17" s="425">
        <f>'FY23 UFR BTL Data 4628'!P14</f>
        <v>1.61</v>
      </c>
      <c r="G17" s="425">
        <f>'FY23 UFR BTL Data 4628'!R14</f>
        <v>261.24</v>
      </c>
      <c r="H17" s="426"/>
      <c r="I17" s="426"/>
      <c r="J17" s="426"/>
      <c r="K17" s="426">
        <v>24301</v>
      </c>
      <c r="L17" s="425">
        <f>'FY23 UFR BTL Data 4628'!AJ14</f>
        <v>2999.11</v>
      </c>
      <c r="M17" s="426"/>
      <c r="ACT17" s="180"/>
      <c r="ACU17" s="180"/>
      <c r="ACV17" s="180"/>
      <c r="ACW17" s="180"/>
      <c r="ACX17" s="180"/>
      <c r="ACY17" s="180"/>
      <c r="ACZ17" s="180"/>
      <c r="ADA17" s="180"/>
      <c r="ADB17" s="180"/>
      <c r="ADC17" s="180"/>
      <c r="ADD17" s="180"/>
      <c r="ADE17" s="180"/>
      <c r="ADF17" s="180"/>
      <c r="ADG17" s="180"/>
      <c r="ADH17" s="180"/>
      <c r="ADI17" s="180"/>
      <c r="ADJ17" s="180"/>
      <c r="ADK17" s="180"/>
      <c r="ADL17" s="180"/>
      <c r="ADM17" s="180"/>
      <c r="ADN17" s="180"/>
      <c r="ADO17" s="180"/>
      <c r="ADP17" s="180"/>
      <c r="ADQ17" s="180"/>
      <c r="ADR17" s="180"/>
      <c r="ADS17" s="180"/>
      <c r="ADT17" s="180"/>
      <c r="ADU17" s="180"/>
      <c r="ADV17" s="180"/>
      <c r="ADW17" s="180"/>
      <c r="ADX17" s="180"/>
      <c r="ADY17" s="180"/>
      <c r="ADZ17" s="180"/>
      <c r="AEA17" s="180"/>
      <c r="AEB17" s="180"/>
      <c r="AEC17" s="180"/>
      <c r="AED17" s="180"/>
      <c r="AEE17" s="180"/>
      <c r="AEF17" s="180"/>
      <c r="AEG17" s="180"/>
      <c r="ALZ17" s="181"/>
      <c r="AMA17" s="181"/>
      <c r="AMB17" s="181"/>
      <c r="AMC17" s="181"/>
      <c r="AMD17" s="181"/>
      <c r="AME17" s="181"/>
      <c r="AMF17" s="181"/>
      <c r="AMG17" s="181"/>
      <c r="AMH17" s="181"/>
      <c r="AMI17" s="181"/>
      <c r="AMJ17" s="181"/>
      <c r="AMK17" s="181"/>
      <c r="AML17" s="181"/>
      <c r="AMM17" s="181"/>
      <c r="AMN17" s="181"/>
      <c r="AMO17" s="181"/>
      <c r="AMP17" s="181"/>
      <c r="AMQ17" s="181"/>
      <c r="AMR17" s="181"/>
      <c r="AMS17" s="181"/>
      <c r="AMT17" s="181"/>
      <c r="AMU17" s="181"/>
      <c r="AMV17" s="181"/>
      <c r="AMW17" s="181"/>
      <c r="AMX17" s="181"/>
      <c r="AMY17" s="181"/>
      <c r="AMZ17" s="181"/>
      <c r="ANA17" s="181"/>
      <c r="ANB17" s="181"/>
      <c r="ANC17" s="181"/>
      <c r="AND17" s="181"/>
      <c r="ANE17" s="181"/>
      <c r="ANF17" s="181"/>
      <c r="ANG17" s="181"/>
      <c r="ANH17" s="181"/>
      <c r="ANI17" s="181"/>
      <c r="ANJ17" s="181"/>
      <c r="ANK17" s="181"/>
      <c r="ANL17" s="181"/>
      <c r="ANM17" s="181"/>
      <c r="ANN17" s="181"/>
      <c r="ANO17" s="181"/>
      <c r="ANP17" s="181"/>
      <c r="ANQ17" s="181"/>
      <c r="ANR17" s="181"/>
      <c r="ANS17" s="181"/>
      <c r="ANT17" s="181"/>
      <c r="ANU17" s="181"/>
      <c r="ANV17" s="181"/>
      <c r="ANW17" s="181"/>
      <c r="ANX17" s="181"/>
      <c r="ANY17" s="181"/>
      <c r="ANZ17" s="181"/>
      <c r="AOA17" s="181"/>
      <c r="AOB17" s="181"/>
      <c r="AOC17" s="181"/>
      <c r="AOD17" s="181"/>
      <c r="AOE17" s="181"/>
      <c r="AOF17" s="181"/>
      <c r="AOG17" s="181"/>
      <c r="AOH17" s="181"/>
      <c r="AOI17" s="181"/>
      <c r="AOJ17" s="181"/>
      <c r="AOK17" s="181"/>
      <c r="AOL17" s="181"/>
      <c r="AOM17" s="181"/>
      <c r="AON17" s="181"/>
      <c r="AOO17" s="181"/>
      <c r="AOP17" s="181"/>
      <c r="AOQ17" s="181"/>
      <c r="AOR17" s="181"/>
      <c r="AOS17" s="181"/>
      <c r="AOT17" s="181"/>
      <c r="AOU17" s="181"/>
      <c r="AOV17" s="181"/>
      <c r="AOW17" s="181"/>
      <c r="AOX17" s="181"/>
      <c r="AOY17" s="181"/>
      <c r="AOZ17" s="181"/>
      <c r="APA17" s="181"/>
      <c r="APB17" s="181"/>
      <c r="APC17" s="181"/>
      <c r="APD17" s="181"/>
      <c r="APE17" s="181"/>
      <c r="APF17" s="181"/>
      <c r="APG17" s="181"/>
      <c r="APH17" s="181"/>
      <c r="API17" s="181"/>
      <c r="APJ17" s="181"/>
      <c r="APK17" s="181"/>
      <c r="APL17" s="181"/>
      <c r="APM17" s="181"/>
      <c r="APN17" s="181"/>
      <c r="APO17" s="181"/>
      <c r="APP17" s="181"/>
      <c r="APQ17" s="181"/>
      <c r="APR17" s="181"/>
      <c r="APS17" s="181"/>
      <c r="APT17" s="181"/>
      <c r="APU17" s="181"/>
      <c r="APV17" s="181"/>
      <c r="APW17" s="181"/>
      <c r="APX17" s="181"/>
      <c r="APY17" s="181"/>
      <c r="APZ17" s="181"/>
      <c r="AQA17" s="181"/>
      <c r="AQB17" s="181"/>
      <c r="AQC17" s="181"/>
      <c r="AQD17" s="181"/>
      <c r="AQE17" s="181"/>
      <c r="AQF17" s="181"/>
      <c r="AQG17" s="181"/>
      <c r="AQH17" s="181"/>
      <c r="AQI17" s="181"/>
      <c r="AQJ17" s="181"/>
      <c r="AQK17" s="181"/>
      <c r="AQL17" s="181"/>
      <c r="AQM17" s="181"/>
      <c r="AQN17" s="181"/>
      <c r="AQO17" s="181"/>
    </row>
    <row r="18" spans="1:1133" ht="15" x14ac:dyDescent="0.25">
      <c r="A18" s="423" t="s">
        <v>331</v>
      </c>
      <c r="B18" s="423">
        <v>2.5299999999999998</v>
      </c>
      <c r="C18" s="424"/>
      <c r="D18" s="425">
        <f>'FY23 UFR BTL Data 4628'!F15</f>
        <v>3131.44</v>
      </c>
      <c r="E18" s="425">
        <f>'FY23 UFR BTL Data 4628'!N15</f>
        <v>648.19000000000005</v>
      </c>
      <c r="F18" s="425">
        <f>'FY23 UFR BTL Data 4628'!P15</f>
        <v>4.4000000000000004</v>
      </c>
      <c r="G18" s="425">
        <f>'FY23 UFR BTL Data 4628'!R15</f>
        <v>171.97</v>
      </c>
      <c r="H18" s="426"/>
      <c r="I18" s="426"/>
      <c r="J18" s="426"/>
      <c r="K18" s="425">
        <f>'FY23 UFR BTL Data 4628'!AB15</f>
        <v>1500</v>
      </c>
      <c r="L18" s="426"/>
      <c r="M18" s="426" t="s">
        <v>43</v>
      </c>
      <c r="ACT18" s="180"/>
      <c r="ACU18" s="180"/>
      <c r="ACV18" s="180"/>
      <c r="ACW18" s="180"/>
      <c r="ACX18" s="180"/>
      <c r="ACY18" s="180"/>
      <c r="ACZ18" s="180"/>
      <c r="ADA18" s="180"/>
      <c r="ADB18" s="180"/>
      <c r="ADC18" s="180"/>
      <c r="ADD18" s="180"/>
      <c r="ADE18" s="180"/>
      <c r="ADF18" s="180"/>
      <c r="ADG18" s="180"/>
      <c r="ADH18" s="180"/>
      <c r="ADI18" s="180"/>
      <c r="ADJ18" s="180"/>
      <c r="ADK18" s="180"/>
      <c r="ADL18" s="180"/>
      <c r="ADM18" s="180"/>
      <c r="ADN18" s="180"/>
      <c r="ADO18" s="180"/>
      <c r="ADP18" s="180"/>
      <c r="ADQ18" s="180"/>
      <c r="ADR18" s="180"/>
      <c r="ADS18" s="180"/>
      <c r="ADT18" s="180"/>
      <c r="ADU18" s="180"/>
      <c r="ADV18" s="180"/>
      <c r="ADW18" s="180"/>
      <c r="ADX18" s="180"/>
      <c r="ADY18" s="180"/>
      <c r="ADZ18" s="180"/>
      <c r="AEA18" s="180"/>
      <c r="AEB18" s="180"/>
      <c r="AEC18" s="180"/>
      <c r="AED18" s="180"/>
      <c r="AEE18" s="180"/>
      <c r="AEF18" s="180"/>
      <c r="AEG18" s="180"/>
      <c r="ALZ18" s="181"/>
      <c r="AMA18" s="181"/>
      <c r="AMB18" s="181"/>
      <c r="AMC18" s="181"/>
      <c r="AMD18" s="181"/>
      <c r="AME18" s="181"/>
      <c r="AMF18" s="181"/>
      <c r="AMG18" s="181"/>
      <c r="AMH18" s="181"/>
      <c r="AMI18" s="181"/>
      <c r="AMJ18" s="181"/>
      <c r="AMK18" s="181"/>
      <c r="AML18" s="181"/>
      <c r="AMM18" s="181"/>
      <c r="AMN18" s="181"/>
      <c r="AMO18" s="181"/>
      <c r="AMP18" s="181"/>
      <c r="AMQ18" s="181"/>
      <c r="AMR18" s="181"/>
      <c r="AMS18" s="181"/>
      <c r="AMT18" s="181"/>
      <c r="AMU18" s="181"/>
      <c r="AMV18" s="181"/>
      <c r="AMW18" s="181"/>
      <c r="AMX18" s="181"/>
      <c r="AMY18" s="181"/>
      <c r="AMZ18" s="181"/>
      <c r="ANA18" s="181"/>
      <c r="ANB18" s="181"/>
      <c r="ANC18" s="181"/>
      <c r="AND18" s="181"/>
      <c r="ANE18" s="181"/>
      <c r="ANF18" s="181"/>
      <c r="ANG18" s="181"/>
      <c r="ANH18" s="181"/>
      <c r="ANI18" s="181"/>
      <c r="ANJ18" s="181"/>
      <c r="ANK18" s="181"/>
      <c r="ANL18" s="181"/>
      <c r="ANM18" s="181"/>
      <c r="ANN18" s="181"/>
      <c r="ANO18" s="181"/>
      <c r="ANP18" s="181"/>
      <c r="ANQ18" s="181"/>
      <c r="ANR18" s="181"/>
      <c r="ANS18" s="181"/>
      <c r="ANT18" s="181"/>
      <c r="ANU18" s="181"/>
      <c r="ANV18" s="181"/>
      <c r="ANW18" s="181"/>
      <c r="ANX18" s="181"/>
      <c r="ANY18" s="181"/>
      <c r="ANZ18" s="181"/>
      <c r="AOA18" s="181"/>
      <c r="AOB18" s="181"/>
      <c r="AOC18" s="181"/>
      <c r="AOD18" s="181"/>
      <c r="AOE18" s="181"/>
      <c r="AOF18" s="181"/>
      <c r="AOG18" s="181"/>
      <c r="AOH18" s="181"/>
      <c r="AOI18" s="181"/>
      <c r="AOJ18" s="181"/>
      <c r="AOK18" s="181"/>
      <c r="AOL18" s="181"/>
      <c r="AOM18" s="181"/>
      <c r="AON18" s="181"/>
      <c r="AOO18" s="181"/>
      <c r="AOP18" s="181"/>
      <c r="AOQ18" s="181"/>
      <c r="AOR18" s="181"/>
      <c r="AOS18" s="181"/>
      <c r="AOT18" s="181"/>
      <c r="AOU18" s="181"/>
      <c r="AOV18" s="181"/>
      <c r="AOW18" s="181"/>
      <c r="AOX18" s="181"/>
      <c r="AOY18" s="181"/>
      <c r="AOZ18" s="181"/>
      <c r="APA18" s="181"/>
      <c r="APB18" s="181"/>
      <c r="APC18" s="181"/>
      <c r="APD18" s="181"/>
      <c r="APE18" s="181"/>
      <c r="APF18" s="181"/>
      <c r="APG18" s="181"/>
      <c r="APH18" s="181"/>
      <c r="API18" s="181"/>
      <c r="APJ18" s="181"/>
      <c r="APK18" s="181"/>
      <c r="APL18" s="181"/>
      <c r="APM18" s="181"/>
      <c r="APN18" s="181"/>
      <c r="APO18" s="181"/>
      <c r="APP18" s="181"/>
      <c r="APQ18" s="181"/>
      <c r="APR18" s="181"/>
      <c r="APS18" s="181"/>
      <c r="APT18" s="181"/>
      <c r="APU18" s="181"/>
      <c r="APV18" s="181"/>
      <c r="APW18" s="181"/>
      <c r="APX18" s="181"/>
      <c r="APY18" s="181"/>
      <c r="APZ18" s="181"/>
      <c r="AQA18" s="181"/>
      <c r="AQB18" s="181"/>
      <c r="AQC18" s="181"/>
      <c r="AQD18" s="181"/>
      <c r="AQE18" s="181"/>
      <c r="AQF18" s="181"/>
      <c r="AQG18" s="181"/>
      <c r="AQH18" s="181"/>
      <c r="AQI18" s="181"/>
      <c r="AQJ18" s="181"/>
      <c r="AQK18" s="181"/>
      <c r="AQL18" s="181"/>
      <c r="AQM18" s="181"/>
      <c r="AQN18" s="181"/>
      <c r="AQO18" s="181"/>
    </row>
    <row r="19" spans="1:1133" ht="15" x14ac:dyDescent="0.25">
      <c r="A19" s="423" t="s">
        <v>335</v>
      </c>
      <c r="B19" s="423">
        <v>2.9</v>
      </c>
      <c r="C19" s="424"/>
      <c r="D19" s="426"/>
      <c r="E19" s="425">
        <f>'FY23 UFR BTL Data 4628'!N16</f>
        <v>2212</v>
      </c>
      <c r="F19" s="425">
        <f>'FY23 UFR BTL Data 4628'!P16</f>
        <v>3146</v>
      </c>
      <c r="G19" s="425">
        <f>'FY23 UFR BTL Data 4628'!R16</f>
        <v>1</v>
      </c>
      <c r="H19" s="426"/>
      <c r="I19" s="425">
        <f>'FY23 UFR BTL Data 4628'!V16</f>
        <v>49</v>
      </c>
      <c r="J19" s="426"/>
      <c r="K19" s="425">
        <f>'FY23 UFR BTL Data 4628'!AB16</f>
        <v>177</v>
      </c>
      <c r="L19" s="425">
        <f>'FY23 UFR BTL Data 4628'!AJ16</f>
        <v>1870</v>
      </c>
      <c r="M19" s="426" t="s">
        <v>43</v>
      </c>
      <c r="ACT19" s="180"/>
      <c r="ACU19" s="180"/>
      <c r="ACV19" s="180"/>
      <c r="ACW19" s="180"/>
      <c r="ACX19" s="180"/>
      <c r="ACY19" s="180"/>
      <c r="ACZ19" s="180"/>
      <c r="ADA19" s="180"/>
      <c r="ADB19" s="180"/>
      <c r="ADC19" s="180"/>
      <c r="ADD19" s="180"/>
      <c r="ADE19" s="180"/>
      <c r="ADF19" s="180"/>
      <c r="ADG19" s="180"/>
      <c r="ADH19" s="180"/>
      <c r="ADI19" s="180"/>
      <c r="ADJ19" s="180"/>
      <c r="ADK19" s="180"/>
      <c r="ADL19" s="180"/>
      <c r="ADM19" s="180"/>
      <c r="ADN19" s="180"/>
      <c r="ADO19" s="180"/>
      <c r="ADP19" s="180"/>
      <c r="ADQ19" s="180"/>
      <c r="ADR19" s="180"/>
      <c r="ADS19" s="180"/>
      <c r="ADT19" s="180"/>
      <c r="ADU19" s="180"/>
      <c r="ADV19" s="180"/>
      <c r="ADW19" s="180"/>
      <c r="ADX19" s="180"/>
      <c r="ADY19" s="180"/>
      <c r="ADZ19" s="180"/>
      <c r="AEA19" s="180"/>
      <c r="AEB19" s="180"/>
      <c r="AEC19" s="180"/>
      <c r="AED19" s="180"/>
      <c r="AEE19" s="180"/>
      <c r="AEF19" s="180"/>
      <c r="AEG19" s="180"/>
      <c r="ALZ19" s="181"/>
      <c r="AMA19" s="181"/>
      <c r="AMB19" s="181"/>
      <c r="AMC19" s="181"/>
      <c r="AMD19" s="181"/>
      <c r="AME19" s="181"/>
      <c r="AMF19" s="181"/>
      <c r="AMG19" s="181"/>
      <c r="AMH19" s="181"/>
      <c r="AMI19" s="181"/>
      <c r="AMJ19" s="181"/>
      <c r="AMK19" s="181"/>
      <c r="AML19" s="181"/>
      <c r="AMM19" s="181"/>
      <c r="AMN19" s="181"/>
      <c r="AMO19" s="181"/>
      <c r="AMP19" s="181"/>
      <c r="AMQ19" s="181"/>
      <c r="AMR19" s="181"/>
      <c r="AMS19" s="181"/>
      <c r="AMT19" s="181"/>
      <c r="AMU19" s="181"/>
      <c r="AMV19" s="181"/>
      <c r="AMW19" s="181"/>
      <c r="AMX19" s="181"/>
      <c r="AMY19" s="181"/>
      <c r="AMZ19" s="181"/>
      <c r="ANA19" s="181"/>
      <c r="ANB19" s="181"/>
      <c r="ANC19" s="181"/>
      <c r="AND19" s="181"/>
      <c r="ANE19" s="181"/>
      <c r="ANF19" s="181"/>
      <c r="ANG19" s="181"/>
      <c r="ANH19" s="181"/>
      <c r="ANI19" s="181"/>
      <c r="ANJ19" s="181"/>
      <c r="ANK19" s="181"/>
      <c r="ANL19" s="181"/>
      <c r="ANM19" s="181"/>
      <c r="ANN19" s="181"/>
      <c r="ANO19" s="181"/>
      <c r="ANP19" s="181"/>
      <c r="ANQ19" s="181"/>
      <c r="ANR19" s="181"/>
      <c r="ANS19" s="181"/>
      <c r="ANT19" s="181"/>
      <c r="ANU19" s="181"/>
      <c r="ANV19" s="181"/>
      <c r="ANW19" s="181"/>
      <c r="ANX19" s="181"/>
      <c r="ANY19" s="181"/>
      <c r="ANZ19" s="181"/>
      <c r="AOA19" s="181"/>
      <c r="AOB19" s="181"/>
      <c r="AOC19" s="181"/>
      <c r="AOD19" s="181"/>
      <c r="AOE19" s="181"/>
      <c r="AOF19" s="181"/>
      <c r="AOG19" s="181"/>
      <c r="AOH19" s="181"/>
      <c r="AOI19" s="181"/>
      <c r="AOJ19" s="181"/>
      <c r="AOK19" s="181"/>
      <c r="AOL19" s="181"/>
      <c r="AOM19" s="181"/>
      <c r="AON19" s="181"/>
      <c r="AOO19" s="181"/>
      <c r="AOP19" s="181"/>
      <c r="AOQ19" s="181"/>
      <c r="AOR19" s="181"/>
      <c r="AOS19" s="181"/>
      <c r="AOT19" s="181"/>
      <c r="AOU19" s="181"/>
      <c r="AOV19" s="181"/>
      <c r="AOW19" s="181"/>
      <c r="AOX19" s="181"/>
      <c r="AOY19" s="181"/>
      <c r="AOZ19" s="181"/>
      <c r="APA19" s="181"/>
      <c r="APB19" s="181"/>
      <c r="APC19" s="181"/>
      <c r="APD19" s="181"/>
      <c r="APE19" s="181"/>
      <c r="APF19" s="181"/>
      <c r="APG19" s="181"/>
      <c r="APH19" s="181"/>
      <c r="API19" s="181"/>
      <c r="APJ19" s="181"/>
      <c r="APK19" s="181"/>
      <c r="APL19" s="181"/>
      <c r="APM19" s="181"/>
      <c r="APN19" s="181"/>
      <c r="APO19" s="181"/>
      <c r="APP19" s="181"/>
      <c r="APQ19" s="181"/>
      <c r="APR19" s="181"/>
      <c r="APS19" s="181"/>
      <c r="APT19" s="181"/>
      <c r="APU19" s="181"/>
      <c r="APV19" s="181"/>
      <c r="APW19" s="181"/>
      <c r="APX19" s="181"/>
      <c r="APY19" s="181"/>
      <c r="APZ19" s="181"/>
      <c r="AQA19" s="181"/>
      <c r="AQB19" s="181"/>
      <c r="AQC19" s="181"/>
      <c r="AQD19" s="181"/>
      <c r="AQE19" s="181"/>
      <c r="AQF19" s="181"/>
      <c r="AQG19" s="181"/>
      <c r="AQH19" s="181"/>
      <c r="AQI19" s="181"/>
      <c r="AQJ19" s="181"/>
      <c r="AQK19" s="181"/>
      <c r="AQL19" s="181"/>
      <c r="AQM19" s="181"/>
      <c r="AQN19" s="181"/>
      <c r="AQO19" s="181"/>
    </row>
    <row r="20" spans="1:1133" ht="15" x14ac:dyDescent="0.25">
      <c r="A20" s="411" t="s">
        <v>336</v>
      </c>
      <c r="B20" s="411">
        <v>4.1399999999999997</v>
      </c>
      <c r="C20" s="411"/>
      <c r="D20" s="412">
        <f>'FY 23 UFR BTL Data 4627'!F12</f>
        <v>4455</v>
      </c>
      <c r="E20" s="412">
        <f>'FY 23 UFR BTL Data 4627'!N12</f>
        <v>3569</v>
      </c>
      <c r="F20" s="412">
        <f>'FY 23 UFR BTL Data 4627'!P12</f>
        <v>6543</v>
      </c>
      <c r="G20" s="413"/>
      <c r="H20" s="413" t="s">
        <v>43</v>
      </c>
      <c r="I20" s="413"/>
      <c r="J20" s="413"/>
      <c r="K20" s="412">
        <f>'FY 23 UFR BTL Data 4627'!AB12</f>
        <v>84210</v>
      </c>
      <c r="L20" s="412">
        <f>'FY 23 UFR BTL Data 4627'!AJ12</f>
        <v>6566</v>
      </c>
      <c r="M20" s="413"/>
      <c r="ACT20" s="180"/>
      <c r="ACU20" s="180"/>
      <c r="ACV20" s="180"/>
      <c r="ACW20" s="180"/>
      <c r="ACX20" s="180"/>
      <c r="ACY20" s="180"/>
      <c r="ACZ20" s="180"/>
      <c r="ADA20" s="180"/>
      <c r="ADB20" s="180"/>
      <c r="ADC20" s="180"/>
      <c r="ADD20" s="180"/>
      <c r="ADE20" s="180"/>
      <c r="ADF20" s="180"/>
      <c r="ADG20" s="180"/>
      <c r="ADH20" s="180"/>
      <c r="ADI20" s="180"/>
      <c r="ADJ20" s="180"/>
      <c r="ADK20" s="180"/>
      <c r="ADL20" s="180"/>
      <c r="ADM20" s="180"/>
      <c r="ADN20" s="180"/>
      <c r="ADO20" s="180"/>
      <c r="ADP20" s="180"/>
      <c r="ADQ20" s="180"/>
      <c r="ADR20" s="180"/>
      <c r="ADS20" s="180"/>
      <c r="ADT20" s="180"/>
      <c r="ADU20" s="180"/>
      <c r="ADV20" s="180"/>
      <c r="ADW20" s="180"/>
      <c r="ADX20" s="180"/>
      <c r="ADY20" s="180"/>
      <c r="ADZ20" s="180"/>
      <c r="AEA20" s="180"/>
      <c r="AEB20" s="180"/>
      <c r="AEC20" s="180"/>
      <c r="AED20" s="180"/>
      <c r="AEE20" s="180"/>
      <c r="AEF20" s="180"/>
      <c r="AEG20" s="180"/>
      <c r="ALZ20" s="181"/>
      <c r="AMA20" s="181"/>
      <c r="AMB20" s="181"/>
      <c r="AMC20" s="181"/>
      <c r="AMD20" s="181"/>
      <c r="AME20" s="181"/>
      <c r="AMF20" s="181"/>
      <c r="AMG20" s="181"/>
      <c r="AMH20" s="181"/>
      <c r="AMI20" s="181"/>
      <c r="AMJ20" s="181"/>
      <c r="AMK20" s="181"/>
      <c r="AML20" s="181"/>
      <c r="AMM20" s="181"/>
      <c r="AMN20" s="181"/>
      <c r="AMO20" s="181"/>
      <c r="AMP20" s="181"/>
      <c r="AMQ20" s="181"/>
      <c r="AMR20" s="181"/>
      <c r="AMS20" s="181"/>
      <c r="AMT20" s="181"/>
      <c r="AMU20" s="181"/>
      <c r="AMV20" s="181"/>
      <c r="AMW20" s="181"/>
      <c r="AMX20" s="181"/>
      <c r="AMY20" s="181"/>
      <c r="AMZ20" s="181"/>
      <c r="ANA20" s="181"/>
      <c r="ANB20" s="181"/>
      <c r="ANC20" s="181"/>
      <c r="AND20" s="181"/>
      <c r="ANE20" s="181"/>
      <c r="ANF20" s="181"/>
      <c r="ANG20" s="181"/>
      <c r="ANH20" s="181"/>
      <c r="ANI20" s="181"/>
      <c r="ANJ20" s="181"/>
      <c r="ANK20" s="181"/>
      <c r="ANL20" s="181"/>
      <c r="ANM20" s="181"/>
      <c r="ANN20" s="181"/>
      <c r="ANO20" s="181"/>
      <c r="ANP20" s="181"/>
      <c r="ANQ20" s="181"/>
      <c r="ANR20" s="181"/>
      <c r="ANS20" s="181"/>
      <c r="ANT20" s="181"/>
      <c r="ANU20" s="181"/>
      <c r="ANV20" s="181"/>
      <c r="ANW20" s="181"/>
      <c r="ANX20" s="181"/>
      <c r="ANY20" s="181"/>
      <c r="ANZ20" s="181"/>
      <c r="AOA20" s="181"/>
      <c r="AOB20" s="181"/>
      <c r="AOC20" s="181"/>
      <c r="AOD20" s="181"/>
      <c r="AOE20" s="181"/>
      <c r="AOF20" s="181"/>
      <c r="AOG20" s="181"/>
      <c r="AOH20" s="181"/>
      <c r="AOI20" s="181"/>
      <c r="AOJ20" s="181"/>
      <c r="AOK20" s="181"/>
      <c r="AOL20" s="181"/>
      <c r="AOM20" s="181"/>
      <c r="AON20" s="181"/>
      <c r="AOO20" s="181"/>
      <c r="AOP20" s="181"/>
      <c r="AOQ20" s="181"/>
      <c r="AOR20" s="181"/>
      <c r="AOS20" s="181"/>
      <c r="AOT20" s="181"/>
      <c r="AOU20" s="181"/>
      <c r="AOV20" s="181"/>
      <c r="AOW20" s="181"/>
      <c r="AOX20" s="181"/>
      <c r="AOY20" s="181"/>
      <c r="AOZ20" s="181"/>
      <c r="APA20" s="181"/>
      <c r="APB20" s="181"/>
      <c r="APC20" s="181"/>
      <c r="APD20" s="181"/>
      <c r="APE20" s="181"/>
      <c r="APF20" s="181"/>
      <c r="APG20" s="181"/>
      <c r="APH20" s="181"/>
      <c r="API20" s="181"/>
      <c r="APJ20" s="181"/>
      <c r="APK20" s="181"/>
      <c r="APL20" s="181"/>
      <c r="APM20" s="181"/>
      <c r="APN20" s="181"/>
      <c r="APO20" s="181"/>
      <c r="APP20" s="181"/>
      <c r="APQ20" s="181"/>
      <c r="APR20" s="181"/>
      <c r="APS20" s="181"/>
      <c r="APT20" s="181"/>
      <c r="APU20" s="181"/>
      <c r="APV20" s="181"/>
      <c r="APW20" s="181"/>
      <c r="APX20" s="181"/>
      <c r="APY20" s="181"/>
      <c r="APZ20" s="181"/>
      <c r="AQA20" s="181"/>
      <c r="AQB20" s="181"/>
      <c r="AQC20" s="181"/>
      <c r="AQD20" s="181"/>
      <c r="AQE20" s="181"/>
      <c r="AQF20" s="181"/>
      <c r="AQG20" s="181"/>
      <c r="AQH20" s="181"/>
      <c r="AQI20" s="181"/>
      <c r="AQJ20" s="181"/>
      <c r="AQK20" s="181"/>
      <c r="AQL20" s="181"/>
      <c r="AQM20" s="181"/>
      <c r="AQN20" s="181"/>
      <c r="AQO20" s="181"/>
    </row>
    <row r="21" spans="1:1133" ht="15" x14ac:dyDescent="0.25">
      <c r="A21" s="411" t="s">
        <v>337</v>
      </c>
      <c r="B21" s="411">
        <v>2.48</v>
      </c>
      <c r="C21" s="411"/>
      <c r="D21" s="413" t="s">
        <v>43</v>
      </c>
      <c r="E21" s="412">
        <f>'FY 23 UFR BTL Data 4627'!N13</f>
        <v>66</v>
      </c>
      <c r="F21" s="412">
        <f>'FY 23 UFR BTL Data 4627'!P13</f>
        <v>2461</v>
      </c>
      <c r="G21" s="412">
        <f>'FY 23 UFR BTL Data 4627'!R13</f>
        <v>279</v>
      </c>
      <c r="H21" s="413">
        <v>843</v>
      </c>
      <c r="I21" s="413"/>
      <c r="J21" s="413" t="s">
        <v>43</v>
      </c>
      <c r="K21" s="413"/>
      <c r="L21" s="412">
        <f>'FY 23 UFR BTL Data 4627'!AJ13</f>
        <v>82</v>
      </c>
      <c r="M21" s="412">
        <f>'FY 23 UFR BTL Data 4627'!AN13</f>
        <v>24678</v>
      </c>
      <c r="ACT21" s="180"/>
      <c r="ACU21" s="180"/>
      <c r="ACV21" s="180"/>
      <c r="ACW21" s="180"/>
      <c r="ACX21" s="180"/>
      <c r="ACY21" s="180"/>
      <c r="ACZ21" s="180"/>
      <c r="ADA21" s="180"/>
      <c r="ADB21" s="180"/>
      <c r="ADC21" s="180"/>
      <c r="ADD21" s="180"/>
      <c r="ADE21" s="180"/>
      <c r="ADF21" s="180"/>
      <c r="ADG21" s="180"/>
      <c r="ADH21" s="180"/>
      <c r="ADI21" s="180"/>
      <c r="ADJ21" s="180"/>
      <c r="ADK21" s="180"/>
      <c r="ADL21" s="180"/>
      <c r="ADM21" s="180"/>
      <c r="ADN21" s="180"/>
      <c r="ADO21" s="180"/>
      <c r="ADP21" s="180"/>
      <c r="ADQ21" s="180"/>
      <c r="ADR21" s="180"/>
      <c r="ADS21" s="180"/>
      <c r="ADT21" s="180"/>
      <c r="ADU21" s="180"/>
      <c r="ADV21" s="180"/>
      <c r="ADW21" s="180"/>
      <c r="ADX21" s="180"/>
      <c r="ADY21" s="180"/>
      <c r="ADZ21" s="180"/>
      <c r="AEA21" s="180"/>
      <c r="AEB21" s="180"/>
      <c r="AEC21" s="180"/>
      <c r="AED21" s="180"/>
      <c r="AEE21" s="180"/>
      <c r="AEF21" s="180"/>
      <c r="AEG21" s="180"/>
      <c r="ALZ21" s="181"/>
      <c r="AMA21" s="181"/>
      <c r="AMB21" s="181"/>
      <c r="AMC21" s="181"/>
      <c r="AMD21" s="181"/>
      <c r="AME21" s="181"/>
      <c r="AMF21" s="181"/>
      <c r="AMG21" s="181"/>
      <c r="AMH21" s="181"/>
      <c r="AMI21" s="181"/>
      <c r="AMJ21" s="181"/>
      <c r="AMK21" s="181"/>
      <c r="AML21" s="181"/>
      <c r="AMM21" s="181"/>
      <c r="AMN21" s="181"/>
      <c r="AMO21" s="181"/>
      <c r="AMP21" s="181"/>
      <c r="AMQ21" s="181"/>
      <c r="AMR21" s="181"/>
      <c r="AMS21" s="181"/>
      <c r="AMT21" s="181"/>
      <c r="AMU21" s="181"/>
      <c r="AMV21" s="181"/>
      <c r="AMW21" s="181"/>
      <c r="AMX21" s="181"/>
      <c r="AMY21" s="181"/>
      <c r="AMZ21" s="181"/>
      <c r="ANA21" s="181"/>
      <c r="ANB21" s="181"/>
      <c r="ANC21" s="181"/>
      <c r="AND21" s="181"/>
      <c r="ANE21" s="181"/>
      <c r="ANF21" s="181"/>
      <c r="ANG21" s="181"/>
      <c r="ANH21" s="181"/>
      <c r="ANI21" s="181"/>
      <c r="ANJ21" s="181"/>
      <c r="ANK21" s="181"/>
      <c r="ANL21" s="181"/>
      <c r="ANM21" s="181"/>
      <c r="ANN21" s="181"/>
      <c r="ANO21" s="181"/>
      <c r="ANP21" s="181"/>
      <c r="ANQ21" s="181"/>
      <c r="ANR21" s="181"/>
      <c r="ANS21" s="181"/>
      <c r="ANT21" s="181"/>
      <c r="ANU21" s="181"/>
      <c r="ANV21" s="181"/>
      <c r="ANW21" s="181"/>
      <c r="ANX21" s="181"/>
      <c r="ANY21" s="181"/>
      <c r="ANZ21" s="181"/>
      <c r="AOA21" s="181"/>
      <c r="AOB21" s="181"/>
      <c r="AOC21" s="181"/>
      <c r="AOD21" s="181"/>
      <c r="AOE21" s="181"/>
      <c r="AOF21" s="181"/>
      <c r="AOG21" s="181"/>
      <c r="AOH21" s="181"/>
      <c r="AOI21" s="181"/>
      <c r="AOJ21" s="181"/>
      <c r="AOK21" s="181"/>
      <c r="AOL21" s="181"/>
      <c r="AOM21" s="181"/>
      <c r="AON21" s="181"/>
      <c r="AOO21" s="181"/>
      <c r="AOP21" s="181"/>
      <c r="AOQ21" s="181"/>
      <c r="AOR21" s="181"/>
      <c r="AOS21" s="181"/>
      <c r="AOT21" s="181"/>
      <c r="AOU21" s="181"/>
      <c r="AOV21" s="181"/>
      <c r="AOW21" s="181"/>
      <c r="AOX21" s="181"/>
      <c r="AOY21" s="181"/>
      <c r="AOZ21" s="181"/>
      <c r="APA21" s="181"/>
      <c r="APB21" s="181"/>
      <c r="APC21" s="181"/>
      <c r="APD21" s="181"/>
      <c r="APE21" s="181"/>
      <c r="APF21" s="181"/>
      <c r="APG21" s="181"/>
      <c r="APH21" s="181"/>
      <c r="API21" s="181"/>
      <c r="APJ21" s="181"/>
      <c r="APK21" s="181"/>
      <c r="APL21" s="181"/>
      <c r="APM21" s="181"/>
      <c r="APN21" s="181"/>
      <c r="APO21" s="181"/>
      <c r="APP21" s="181"/>
      <c r="APQ21" s="181"/>
      <c r="APR21" s="181"/>
      <c r="APS21" s="181"/>
      <c r="APT21" s="181"/>
      <c r="APU21" s="181"/>
      <c r="APV21" s="181"/>
      <c r="APW21" s="181"/>
      <c r="APX21" s="181"/>
      <c r="APY21" s="181"/>
      <c r="APZ21" s="181"/>
      <c r="AQA21" s="181"/>
      <c r="AQB21" s="181"/>
      <c r="AQC21" s="181"/>
      <c r="AQD21" s="181"/>
      <c r="AQE21" s="181"/>
      <c r="AQF21" s="181"/>
      <c r="AQG21" s="181"/>
      <c r="AQH21" s="181"/>
      <c r="AQI21" s="181"/>
      <c r="AQJ21" s="181"/>
      <c r="AQK21" s="181"/>
      <c r="AQL21" s="181"/>
      <c r="AQM21" s="181"/>
      <c r="AQN21" s="181"/>
      <c r="AQO21" s="181"/>
    </row>
    <row r="22" spans="1:1133" ht="15" x14ac:dyDescent="0.25">
      <c r="A22" s="411" t="s">
        <v>563</v>
      </c>
      <c r="B22" s="411"/>
      <c r="C22" s="411"/>
      <c r="D22" s="413"/>
      <c r="E22" s="413" t="s">
        <v>43</v>
      </c>
      <c r="F22" s="412">
        <f>'FY 23 UFR BTL Data 4627'!P14</f>
        <v>115.34</v>
      </c>
      <c r="G22" s="413" t="s">
        <v>43</v>
      </c>
      <c r="H22" s="413" t="s">
        <v>43</v>
      </c>
      <c r="I22" s="413" t="s">
        <v>43</v>
      </c>
      <c r="J22" s="413"/>
      <c r="K22" s="413"/>
      <c r="L22" s="413" t="s">
        <v>43</v>
      </c>
      <c r="M22" s="413" t="s">
        <v>43</v>
      </c>
      <c r="ACT22" s="180"/>
      <c r="ACU22" s="180"/>
      <c r="ACV22" s="180"/>
      <c r="ACW22" s="180"/>
      <c r="ACX22" s="180"/>
      <c r="ACY22" s="180"/>
      <c r="ACZ22" s="180"/>
      <c r="ADA22" s="180"/>
      <c r="ADB22" s="180"/>
      <c r="ADC22" s="180"/>
      <c r="ADD22" s="180"/>
      <c r="ADE22" s="180"/>
      <c r="ADF22" s="180"/>
      <c r="ADG22" s="180"/>
      <c r="ADH22" s="180"/>
      <c r="ADI22" s="180"/>
      <c r="ADJ22" s="180"/>
      <c r="ADK22" s="180"/>
      <c r="ADL22" s="180"/>
      <c r="ADM22" s="180"/>
      <c r="ADN22" s="180"/>
      <c r="ADO22" s="180"/>
      <c r="ADP22" s="180"/>
      <c r="ADQ22" s="180"/>
      <c r="ADR22" s="180"/>
      <c r="ADS22" s="180"/>
      <c r="ADT22" s="180"/>
      <c r="ADU22" s="180"/>
      <c r="ADV22" s="180"/>
      <c r="ADW22" s="180"/>
      <c r="ADX22" s="180"/>
      <c r="ADY22" s="180"/>
      <c r="ADZ22" s="180"/>
      <c r="AEA22" s="180"/>
      <c r="AEB22" s="180"/>
      <c r="AEC22" s="180"/>
      <c r="AED22" s="180"/>
      <c r="AEE22" s="180"/>
      <c r="AEF22" s="180"/>
      <c r="AEG22" s="180"/>
      <c r="ALZ22" s="181"/>
      <c r="AMA22" s="181"/>
      <c r="AMB22" s="181"/>
      <c r="AMC22" s="181"/>
      <c r="AMD22" s="181"/>
      <c r="AME22" s="181"/>
      <c r="AMF22" s="181"/>
      <c r="AMG22" s="181"/>
      <c r="AMH22" s="181"/>
      <c r="AMI22" s="181"/>
      <c r="AMJ22" s="181"/>
      <c r="AMK22" s="181"/>
      <c r="AML22" s="181"/>
      <c r="AMM22" s="181"/>
      <c r="AMN22" s="181"/>
      <c r="AMO22" s="181"/>
      <c r="AMP22" s="181"/>
      <c r="AMQ22" s="181"/>
      <c r="AMR22" s="181"/>
      <c r="AMS22" s="181"/>
      <c r="AMT22" s="181"/>
      <c r="AMU22" s="181"/>
      <c r="AMV22" s="181"/>
      <c r="AMW22" s="181"/>
      <c r="AMX22" s="181"/>
      <c r="AMY22" s="181"/>
      <c r="AMZ22" s="181"/>
      <c r="ANA22" s="181"/>
      <c r="ANB22" s="181"/>
      <c r="ANC22" s="181"/>
      <c r="AND22" s="181"/>
      <c r="ANE22" s="181"/>
      <c r="ANF22" s="181"/>
      <c r="ANG22" s="181"/>
      <c r="ANH22" s="181"/>
      <c r="ANI22" s="181"/>
      <c r="ANJ22" s="181"/>
      <c r="ANK22" s="181"/>
      <c r="ANL22" s="181"/>
      <c r="ANM22" s="181"/>
      <c r="ANN22" s="181"/>
      <c r="ANO22" s="181"/>
      <c r="ANP22" s="181"/>
      <c r="ANQ22" s="181"/>
      <c r="ANR22" s="181"/>
      <c r="ANS22" s="181"/>
      <c r="ANT22" s="181"/>
      <c r="ANU22" s="181"/>
      <c r="ANV22" s="181"/>
      <c r="ANW22" s="181"/>
      <c r="ANX22" s="181"/>
      <c r="ANY22" s="181"/>
      <c r="ANZ22" s="181"/>
      <c r="AOA22" s="181"/>
      <c r="AOB22" s="181"/>
      <c r="AOC22" s="181"/>
      <c r="AOD22" s="181"/>
      <c r="AOE22" s="181"/>
      <c r="AOF22" s="181"/>
      <c r="AOG22" s="181"/>
      <c r="AOH22" s="181"/>
      <c r="AOI22" s="181"/>
      <c r="AOJ22" s="181"/>
      <c r="AOK22" s="181"/>
      <c r="AOL22" s="181"/>
      <c r="AOM22" s="181"/>
      <c r="AON22" s="181"/>
      <c r="AOO22" s="181"/>
      <c r="AOP22" s="181"/>
      <c r="AOQ22" s="181"/>
      <c r="AOR22" s="181"/>
      <c r="AOS22" s="181"/>
      <c r="AOT22" s="181"/>
      <c r="AOU22" s="181"/>
      <c r="AOV22" s="181"/>
      <c r="AOW22" s="181"/>
      <c r="AOX22" s="181"/>
      <c r="AOY22" s="181"/>
      <c r="AOZ22" s="181"/>
      <c r="APA22" s="181"/>
      <c r="APB22" s="181"/>
      <c r="APC22" s="181"/>
      <c r="APD22" s="181"/>
      <c r="APE22" s="181"/>
      <c r="APF22" s="181"/>
      <c r="APG22" s="181"/>
      <c r="APH22" s="181"/>
      <c r="API22" s="181"/>
      <c r="APJ22" s="181"/>
      <c r="APK22" s="181"/>
      <c r="APL22" s="181"/>
      <c r="APM22" s="181"/>
      <c r="APN22" s="181"/>
      <c r="APO22" s="181"/>
      <c r="APP22" s="181"/>
      <c r="APQ22" s="181"/>
      <c r="APR22" s="181"/>
      <c r="APS22" s="181"/>
      <c r="APT22" s="181"/>
      <c r="APU22" s="181"/>
      <c r="APV22" s="181"/>
      <c r="APW22" s="181"/>
      <c r="APX22" s="181"/>
      <c r="APY22" s="181"/>
      <c r="APZ22" s="181"/>
      <c r="AQA22" s="181"/>
      <c r="AQB22" s="181"/>
      <c r="AQC22" s="181"/>
      <c r="AQD22" s="181"/>
      <c r="AQE22" s="181"/>
      <c r="AQF22" s="181"/>
      <c r="AQG22" s="181"/>
      <c r="AQH22" s="181"/>
      <c r="AQI22" s="181"/>
      <c r="AQJ22" s="181"/>
      <c r="AQK22" s="181"/>
      <c r="AQL22" s="181"/>
      <c r="AQM22" s="181"/>
      <c r="AQN22" s="181"/>
      <c r="AQO22" s="181"/>
    </row>
    <row r="23" spans="1:1133" ht="15" x14ac:dyDescent="0.25">
      <c r="A23" s="411"/>
      <c r="B23" s="414">
        <v>2.7745240384615402</v>
      </c>
      <c r="C23" s="411"/>
      <c r="D23" s="413"/>
      <c r="E23" s="412">
        <f>'FY 23 UFR BTL Data 4627'!N15</f>
        <v>10541.54</v>
      </c>
      <c r="F23" s="412">
        <f>'FY 23 UFR BTL Data 4627'!P15</f>
        <v>1367.18</v>
      </c>
      <c r="G23" s="413" t="s">
        <v>43</v>
      </c>
      <c r="H23" s="413"/>
      <c r="I23" s="413"/>
      <c r="J23" s="413"/>
      <c r="K23" s="413"/>
      <c r="L23" s="412">
        <f>'FY 23 UFR BTL Data 4627'!AJ15</f>
        <v>255.27</v>
      </c>
      <c r="M23" s="413"/>
      <c r="ACT23" s="180"/>
      <c r="ACU23" s="180"/>
      <c r="ACV23" s="180"/>
      <c r="ACW23" s="180"/>
      <c r="ACX23" s="180"/>
      <c r="ACY23" s="180"/>
      <c r="ACZ23" s="180"/>
      <c r="ADA23" s="180"/>
      <c r="ADB23" s="180"/>
      <c r="ADC23" s="180"/>
      <c r="ADD23" s="180"/>
      <c r="ADE23" s="180"/>
      <c r="ADF23" s="180"/>
      <c r="ADG23" s="180"/>
      <c r="ADH23" s="180"/>
      <c r="ADI23" s="180"/>
      <c r="ADJ23" s="180"/>
      <c r="ADK23" s="180"/>
      <c r="ADL23" s="180"/>
      <c r="ADM23" s="180"/>
      <c r="ADN23" s="180"/>
      <c r="ADO23" s="180"/>
      <c r="ADP23" s="180"/>
      <c r="ADQ23" s="180"/>
      <c r="ADR23" s="180"/>
      <c r="ADS23" s="180"/>
      <c r="ADT23" s="180"/>
      <c r="ADU23" s="180"/>
      <c r="ADV23" s="180"/>
      <c r="ADW23" s="180"/>
      <c r="ADX23" s="180"/>
      <c r="ADY23" s="180"/>
      <c r="ADZ23" s="180"/>
      <c r="AEA23" s="180"/>
      <c r="AEB23" s="180"/>
      <c r="AEC23" s="180"/>
      <c r="AED23" s="180"/>
      <c r="AEE23" s="180"/>
      <c r="AEF23" s="180"/>
      <c r="AEG23" s="180"/>
      <c r="ALZ23" s="181"/>
      <c r="AMA23" s="181"/>
      <c r="AMB23" s="181"/>
      <c r="AMC23" s="181"/>
      <c r="AMD23" s="181"/>
      <c r="AME23" s="181"/>
      <c r="AMF23" s="181"/>
      <c r="AMG23" s="181"/>
      <c r="AMH23" s="181"/>
      <c r="AMI23" s="181"/>
      <c r="AMJ23" s="181"/>
      <c r="AMK23" s="181"/>
      <c r="AML23" s="181"/>
      <c r="AMM23" s="181"/>
      <c r="AMN23" s="181"/>
      <c r="AMO23" s="181"/>
      <c r="AMP23" s="181"/>
      <c r="AMQ23" s="181"/>
      <c r="AMR23" s="181"/>
      <c r="AMS23" s="181"/>
      <c r="AMT23" s="181"/>
      <c r="AMU23" s="181"/>
      <c r="AMV23" s="181"/>
      <c r="AMW23" s="181"/>
      <c r="AMX23" s="181"/>
      <c r="AMY23" s="181"/>
      <c r="AMZ23" s="181"/>
      <c r="ANA23" s="181"/>
      <c r="ANB23" s="181"/>
      <c r="ANC23" s="181"/>
      <c r="AND23" s="181"/>
      <c r="ANE23" s="181"/>
      <c r="ANF23" s="181"/>
      <c r="ANG23" s="181"/>
      <c r="ANH23" s="181"/>
      <c r="ANI23" s="181"/>
      <c r="ANJ23" s="181"/>
      <c r="ANK23" s="181"/>
      <c r="ANL23" s="181"/>
      <c r="ANM23" s="181"/>
      <c r="ANN23" s="181"/>
      <c r="ANO23" s="181"/>
      <c r="ANP23" s="181"/>
      <c r="ANQ23" s="181"/>
      <c r="ANR23" s="181"/>
      <c r="ANS23" s="181"/>
      <c r="ANT23" s="181"/>
      <c r="ANU23" s="181"/>
      <c r="ANV23" s="181"/>
      <c r="ANW23" s="181"/>
      <c r="ANX23" s="181"/>
      <c r="ANY23" s="181"/>
      <c r="ANZ23" s="181"/>
      <c r="AOA23" s="181"/>
      <c r="AOB23" s="181"/>
      <c r="AOC23" s="181"/>
      <c r="AOD23" s="181"/>
      <c r="AOE23" s="181"/>
      <c r="AOF23" s="181"/>
      <c r="AOG23" s="181"/>
      <c r="AOH23" s="181"/>
      <c r="AOI23" s="181"/>
      <c r="AOJ23" s="181"/>
      <c r="AOK23" s="181"/>
      <c r="AOL23" s="181"/>
      <c r="AOM23" s="181"/>
      <c r="AON23" s="181"/>
      <c r="AOO23" s="181"/>
      <c r="AOP23" s="181"/>
      <c r="AOQ23" s="181"/>
      <c r="AOR23" s="181"/>
      <c r="AOS23" s="181"/>
      <c r="AOT23" s="181"/>
      <c r="AOU23" s="181"/>
      <c r="AOV23" s="181"/>
      <c r="AOW23" s="181"/>
      <c r="AOX23" s="181"/>
      <c r="AOY23" s="181"/>
      <c r="AOZ23" s="181"/>
      <c r="APA23" s="181"/>
      <c r="APB23" s="181"/>
      <c r="APC23" s="181"/>
      <c r="APD23" s="181"/>
      <c r="APE23" s="181"/>
      <c r="APF23" s="181"/>
      <c r="APG23" s="181"/>
      <c r="APH23" s="181"/>
      <c r="API23" s="181"/>
      <c r="APJ23" s="181"/>
      <c r="APK23" s="181"/>
      <c r="APL23" s="181"/>
      <c r="APM23" s="181"/>
      <c r="APN23" s="181"/>
      <c r="APO23" s="181"/>
      <c r="APP23" s="181"/>
      <c r="APQ23" s="181"/>
      <c r="APR23" s="181"/>
      <c r="APS23" s="181"/>
      <c r="APT23" s="181"/>
      <c r="APU23" s="181"/>
      <c r="APV23" s="181"/>
      <c r="APW23" s="181"/>
      <c r="APX23" s="181"/>
      <c r="APY23" s="181"/>
      <c r="APZ23" s="181"/>
      <c r="AQA23" s="181"/>
      <c r="AQB23" s="181"/>
      <c r="AQC23" s="181"/>
      <c r="AQD23" s="181"/>
      <c r="AQE23" s="181"/>
      <c r="AQF23" s="181"/>
      <c r="AQG23" s="181"/>
      <c r="AQH23" s="181"/>
      <c r="AQI23" s="181"/>
      <c r="AQJ23" s="181"/>
      <c r="AQK23" s="181"/>
      <c r="AQL23" s="181"/>
      <c r="AQM23" s="181"/>
      <c r="AQN23" s="181"/>
      <c r="AQO23" s="181"/>
    </row>
    <row r="24" spans="1:1133" ht="15" x14ac:dyDescent="0.25">
      <c r="A24" s="411" t="s">
        <v>564</v>
      </c>
      <c r="B24" s="411">
        <v>8.89</v>
      </c>
      <c r="C24" s="411"/>
      <c r="D24" s="413" t="s">
        <v>43</v>
      </c>
      <c r="E24" s="412">
        <f>'FY 23 UFR BTL Data 4627'!N16</f>
        <v>750</v>
      </c>
      <c r="F24" s="412">
        <f>'FY 23 UFR BTL Data 4627'!P16</f>
        <v>20822</v>
      </c>
      <c r="G24" s="413"/>
      <c r="H24" s="413" t="s">
        <v>43</v>
      </c>
      <c r="I24" s="413"/>
      <c r="J24" s="413"/>
      <c r="K24" s="413"/>
      <c r="L24" s="413" t="s">
        <v>43</v>
      </c>
      <c r="M24" s="413"/>
      <c r="ACT24" s="180"/>
      <c r="ACU24" s="180"/>
      <c r="ACV24" s="180"/>
      <c r="ACW24" s="180"/>
      <c r="ACX24" s="180"/>
      <c r="ACY24" s="180"/>
      <c r="ACZ24" s="180"/>
      <c r="ADA24" s="180"/>
      <c r="ADB24" s="180"/>
      <c r="ADC24" s="180"/>
      <c r="ADD24" s="180"/>
      <c r="ADE24" s="180"/>
      <c r="ADF24" s="180"/>
      <c r="ADG24" s="180"/>
      <c r="ADH24" s="180"/>
      <c r="ADI24" s="180"/>
      <c r="ADJ24" s="180"/>
      <c r="ADK24" s="180"/>
      <c r="ADL24" s="180"/>
      <c r="ADM24" s="180"/>
      <c r="ADN24" s="180"/>
      <c r="ADO24" s="180"/>
      <c r="ADP24" s="180"/>
      <c r="ADQ24" s="180"/>
      <c r="ADR24" s="180"/>
      <c r="ADS24" s="180"/>
      <c r="ADT24" s="180"/>
      <c r="ADU24" s="180"/>
      <c r="ADV24" s="180"/>
      <c r="ADW24" s="180"/>
      <c r="ADX24" s="180"/>
      <c r="ADY24" s="180"/>
      <c r="ADZ24" s="180"/>
      <c r="AEA24" s="180"/>
      <c r="AEB24" s="180"/>
      <c r="AEC24" s="180"/>
      <c r="AED24" s="180"/>
      <c r="AEE24" s="180"/>
      <c r="AEF24" s="180"/>
      <c r="AEG24" s="180"/>
      <c r="ALZ24" s="181"/>
      <c r="AMA24" s="181"/>
      <c r="AMB24" s="181"/>
      <c r="AMC24" s="181"/>
      <c r="AMD24" s="181"/>
      <c r="AME24" s="181"/>
      <c r="AMF24" s="181"/>
      <c r="AMG24" s="181"/>
      <c r="AMH24" s="181"/>
      <c r="AMI24" s="181"/>
      <c r="AMJ24" s="181"/>
      <c r="AMK24" s="181"/>
      <c r="AML24" s="181"/>
      <c r="AMM24" s="181"/>
      <c r="AMN24" s="181"/>
      <c r="AMO24" s="181"/>
      <c r="AMP24" s="181"/>
      <c r="AMQ24" s="181"/>
      <c r="AMR24" s="181"/>
      <c r="AMS24" s="181"/>
      <c r="AMT24" s="181"/>
      <c r="AMU24" s="181"/>
      <c r="AMV24" s="181"/>
      <c r="AMW24" s="181"/>
      <c r="AMX24" s="181"/>
      <c r="AMY24" s="181"/>
      <c r="AMZ24" s="181"/>
      <c r="ANA24" s="181"/>
      <c r="ANB24" s="181"/>
      <c r="ANC24" s="181"/>
      <c r="AND24" s="181"/>
      <c r="ANE24" s="181"/>
      <c r="ANF24" s="181"/>
      <c r="ANG24" s="181"/>
      <c r="ANH24" s="181"/>
      <c r="ANI24" s="181"/>
      <c r="ANJ24" s="181"/>
      <c r="ANK24" s="181"/>
      <c r="ANL24" s="181"/>
      <c r="ANM24" s="181"/>
      <c r="ANN24" s="181"/>
      <c r="ANO24" s="181"/>
      <c r="ANP24" s="181"/>
      <c r="ANQ24" s="181"/>
      <c r="ANR24" s="181"/>
      <c r="ANS24" s="181"/>
      <c r="ANT24" s="181"/>
      <c r="ANU24" s="181"/>
      <c r="ANV24" s="181"/>
      <c r="ANW24" s="181"/>
      <c r="ANX24" s="181"/>
      <c r="ANY24" s="181"/>
      <c r="ANZ24" s="181"/>
      <c r="AOA24" s="181"/>
      <c r="AOB24" s="181"/>
      <c r="AOC24" s="181"/>
      <c r="AOD24" s="181"/>
      <c r="AOE24" s="181"/>
      <c r="AOF24" s="181"/>
      <c r="AOG24" s="181"/>
      <c r="AOH24" s="181"/>
      <c r="AOI24" s="181"/>
      <c r="AOJ24" s="181"/>
      <c r="AOK24" s="181"/>
      <c r="AOL24" s="181"/>
      <c r="AOM24" s="181"/>
      <c r="AON24" s="181"/>
      <c r="AOO24" s="181"/>
      <c r="AOP24" s="181"/>
      <c r="AOQ24" s="181"/>
      <c r="AOR24" s="181"/>
      <c r="AOS24" s="181"/>
      <c r="AOT24" s="181"/>
      <c r="AOU24" s="181"/>
      <c r="AOV24" s="181"/>
      <c r="AOW24" s="181"/>
      <c r="AOX24" s="181"/>
      <c r="AOY24" s="181"/>
      <c r="AOZ24" s="181"/>
      <c r="APA24" s="181"/>
      <c r="APB24" s="181"/>
      <c r="APC24" s="181"/>
      <c r="APD24" s="181"/>
      <c r="APE24" s="181"/>
      <c r="APF24" s="181"/>
      <c r="APG24" s="181"/>
      <c r="APH24" s="181"/>
      <c r="API24" s="181"/>
      <c r="APJ24" s="181"/>
      <c r="APK24" s="181"/>
      <c r="APL24" s="181"/>
      <c r="APM24" s="181"/>
      <c r="APN24" s="181"/>
      <c r="APO24" s="181"/>
      <c r="APP24" s="181"/>
      <c r="APQ24" s="181"/>
      <c r="APR24" s="181"/>
      <c r="APS24" s="181"/>
      <c r="APT24" s="181"/>
      <c r="APU24" s="181"/>
      <c r="APV24" s="181"/>
      <c r="APW24" s="181"/>
      <c r="APX24" s="181"/>
      <c r="APY24" s="181"/>
      <c r="APZ24" s="181"/>
      <c r="AQA24" s="181"/>
      <c r="AQB24" s="181"/>
      <c r="AQC24" s="181"/>
      <c r="AQD24" s="181"/>
      <c r="AQE24" s="181"/>
      <c r="AQF24" s="181"/>
      <c r="AQG24" s="181"/>
      <c r="AQH24" s="181"/>
      <c r="AQI24" s="181"/>
      <c r="AQJ24" s="181"/>
      <c r="AQK24" s="181"/>
      <c r="AQL24" s="181"/>
      <c r="AQM24" s="181"/>
      <c r="AQN24" s="181"/>
      <c r="AQO24" s="181"/>
    </row>
    <row r="25" spans="1:1133" ht="15" x14ac:dyDescent="0.25">
      <c r="A25" s="411" t="s">
        <v>480</v>
      </c>
      <c r="B25" s="411">
        <v>19.579999999999998</v>
      </c>
      <c r="C25" s="411"/>
      <c r="D25" s="412">
        <f>'FY 23 UFR BTL Data 4627'!F17</f>
        <v>92691</v>
      </c>
      <c r="E25" s="412">
        <f>'FY 23 UFR BTL Data 4627'!N17</f>
        <v>37372</v>
      </c>
      <c r="F25" s="412">
        <f>'FY 23 UFR BTL Data 4627'!P17</f>
        <v>3743</v>
      </c>
      <c r="G25" s="412">
        <f>'FY 23 UFR BTL Data 4627'!R17</f>
        <v>2324</v>
      </c>
      <c r="H25" s="412">
        <f>'FY 23 UFR BTL Data 4627'!T17</f>
        <v>966</v>
      </c>
      <c r="I25" s="413"/>
      <c r="J25" s="413"/>
      <c r="K25" s="412">
        <f>'FY 23 UFR BTL Data 4627'!AB17</f>
        <v>1800</v>
      </c>
      <c r="L25" s="412">
        <f>'FY 23 UFR BTL Data 4627'!AJ17</f>
        <v>3559</v>
      </c>
      <c r="M25" s="413"/>
      <c r="ACT25" s="180"/>
      <c r="ACU25" s="180"/>
      <c r="ACV25" s="180"/>
      <c r="ACW25" s="180"/>
      <c r="ACX25" s="180"/>
      <c r="ACY25" s="180"/>
      <c r="ACZ25" s="180"/>
      <c r="ADA25" s="180"/>
      <c r="ADB25" s="180"/>
      <c r="ADC25" s="180"/>
      <c r="ADD25" s="180"/>
      <c r="ADE25" s="180"/>
      <c r="ADF25" s="180"/>
      <c r="ADG25" s="180"/>
      <c r="ADH25" s="180"/>
      <c r="ADI25" s="180"/>
      <c r="ADJ25" s="180"/>
      <c r="ADK25" s="180"/>
      <c r="ADL25" s="180"/>
      <c r="ADM25" s="180"/>
      <c r="ADN25" s="180"/>
      <c r="ADO25" s="180"/>
      <c r="ADP25" s="180"/>
      <c r="ADQ25" s="180"/>
      <c r="ADR25" s="180"/>
      <c r="ADS25" s="180"/>
      <c r="ADT25" s="180"/>
      <c r="ADU25" s="180"/>
      <c r="ADV25" s="180"/>
      <c r="ADW25" s="180"/>
      <c r="ADX25" s="180"/>
      <c r="ADY25" s="180"/>
      <c r="ADZ25" s="180"/>
      <c r="AEA25" s="180"/>
      <c r="AEB25" s="180"/>
      <c r="AEC25" s="180"/>
      <c r="AED25" s="180"/>
      <c r="AEE25" s="180"/>
      <c r="AEF25" s="180"/>
      <c r="AEG25" s="180"/>
      <c r="ALZ25" s="181"/>
      <c r="AMA25" s="181"/>
      <c r="AMB25" s="181"/>
      <c r="AMC25" s="181"/>
      <c r="AMD25" s="181"/>
      <c r="AME25" s="181"/>
      <c r="AMF25" s="181"/>
      <c r="AMG25" s="181"/>
      <c r="AMH25" s="181"/>
      <c r="AMI25" s="181"/>
      <c r="AMJ25" s="181"/>
      <c r="AMK25" s="181"/>
      <c r="AML25" s="181"/>
      <c r="AMM25" s="181"/>
      <c r="AMN25" s="181"/>
      <c r="AMO25" s="181"/>
      <c r="AMP25" s="181"/>
      <c r="AMQ25" s="181"/>
      <c r="AMR25" s="181"/>
      <c r="AMS25" s="181"/>
      <c r="AMT25" s="181"/>
      <c r="AMU25" s="181"/>
      <c r="AMV25" s="181"/>
      <c r="AMW25" s="181"/>
      <c r="AMX25" s="181"/>
      <c r="AMY25" s="181"/>
      <c r="AMZ25" s="181"/>
      <c r="ANA25" s="181"/>
      <c r="ANB25" s="181"/>
      <c r="ANC25" s="181"/>
      <c r="AND25" s="181"/>
      <c r="ANE25" s="181"/>
      <c r="ANF25" s="181"/>
      <c r="ANG25" s="181"/>
      <c r="ANH25" s="181"/>
      <c r="ANI25" s="181"/>
      <c r="ANJ25" s="181"/>
      <c r="ANK25" s="181"/>
      <c r="ANL25" s="181"/>
      <c r="ANM25" s="181"/>
      <c r="ANN25" s="181"/>
      <c r="ANO25" s="181"/>
      <c r="ANP25" s="181"/>
      <c r="ANQ25" s="181"/>
      <c r="ANR25" s="181"/>
      <c r="ANS25" s="181"/>
      <c r="ANT25" s="181"/>
      <c r="ANU25" s="181"/>
      <c r="ANV25" s="181"/>
      <c r="ANW25" s="181"/>
      <c r="ANX25" s="181"/>
      <c r="ANY25" s="181"/>
      <c r="ANZ25" s="181"/>
      <c r="AOA25" s="181"/>
      <c r="AOB25" s="181"/>
      <c r="AOC25" s="181"/>
      <c r="AOD25" s="181"/>
      <c r="AOE25" s="181"/>
      <c r="AOF25" s="181"/>
      <c r="AOG25" s="181"/>
      <c r="AOH25" s="181"/>
      <c r="AOI25" s="181"/>
      <c r="AOJ25" s="181"/>
      <c r="AOK25" s="181"/>
      <c r="AOL25" s="181"/>
      <c r="AOM25" s="181"/>
      <c r="AON25" s="181"/>
      <c r="AOO25" s="181"/>
      <c r="AOP25" s="181"/>
      <c r="AOQ25" s="181"/>
      <c r="AOR25" s="181"/>
      <c r="AOS25" s="181"/>
      <c r="AOT25" s="181"/>
      <c r="AOU25" s="181"/>
      <c r="AOV25" s="181"/>
      <c r="AOW25" s="181"/>
      <c r="AOX25" s="181"/>
      <c r="AOY25" s="181"/>
      <c r="AOZ25" s="181"/>
      <c r="APA25" s="181"/>
      <c r="APB25" s="181"/>
      <c r="APC25" s="181"/>
      <c r="APD25" s="181"/>
      <c r="APE25" s="181"/>
      <c r="APF25" s="181"/>
      <c r="APG25" s="181"/>
      <c r="APH25" s="181"/>
      <c r="API25" s="181"/>
      <c r="APJ25" s="181"/>
      <c r="APK25" s="181"/>
      <c r="APL25" s="181"/>
      <c r="APM25" s="181"/>
      <c r="APN25" s="181"/>
      <c r="APO25" s="181"/>
      <c r="APP25" s="181"/>
      <c r="APQ25" s="181"/>
      <c r="APR25" s="181"/>
      <c r="APS25" s="181"/>
      <c r="APT25" s="181"/>
      <c r="APU25" s="181"/>
      <c r="APV25" s="181"/>
      <c r="APW25" s="181"/>
      <c r="APX25" s="181"/>
      <c r="APY25" s="181"/>
      <c r="APZ25" s="181"/>
      <c r="AQA25" s="181"/>
      <c r="AQB25" s="181"/>
      <c r="AQC25" s="181"/>
      <c r="AQD25" s="181"/>
      <c r="AQE25" s="181"/>
      <c r="AQF25" s="181"/>
      <c r="AQG25" s="181"/>
      <c r="AQH25" s="181"/>
      <c r="AQI25" s="181"/>
      <c r="AQJ25" s="181"/>
      <c r="AQK25" s="181"/>
      <c r="AQL25" s="181"/>
      <c r="AQM25" s="181"/>
      <c r="AQN25" s="181"/>
      <c r="AQO25" s="181"/>
    </row>
    <row r="26" spans="1:1133" ht="15" x14ac:dyDescent="0.25">
      <c r="A26" s="411" t="s">
        <v>482</v>
      </c>
      <c r="B26" s="411">
        <v>5.53</v>
      </c>
      <c r="C26" s="411"/>
      <c r="D26" s="412">
        <f>'FY 23 UFR BTL Data 4627'!F18</f>
        <v>16127</v>
      </c>
      <c r="E26" s="412">
        <f>'FY 23 UFR BTL Data 4627'!N18</f>
        <v>114</v>
      </c>
      <c r="F26" s="412">
        <f>'FY 23 UFR BTL Data 4627'!P18</f>
        <v>1801</v>
      </c>
      <c r="G26" s="413"/>
      <c r="H26" s="412">
        <f>'FY 23 UFR BTL Data 4627'!T18</f>
        <v>5030</v>
      </c>
      <c r="I26" s="413"/>
      <c r="J26" s="413"/>
      <c r="K26" s="413"/>
      <c r="L26" s="412">
        <f>'FY 23 UFR BTL Data 4627'!AJ18</f>
        <v>8031</v>
      </c>
      <c r="M26" s="413">
        <v>18620</v>
      </c>
      <c r="ACT26" s="180"/>
      <c r="ACU26" s="180"/>
      <c r="ACV26" s="180"/>
      <c r="ACW26" s="180"/>
      <c r="ACX26" s="180"/>
      <c r="ACY26" s="180"/>
      <c r="ACZ26" s="180"/>
      <c r="ADA26" s="180"/>
      <c r="ADB26" s="180"/>
      <c r="ADC26" s="180"/>
      <c r="ADD26" s="180"/>
      <c r="ADE26" s="180"/>
      <c r="ADF26" s="180"/>
      <c r="ADG26" s="180"/>
      <c r="ADH26" s="180"/>
      <c r="ADI26" s="180"/>
      <c r="ADJ26" s="180"/>
      <c r="ADK26" s="180"/>
      <c r="ADL26" s="180"/>
      <c r="ADM26" s="180"/>
      <c r="ADN26" s="180"/>
      <c r="ADO26" s="180"/>
      <c r="ADP26" s="180"/>
      <c r="ADQ26" s="180"/>
      <c r="ADR26" s="180"/>
      <c r="ADS26" s="180"/>
      <c r="ADT26" s="180"/>
      <c r="ADU26" s="180"/>
      <c r="ADV26" s="180"/>
      <c r="ADW26" s="180"/>
      <c r="ADX26" s="180"/>
      <c r="ADY26" s="180"/>
      <c r="ADZ26" s="180"/>
      <c r="AEA26" s="180"/>
      <c r="AEB26" s="180"/>
      <c r="AEC26" s="180"/>
      <c r="AED26" s="180"/>
      <c r="AEE26" s="180"/>
      <c r="AEF26" s="180"/>
      <c r="AEG26" s="180"/>
      <c r="ALZ26" s="181"/>
      <c r="AMA26" s="181"/>
      <c r="AMB26" s="181"/>
      <c r="AMC26" s="181"/>
      <c r="AMD26" s="181"/>
      <c r="AME26" s="181"/>
      <c r="AMF26" s="181"/>
      <c r="AMG26" s="181"/>
      <c r="AMH26" s="181"/>
      <c r="AMI26" s="181"/>
      <c r="AMJ26" s="181"/>
      <c r="AMK26" s="181"/>
      <c r="AML26" s="181"/>
      <c r="AMM26" s="181"/>
      <c r="AMN26" s="181"/>
      <c r="AMO26" s="181"/>
      <c r="AMP26" s="181"/>
      <c r="AMQ26" s="181"/>
      <c r="AMR26" s="181"/>
      <c r="AMS26" s="181"/>
      <c r="AMT26" s="181"/>
      <c r="AMU26" s="181"/>
      <c r="AMV26" s="181"/>
      <c r="AMW26" s="181"/>
      <c r="AMX26" s="181"/>
      <c r="AMY26" s="181"/>
      <c r="AMZ26" s="181"/>
      <c r="ANA26" s="181"/>
      <c r="ANB26" s="181"/>
      <c r="ANC26" s="181"/>
      <c r="AND26" s="181"/>
      <c r="ANE26" s="181"/>
      <c r="ANF26" s="181"/>
      <c r="ANG26" s="181"/>
      <c r="ANH26" s="181"/>
      <c r="ANI26" s="181"/>
      <c r="ANJ26" s="181"/>
      <c r="ANK26" s="181"/>
      <c r="ANL26" s="181"/>
      <c r="ANM26" s="181"/>
      <c r="ANN26" s="181"/>
      <c r="ANO26" s="181"/>
      <c r="ANP26" s="181"/>
      <c r="ANQ26" s="181"/>
      <c r="ANR26" s="181"/>
      <c r="ANS26" s="181"/>
      <c r="ANT26" s="181"/>
      <c r="ANU26" s="181"/>
      <c r="ANV26" s="181"/>
      <c r="ANW26" s="181"/>
      <c r="ANX26" s="181"/>
      <c r="ANY26" s="181"/>
      <c r="ANZ26" s="181"/>
      <c r="AOA26" s="181"/>
      <c r="AOB26" s="181"/>
      <c r="AOC26" s="181"/>
      <c r="AOD26" s="181"/>
      <c r="AOE26" s="181"/>
      <c r="AOF26" s="181"/>
      <c r="AOG26" s="181"/>
      <c r="AOH26" s="181"/>
      <c r="AOI26" s="181"/>
      <c r="AOJ26" s="181"/>
      <c r="AOK26" s="181"/>
      <c r="AOL26" s="181"/>
      <c r="AOM26" s="181"/>
      <c r="AON26" s="181"/>
      <c r="AOO26" s="181"/>
      <c r="AOP26" s="181"/>
      <c r="AOQ26" s="181"/>
      <c r="AOR26" s="181"/>
      <c r="AOS26" s="181"/>
      <c r="AOT26" s="181"/>
      <c r="AOU26" s="181"/>
      <c r="AOV26" s="181"/>
      <c r="AOW26" s="181"/>
      <c r="AOX26" s="181"/>
      <c r="AOY26" s="181"/>
      <c r="AOZ26" s="181"/>
      <c r="APA26" s="181"/>
      <c r="APB26" s="181"/>
      <c r="APC26" s="181"/>
      <c r="APD26" s="181"/>
      <c r="APE26" s="181"/>
      <c r="APF26" s="181"/>
      <c r="APG26" s="181"/>
      <c r="APH26" s="181"/>
      <c r="API26" s="181"/>
      <c r="APJ26" s="181"/>
      <c r="APK26" s="181"/>
      <c r="APL26" s="181"/>
      <c r="APM26" s="181"/>
      <c r="APN26" s="181"/>
      <c r="APO26" s="181"/>
      <c r="APP26" s="181"/>
      <c r="APQ26" s="181"/>
      <c r="APR26" s="181"/>
      <c r="APS26" s="181"/>
      <c r="APT26" s="181"/>
      <c r="APU26" s="181"/>
      <c r="APV26" s="181"/>
      <c r="APW26" s="181"/>
      <c r="APX26" s="181"/>
      <c r="APY26" s="181"/>
      <c r="APZ26" s="181"/>
      <c r="AQA26" s="181"/>
      <c r="AQB26" s="181"/>
      <c r="AQC26" s="181"/>
      <c r="AQD26" s="181"/>
      <c r="AQE26" s="181"/>
      <c r="AQF26" s="181"/>
      <c r="AQG26" s="181"/>
      <c r="AQH26" s="181"/>
      <c r="AQI26" s="181"/>
      <c r="AQJ26" s="181"/>
      <c r="AQK26" s="181"/>
      <c r="AQL26" s="181"/>
      <c r="AQM26" s="181"/>
      <c r="AQN26" s="181"/>
      <c r="AQO26" s="181"/>
    </row>
    <row r="27" spans="1:1133" ht="15" x14ac:dyDescent="0.25">
      <c r="A27" s="411"/>
      <c r="B27" s="411">
        <v>0.48</v>
      </c>
      <c r="C27" s="411"/>
      <c r="D27" s="412">
        <f>'FY 23 UFR BTL Data 4627'!F19</f>
        <v>11504</v>
      </c>
      <c r="E27" s="412">
        <f>'FY 23 UFR BTL Data 4627'!N19</f>
        <v>46</v>
      </c>
      <c r="F27" s="412">
        <f>'FY 23 UFR BTL Data 4627'!P19</f>
        <v>225</v>
      </c>
      <c r="G27" s="413"/>
      <c r="H27" s="412">
        <f>'FY 23 UFR BTL Data 4627'!T19</f>
        <v>996</v>
      </c>
      <c r="I27" s="413"/>
      <c r="J27" s="413"/>
      <c r="K27" s="413"/>
      <c r="L27" s="412">
        <f>'FY 23 UFR BTL Data 4627'!AJ19</f>
        <v>3444</v>
      </c>
      <c r="M27" s="413"/>
      <c r="ACT27" s="180"/>
      <c r="ACU27" s="180"/>
      <c r="ACV27" s="180"/>
      <c r="ACW27" s="180"/>
      <c r="ACX27" s="180"/>
      <c r="ACY27" s="180"/>
      <c r="ACZ27" s="180"/>
      <c r="ADA27" s="180"/>
      <c r="ADB27" s="180"/>
      <c r="ADC27" s="180"/>
      <c r="ADD27" s="180"/>
      <c r="ADE27" s="180"/>
      <c r="ADF27" s="180"/>
      <c r="ADG27" s="180"/>
      <c r="ADH27" s="180"/>
      <c r="ADI27" s="180"/>
      <c r="ADJ27" s="180"/>
      <c r="ADK27" s="180"/>
      <c r="ADL27" s="180"/>
      <c r="ADM27" s="180"/>
      <c r="ADN27" s="180"/>
      <c r="ADO27" s="180"/>
      <c r="ADP27" s="180"/>
      <c r="ADQ27" s="180"/>
      <c r="ADR27" s="180"/>
      <c r="ADS27" s="180"/>
      <c r="ADT27" s="180"/>
      <c r="ADU27" s="180"/>
      <c r="ADV27" s="180"/>
      <c r="ADW27" s="180"/>
      <c r="ADX27" s="180"/>
      <c r="ADY27" s="180"/>
      <c r="ADZ27" s="180"/>
      <c r="AEA27" s="180"/>
      <c r="AEB27" s="180"/>
      <c r="AEC27" s="180"/>
      <c r="AED27" s="180"/>
      <c r="AEE27" s="180"/>
      <c r="AEF27" s="180"/>
      <c r="AEG27" s="180"/>
      <c r="ALZ27" s="181"/>
      <c r="AMA27" s="181"/>
      <c r="AMB27" s="181"/>
      <c r="AMC27" s="181"/>
      <c r="AMD27" s="181"/>
      <c r="AME27" s="181"/>
      <c r="AMF27" s="181"/>
      <c r="AMG27" s="181"/>
      <c r="AMH27" s="181"/>
      <c r="AMI27" s="181"/>
      <c r="AMJ27" s="181"/>
      <c r="AMK27" s="181"/>
      <c r="AML27" s="181"/>
      <c r="AMM27" s="181"/>
      <c r="AMN27" s="181"/>
      <c r="AMO27" s="181"/>
      <c r="AMP27" s="181"/>
      <c r="AMQ27" s="181"/>
      <c r="AMR27" s="181"/>
      <c r="AMS27" s="181"/>
      <c r="AMT27" s="181"/>
      <c r="AMU27" s="181"/>
      <c r="AMV27" s="181"/>
      <c r="AMW27" s="181"/>
      <c r="AMX27" s="181"/>
      <c r="AMY27" s="181"/>
      <c r="AMZ27" s="181"/>
      <c r="ANA27" s="181"/>
      <c r="ANB27" s="181"/>
      <c r="ANC27" s="181"/>
      <c r="AND27" s="181"/>
      <c r="ANE27" s="181"/>
      <c r="ANF27" s="181"/>
      <c r="ANG27" s="181"/>
      <c r="ANH27" s="181"/>
      <c r="ANI27" s="181"/>
      <c r="ANJ27" s="181"/>
      <c r="ANK27" s="181"/>
      <c r="ANL27" s="181"/>
      <c r="ANM27" s="181"/>
      <c r="ANN27" s="181"/>
      <c r="ANO27" s="181"/>
      <c r="ANP27" s="181"/>
      <c r="ANQ27" s="181"/>
      <c r="ANR27" s="181"/>
      <c r="ANS27" s="181"/>
      <c r="ANT27" s="181"/>
      <c r="ANU27" s="181"/>
      <c r="ANV27" s="181"/>
      <c r="ANW27" s="181"/>
      <c r="ANX27" s="181"/>
      <c r="ANY27" s="181"/>
      <c r="ANZ27" s="181"/>
      <c r="AOA27" s="181"/>
      <c r="AOB27" s="181"/>
      <c r="AOC27" s="181"/>
      <c r="AOD27" s="181"/>
      <c r="AOE27" s="181"/>
      <c r="AOF27" s="181"/>
      <c r="AOG27" s="181"/>
      <c r="AOH27" s="181"/>
      <c r="AOI27" s="181"/>
      <c r="AOJ27" s="181"/>
      <c r="AOK27" s="181"/>
      <c r="AOL27" s="181"/>
      <c r="AOM27" s="181"/>
      <c r="AON27" s="181"/>
      <c r="AOO27" s="181"/>
      <c r="AOP27" s="181"/>
      <c r="AOQ27" s="181"/>
      <c r="AOR27" s="181"/>
      <c r="AOS27" s="181"/>
      <c r="AOT27" s="181"/>
      <c r="AOU27" s="181"/>
      <c r="AOV27" s="181"/>
      <c r="AOW27" s="181"/>
      <c r="AOX27" s="181"/>
      <c r="AOY27" s="181"/>
      <c r="AOZ27" s="181"/>
      <c r="APA27" s="181"/>
      <c r="APB27" s="181"/>
      <c r="APC27" s="181"/>
      <c r="APD27" s="181"/>
      <c r="APE27" s="181"/>
      <c r="APF27" s="181"/>
      <c r="APG27" s="181"/>
      <c r="APH27" s="181"/>
      <c r="API27" s="181"/>
      <c r="APJ27" s="181"/>
      <c r="APK27" s="181"/>
      <c r="APL27" s="181"/>
      <c r="APM27" s="181"/>
      <c r="APN27" s="181"/>
      <c r="APO27" s="181"/>
      <c r="APP27" s="181"/>
      <c r="APQ27" s="181"/>
      <c r="APR27" s="181"/>
      <c r="APS27" s="181"/>
      <c r="APT27" s="181"/>
      <c r="APU27" s="181"/>
      <c r="APV27" s="181"/>
      <c r="APW27" s="181"/>
      <c r="APX27" s="181"/>
      <c r="APY27" s="181"/>
      <c r="APZ27" s="181"/>
      <c r="AQA27" s="181"/>
      <c r="AQB27" s="181"/>
      <c r="AQC27" s="181"/>
      <c r="AQD27" s="181"/>
      <c r="AQE27" s="181"/>
      <c r="AQF27" s="181"/>
      <c r="AQG27" s="181"/>
      <c r="AQH27" s="181"/>
      <c r="AQI27" s="181"/>
      <c r="AQJ27" s="181"/>
      <c r="AQK27" s="181"/>
      <c r="AQL27" s="181"/>
      <c r="AQM27" s="181"/>
      <c r="AQN27" s="181"/>
      <c r="AQO27" s="181"/>
    </row>
    <row r="28" spans="1:1133" ht="15" x14ac:dyDescent="0.25">
      <c r="A28" s="411" t="s">
        <v>339</v>
      </c>
      <c r="B28" s="411">
        <v>9.26</v>
      </c>
      <c r="C28" s="411"/>
      <c r="D28" s="412">
        <f>'FY 23 UFR BTL Data 4627'!F20</f>
        <v>64465</v>
      </c>
      <c r="E28" s="412">
        <f>'FY 23 UFR BTL Data 4627'!N20</f>
        <v>11347</v>
      </c>
      <c r="F28" s="412">
        <f>'FY 23 UFR BTL Data 4627'!P20</f>
        <v>1720</v>
      </c>
      <c r="G28" s="412">
        <f>'FY 23 UFR BTL Data 4627'!R20</f>
        <v>11148</v>
      </c>
      <c r="H28" s="412">
        <f>'FY 23 UFR BTL Data 4627'!T20</f>
        <v>3238</v>
      </c>
      <c r="I28" s="413"/>
      <c r="J28" s="412">
        <f>'FY 23 UFR BTL Data 4627'!Z20</f>
        <v>1085</v>
      </c>
      <c r="K28" s="413"/>
      <c r="L28" s="412">
        <f>'FY 23 UFR BTL Data 4627'!AJ20</f>
        <v>18163</v>
      </c>
      <c r="M28" s="413"/>
      <c r="ACT28" s="180"/>
      <c r="ACU28" s="180"/>
      <c r="ACV28" s="180"/>
      <c r="ACW28" s="180"/>
      <c r="ACX28" s="180"/>
      <c r="ACY28" s="180"/>
      <c r="ACZ28" s="180"/>
      <c r="ADA28" s="180"/>
      <c r="ADB28" s="180"/>
      <c r="ADC28" s="180"/>
      <c r="ADD28" s="180"/>
      <c r="ADE28" s="180"/>
      <c r="ADF28" s="180"/>
      <c r="ADG28" s="180"/>
      <c r="ADH28" s="180"/>
      <c r="ADI28" s="180"/>
      <c r="ADJ28" s="180"/>
      <c r="ADK28" s="180"/>
      <c r="ADL28" s="180"/>
      <c r="ADM28" s="180"/>
      <c r="ADN28" s="180"/>
      <c r="ADO28" s="180"/>
      <c r="ADP28" s="180"/>
      <c r="ADQ28" s="180"/>
      <c r="ADR28" s="180"/>
      <c r="ADS28" s="180"/>
      <c r="ADT28" s="180"/>
      <c r="ADU28" s="180"/>
      <c r="ADV28" s="180"/>
      <c r="ADW28" s="180"/>
      <c r="ADX28" s="180"/>
      <c r="ADY28" s="180"/>
      <c r="ADZ28" s="180"/>
      <c r="AEA28" s="180"/>
      <c r="AEB28" s="180"/>
      <c r="AEC28" s="180"/>
      <c r="AED28" s="180"/>
      <c r="AEE28" s="180"/>
      <c r="AEF28" s="180"/>
      <c r="AEG28" s="180"/>
      <c r="ALZ28" s="181"/>
      <c r="AMA28" s="181"/>
      <c r="AMB28" s="181"/>
      <c r="AMC28" s="181"/>
      <c r="AMD28" s="181"/>
      <c r="AME28" s="181"/>
      <c r="AMF28" s="181"/>
      <c r="AMG28" s="181"/>
      <c r="AMH28" s="181"/>
      <c r="AMI28" s="181"/>
      <c r="AMJ28" s="181"/>
      <c r="AMK28" s="181"/>
      <c r="AML28" s="181"/>
      <c r="AMM28" s="181"/>
      <c r="AMN28" s="181"/>
      <c r="AMO28" s="181"/>
      <c r="AMP28" s="181"/>
      <c r="AMQ28" s="181"/>
      <c r="AMR28" s="181"/>
      <c r="AMS28" s="181"/>
      <c r="AMT28" s="181"/>
      <c r="AMU28" s="181"/>
      <c r="AMV28" s="181"/>
      <c r="AMW28" s="181"/>
      <c r="AMX28" s="181"/>
      <c r="AMY28" s="181"/>
      <c r="AMZ28" s="181"/>
      <c r="ANA28" s="181"/>
      <c r="ANB28" s="181"/>
      <c r="ANC28" s="181"/>
      <c r="AND28" s="181"/>
      <c r="ANE28" s="181"/>
      <c r="ANF28" s="181"/>
      <c r="ANG28" s="181"/>
      <c r="ANH28" s="181"/>
      <c r="ANI28" s="181"/>
      <c r="ANJ28" s="181"/>
      <c r="ANK28" s="181"/>
      <c r="ANL28" s="181"/>
      <c r="ANM28" s="181"/>
      <c r="ANN28" s="181"/>
      <c r="ANO28" s="181"/>
      <c r="ANP28" s="181"/>
      <c r="ANQ28" s="181"/>
      <c r="ANR28" s="181"/>
      <c r="ANS28" s="181"/>
      <c r="ANT28" s="181"/>
      <c r="ANU28" s="181"/>
      <c r="ANV28" s="181"/>
      <c r="ANW28" s="181"/>
      <c r="ANX28" s="181"/>
      <c r="ANY28" s="181"/>
      <c r="ANZ28" s="181"/>
      <c r="AOA28" s="181"/>
      <c r="AOB28" s="181"/>
      <c r="AOC28" s="181"/>
      <c r="AOD28" s="181"/>
      <c r="AOE28" s="181"/>
      <c r="AOF28" s="181"/>
      <c r="AOG28" s="181"/>
      <c r="AOH28" s="181"/>
      <c r="AOI28" s="181"/>
      <c r="AOJ28" s="181"/>
      <c r="AOK28" s="181"/>
      <c r="AOL28" s="181"/>
      <c r="AOM28" s="181"/>
      <c r="AON28" s="181"/>
      <c r="AOO28" s="181"/>
      <c r="AOP28" s="181"/>
      <c r="AOQ28" s="181"/>
      <c r="AOR28" s="181"/>
      <c r="AOS28" s="181"/>
      <c r="AOT28" s="181"/>
      <c r="AOU28" s="181"/>
      <c r="AOV28" s="181"/>
      <c r="AOW28" s="181"/>
      <c r="AOX28" s="181"/>
      <c r="AOY28" s="181"/>
      <c r="AOZ28" s="181"/>
      <c r="APA28" s="181"/>
      <c r="APB28" s="181"/>
      <c r="APC28" s="181"/>
      <c r="APD28" s="181"/>
      <c r="APE28" s="181"/>
      <c r="APF28" s="181"/>
      <c r="APG28" s="181"/>
      <c r="APH28" s="181"/>
      <c r="API28" s="181"/>
      <c r="APJ28" s="181"/>
      <c r="APK28" s="181"/>
      <c r="APL28" s="181"/>
      <c r="APM28" s="181"/>
      <c r="APN28" s="181"/>
      <c r="APO28" s="181"/>
      <c r="APP28" s="181"/>
      <c r="APQ28" s="181"/>
      <c r="APR28" s="181"/>
      <c r="APS28" s="181"/>
      <c r="APT28" s="181"/>
      <c r="APU28" s="181"/>
      <c r="APV28" s="181"/>
      <c r="APW28" s="181"/>
      <c r="APX28" s="181"/>
      <c r="APY28" s="181"/>
      <c r="APZ28" s="181"/>
      <c r="AQA28" s="181"/>
      <c r="AQB28" s="181"/>
      <c r="AQC28" s="181"/>
      <c r="AQD28" s="181"/>
      <c r="AQE28" s="181"/>
      <c r="AQF28" s="181"/>
      <c r="AQG28" s="181"/>
      <c r="AQH28" s="181"/>
      <c r="AQI28" s="181"/>
      <c r="AQJ28" s="181"/>
      <c r="AQK28" s="181"/>
      <c r="AQL28" s="181"/>
      <c r="AQM28" s="181"/>
      <c r="AQN28" s="181"/>
      <c r="AQO28" s="181"/>
    </row>
    <row r="29" spans="1:1133" ht="15" x14ac:dyDescent="0.25">
      <c r="A29" s="411" t="s">
        <v>340</v>
      </c>
      <c r="B29" s="411">
        <v>4.72</v>
      </c>
      <c r="C29" s="411"/>
      <c r="D29" s="413"/>
      <c r="E29" s="412">
        <f>'FY 23 UFR BTL Data 4627'!N21</f>
        <v>1350</v>
      </c>
      <c r="F29" s="412">
        <f>'FY 23 UFR BTL Data 4627'!P21</f>
        <v>3678</v>
      </c>
      <c r="G29" s="412">
        <f>'FY 23 UFR BTL Data 4627'!R21</f>
        <v>1512</v>
      </c>
      <c r="H29" s="413"/>
      <c r="I29" s="413"/>
      <c r="J29" s="413"/>
      <c r="K29" s="413"/>
      <c r="L29" s="412">
        <f>'FY 23 UFR BTL Data 4627'!AJ21</f>
        <v>103950</v>
      </c>
      <c r="M29" s="413"/>
      <c r="ACT29" s="180"/>
      <c r="ACU29" s="180"/>
      <c r="ACV29" s="180"/>
      <c r="ACW29" s="180"/>
      <c r="ACX29" s="180"/>
      <c r="ACY29" s="180"/>
      <c r="ACZ29" s="180"/>
      <c r="ADA29" s="180"/>
      <c r="ADB29" s="180"/>
      <c r="ADC29" s="180"/>
      <c r="ADD29" s="180"/>
      <c r="ADE29" s="180"/>
      <c r="ADF29" s="180"/>
      <c r="ADG29" s="180"/>
      <c r="ADH29" s="180"/>
      <c r="ADI29" s="180"/>
      <c r="ADJ29" s="180"/>
      <c r="ADK29" s="180"/>
      <c r="ADL29" s="180"/>
      <c r="ADM29" s="180"/>
      <c r="ADN29" s="180"/>
      <c r="ADO29" s="180"/>
      <c r="ADP29" s="180"/>
      <c r="ADQ29" s="180"/>
      <c r="ADR29" s="180"/>
      <c r="ADS29" s="180"/>
      <c r="ADT29" s="180"/>
      <c r="ADU29" s="180"/>
      <c r="ADV29" s="180"/>
      <c r="ADW29" s="180"/>
      <c r="ADX29" s="180"/>
      <c r="ADY29" s="180"/>
      <c r="ADZ29" s="180"/>
      <c r="AEA29" s="180"/>
      <c r="AEB29" s="180"/>
      <c r="AEC29" s="180"/>
      <c r="AED29" s="180"/>
      <c r="AEE29" s="180"/>
      <c r="AEF29" s="180"/>
      <c r="AEG29" s="180"/>
      <c r="ALZ29" s="181"/>
      <c r="AMA29" s="181"/>
      <c r="AMB29" s="181"/>
      <c r="AMC29" s="181"/>
      <c r="AMD29" s="181"/>
      <c r="AME29" s="181"/>
      <c r="AMF29" s="181"/>
      <c r="AMG29" s="181"/>
      <c r="AMH29" s="181"/>
      <c r="AMI29" s="181"/>
      <c r="AMJ29" s="181"/>
      <c r="AMK29" s="181"/>
      <c r="AML29" s="181"/>
      <c r="AMM29" s="181"/>
      <c r="AMN29" s="181"/>
      <c r="AMO29" s="181"/>
      <c r="AMP29" s="181"/>
      <c r="AMQ29" s="181"/>
      <c r="AMR29" s="181"/>
      <c r="AMS29" s="181"/>
      <c r="AMT29" s="181"/>
      <c r="AMU29" s="181"/>
      <c r="AMV29" s="181"/>
      <c r="AMW29" s="181"/>
      <c r="AMX29" s="181"/>
      <c r="AMY29" s="181"/>
      <c r="AMZ29" s="181"/>
      <c r="ANA29" s="181"/>
      <c r="ANB29" s="181"/>
      <c r="ANC29" s="181"/>
      <c r="AND29" s="181"/>
      <c r="ANE29" s="181"/>
      <c r="ANF29" s="181"/>
      <c r="ANG29" s="181"/>
      <c r="ANH29" s="181"/>
      <c r="ANI29" s="181"/>
      <c r="ANJ29" s="181"/>
      <c r="ANK29" s="181"/>
      <c r="ANL29" s="181"/>
      <c r="ANM29" s="181"/>
      <c r="ANN29" s="181"/>
      <c r="ANO29" s="181"/>
      <c r="ANP29" s="181"/>
      <c r="ANQ29" s="181"/>
      <c r="ANR29" s="181"/>
      <c r="ANS29" s="181"/>
      <c r="ANT29" s="181"/>
      <c r="ANU29" s="181"/>
      <c r="ANV29" s="181"/>
      <c r="ANW29" s="181"/>
      <c r="ANX29" s="181"/>
      <c r="ANY29" s="181"/>
      <c r="ANZ29" s="181"/>
      <c r="AOA29" s="181"/>
      <c r="AOB29" s="181"/>
      <c r="AOC29" s="181"/>
      <c r="AOD29" s="181"/>
      <c r="AOE29" s="181"/>
      <c r="AOF29" s="181"/>
      <c r="AOG29" s="181"/>
      <c r="AOH29" s="181"/>
      <c r="AOI29" s="181"/>
      <c r="AOJ29" s="181"/>
      <c r="AOK29" s="181"/>
      <c r="AOL29" s="181"/>
      <c r="AOM29" s="181"/>
      <c r="AON29" s="181"/>
      <c r="AOO29" s="181"/>
      <c r="AOP29" s="181"/>
      <c r="AOQ29" s="181"/>
      <c r="AOR29" s="181"/>
      <c r="AOS29" s="181"/>
      <c r="AOT29" s="181"/>
      <c r="AOU29" s="181"/>
      <c r="AOV29" s="181"/>
      <c r="AOW29" s="181"/>
      <c r="AOX29" s="181"/>
      <c r="AOY29" s="181"/>
      <c r="AOZ29" s="181"/>
      <c r="APA29" s="181"/>
      <c r="APB29" s="181"/>
      <c r="APC29" s="181"/>
      <c r="APD29" s="181"/>
      <c r="APE29" s="181"/>
      <c r="APF29" s="181"/>
      <c r="APG29" s="181"/>
      <c r="APH29" s="181"/>
      <c r="API29" s="181"/>
      <c r="APJ29" s="181"/>
      <c r="APK29" s="181"/>
      <c r="APL29" s="181"/>
      <c r="APM29" s="181"/>
      <c r="APN29" s="181"/>
      <c r="APO29" s="181"/>
      <c r="APP29" s="181"/>
      <c r="APQ29" s="181"/>
      <c r="APR29" s="181"/>
      <c r="APS29" s="181"/>
      <c r="APT29" s="181"/>
      <c r="APU29" s="181"/>
      <c r="APV29" s="181"/>
      <c r="APW29" s="181"/>
      <c r="APX29" s="181"/>
      <c r="APY29" s="181"/>
      <c r="APZ29" s="181"/>
      <c r="AQA29" s="181"/>
      <c r="AQB29" s="181"/>
      <c r="AQC29" s="181"/>
      <c r="AQD29" s="181"/>
      <c r="AQE29" s="181"/>
      <c r="AQF29" s="181"/>
      <c r="AQG29" s="181"/>
      <c r="AQH29" s="181"/>
      <c r="AQI29" s="181"/>
      <c r="AQJ29" s="181"/>
      <c r="AQK29" s="181"/>
      <c r="AQL29" s="181"/>
      <c r="AQM29" s="181"/>
      <c r="AQN29" s="181"/>
      <c r="AQO29" s="181"/>
    </row>
    <row r="30" spans="1:1133" ht="15" x14ac:dyDescent="0.25">
      <c r="A30" s="411" t="s">
        <v>565</v>
      </c>
      <c r="B30" s="411">
        <v>2.68</v>
      </c>
      <c r="C30" s="411"/>
      <c r="D30" s="412">
        <f>'FY 23 UFR BTL Data 4627'!F22</f>
        <v>2500</v>
      </c>
      <c r="E30" s="412">
        <f>'FY 23 UFR BTL Data 4627'!N22</f>
        <v>3491.72</v>
      </c>
      <c r="F30" s="412">
        <f>'FY 23 UFR BTL Data 4627'!P22</f>
        <v>1547.15</v>
      </c>
      <c r="G30" s="412">
        <f>'FY 23 UFR BTL Data 4627'!R22</f>
        <v>1295.68</v>
      </c>
      <c r="H30" s="413"/>
      <c r="I30" s="413"/>
      <c r="J30" s="413"/>
      <c r="K30" s="413" t="s">
        <v>43</v>
      </c>
      <c r="L30" s="412">
        <f>'FY 23 UFR BTL Data 4627'!AJ22</f>
        <v>10795.48</v>
      </c>
      <c r="M30" s="413"/>
      <c r="ACT30" s="180"/>
      <c r="ACU30" s="180"/>
      <c r="ACV30" s="180"/>
      <c r="ACW30" s="180"/>
      <c r="ACX30" s="180"/>
      <c r="ACY30" s="180"/>
      <c r="ACZ30" s="180"/>
      <c r="ADA30" s="180"/>
      <c r="ADB30" s="180"/>
      <c r="ADC30" s="180"/>
      <c r="ADD30" s="180"/>
      <c r="ADE30" s="180"/>
      <c r="ADF30" s="180"/>
      <c r="ADG30" s="180"/>
      <c r="ADH30" s="180"/>
      <c r="ADI30" s="180"/>
      <c r="ADJ30" s="180"/>
      <c r="ADK30" s="180"/>
      <c r="ADL30" s="180"/>
      <c r="ADM30" s="180"/>
      <c r="ADN30" s="180"/>
      <c r="ADO30" s="180"/>
      <c r="ADP30" s="180"/>
      <c r="ADQ30" s="180"/>
      <c r="ADR30" s="180"/>
      <c r="ADS30" s="180"/>
      <c r="ADT30" s="180"/>
      <c r="ADU30" s="180"/>
      <c r="ADV30" s="180"/>
      <c r="ADW30" s="180"/>
      <c r="ADX30" s="180"/>
      <c r="ADY30" s="180"/>
      <c r="ADZ30" s="180"/>
      <c r="AEA30" s="180"/>
      <c r="AEB30" s="180"/>
      <c r="AEC30" s="180"/>
      <c r="AED30" s="180"/>
      <c r="AEE30" s="180"/>
      <c r="AEF30" s="180"/>
      <c r="AEG30" s="180"/>
      <c r="ALZ30" s="181"/>
      <c r="AMA30" s="181"/>
      <c r="AMB30" s="181"/>
      <c r="AMC30" s="181"/>
      <c r="AMD30" s="181"/>
      <c r="AME30" s="181"/>
      <c r="AMF30" s="181"/>
      <c r="AMG30" s="181"/>
      <c r="AMH30" s="181"/>
      <c r="AMI30" s="181"/>
      <c r="AMJ30" s="181"/>
      <c r="AMK30" s="181"/>
      <c r="AML30" s="181"/>
      <c r="AMM30" s="181"/>
      <c r="AMN30" s="181"/>
      <c r="AMO30" s="181"/>
      <c r="AMP30" s="181"/>
      <c r="AMQ30" s="181"/>
      <c r="AMR30" s="181"/>
      <c r="AMS30" s="181"/>
      <c r="AMT30" s="181"/>
      <c r="AMU30" s="181"/>
      <c r="AMV30" s="181"/>
      <c r="AMW30" s="181"/>
      <c r="AMX30" s="181"/>
      <c r="AMY30" s="181"/>
      <c r="AMZ30" s="181"/>
      <c r="ANA30" s="181"/>
      <c r="ANB30" s="181"/>
      <c r="ANC30" s="181"/>
      <c r="AND30" s="181"/>
      <c r="ANE30" s="181"/>
      <c r="ANF30" s="181"/>
      <c r="ANG30" s="181"/>
      <c r="ANH30" s="181"/>
      <c r="ANI30" s="181"/>
      <c r="ANJ30" s="181"/>
      <c r="ANK30" s="181"/>
      <c r="ANL30" s="181"/>
      <c r="ANM30" s="181"/>
      <c r="ANN30" s="181"/>
      <c r="ANO30" s="181"/>
      <c r="ANP30" s="181"/>
      <c r="ANQ30" s="181"/>
      <c r="ANR30" s="181"/>
      <c r="ANS30" s="181"/>
      <c r="ANT30" s="181"/>
      <c r="ANU30" s="181"/>
      <c r="ANV30" s="181"/>
      <c r="ANW30" s="181"/>
      <c r="ANX30" s="181"/>
      <c r="ANY30" s="181"/>
      <c r="ANZ30" s="181"/>
      <c r="AOA30" s="181"/>
      <c r="AOB30" s="181"/>
      <c r="AOC30" s="181"/>
      <c r="AOD30" s="181"/>
      <c r="AOE30" s="181"/>
      <c r="AOF30" s="181"/>
      <c r="AOG30" s="181"/>
      <c r="AOH30" s="181"/>
      <c r="AOI30" s="181"/>
      <c r="AOJ30" s="181"/>
      <c r="AOK30" s="181"/>
      <c r="AOL30" s="181"/>
      <c r="AOM30" s="181"/>
      <c r="AON30" s="181"/>
      <c r="AOO30" s="181"/>
      <c r="AOP30" s="181"/>
      <c r="AOQ30" s="181"/>
      <c r="AOR30" s="181"/>
      <c r="AOS30" s="181"/>
      <c r="AOT30" s="181"/>
      <c r="AOU30" s="181"/>
      <c r="AOV30" s="181"/>
      <c r="AOW30" s="181"/>
      <c r="AOX30" s="181"/>
      <c r="AOY30" s="181"/>
      <c r="AOZ30" s="181"/>
      <c r="APA30" s="181"/>
      <c r="APB30" s="181"/>
      <c r="APC30" s="181"/>
      <c r="APD30" s="181"/>
      <c r="APE30" s="181"/>
      <c r="APF30" s="181"/>
      <c r="APG30" s="181"/>
      <c r="APH30" s="181"/>
      <c r="API30" s="181"/>
      <c r="APJ30" s="181"/>
      <c r="APK30" s="181"/>
      <c r="APL30" s="181"/>
      <c r="APM30" s="181"/>
      <c r="APN30" s="181"/>
      <c r="APO30" s="181"/>
      <c r="APP30" s="181"/>
      <c r="APQ30" s="181"/>
      <c r="APR30" s="181"/>
      <c r="APS30" s="181"/>
      <c r="APT30" s="181"/>
      <c r="APU30" s="181"/>
      <c r="APV30" s="181"/>
      <c r="APW30" s="181"/>
      <c r="APX30" s="181"/>
      <c r="APY30" s="181"/>
      <c r="APZ30" s="181"/>
      <c r="AQA30" s="181"/>
      <c r="AQB30" s="181"/>
      <c r="AQC30" s="181"/>
      <c r="AQD30" s="181"/>
      <c r="AQE30" s="181"/>
      <c r="AQF30" s="181"/>
      <c r="AQG30" s="181"/>
      <c r="AQH30" s="181"/>
      <c r="AQI30" s="181"/>
      <c r="AQJ30" s="181"/>
      <c r="AQK30" s="181"/>
      <c r="AQL30" s="181"/>
      <c r="AQM30" s="181"/>
      <c r="AQN30" s="181"/>
      <c r="AQO30" s="181"/>
    </row>
    <row r="31" spans="1:1133" ht="15" x14ac:dyDescent="0.25">
      <c r="A31" s="411" t="s">
        <v>341</v>
      </c>
      <c r="B31" s="411">
        <v>3.25</v>
      </c>
      <c r="C31" s="411"/>
      <c r="D31" s="413"/>
      <c r="E31" s="413" t="s">
        <v>43</v>
      </c>
      <c r="F31" s="413" t="s">
        <v>43</v>
      </c>
      <c r="G31" s="413"/>
      <c r="H31" s="413"/>
      <c r="I31" s="413"/>
      <c r="J31" s="413"/>
      <c r="K31" s="413"/>
      <c r="L31" s="413" t="s">
        <v>43</v>
      </c>
      <c r="M31" s="412">
        <f>'FY 23 UFR BTL Data 4627'!AN23</f>
        <v>4371</v>
      </c>
      <c r="ACT31" s="180"/>
      <c r="ACU31" s="180"/>
      <c r="ACV31" s="180"/>
      <c r="ACW31" s="180"/>
      <c r="ACX31" s="180"/>
      <c r="ACY31" s="180"/>
      <c r="ACZ31" s="180"/>
      <c r="ADA31" s="180"/>
      <c r="ADB31" s="180"/>
      <c r="ADC31" s="180"/>
      <c r="ADD31" s="180"/>
      <c r="ADE31" s="180"/>
      <c r="ADF31" s="180"/>
      <c r="ADG31" s="180"/>
      <c r="ADH31" s="180"/>
      <c r="ADI31" s="180"/>
      <c r="ADJ31" s="180"/>
      <c r="ADK31" s="180"/>
      <c r="ADL31" s="180"/>
      <c r="ADM31" s="180"/>
      <c r="ADN31" s="180"/>
      <c r="ADO31" s="180"/>
      <c r="ADP31" s="180"/>
      <c r="ADQ31" s="180"/>
      <c r="ADR31" s="180"/>
      <c r="ADS31" s="180"/>
      <c r="ADT31" s="180"/>
      <c r="ADU31" s="180"/>
      <c r="ADV31" s="180"/>
      <c r="ADW31" s="180"/>
      <c r="ADX31" s="180"/>
      <c r="ADY31" s="180"/>
      <c r="ADZ31" s="180"/>
      <c r="AEA31" s="180"/>
      <c r="AEB31" s="180"/>
      <c r="AEC31" s="180"/>
      <c r="AED31" s="180"/>
      <c r="AEE31" s="180"/>
      <c r="AEF31" s="180"/>
      <c r="AEG31" s="180"/>
      <c r="ALZ31" s="181"/>
      <c r="AMA31" s="181"/>
      <c r="AMB31" s="181"/>
      <c r="AMC31" s="181"/>
      <c r="AMD31" s="181"/>
      <c r="AME31" s="181"/>
      <c r="AMF31" s="181"/>
      <c r="AMG31" s="181"/>
      <c r="AMH31" s="181"/>
      <c r="AMI31" s="181"/>
      <c r="AMJ31" s="181"/>
      <c r="AMK31" s="181"/>
      <c r="AML31" s="181"/>
      <c r="AMM31" s="181"/>
      <c r="AMN31" s="181"/>
      <c r="AMO31" s="181"/>
      <c r="AMP31" s="181"/>
      <c r="AMQ31" s="181"/>
      <c r="AMR31" s="181"/>
      <c r="AMS31" s="181"/>
      <c r="AMT31" s="181"/>
      <c r="AMU31" s="181"/>
      <c r="AMV31" s="181"/>
      <c r="AMW31" s="181"/>
      <c r="AMX31" s="181"/>
      <c r="AMY31" s="181"/>
      <c r="AMZ31" s="181"/>
      <c r="ANA31" s="181"/>
      <c r="ANB31" s="181"/>
      <c r="ANC31" s="181"/>
      <c r="AND31" s="181"/>
      <c r="ANE31" s="181"/>
      <c r="ANF31" s="181"/>
      <c r="ANG31" s="181"/>
      <c r="ANH31" s="181"/>
      <c r="ANI31" s="181"/>
      <c r="ANJ31" s="181"/>
      <c r="ANK31" s="181"/>
      <c r="ANL31" s="181"/>
      <c r="ANM31" s="181"/>
      <c r="ANN31" s="181"/>
      <c r="ANO31" s="181"/>
      <c r="ANP31" s="181"/>
      <c r="ANQ31" s="181"/>
      <c r="ANR31" s="181"/>
      <c r="ANS31" s="181"/>
      <c r="ANT31" s="181"/>
      <c r="ANU31" s="181"/>
      <c r="ANV31" s="181"/>
      <c r="ANW31" s="181"/>
      <c r="ANX31" s="181"/>
      <c r="ANY31" s="181"/>
      <c r="ANZ31" s="181"/>
      <c r="AOA31" s="181"/>
      <c r="AOB31" s="181"/>
      <c r="AOC31" s="181"/>
      <c r="AOD31" s="181"/>
      <c r="AOE31" s="181"/>
      <c r="AOF31" s="181"/>
      <c r="AOG31" s="181"/>
      <c r="AOH31" s="181"/>
      <c r="AOI31" s="181"/>
      <c r="AOJ31" s="181"/>
      <c r="AOK31" s="181"/>
      <c r="AOL31" s="181"/>
      <c r="AOM31" s="181"/>
      <c r="AON31" s="181"/>
      <c r="AOO31" s="181"/>
      <c r="AOP31" s="181"/>
      <c r="AOQ31" s="181"/>
      <c r="AOR31" s="181"/>
      <c r="AOS31" s="181"/>
      <c r="AOT31" s="181"/>
      <c r="AOU31" s="181"/>
      <c r="AOV31" s="181"/>
      <c r="AOW31" s="181"/>
      <c r="AOX31" s="181"/>
      <c r="AOY31" s="181"/>
      <c r="AOZ31" s="181"/>
      <c r="APA31" s="181"/>
      <c r="APB31" s="181"/>
      <c r="APC31" s="181"/>
      <c r="APD31" s="181"/>
      <c r="APE31" s="181"/>
      <c r="APF31" s="181"/>
      <c r="APG31" s="181"/>
      <c r="APH31" s="181"/>
      <c r="API31" s="181"/>
      <c r="APJ31" s="181"/>
      <c r="APK31" s="181"/>
      <c r="APL31" s="181"/>
      <c r="APM31" s="181"/>
      <c r="APN31" s="181"/>
      <c r="APO31" s="181"/>
      <c r="APP31" s="181"/>
      <c r="APQ31" s="181"/>
      <c r="APR31" s="181"/>
      <c r="APS31" s="181"/>
      <c r="APT31" s="181"/>
      <c r="APU31" s="181"/>
      <c r="APV31" s="181"/>
      <c r="APW31" s="181"/>
      <c r="APX31" s="181"/>
      <c r="APY31" s="181"/>
      <c r="APZ31" s="181"/>
      <c r="AQA31" s="181"/>
      <c r="AQB31" s="181"/>
      <c r="AQC31" s="181"/>
      <c r="AQD31" s="181"/>
      <c r="AQE31" s="181"/>
      <c r="AQF31" s="181"/>
      <c r="AQG31" s="181"/>
      <c r="AQH31" s="181"/>
      <c r="AQI31" s="181"/>
      <c r="AQJ31" s="181"/>
      <c r="AQK31" s="181"/>
      <c r="AQL31" s="181"/>
      <c r="AQM31" s="181"/>
      <c r="AQN31" s="181"/>
      <c r="AQO31" s="181"/>
    </row>
    <row r="32" spans="1:1133" ht="15" x14ac:dyDescent="0.25">
      <c r="A32" s="411" t="s">
        <v>342</v>
      </c>
      <c r="B32" s="411">
        <v>9.7200000000000006</v>
      </c>
      <c r="C32" s="411"/>
      <c r="D32" s="412">
        <f>'FY 23 UFR BTL Data 4627'!F24</f>
        <v>15816</v>
      </c>
      <c r="E32" s="412">
        <f>'FY 23 UFR BTL Data 4627'!N24</f>
        <v>10393</v>
      </c>
      <c r="F32" s="412">
        <f>'FY 23 UFR BTL Data 4627'!P24</f>
        <v>2246</v>
      </c>
      <c r="G32" s="413" t="s">
        <v>43</v>
      </c>
      <c r="H32" s="412">
        <f>'FY 23 UFR BTL Data 4627'!T24</f>
        <v>3350</v>
      </c>
      <c r="I32" s="413"/>
      <c r="J32" s="413"/>
      <c r="K32" s="413" t="s">
        <v>43</v>
      </c>
      <c r="L32" s="412">
        <f>'FY 23 UFR BTL Data 4627'!AJ24</f>
        <v>118749</v>
      </c>
      <c r="M32" s="413"/>
      <c r="ACT32" s="180"/>
      <c r="ACU32" s="180"/>
      <c r="ACV32" s="180"/>
      <c r="ACW32" s="180"/>
      <c r="ACX32" s="180"/>
      <c r="ACY32" s="180"/>
      <c r="ACZ32" s="180"/>
      <c r="ADA32" s="180"/>
      <c r="ADB32" s="180"/>
      <c r="ADC32" s="180"/>
      <c r="ADD32" s="180"/>
      <c r="ADE32" s="180"/>
      <c r="ADF32" s="180"/>
      <c r="ADG32" s="180"/>
      <c r="ADH32" s="180"/>
      <c r="ADI32" s="180"/>
      <c r="ADJ32" s="180"/>
      <c r="ADK32" s="180"/>
      <c r="ADL32" s="180"/>
      <c r="ADM32" s="180"/>
      <c r="ADN32" s="180"/>
      <c r="ADO32" s="180"/>
      <c r="ADP32" s="180"/>
      <c r="ADQ32" s="180"/>
      <c r="ADR32" s="180"/>
      <c r="ADS32" s="180"/>
      <c r="ADT32" s="180"/>
      <c r="ADU32" s="180"/>
      <c r="ADV32" s="180"/>
      <c r="ADW32" s="180"/>
      <c r="ADX32" s="180"/>
      <c r="ADY32" s="180"/>
      <c r="ADZ32" s="180"/>
      <c r="AEA32" s="180"/>
      <c r="AEB32" s="180"/>
      <c r="AEC32" s="180"/>
      <c r="AED32" s="180"/>
      <c r="AEE32" s="180"/>
      <c r="AEF32" s="180"/>
      <c r="AEG32" s="180"/>
      <c r="ALZ32" s="181"/>
      <c r="AMA32" s="181"/>
      <c r="AMB32" s="181"/>
      <c r="AMC32" s="181"/>
      <c r="AMD32" s="181"/>
      <c r="AME32" s="181"/>
      <c r="AMF32" s="181"/>
      <c r="AMG32" s="181"/>
      <c r="AMH32" s="181"/>
      <c r="AMI32" s="181"/>
      <c r="AMJ32" s="181"/>
      <c r="AMK32" s="181"/>
      <c r="AML32" s="181"/>
      <c r="AMM32" s="181"/>
      <c r="AMN32" s="181"/>
      <c r="AMO32" s="181"/>
      <c r="AMP32" s="181"/>
      <c r="AMQ32" s="181"/>
      <c r="AMR32" s="181"/>
      <c r="AMS32" s="181"/>
      <c r="AMT32" s="181"/>
      <c r="AMU32" s="181"/>
      <c r="AMV32" s="181"/>
      <c r="AMW32" s="181"/>
      <c r="AMX32" s="181"/>
      <c r="AMY32" s="181"/>
      <c r="AMZ32" s="181"/>
      <c r="ANA32" s="181"/>
      <c r="ANB32" s="181"/>
      <c r="ANC32" s="181"/>
      <c r="AND32" s="181"/>
      <c r="ANE32" s="181"/>
      <c r="ANF32" s="181"/>
      <c r="ANG32" s="181"/>
      <c r="ANH32" s="181"/>
      <c r="ANI32" s="181"/>
      <c r="ANJ32" s="181"/>
      <c r="ANK32" s="181"/>
      <c r="ANL32" s="181"/>
      <c r="ANM32" s="181"/>
      <c r="ANN32" s="181"/>
      <c r="ANO32" s="181"/>
      <c r="ANP32" s="181"/>
      <c r="ANQ32" s="181"/>
      <c r="ANR32" s="181"/>
      <c r="ANS32" s="181"/>
      <c r="ANT32" s="181"/>
      <c r="ANU32" s="181"/>
      <c r="ANV32" s="181"/>
      <c r="ANW32" s="181"/>
      <c r="ANX32" s="181"/>
      <c r="ANY32" s="181"/>
      <c r="ANZ32" s="181"/>
      <c r="AOA32" s="181"/>
      <c r="AOB32" s="181"/>
      <c r="AOC32" s="181"/>
      <c r="AOD32" s="181"/>
      <c r="AOE32" s="181"/>
      <c r="AOF32" s="181"/>
      <c r="AOG32" s="181"/>
      <c r="AOH32" s="181"/>
      <c r="AOI32" s="181"/>
      <c r="AOJ32" s="181"/>
      <c r="AOK32" s="181"/>
      <c r="AOL32" s="181"/>
      <c r="AOM32" s="181"/>
      <c r="AON32" s="181"/>
      <c r="AOO32" s="181"/>
      <c r="AOP32" s="181"/>
      <c r="AOQ32" s="181"/>
      <c r="AOR32" s="181"/>
      <c r="AOS32" s="181"/>
      <c r="AOT32" s="181"/>
      <c r="AOU32" s="181"/>
      <c r="AOV32" s="181"/>
      <c r="AOW32" s="181"/>
      <c r="AOX32" s="181"/>
      <c r="AOY32" s="181"/>
      <c r="AOZ32" s="181"/>
      <c r="APA32" s="181"/>
      <c r="APB32" s="181"/>
      <c r="APC32" s="181"/>
      <c r="APD32" s="181"/>
      <c r="APE32" s="181"/>
      <c r="APF32" s="181"/>
      <c r="APG32" s="181"/>
      <c r="APH32" s="181"/>
      <c r="API32" s="181"/>
      <c r="APJ32" s="181"/>
      <c r="APK32" s="181"/>
      <c r="APL32" s="181"/>
      <c r="APM32" s="181"/>
      <c r="APN32" s="181"/>
      <c r="APO32" s="181"/>
      <c r="APP32" s="181"/>
      <c r="APQ32" s="181"/>
      <c r="APR32" s="181"/>
      <c r="APS32" s="181"/>
      <c r="APT32" s="181"/>
      <c r="APU32" s="181"/>
      <c r="APV32" s="181"/>
      <c r="APW32" s="181"/>
      <c r="APX32" s="181"/>
      <c r="APY32" s="181"/>
      <c r="APZ32" s="181"/>
      <c r="AQA32" s="181"/>
      <c r="AQB32" s="181"/>
      <c r="AQC32" s="181"/>
      <c r="AQD32" s="181"/>
      <c r="AQE32" s="181"/>
      <c r="AQF32" s="181"/>
      <c r="AQG32" s="181"/>
      <c r="AQH32" s="181"/>
      <c r="AQI32" s="181"/>
      <c r="AQJ32" s="181"/>
      <c r="AQK32" s="181"/>
      <c r="AQL32" s="181"/>
      <c r="AQM32" s="181"/>
      <c r="AQN32" s="181"/>
      <c r="AQO32" s="181"/>
    </row>
    <row r="33" spans="1:13" ht="12.75" x14ac:dyDescent="0.2">
      <c r="A33" s="411" t="s">
        <v>486</v>
      </c>
      <c r="B33" s="411">
        <v>5.03</v>
      </c>
      <c r="C33" s="411"/>
      <c r="D33" s="411"/>
      <c r="E33" s="412">
        <f>'FY 23 UFR BTL Data 4627'!N25</f>
        <v>21460</v>
      </c>
      <c r="F33" s="411"/>
      <c r="G33" s="412">
        <f>'FY 23 UFR BTL Data 4627'!R25</f>
        <v>30574</v>
      </c>
      <c r="H33" s="412">
        <f>'FY 23 UFR BTL Data 4627'!T25</f>
        <v>9655</v>
      </c>
      <c r="I33" s="411"/>
      <c r="J33" s="411"/>
      <c r="K33" s="412">
        <f>'FY 23 UFR BTL Data 4627'!AB25</f>
        <v>15913</v>
      </c>
      <c r="L33" s="412">
        <f>'FY 23 UFR BTL Data 4627'!AJ25</f>
        <v>9186</v>
      </c>
      <c r="M33" s="411"/>
    </row>
    <row r="34" spans="1:13" ht="12.75" x14ac:dyDescent="0.2">
      <c r="A34" s="411" t="s">
        <v>343</v>
      </c>
      <c r="B34" s="411">
        <v>5.65</v>
      </c>
      <c r="C34" s="411"/>
      <c r="D34" s="412">
        <f>'FY 23 UFR BTL Data 4627'!F26</f>
        <v>67854</v>
      </c>
      <c r="E34" s="412">
        <f>'FY 23 UFR BTL Data 4627'!N26</f>
        <v>1011</v>
      </c>
      <c r="F34" s="412">
        <f>'FY 23 UFR BTL Data 4627'!P26</f>
        <v>4633</v>
      </c>
      <c r="G34" s="411"/>
      <c r="H34" s="411"/>
      <c r="I34" s="411"/>
      <c r="J34" s="411"/>
      <c r="K34" s="411"/>
      <c r="L34" s="412">
        <f>'FY 23 UFR BTL Data 4627'!AJ26</f>
        <v>16389</v>
      </c>
      <c r="M34" s="411"/>
    </row>
    <row r="35" spans="1:13" ht="12.75" x14ac:dyDescent="0.2">
      <c r="A35" s="411" t="s">
        <v>566</v>
      </c>
      <c r="B35" s="411">
        <v>4.26</v>
      </c>
      <c r="C35" s="411"/>
      <c r="D35" s="411"/>
      <c r="E35" s="412">
        <f>'FY 23 UFR BTL Data 4627'!N27</f>
        <v>226</v>
      </c>
      <c r="F35" s="412">
        <f>'FY 23 UFR BTL Data 4627'!P27</f>
        <v>275</v>
      </c>
      <c r="G35" s="412">
        <f>'FY 23 UFR BTL Data 4627'!R27</f>
        <v>351</v>
      </c>
      <c r="H35" s="411"/>
      <c r="I35" s="411"/>
      <c r="J35" s="411"/>
      <c r="K35" s="411"/>
      <c r="L35" s="412">
        <f>'FY 23 UFR BTL Data 4627'!AJ27</f>
        <v>272</v>
      </c>
      <c r="M35" s="411"/>
    </row>
    <row r="36" spans="1:13" ht="12.75" x14ac:dyDescent="0.2">
      <c r="A36" s="411" t="s">
        <v>567</v>
      </c>
      <c r="B36" s="411">
        <v>1.96</v>
      </c>
      <c r="C36" s="411"/>
      <c r="D36" s="411"/>
      <c r="E36" s="411"/>
      <c r="F36" s="412">
        <f>'FY 23 UFR BTL Data 4627'!P28</f>
        <v>728</v>
      </c>
      <c r="G36" s="411"/>
      <c r="H36" s="411"/>
      <c r="I36" s="411"/>
      <c r="J36" s="411"/>
      <c r="K36" s="411"/>
      <c r="L36" s="411"/>
      <c r="M36" s="411"/>
    </row>
    <row r="37" spans="1:13" ht="12.75" x14ac:dyDescent="0.2">
      <c r="A37" s="411" t="s">
        <v>345</v>
      </c>
      <c r="B37" s="411">
        <v>5.56</v>
      </c>
      <c r="C37" s="411"/>
      <c r="D37" s="412">
        <f>'FY 23 UFR BTL Data 4627'!F29</f>
        <v>9000</v>
      </c>
      <c r="E37" s="412">
        <f>'FY 23 UFR BTL Data 4627'!N29</f>
        <v>2790</v>
      </c>
      <c r="F37" s="412">
        <f>'FY 23 UFR BTL Data 4627'!P29</f>
        <v>3047</v>
      </c>
      <c r="G37" s="412">
        <f>'FY 23 UFR BTL Data 4627'!R29</f>
        <v>794</v>
      </c>
      <c r="H37" s="412">
        <f>'FY 23 UFR BTL Data 4627'!T29</f>
        <v>676</v>
      </c>
      <c r="I37" s="411"/>
      <c r="J37" s="411"/>
      <c r="K37" s="411"/>
      <c r="L37" s="412">
        <f>'FY 23 UFR BTL Data 4627'!AJ29</f>
        <v>3771</v>
      </c>
      <c r="M37" s="411"/>
    </row>
    <row r="38" spans="1:13" ht="12.75" x14ac:dyDescent="0.2">
      <c r="A38" s="411" t="s">
        <v>333</v>
      </c>
      <c r="B38" s="411">
        <v>25.09</v>
      </c>
      <c r="C38" s="411"/>
      <c r="D38" s="411"/>
      <c r="E38" s="412">
        <f>'FY 23 UFR BTL Data 4627'!N30</f>
        <v>90083</v>
      </c>
      <c r="F38" s="412">
        <f>'FY 23 UFR BTL Data 4627'!P30</f>
        <v>5374</v>
      </c>
      <c r="G38" s="411"/>
      <c r="H38" s="411"/>
      <c r="I38" s="411"/>
      <c r="J38" s="411"/>
      <c r="K38" s="411"/>
      <c r="L38" s="412">
        <f>'FY 23 UFR BTL Data 4627'!AJ30</f>
        <v>4803</v>
      </c>
      <c r="M38" s="411"/>
    </row>
    <row r="39" spans="1:13" ht="12.75" x14ac:dyDescent="0.2">
      <c r="A39" s="411" t="s">
        <v>346</v>
      </c>
      <c r="B39" s="411">
        <v>2.4700000000000002</v>
      </c>
      <c r="C39" s="411"/>
      <c r="D39" s="411"/>
      <c r="E39" s="411"/>
      <c r="F39" s="411"/>
      <c r="G39" s="411"/>
      <c r="H39" s="411"/>
      <c r="I39" s="411"/>
      <c r="J39" s="411"/>
      <c r="K39" s="412">
        <f>'FY 23 UFR BTL Data 4627'!AB31</f>
        <v>6153</v>
      </c>
      <c r="L39" s="412">
        <f>'FY 23 UFR BTL Data 4627'!AJ31</f>
        <v>7728</v>
      </c>
      <c r="M39" s="411"/>
    </row>
    <row r="40" spans="1:13" ht="12.75" x14ac:dyDescent="0.2">
      <c r="A40" s="411" t="s">
        <v>490</v>
      </c>
      <c r="B40" s="411">
        <v>19.5</v>
      </c>
      <c r="C40" s="411"/>
      <c r="D40" s="411"/>
      <c r="E40" s="412">
        <f>'FY 23 UFR BTL Data 4627'!N32</f>
        <v>1264</v>
      </c>
      <c r="F40" s="412">
        <f>'FY 23 UFR BTL Data 4627'!P32</f>
        <v>10538</v>
      </c>
      <c r="G40" s="412">
        <f>'FY 23 UFR BTL Data 4627'!R32</f>
        <v>5659</v>
      </c>
      <c r="H40" s="411"/>
      <c r="I40" s="411"/>
      <c r="J40" s="411"/>
      <c r="K40" s="411"/>
      <c r="L40" s="412">
        <f>'FY 23 UFR BTL Data 4627'!AJ32</f>
        <v>244292</v>
      </c>
      <c r="M40" s="411"/>
    </row>
    <row r="41" spans="1:13" ht="12.75" x14ac:dyDescent="0.2">
      <c r="A41" s="411" t="s">
        <v>347</v>
      </c>
      <c r="B41" s="414">
        <v>6.4833999999999996</v>
      </c>
      <c r="C41" s="411"/>
      <c r="D41" s="412">
        <f>'FY 23 UFR BTL Data 4627'!F33</f>
        <v>339360</v>
      </c>
      <c r="E41" s="412">
        <f>'FY 23 UFR BTL Data 4627'!N33</f>
        <v>2563.12</v>
      </c>
      <c r="F41" s="412">
        <f>'FY 23 UFR BTL Data 4627'!P33</f>
        <v>18931.04</v>
      </c>
      <c r="G41" s="412">
        <f>'FY 23 UFR BTL Data 4627'!R33</f>
        <v>123.05</v>
      </c>
      <c r="H41" s="411"/>
      <c r="I41" s="411"/>
      <c r="J41" s="411"/>
      <c r="K41" s="411"/>
      <c r="L41" s="412">
        <f>'FY 23 UFR BTL Data 4627'!AJ33</f>
        <v>11225.02</v>
      </c>
      <c r="M41" s="411"/>
    </row>
    <row r="42" spans="1:13" ht="12.75" x14ac:dyDescent="0.2">
      <c r="A42" s="411" t="s">
        <v>335</v>
      </c>
      <c r="B42" s="411">
        <v>3.58</v>
      </c>
      <c r="C42" s="411"/>
      <c r="D42" s="412">
        <f>'FY 23 UFR BTL Data 4627'!F34</f>
        <v>7200</v>
      </c>
      <c r="E42" s="412">
        <f>'FY 23 UFR BTL Data 4627'!N34</f>
        <v>1938</v>
      </c>
      <c r="F42" s="412">
        <f>'FY 23 UFR BTL Data 4627'!P34</f>
        <v>404</v>
      </c>
      <c r="G42" s="412">
        <f>'FY 23 UFR BTL Data 4627'!R34</f>
        <v>330</v>
      </c>
      <c r="H42" s="411"/>
      <c r="I42" s="412">
        <f>'FY 23 UFR BTL Data 4627'!V34</f>
        <v>987</v>
      </c>
      <c r="J42" s="411"/>
      <c r="K42" s="412">
        <f>'FY 23 UFR BTL Data 4627'!AB34</f>
        <v>137292</v>
      </c>
      <c r="L42" s="412">
        <f>'FY 23 UFR BTL Data 4627'!AJ34</f>
        <v>10372</v>
      </c>
      <c r="M42" s="412">
        <f>'FY 23 UFR BTL Data 4627'!AN34</f>
        <v>7162</v>
      </c>
    </row>
    <row r="46" spans="1:13" x14ac:dyDescent="0.2">
      <c r="I46" s="998" t="s">
        <v>574</v>
      </c>
      <c r="J46" s="999"/>
      <c r="K46" s="1000"/>
    </row>
    <row r="47" spans="1:13" x14ac:dyDescent="0.2">
      <c r="B47" s="400" t="s">
        <v>350</v>
      </c>
      <c r="C47" s="400" t="s">
        <v>19</v>
      </c>
      <c r="D47" s="400"/>
      <c r="E47" s="400"/>
      <c r="G47" s="379" t="s">
        <v>570</v>
      </c>
      <c r="I47" s="431"/>
      <c r="J47" s="432" t="s">
        <v>572</v>
      </c>
      <c r="K47" s="432" t="s">
        <v>570</v>
      </c>
    </row>
    <row r="48" spans="1:13" x14ac:dyDescent="0.2">
      <c r="B48" s="400"/>
      <c r="C48" s="400" t="s">
        <v>354</v>
      </c>
      <c r="D48" s="400"/>
      <c r="E48" s="427">
        <v>8266.6153145283206</v>
      </c>
      <c r="G48" s="380">
        <v>9055.8755665376302</v>
      </c>
      <c r="I48" s="355" t="s">
        <v>19</v>
      </c>
      <c r="J48" s="430">
        <f>D3+E3+F3+H3+I3+M3</f>
        <v>5573.9193704249146</v>
      </c>
      <c r="K48" s="430">
        <f>'[19]FY21 UFR 4627  4628  4629'!$P$7</f>
        <v>1301.3935302758414</v>
      </c>
      <c r="L48" s="17">
        <f>J48-K48</f>
        <v>4272.5258401490737</v>
      </c>
      <c r="M48" s="433">
        <f>(J48-K48)/K48</f>
        <v>3.2830390967469123</v>
      </c>
    </row>
    <row r="49" spans="2:13" x14ac:dyDescent="0.2">
      <c r="B49" s="400"/>
      <c r="C49" s="400" t="s">
        <v>355</v>
      </c>
      <c r="D49" s="400"/>
      <c r="E49" s="427">
        <v>8650.1902879020308</v>
      </c>
      <c r="G49" s="380">
        <v>8352.0110087500907</v>
      </c>
      <c r="I49" s="355" t="s">
        <v>573</v>
      </c>
      <c r="J49" s="430">
        <f>L3+K3+J3+G3</f>
        <v>5234.8526944911382</v>
      </c>
      <c r="K49" s="430">
        <f>'[19]FY21 UFR 4627  4628  4629'!$P$8</f>
        <v>5408.3959219200942</v>
      </c>
      <c r="L49" s="17">
        <f>J49-K49</f>
        <v>-173.54322742895602</v>
      </c>
      <c r="M49" s="433">
        <f>(J49-K49)/K49</f>
        <v>-3.2087744672239994E-2</v>
      </c>
    </row>
    <row r="50" spans="2:13" x14ac:dyDescent="0.2">
      <c r="G50" s="379"/>
    </row>
    <row r="51" spans="2:13" x14ac:dyDescent="0.2">
      <c r="B51" s="383" t="s">
        <v>357</v>
      </c>
      <c r="C51" s="383" t="s">
        <v>19</v>
      </c>
      <c r="D51" s="383"/>
      <c r="E51" s="383"/>
      <c r="G51" s="379"/>
      <c r="J51" t="s">
        <v>571</v>
      </c>
    </row>
    <row r="52" spans="2:13" x14ac:dyDescent="0.2">
      <c r="B52" s="383"/>
      <c r="C52" s="383" t="s">
        <v>354</v>
      </c>
      <c r="D52" s="383"/>
      <c r="E52" s="428">
        <v>8001.88810369155</v>
      </c>
      <c r="G52" s="380">
        <v>11304.911935745267</v>
      </c>
    </row>
    <row r="53" spans="2:13" x14ac:dyDescent="0.2">
      <c r="B53" s="383"/>
      <c r="C53" s="383" t="s">
        <v>355</v>
      </c>
      <c r="D53" s="383"/>
      <c r="E53" s="428">
        <v>7359.89358245329</v>
      </c>
      <c r="G53" s="380">
        <v>9247.7157738095229</v>
      </c>
    </row>
    <row r="54" spans="2:13" x14ac:dyDescent="0.2">
      <c r="G54" s="379"/>
    </row>
    <row r="55" spans="2:13" x14ac:dyDescent="0.2">
      <c r="B55" s="390" t="s">
        <v>358</v>
      </c>
      <c r="C55" s="390" t="s">
        <v>19</v>
      </c>
      <c r="D55" s="390"/>
      <c r="E55" s="390"/>
      <c r="G55" s="379"/>
    </row>
    <row r="56" spans="2:13" x14ac:dyDescent="0.2">
      <c r="B56" s="390"/>
      <c r="C56" s="390" t="s">
        <v>354</v>
      </c>
      <c r="D56" s="390"/>
      <c r="E56" s="429">
        <v>5336.28861980697</v>
      </c>
      <c r="G56" s="380">
        <v>3991.6760065902322</v>
      </c>
    </row>
    <row r="57" spans="2:13" x14ac:dyDescent="0.2">
      <c r="B57" s="390"/>
      <c r="C57" s="390" t="s">
        <v>355</v>
      </c>
      <c r="D57" s="390"/>
      <c r="E57" s="429">
        <v>6584.9351750547003</v>
      </c>
      <c r="G57" s="380">
        <v>6924.0976331360953</v>
      </c>
    </row>
  </sheetData>
  <mergeCells count="1">
    <mergeCell ref="I46:K46"/>
  </mergeCells>
  <pageMargins left="0.7" right="0.7" top="0.75" bottom="0.75" header="0.3" footer="0.3"/>
  <pageSetup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BD556"/>
  <sheetViews>
    <sheetView zoomScaleNormal="100" zoomScaleSheetLayoutView="85" workbookViewId="0">
      <selection activeCell="L20" sqref="L20"/>
    </sheetView>
  </sheetViews>
  <sheetFormatPr defaultColWidth="9.1640625" defaultRowHeight="15" x14ac:dyDescent="0.25"/>
  <cols>
    <col min="1" max="1" width="3.1640625" style="39" customWidth="1"/>
    <col min="2" max="2" width="1.83203125" style="32" customWidth="1"/>
    <col min="3" max="3" width="22.5" style="32" customWidth="1"/>
    <col min="4" max="4" width="11.33203125" style="32" bestFit="1" customWidth="1"/>
    <col min="5" max="5" width="13.83203125" style="32" customWidth="1"/>
    <col min="6" max="6" width="10.6640625" style="32" bestFit="1" customWidth="1"/>
    <col min="7" max="7" width="2" style="32" customWidth="1"/>
    <col min="8" max="8" width="4.5" style="39" customWidth="1"/>
    <col min="9" max="9" width="5.83203125" style="39" customWidth="1"/>
    <col min="10" max="10" width="43" style="32" customWidth="1"/>
    <col min="11" max="11" width="16.1640625" style="32" customWidth="1"/>
    <col min="12" max="12" width="69.83203125" style="32" customWidth="1"/>
    <col min="13" max="49" width="9.1640625" style="39"/>
    <col min="50" max="53" width="9.1640625" style="33"/>
    <col min="54" max="55" width="9.1640625" style="34"/>
    <col min="56" max="16384" width="9.1640625" style="35"/>
  </cols>
  <sheetData>
    <row r="1" spans="2:56" s="39" customFormat="1" ht="15.75" thickBot="1" x14ac:dyDescent="0.3"/>
    <row r="2" spans="2:56" ht="15.75" thickBot="1" x14ac:dyDescent="0.3">
      <c r="B2" s="36"/>
      <c r="C2" s="1001" t="s">
        <v>597</v>
      </c>
      <c r="D2" s="1002"/>
      <c r="E2" s="1002"/>
      <c r="F2" s="1002"/>
      <c r="G2" s="37"/>
      <c r="J2" s="1003" t="s">
        <v>26</v>
      </c>
      <c r="K2" s="1004"/>
      <c r="L2" s="1005"/>
      <c r="BB2" s="33"/>
      <c r="BD2" s="34"/>
    </row>
    <row r="3" spans="2:56" x14ac:dyDescent="0.25">
      <c r="B3" s="38"/>
      <c r="C3" s="553"/>
      <c r="D3" s="554" t="s">
        <v>4</v>
      </c>
      <c r="E3" s="554" t="s">
        <v>5</v>
      </c>
      <c r="F3" s="554" t="s">
        <v>6</v>
      </c>
      <c r="G3" s="40"/>
      <c r="J3" s="41"/>
      <c r="K3" s="531" t="s">
        <v>27</v>
      </c>
      <c r="L3" s="42" t="s">
        <v>28</v>
      </c>
      <c r="BB3" s="33"/>
      <c r="BD3" s="34"/>
    </row>
    <row r="4" spans="2:56" ht="18" customHeight="1" x14ac:dyDescent="0.25">
      <c r="B4" s="38"/>
      <c r="C4" s="555" t="str">
        <f>J5</f>
        <v>Legal Oversight</v>
      </c>
      <c r="D4" s="556">
        <f>K5</f>
        <v>157839.24600000001</v>
      </c>
      <c r="E4" s="557">
        <v>2.2499999999999999E-2</v>
      </c>
      <c r="F4" s="556">
        <f>D4*E4</f>
        <v>3551.3830350000003</v>
      </c>
      <c r="G4" s="40"/>
      <c r="J4" s="43" t="s">
        <v>29</v>
      </c>
      <c r="K4" s="528"/>
      <c r="L4" s="40"/>
      <c r="BB4" s="33"/>
      <c r="BD4" s="34"/>
    </row>
    <row r="5" spans="2:56" x14ac:dyDescent="0.25">
      <c r="B5" s="38"/>
      <c r="C5" s="558" t="s">
        <v>30</v>
      </c>
      <c r="D5" s="559">
        <f>K6</f>
        <v>91582.400000000009</v>
      </c>
      <c r="E5" s="560">
        <v>0.254</v>
      </c>
      <c r="F5" s="559">
        <f>D5*E5</f>
        <v>23261.929600000003</v>
      </c>
      <c r="G5" s="40"/>
      <c r="J5" s="44" t="s">
        <v>497</v>
      </c>
      <c r="K5" s="536">
        <f>'M2023 BLS Chart 53rd'!C53</f>
        <v>157839.24600000001</v>
      </c>
      <c r="L5" s="535" t="s">
        <v>590</v>
      </c>
      <c r="BB5" s="33"/>
      <c r="BD5" s="34"/>
    </row>
    <row r="6" spans="2:56" x14ac:dyDescent="0.25">
      <c r="B6" s="38"/>
      <c r="C6" s="553"/>
      <c r="D6" s="561"/>
      <c r="E6" s="561"/>
      <c r="F6" s="561"/>
      <c r="G6" s="40"/>
      <c r="J6" s="44" t="s">
        <v>30</v>
      </c>
      <c r="K6" s="537">
        <f>'M2023 BLS Chart 53rd'!C54</f>
        <v>91582.400000000009</v>
      </c>
      <c r="L6" s="535" t="s">
        <v>589</v>
      </c>
      <c r="BB6" s="33"/>
      <c r="BD6" s="34"/>
    </row>
    <row r="7" spans="2:56" ht="15.75" thickBot="1" x14ac:dyDescent="0.3">
      <c r="B7" s="38"/>
      <c r="C7" s="571" t="s">
        <v>16</v>
      </c>
      <c r="D7" s="572"/>
      <c r="E7" s="573">
        <f>SUM(E4:E5)</f>
        <v>0.27650000000000002</v>
      </c>
      <c r="F7" s="574">
        <f>SUM(F4:F5)</f>
        <v>26813.312635000002</v>
      </c>
      <c r="G7" s="40"/>
      <c r="J7" s="44"/>
      <c r="K7" s="45"/>
      <c r="L7" s="40"/>
      <c r="BB7" s="33"/>
      <c r="BD7" s="34"/>
    </row>
    <row r="8" spans="2:56" ht="12.75" customHeight="1" thickBot="1" x14ac:dyDescent="0.3">
      <c r="B8" s="38"/>
      <c r="C8" s="553"/>
      <c r="D8" s="561"/>
      <c r="E8" s="561"/>
      <c r="F8" s="561"/>
      <c r="G8" s="40"/>
      <c r="I8" s="529"/>
      <c r="J8" s="538" t="s">
        <v>31</v>
      </c>
      <c r="K8" s="539"/>
      <c r="L8" s="540"/>
      <c r="BB8" s="33"/>
      <c r="BD8" s="34"/>
    </row>
    <row r="9" spans="2:56" x14ac:dyDescent="0.25">
      <c r="B9" s="38"/>
      <c r="C9" s="553" t="s">
        <v>17</v>
      </c>
      <c r="D9" s="561"/>
      <c r="E9" s="575">
        <f>K14</f>
        <v>0.24970000000000001</v>
      </c>
      <c r="F9" s="576">
        <f>F7*E9</f>
        <v>6695.2841649595002</v>
      </c>
      <c r="G9" s="40"/>
      <c r="I9" s="529"/>
      <c r="J9" s="47" t="s">
        <v>19</v>
      </c>
      <c r="K9" s="545">
        <f>7434*(2.78%+1)</f>
        <v>7640.6652000000004</v>
      </c>
      <c r="L9" s="466" t="s">
        <v>628</v>
      </c>
      <c r="BB9" s="33"/>
      <c r="BD9" s="34"/>
    </row>
    <row r="10" spans="2:56" x14ac:dyDescent="0.25">
      <c r="B10" s="38"/>
      <c r="C10" s="571" t="s">
        <v>18</v>
      </c>
      <c r="D10" s="562"/>
      <c r="E10" s="562"/>
      <c r="F10" s="563">
        <f>SUM(F7:F9)</f>
        <v>33508.596799959501</v>
      </c>
      <c r="G10" s="40"/>
      <c r="I10" s="529"/>
      <c r="J10" s="48" t="s">
        <v>32</v>
      </c>
      <c r="K10" s="546">
        <f>286*(2.78%+1)</f>
        <v>293.95080000000002</v>
      </c>
      <c r="L10" s="466" t="s">
        <v>628</v>
      </c>
      <c r="BB10" s="33"/>
      <c r="BD10" s="34"/>
    </row>
    <row r="11" spans="2:56" x14ac:dyDescent="0.25">
      <c r="B11" s="38"/>
      <c r="C11" s="553"/>
      <c r="D11" s="561"/>
      <c r="E11" s="561"/>
      <c r="F11" s="561"/>
      <c r="G11" s="40"/>
      <c r="I11" s="529"/>
      <c r="J11" s="245" t="s">
        <v>491</v>
      </c>
      <c r="K11" s="545">
        <f>463*(2.78%+1)</f>
        <v>475.87139999999999</v>
      </c>
      <c r="L11" s="466" t="s">
        <v>628</v>
      </c>
      <c r="BB11" s="33"/>
      <c r="BC11" s="35"/>
    </row>
    <row r="12" spans="2:56" ht="15" customHeight="1" x14ac:dyDescent="0.25">
      <c r="B12" s="38"/>
      <c r="C12" s="553" t="s">
        <v>19</v>
      </c>
      <c r="D12" s="561"/>
      <c r="E12" s="577">
        <f>K9</f>
        <v>7640.6652000000004</v>
      </c>
      <c r="F12" s="559">
        <f>E12*$E$7</f>
        <v>2112.6439278000003</v>
      </c>
      <c r="G12" s="40"/>
      <c r="J12" s="48" t="s">
        <v>33</v>
      </c>
      <c r="K12" s="545">
        <f>1200*(2.78%+1)</f>
        <v>1233.3600000000001</v>
      </c>
      <c r="L12" s="466" t="s">
        <v>628</v>
      </c>
      <c r="BB12" s="33"/>
      <c r="BC12" s="35"/>
    </row>
    <row r="13" spans="2:56" x14ac:dyDescent="0.25">
      <c r="B13" s="38"/>
      <c r="C13" s="553" t="s">
        <v>32</v>
      </c>
      <c r="D13" s="561"/>
      <c r="E13" s="577">
        <f>K10</f>
        <v>293.95080000000002</v>
      </c>
      <c r="F13" s="559">
        <f>E13*$E$7</f>
        <v>81.277396200000013</v>
      </c>
      <c r="G13" s="40"/>
      <c r="J13" s="48" t="s">
        <v>34</v>
      </c>
      <c r="K13" s="547">
        <f>'CB SDV Advoc Model-4627'!J11</f>
        <v>5558.3424000000005</v>
      </c>
      <c r="L13" s="46" t="s">
        <v>496</v>
      </c>
      <c r="BB13" s="33"/>
      <c r="BC13" s="35"/>
    </row>
    <row r="14" spans="2:56" x14ac:dyDescent="0.25">
      <c r="B14" s="38"/>
      <c r="C14" s="553" t="s">
        <v>37</v>
      </c>
      <c r="D14" s="561"/>
      <c r="E14" s="577">
        <f>K11</f>
        <v>475.87139999999999</v>
      </c>
      <c r="F14" s="559">
        <f>E14*$E$7</f>
        <v>131.57844210000002</v>
      </c>
      <c r="G14" s="40"/>
      <c r="J14" s="49" t="s">
        <v>35</v>
      </c>
      <c r="K14" s="548">
        <f>'M2023 BLS Chart 53rd'!C38</f>
        <v>0.24970000000000001</v>
      </c>
      <c r="L14" s="466" t="s">
        <v>580</v>
      </c>
      <c r="BB14" s="33"/>
      <c r="BC14" s="35"/>
    </row>
    <row r="15" spans="2:56" ht="15.75" thickBot="1" x14ac:dyDescent="0.3">
      <c r="B15" s="38"/>
      <c r="C15" s="553" t="s">
        <v>40</v>
      </c>
      <c r="D15" s="561"/>
      <c r="E15" s="577">
        <f>K12</f>
        <v>1233.3600000000001</v>
      </c>
      <c r="F15" s="559">
        <f>E15*$E$7</f>
        <v>341.02404000000007</v>
      </c>
      <c r="G15" s="40"/>
      <c r="J15" s="49" t="s">
        <v>38</v>
      </c>
      <c r="K15" s="549">
        <f>'M2023 BLS Chart 53rd'!C41</f>
        <v>0.12</v>
      </c>
      <c r="L15" s="466" t="s">
        <v>580</v>
      </c>
      <c r="BB15" s="33"/>
      <c r="BC15" s="35"/>
    </row>
    <row r="16" spans="2:56" ht="15.75" thickBot="1" x14ac:dyDescent="0.3">
      <c r="B16" s="38"/>
      <c r="C16" s="553" t="str">
        <f>J13</f>
        <v>Other Program Expenses</v>
      </c>
      <c r="D16" s="561"/>
      <c r="E16" s="438">
        <f>+K13</f>
        <v>5558.3424000000005</v>
      </c>
      <c r="F16" s="559">
        <f>E16*$E$7</f>
        <v>1536.8816736000003</v>
      </c>
      <c r="G16" s="40"/>
      <c r="J16" s="532" t="s">
        <v>586</v>
      </c>
      <c r="K16" s="550">
        <f>'Fall CAF 2024'!CU41</f>
        <v>3.2549514448865162E-2</v>
      </c>
      <c r="L16" s="533" t="s">
        <v>582</v>
      </c>
      <c r="BB16" s="33"/>
      <c r="BC16" s="35"/>
    </row>
    <row r="17" spans="2:55" x14ac:dyDescent="0.25">
      <c r="B17" s="38"/>
      <c r="C17" s="571" t="s">
        <v>20</v>
      </c>
      <c r="D17" s="562"/>
      <c r="E17" s="562"/>
      <c r="F17" s="563">
        <f>SUM(F10:F16)</f>
        <v>37712.0022796595</v>
      </c>
      <c r="G17" s="40"/>
      <c r="J17" s="39"/>
      <c r="K17" s="39"/>
      <c r="L17" s="39"/>
      <c r="BB17" s="33"/>
      <c r="BC17" s="35"/>
    </row>
    <row r="18" spans="2:55" ht="15" customHeight="1" thickBot="1" x14ac:dyDescent="0.3">
      <c r="B18" s="38"/>
      <c r="C18" s="578" t="s">
        <v>21</v>
      </c>
      <c r="D18" s="564"/>
      <c r="E18" s="579">
        <f>K15</f>
        <v>0.12</v>
      </c>
      <c r="F18" s="565">
        <f>F17*E18</f>
        <v>4525.4402735591402</v>
      </c>
      <c r="G18" s="40"/>
      <c r="J18" s="39"/>
      <c r="K18" s="39"/>
      <c r="L18" s="39"/>
      <c r="BB18" s="33"/>
      <c r="BC18" s="35"/>
    </row>
    <row r="19" spans="2:55" ht="15.75" thickTop="1" x14ac:dyDescent="0.25">
      <c r="B19" s="38"/>
      <c r="C19" s="580" t="s">
        <v>41</v>
      </c>
      <c r="D19" s="581"/>
      <c r="E19" s="581"/>
      <c r="F19" s="582">
        <f>SUM(F17:F18)</f>
        <v>42237.442553218643</v>
      </c>
      <c r="G19" s="40"/>
      <c r="J19" s="39"/>
      <c r="K19" s="39"/>
      <c r="L19" s="39"/>
      <c r="BB19" s="33"/>
      <c r="BC19" s="35"/>
    </row>
    <row r="20" spans="2:55" x14ac:dyDescent="0.25">
      <c r="B20" s="38"/>
      <c r="C20" s="583" t="s">
        <v>587</v>
      </c>
      <c r="D20" s="562"/>
      <c r="E20" s="584">
        <f>K16</f>
        <v>3.2549514448865162E-2</v>
      </c>
      <c r="F20" s="566">
        <f>F19*E20</f>
        <v>1374.8082466691026</v>
      </c>
      <c r="G20" s="40"/>
      <c r="J20" s="39"/>
      <c r="K20" s="39"/>
      <c r="L20" s="39"/>
      <c r="BB20" s="35"/>
      <c r="BC20" s="35"/>
    </row>
    <row r="21" spans="2:55" ht="15.75" thickBot="1" x14ac:dyDescent="0.3">
      <c r="B21" s="38"/>
      <c r="C21" s="571" t="s">
        <v>41</v>
      </c>
      <c r="D21" s="567"/>
      <c r="E21" s="585"/>
      <c r="F21" s="568">
        <f>SUM(F19:F20)</f>
        <v>43612.250799887748</v>
      </c>
      <c r="G21" s="40"/>
      <c r="J21" s="530"/>
      <c r="K21" s="39"/>
      <c r="L21" s="39"/>
      <c r="BB21" s="35"/>
      <c r="BC21" s="35"/>
    </row>
    <row r="22" spans="2:55" ht="15.75" thickBot="1" x14ac:dyDescent="0.3">
      <c r="B22" s="38"/>
      <c r="C22" s="586" t="s">
        <v>42</v>
      </c>
      <c r="D22" s="569"/>
      <c r="E22" s="569"/>
      <c r="F22" s="570">
        <f>F21/12</f>
        <v>3634.3542333239789</v>
      </c>
      <c r="G22" s="50"/>
      <c r="J22" s="39"/>
      <c r="K22" s="39"/>
      <c r="L22" s="39"/>
      <c r="BB22" s="35"/>
      <c r="BC22" s="35"/>
    </row>
    <row r="23" spans="2:55" x14ac:dyDescent="0.25">
      <c r="B23" s="38"/>
      <c r="C23" s="561"/>
      <c r="D23" s="561" t="s">
        <v>43</v>
      </c>
      <c r="E23" s="587" t="s">
        <v>541</v>
      </c>
      <c r="F23" s="588">
        <v>3282</v>
      </c>
      <c r="G23" s="39"/>
      <c r="J23" s="39"/>
      <c r="K23" s="39"/>
      <c r="L23" s="39"/>
      <c r="BB23" s="35"/>
      <c r="BC23" s="35"/>
    </row>
    <row r="24" spans="2:55" s="39" customFormat="1" ht="17.100000000000001" customHeight="1" x14ac:dyDescent="0.25">
      <c r="C24" s="561"/>
      <c r="D24" s="561"/>
      <c r="E24" s="587" t="s">
        <v>542</v>
      </c>
      <c r="F24" s="589">
        <f>(F22-F23)/F23</f>
        <v>0.10735960795977419</v>
      </c>
    </row>
    <row r="25" spans="2:55" s="39" customFormat="1" x14ac:dyDescent="0.25"/>
    <row r="26" spans="2:55" s="39" customFormat="1" x14ac:dyDescent="0.25"/>
    <row r="27" spans="2:55" s="39" customFormat="1" x14ac:dyDescent="0.25"/>
    <row r="28" spans="2:55" s="39" customFormat="1" x14ac:dyDescent="0.25"/>
    <row r="29" spans="2:55" s="39" customFormat="1" x14ac:dyDescent="0.25"/>
    <row r="30" spans="2:55" s="39" customFormat="1" x14ac:dyDescent="0.25"/>
    <row r="31" spans="2:55" s="39" customFormat="1" x14ac:dyDescent="0.25"/>
    <row r="32" spans="2:55" s="39" customFormat="1" x14ac:dyDescent="0.25">
      <c r="L32" s="552"/>
    </row>
    <row r="33" s="39" customFormat="1" x14ac:dyDescent="0.25"/>
    <row r="34" s="39" customFormat="1" x14ac:dyDescent="0.25"/>
    <row r="35" s="39" customFormat="1" x14ac:dyDescent="0.25"/>
    <row r="36" s="39" customFormat="1" x14ac:dyDescent="0.25"/>
    <row r="37" s="39" customFormat="1" x14ac:dyDescent="0.25"/>
    <row r="38" s="39" customFormat="1" x14ac:dyDescent="0.25"/>
    <row r="39" s="39" customFormat="1" x14ac:dyDescent="0.25"/>
    <row r="40" s="39" customFormat="1" x14ac:dyDescent="0.25"/>
    <row r="41" s="39" customFormat="1" x14ac:dyDescent="0.25"/>
    <row r="42" s="39" customFormat="1" x14ac:dyDescent="0.25"/>
    <row r="43" s="39" customFormat="1" x14ac:dyDescent="0.25"/>
    <row r="44" s="39" customFormat="1" x14ac:dyDescent="0.25"/>
    <row r="45" s="39" customFormat="1" x14ac:dyDescent="0.25"/>
    <row r="46" s="39" customFormat="1" x14ac:dyDescent="0.25"/>
    <row r="47" s="39" customFormat="1" x14ac:dyDescent="0.25"/>
    <row r="48" s="39" customFormat="1" x14ac:dyDescent="0.25"/>
    <row r="49" s="39" customFormat="1" x14ac:dyDescent="0.25"/>
    <row r="50" s="39" customFormat="1" x14ac:dyDescent="0.25"/>
    <row r="51" s="39" customFormat="1" x14ac:dyDescent="0.25"/>
    <row r="52" s="39" customFormat="1" x14ac:dyDescent="0.25"/>
    <row r="53" s="39" customFormat="1" x14ac:dyDescent="0.25"/>
    <row r="54" s="39" customFormat="1" x14ac:dyDescent="0.25"/>
    <row r="55" s="39" customFormat="1" x14ac:dyDescent="0.25"/>
    <row r="56" s="39" customFormat="1" x14ac:dyDescent="0.25"/>
    <row r="57" s="39" customFormat="1" x14ac:dyDescent="0.25"/>
    <row r="58" s="39" customFormat="1" x14ac:dyDescent="0.25"/>
    <row r="59" s="39" customFormat="1" x14ac:dyDescent="0.25"/>
    <row r="60" s="39" customFormat="1" x14ac:dyDescent="0.25"/>
    <row r="61" s="39" customFormat="1" x14ac:dyDescent="0.25"/>
    <row r="62" s="39" customFormat="1" x14ac:dyDescent="0.25"/>
    <row r="63" s="39" customFormat="1" x14ac:dyDescent="0.25"/>
    <row r="64" s="39" customFormat="1" x14ac:dyDescent="0.25"/>
    <row r="65" s="39" customFormat="1" x14ac:dyDescent="0.25"/>
    <row r="66" s="39" customFormat="1" x14ac:dyDescent="0.25"/>
    <row r="67" s="39" customFormat="1" x14ac:dyDescent="0.25"/>
    <row r="68" s="39" customFormat="1" x14ac:dyDescent="0.25"/>
    <row r="69" s="39" customFormat="1" x14ac:dyDescent="0.25"/>
    <row r="70" s="39" customFormat="1" x14ac:dyDescent="0.25"/>
    <row r="71" s="39" customFormat="1" x14ac:dyDescent="0.25"/>
    <row r="72" s="39" customFormat="1" x14ac:dyDescent="0.25"/>
    <row r="73" s="39" customFormat="1" x14ac:dyDescent="0.25"/>
    <row r="74" s="39" customFormat="1" x14ac:dyDescent="0.25"/>
    <row r="75" s="39" customFormat="1" x14ac:dyDescent="0.25"/>
    <row r="76" s="39" customFormat="1" x14ac:dyDescent="0.25"/>
    <row r="77" s="39" customFormat="1" x14ac:dyDescent="0.25"/>
    <row r="78" s="39" customFormat="1" x14ac:dyDescent="0.25"/>
    <row r="79" s="39" customFormat="1" x14ac:dyDescent="0.25"/>
    <row r="80" s="39" customFormat="1" x14ac:dyDescent="0.25"/>
    <row r="81" s="39" customFormat="1" x14ac:dyDescent="0.25"/>
    <row r="82" s="39" customFormat="1" x14ac:dyDescent="0.25"/>
    <row r="83" s="39" customFormat="1" x14ac:dyDescent="0.25"/>
    <row r="84" s="39" customFormat="1" x14ac:dyDescent="0.25"/>
    <row r="85" s="39" customFormat="1" x14ac:dyDescent="0.25"/>
    <row r="86" s="39" customFormat="1" x14ac:dyDescent="0.25"/>
    <row r="87" s="39" customFormat="1" x14ac:dyDescent="0.25"/>
    <row r="88" s="39" customFormat="1" x14ac:dyDescent="0.25"/>
    <row r="89" s="39" customFormat="1" x14ac:dyDescent="0.25"/>
    <row r="90" s="39" customFormat="1" x14ac:dyDescent="0.25"/>
    <row r="91" s="39" customFormat="1" x14ac:dyDescent="0.25"/>
    <row r="92" s="39" customFormat="1" x14ac:dyDescent="0.25"/>
    <row r="93" s="39" customFormat="1" x14ac:dyDescent="0.25"/>
    <row r="94" s="39" customFormat="1" x14ac:dyDescent="0.25"/>
    <row r="95" s="39" customFormat="1" x14ac:dyDescent="0.25"/>
    <row r="96" s="39" customFormat="1" x14ac:dyDescent="0.25"/>
    <row r="97" s="39" customFormat="1" x14ac:dyDescent="0.25"/>
    <row r="98" s="39" customFormat="1" x14ac:dyDescent="0.25"/>
    <row r="99" s="39" customFormat="1" x14ac:dyDescent="0.25"/>
    <row r="100" s="39" customFormat="1" x14ac:dyDescent="0.25"/>
    <row r="101" s="39" customFormat="1" x14ac:dyDescent="0.25"/>
    <row r="102" s="39" customFormat="1" x14ac:dyDescent="0.25"/>
    <row r="103" s="39" customFormat="1" x14ac:dyDescent="0.25"/>
    <row r="104" s="39" customFormat="1" x14ac:dyDescent="0.25"/>
    <row r="105" s="39" customFormat="1" x14ac:dyDescent="0.25"/>
    <row r="106" s="39" customFormat="1" x14ac:dyDescent="0.25"/>
    <row r="107" s="39" customFormat="1" x14ac:dyDescent="0.25"/>
    <row r="108" s="39" customFormat="1" x14ac:dyDescent="0.25"/>
    <row r="109" s="39" customFormat="1" x14ac:dyDescent="0.25"/>
    <row r="110" s="39" customFormat="1" x14ac:dyDescent="0.25"/>
    <row r="111" s="39" customFormat="1" x14ac:dyDescent="0.25"/>
    <row r="112" s="39" customFormat="1" x14ac:dyDescent="0.25"/>
    <row r="113" s="39" customFormat="1" x14ac:dyDescent="0.25"/>
    <row r="114" s="39" customFormat="1" x14ac:dyDescent="0.25"/>
    <row r="115" s="39" customFormat="1" x14ac:dyDescent="0.25"/>
    <row r="116" s="39" customFormat="1" x14ac:dyDescent="0.25"/>
    <row r="117" s="39" customFormat="1" x14ac:dyDescent="0.25"/>
    <row r="118" s="39" customFormat="1" x14ac:dyDescent="0.25"/>
    <row r="119" s="39" customFormat="1" x14ac:dyDescent="0.25"/>
    <row r="120" s="39" customFormat="1" x14ac:dyDescent="0.25"/>
    <row r="121" s="39" customFormat="1" x14ac:dyDescent="0.25"/>
    <row r="122" s="39" customFormat="1" x14ac:dyDescent="0.25"/>
    <row r="123" s="39" customFormat="1" x14ac:dyDescent="0.25"/>
    <row r="124" s="39" customFormat="1" x14ac:dyDescent="0.25"/>
    <row r="125" s="39" customFormat="1" x14ac:dyDescent="0.25"/>
    <row r="126" s="39" customFormat="1" x14ac:dyDescent="0.25"/>
    <row r="127" s="39" customFormat="1" x14ac:dyDescent="0.25"/>
    <row r="128" s="39" customFormat="1" x14ac:dyDescent="0.25"/>
    <row r="129" s="39" customFormat="1" x14ac:dyDescent="0.25"/>
    <row r="130" s="39" customFormat="1" x14ac:dyDescent="0.25"/>
    <row r="131" s="39" customFormat="1" x14ac:dyDescent="0.25"/>
    <row r="132" s="39" customFormat="1" x14ac:dyDescent="0.25"/>
    <row r="133" s="39" customFormat="1" x14ac:dyDescent="0.25"/>
    <row r="134" s="39" customFormat="1" x14ac:dyDescent="0.25"/>
    <row r="135" s="39" customFormat="1" x14ac:dyDescent="0.25"/>
    <row r="136" s="39" customFormat="1" x14ac:dyDescent="0.25"/>
    <row r="137" s="39" customFormat="1" x14ac:dyDescent="0.25"/>
    <row r="138" s="39" customFormat="1" x14ac:dyDescent="0.25"/>
    <row r="139" s="39" customFormat="1" x14ac:dyDescent="0.25"/>
    <row r="140" s="39" customFormat="1" x14ac:dyDescent="0.25"/>
    <row r="141" s="39" customFormat="1" x14ac:dyDescent="0.25"/>
    <row r="142" s="39" customFormat="1" x14ac:dyDescent="0.25"/>
    <row r="143" s="39" customFormat="1" x14ac:dyDescent="0.25"/>
    <row r="144" s="39" customFormat="1" x14ac:dyDescent="0.25"/>
    <row r="145" s="39" customFormat="1" x14ac:dyDescent="0.25"/>
    <row r="146" s="39" customFormat="1" x14ac:dyDescent="0.25"/>
    <row r="147" s="39" customFormat="1" x14ac:dyDescent="0.25"/>
    <row r="148" s="39" customFormat="1" x14ac:dyDescent="0.25"/>
    <row r="149" s="39" customFormat="1" x14ac:dyDescent="0.25"/>
    <row r="150" s="39" customFormat="1" x14ac:dyDescent="0.25"/>
    <row r="151" s="39" customFormat="1" x14ac:dyDescent="0.25"/>
    <row r="152" s="39" customFormat="1" x14ac:dyDescent="0.25"/>
    <row r="153" s="39" customFormat="1" x14ac:dyDescent="0.25"/>
    <row r="154" s="39" customFormat="1" x14ac:dyDescent="0.25"/>
    <row r="155" s="39" customFormat="1" x14ac:dyDescent="0.25"/>
    <row r="156" s="39" customFormat="1" x14ac:dyDescent="0.25"/>
    <row r="157" s="39" customFormat="1" x14ac:dyDescent="0.25"/>
    <row r="158" s="39" customFormat="1" x14ac:dyDescent="0.25"/>
    <row r="159" s="39" customFormat="1" x14ac:dyDescent="0.25"/>
    <row r="160" s="39" customFormat="1" x14ac:dyDescent="0.25"/>
    <row r="161" s="39" customFormat="1" x14ac:dyDescent="0.25"/>
    <row r="162" s="39" customFormat="1" x14ac:dyDescent="0.25"/>
    <row r="163" s="39" customFormat="1" x14ac:dyDescent="0.25"/>
    <row r="164" s="39" customFormat="1" x14ac:dyDescent="0.25"/>
    <row r="165" s="39" customFormat="1" x14ac:dyDescent="0.25"/>
    <row r="166" s="39" customFormat="1" x14ac:dyDescent="0.25"/>
    <row r="167" s="39" customFormat="1" x14ac:dyDescent="0.25"/>
    <row r="168" s="39" customFormat="1" x14ac:dyDescent="0.25"/>
    <row r="169" s="39" customFormat="1" x14ac:dyDescent="0.25"/>
    <row r="170" s="39" customFormat="1" x14ac:dyDescent="0.25"/>
    <row r="171" s="39" customFormat="1" x14ac:dyDescent="0.25"/>
    <row r="172" s="39" customFormat="1" x14ac:dyDescent="0.25"/>
    <row r="173" s="39" customFormat="1" x14ac:dyDescent="0.25"/>
    <row r="174" s="39" customFormat="1" x14ac:dyDescent="0.25"/>
    <row r="175" s="39" customFormat="1" x14ac:dyDescent="0.25"/>
    <row r="176" s="39" customFormat="1" x14ac:dyDescent="0.25"/>
    <row r="177" s="39" customFormat="1" x14ac:dyDescent="0.25"/>
    <row r="178" s="39" customFormat="1" x14ac:dyDescent="0.25"/>
    <row r="179" s="39" customFormat="1" x14ac:dyDescent="0.25"/>
    <row r="180" s="39" customFormat="1" x14ac:dyDescent="0.25"/>
    <row r="181" s="39" customFormat="1" x14ac:dyDescent="0.25"/>
    <row r="182" s="39" customFormat="1" x14ac:dyDescent="0.25"/>
    <row r="183" s="39" customFormat="1" x14ac:dyDescent="0.25"/>
    <row r="184" s="39" customFormat="1" x14ac:dyDescent="0.25"/>
    <row r="185" s="39" customFormat="1" x14ac:dyDescent="0.25"/>
    <row r="186" s="39" customFormat="1" x14ac:dyDescent="0.25"/>
    <row r="187" s="39" customFormat="1" x14ac:dyDescent="0.25"/>
    <row r="188" s="39" customFormat="1" x14ac:dyDescent="0.25"/>
    <row r="189" s="39" customFormat="1" x14ac:dyDescent="0.25"/>
    <row r="190" s="39" customFormat="1" x14ac:dyDescent="0.25"/>
    <row r="191" s="39" customFormat="1" x14ac:dyDescent="0.25"/>
    <row r="192" s="39" customFormat="1" x14ac:dyDescent="0.25"/>
    <row r="193" s="39" customFormat="1" x14ac:dyDescent="0.25"/>
    <row r="194" s="39" customFormat="1" x14ac:dyDescent="0.25"/>
    <row r="195" s="39" customFormat="1" x14ac:dyDescent="0.25"/>
    <row r="196" s="39" customFormat="1" x14ac:dyDescent="0.25"/>
    <row r="197" s="39" customFormat="1" x14ac:dyDescent="0.25"/>
    <row r="198" s="39" customFormat="1" x14ac:dyDescent="0.25"/>
    <row r="199" s="39" customFormat="1" x14ac:dyDescent="0.25"/>
    <row r="200" s="39" customFormat="1" x14ac:dyDescent="0.25"/>
    <row r="201" s="39" customFormat="1" x14ac:dyDescent="0.25"/>
    <row r="202" s="39" customFormat="1" x14ac:dyDescent="0.25"/>
    <row r="203" s="39" customFormat="1" x14ac:dyDescent="0.25"/>
    <row r="204" s="39" customFormat="1" x14ac:dyDescent="0.25"/>
    <row r="205" s="39" customFormat="1" x14ac:dyDescent="0.25"/>
    <row r="206" s="39" customFormat="1" x14ac:dyDescent="0.25"/>
    <row r="207" s="39" customFormat="1" x14ac:dyDescent="0.25"/>
    <row r="208" s="39" customFormat="1" x14ac:dyDescent="0.25"/>
    <row r="209" s="39" customFormat="1" x14ac:dyDescent="0.25"/>
    <row r="210" s="39" customFormat="1" x14ac:dyDescent="0.25"/>
    <row r="211" s="39" customFormat="1" x14ac:dyDescent="0.25"/>
    <row r="212" s="39" customFormat="1" x14ac:dyDescent="0.25"/>
    <row r="213" s="39" customFormat="1" x14ac:dyDescent="0.25"/>
    <row r="214" s="39" customFormat="1" x14ac:dyDescent="0.25"/>
    <row r="215" s="39" customFormat="1" x14ac:dyDescent="0.25"/>
    <row r="216" s="39" customFormat="1" x14ac:dyDescent="0.25"/>
    <row r="217" s="39" customFormat="1" x14ac:dyDescent="0.25"/>
    <row r="218" s="39" customFormat="1" x14ac:dyDescent="0.25"/>
    <row r="219" s="39" customFormat="1" x14ac:dyDescent="0.25"/>
    <row r="220" s="39" customFormat="1" x14ac:dyDescent="0.25"/>
    <row r="221" s="39" customFormat="1" x14ac:dyDescent="0.25"/>
    <row r="222" s="39" customFormat="1" x14ac:dyDescent="0.25"/>
    <row r="223" s="39" customFormat="1" x14ac:dyDescent="0.25"/>
    <row r="224" s="39" customFormat="1" x14ac:dyDescent="0.25"/>
    <row r="225" s="39" customFormat="1" x14ac:dyDescent="0.25"/>
    <row r="226" s="39" customFormat="1" x14ac:dyDescent="0.25"/>
    <row r="227" s="39" customFormat="1" x14ac:dyDescent="0.25"/>
    <row r="228" s="39" customFormat="1" x14ac:dyDescent="0.25"/>
    <row r="229" s="39" customFormat="1" x14ac:dyDescent="0.25"/>
    <row r="230" s="39" customFormat="1" x14ac:dyDescent="0.25"/>
    <row r="231" s="39" customFormat="1" x14ac:dyDescent="0.25"/>
    <row r="232" s="39" customFormat="1" x14ac:dyDescent="0.25"/>
    <row r="233" s="39" customFormat="1" x14ac:dyDescent="0.25"/>
    <row r="234" s="39" customFormat="1" x14ac:dyDescent="0.25"/>
    <row r="235" s="39" customFormat="1" x14ac:dyDescent="0.25"/>
    <row r="236" s="39" customFormat="1" x14ac:dyDescent="0.25"/>
    <row r="237" s="39" customFormat="1" x14ac:dyDescent="0.25"/>
    <row r="238" s="39" customFormat="1" x14ac:dyDescent="0.25"/>
    <row r="239" s="39" customFormat="1" x14ac:dyDescent="0.25"/>
    <row r="240" s="39" customFormat="1" x14ac:dyDescent="0.25"/>
    <row r="241" s="39" customFormat="1" x14ac:dyDescent="0.25"/>
    <row r="242" s="39" customFormat="1" x14ac:dyDescent="0.25"/>
    <row r="243" s="39" customFormat="1" x14ac:dyDescent="0.25"/>
    <row r="244" s="39" customFormat="1" x14ac:dyDescent="0.25"/>
    <row r="245" s="39" customFormat="1" x14ac:dyDescent="0.25"/>
    <row r="246" s="39" customFormat="1" x14ac:dyDescent="0.25"/>
    <row r="247" s="39" customFormat="1" x14ac:dyDescent="0.25"/>
    <row r="248" s="39" customFormat="1" x14ac:dyDescent="0.25"/>
    <row r="249" s="39" customFormat="1" x14ac:dyDescent="0.25"/>
    <row r="250" s="39" customFormat="1" x14ac:dyDescent="0.25"/>
    <row r="251" s="39" customFormat="1" x14ac:dyDescent="0.25"/>
    <row r="252" s="39" customFormat="1" x14ac:dyDescent="0.25"/>
    <row r="253" s="39" customFormat="1" x14ac:dyDescent="0.25"/>
    <row r="254" s="39" customFormat="1" x14ac:dyDescent="0.25"/>
    <row r="255" s="39" customFormat="1" x14ac:dyDescent="0.25"/>
    <row r="256" s="39" customFormat="1" x14ac:dyDescent="0.25"/>
    <row r="257" s="39" customFormat="1" x14ac:dyDescent="0.25"/>
    <row r="258" s="39" customFormat="1" x14ac:dyDescent="0.25"/>
    <row r="259" s="39" customFormat="1" x14ac:dyDescent="0.25"/>
    <row r="260" s="39" customFormat="1" x14ac:dyDescent="0.25"/>
    <row r="261" s="39" customFormat="1" x14ac:dyDescent="0.25"/>
    <row r="262" s="39" customFormat="1" x14ac:dyDescent="0.25"/>
    <row r="263" s="39" customFormat="1" x14ac:dyDescent="0.25"/>
    <row r="264" s="39" customFormat="1" x14ac:dyDescent="0.25"/>
    <row r="265" s="39" customFormat="1" x14ac:dyDescent="0.25"/>
    <row r="266" s="39" customFormat="1" x14ac:dyDescent="0.25"/>
    <row r="267" s="39" customFormat="1" x14ac:dyDescent="0.25"/>
    <row r="268" s="39" customFormat="1" x14ac:dyDescent="0.25"/>
    <row r="269" s="39" customFormat="1" x14ac:dyDescent="0.25"/>
    <row r="270" s="39" customFormat="1" x14ac:dyDescent="0.25"/>
    <row r="271" s="39" customFormat="1" x14ac:dyDescent="0.25"/>
    <row r="272" s="39" customFormat="1" x14ac:dyDescent="0.25"/>
    <row r="273" s="39" customFormat="1" x14ac:dyDescent="0.25"/>
    <row r="274" s="39" customFormat="1" x14ac:dyDescent="0.25"/>
    <row r="275" s="39" customFormat="1" x14ac:dyDescent="0.25"/>
    <row r="276" s="39" customFormat="1" x14ac:dyDescent="0.25"/>
    <row r="277" s="39" customFormat="1" x14ac:dyDescent="0.25"/>
    <row r="278" s="39" customFormat="1" x14ac:dyDescent="0.25"/>
    <row r="279" s="39" customFormat="1" x14ac:dyDescent="0.25"/>
    <row r="280" s="39" customFormat="1" x14ac:dyDescent="0.25"/>
    <row r="281" s="39" customFormat="1" x14ac:dyDescent="0.25"/>
    <row r="282" s="39" customFormat="1" x14ac:dyDescent="0.25"/>
    <row r="283" s="39" customFormat="1" x14ac:dyDescent="0.25"/>
    <row r="284" s="39" customFormat="1" x14ac:dyDescent="0.25"/>
    <row r="285" s="39" customFormat="1" x14ac:dyDescent="0.25"/>
    <row r="286" s="39" customFormat="1" x14ac:dyDescent="0.25"/>
    <row r="287" s="39" customFormat="1" x14ac:dyDescent="0.25"/>
    <row r="288" s="39" customFormat="1" x14ac:dyDescent="0.25"/>
    <row r="289" s="39" customFormat="1" x14ac:dyDescent="0.25"/>
    <row r="290" s="39" customFormat="1" x14ac:dyDescent="0.25"/>
    <row r="291" s="39" customFormat="1" x14ac:dyDescent="0.25"/>
    <row r="292" s="39" customFormat="1" x14ac:dyDescent="0.25"/>
    <row r="293" s="39" customFormat="1" x14ac:dyDescent="0.25"/>
    <row r="294" s="39" customFormat="1" x14ac:dyDescent="0.25"/>
    <row r="295" s="39" customFormat="1" x14ac:dyDescent="0.25"/>
    <row r="296" s="39" customFormat="1" x14ac:dyDescent="0.25"/>
    <row r="297" s="39" customFormat="1" x14ac:dyDescent="0.25"/>
    <row r="298" s="39" customFormat="1" x14ac:dyDescent="0.25"/>
    <row r="299" s="39" customFormat="1" x14ac:dyDescent="0.25"/>
    <row r="300" s="39" customFormat="1" x14ac:dyDescent="0.25"/>
    <row r="301" s="39" customFormat="1" x14ac:dyDescent="0.25"/>
    <row r="302" s="39" customFormat="1" x14ac:dyDescent="0.25"/>
    <row r="303" s="39" customFormat="1" x14ac:dyDescent="0.25"/>
    <row r="304" s="39" customFormat="1" x14ac:dyDescent="0.25"/>
    <row r="305" s="39" customFormat="1" x14ac:dyDescent="0.25"/>
    <row r="306" s="39" customFormat="1" x14ac:dyDescent="0.25"/>
    <row r="307" s="39" customFormat="1" x14ac:dyDescent="0.25"/>
    <row r="308" s="39" customFormat="1" x14ac:dyDescent="0.25"/>
    <row r="309" s="39" customFormat="1" x14ac:dyDescent="0.25"/>
    <row r="310" s="39" customFormat="1" x14ac:dyDescent="0.25"/>
    <row r="311" s="39" customFormat="1" x14ac:dyDescent="0.25"/>
    <row r="312" s="39" customFormat="1" x14ac:dyDescent="0.25"/>
    <row r="313" s="39" customFormat="1" x14ac:dyDescent="0.25"/>
    <row r="314" s="39" customFormat="1" x14ac:dyDescent="0.25"/>
    <row r="315" s="39" customFormat="1" x14ac:dyDescent="0.25"/>
    <row r="316" s="39" customFormat="1" x14ac:dyDescent="0.25"/>
    <row r="317" s="39" customFormat="1" x14ac:dyDescent="0.25"/>
    <row r="318" s="39" customFormat="1" x14ac:dyDescent="0.25"/>
    <row r="319" s="39" customFormat="1" x14ac:dyDescent="0.25"/>
    <row r="320" s="39" customFormat="1" x14ac:dyDescent="0.25"/>
    <row r="321" s="39" customFormat="1" x14ac:dyDescent="0.25"/>
    <row r="322" s="39" customFormat="1" x14ac:dyDescent="0.25"/>
    <row r="323" s="39" customFormat="1" x14ac:dyDescent="0.25"/>
    <row r="324" s="39" customFormat="1" x14ac:dyDescent="0.25"/>
    <row r="325" s="39" customFormat="1" x14ac:dyDescent="0.25"/>
    <row r="326" s="39" customFormat="1" x14ac:dyDescent="0.25"/>
    <row r="327" s="39" customFormat="1" x14ac:dyDescent="0.25"/>
    <row r="328" s="39" customFormat="1" x14ac:dyDescent="0.25"/>
    <row r="329" s="39" customFormat="1" x14ac:dyDescent="0.25"/>
    <row r="330" s="39" customFormat="1" x14ac:dyDescent="0.25"/>
    <row r="331" s="39" customFormat="1" x14ac:dyDescent="0.25"/>
    <row r="332" s="39" customFormat="1" x14ac:dyDescent="0.25"/>
    <row r="333" s="39" customFormat="1" x14ac:dyDescent="0.25"/>
    <row r="334" s="39" customFormat="1" x14ac:dyDescent="0.25"/>
    <row r="335" s="39" customFormat="1" x14ac:dyDescent="0.25"/>
    <row r="336" s="39" customFormat="1" x14ac:dyDescent="0.25"/>
    <row r="337" s="39" customFormat="1" x14ac:dyDescent="0.25"/>
    <row r="338" s="39" customFormat="1" x14ac:dyDescent="0.25"/>
    <row r="339" s="39" customFormat="1" x14ac:dyDescent="0.25"/>
    <row r="340" s="39" customFormat="1" x14ac:dyDescent="0.25"/>
    <row r="341" s="39" customFormat="1" x14ac:dyDescent="0.25"/>
    <row r="342" s="39" customFormat="1" x14ac:dyDescent="0.25"/>
    <row r="343" s="39" customFormat="1" x14ac:dyDescent="0.25"/>
    <row r="344" s="39" customFormat="1" x14ac:dyDescent="0.25"/>
    <row r="345" s="39" customFormat="1" x14ac:dyDescent="0.25"/>
    <row r="346" s="39" customFormat="1" x14ac:dyDescent="0.25"/>
    <row r="347" s="39" customFormat="1" x14ac:dyDescent="0.25"/>
    <row r="348" s="39" customFormat="1" x14ac:dyDescent="0.25"/>
    <row r="349" s="39" customFormat="1" x14ac:dyDescent="0.25"/>
    <row r="350" s="39" customFormat="1" x14ac:dyDescent="0.25"/>
    <row r="351" s="39" customFormat="1" x14ac:dyDescent="0.25"/>
    <row r="352" s="39" customFormat="1" x14ac:dyDescent="0.25"/>
    <row r="353" s="39" customFormat="1" x14ac:dyDescent="0.25"/>
    <row r="354" s="39" customFormat="1" x14ac:dyDescent="0.25"/>
    <row r="355" s="39" customFormat="1" x14ac:dyDescent="0.25"/>
    <row r="356" s="39" customFormat="1" x14ac:dyDescent="0.25"/>
    <row r="357" s="39" customFormat="1" x14ac:dyDescent="0.25"/>
    <row r="358" s="39" customFormat="1" x14ac:dyDescent="0.25"/>
    <row r="359" s="39" customFormat="1" x14ac:dyDescent="0.25"/>
    <row r="360" s="39" customFormat="1" x14ac:dyDescent="0.25"/>
    <row r="361" s="39" customFormat="1" x14ac:dyDescent="0.25"/>
    <row r="362" s="39" customFormat="1" x14ac:dyDescent="0.25"/>
    <row r="363" s="39" customFormat="1" x14ac:dyDescent="0.25"/>
    <row r="364" s="39" customFormat="1" x14ac:dyDescent="0.25"/>
    <row r="365" s="39" customFormat="1" x14ac:dyDescent="0.25"/>
    <row r="366" s="39" customFormat="1" x14ac:dyDescent="0.25"/>
    <row r="367" s="39" customFormat="1" x14ac:dyDescent="0.25"/>
    <row r="368" s="39" customFormat="1" x14ac:dyDescent="0.25"/>
    <row r="369" s="39" customFormat="1" x14ac:dyDescent="0.25"/>
    <row r="370" s="39" customFormat="1" x14ac:dyDescent="0.25"/>
    <row r="371" s="39" customFormat="1" x14ac:dyDescent="0.25"/>
    <row r="372" s="39" customFormat="1" x14ac:dyDescent="0.25"/>
    <row r="373" s="39" customFormat="1" x14ac:dyDescent="0.25"/>
    <row r="374" s="39" customFormat="1" x14ac:dyDescent="0.25"/>
    <row r="375" s="39" customFormat="1" x14ac:dyDescent="0.25"/>
    <row r="376" s="39" customFormat="1" x14ac:dyDescent="0.25"/>
    <row r="377" s="39" customFormat="1" x14ac:dyDescent="0.25"/>
    <row r="378" s="39" customFormat="1" x14ac:dyDescent="0.25"/>
    <row r="379" s="39" customFormat="1" x14ac:dyDescent="0.25"/>
    <row r="380" s="39" customFormat="1" x14ac:dyDescent="0.25"/>
    <row r="381" s="39" customFormat="1" x14ac:dyDescent="0.25"/>
    <row r="382" s="39" customFormat="1" x14ac:dyDescent="0.25"/>
    <row r="383" s="39" customFormat="1" x14ac:dyDescent="0.25"/>
    <row r="384" s="39" customFormat="1" x14ac:dyDescent="0.25"/>
    <row r="385" s="39" customFormat="1" x14ac:dyDescent="0.25"/>
    <row r="386" s="39" customFormat="1" x14ac:dyDescent="0.25"/>
    <row r="387" s="39" customFormat="1" x14ac:dyDescent="0.25"/>
    <row r="388" s="39" customFormat="1" x14ac:dyDescent="0.25"/>
    <row r="389" s="39" customFormat="1" x14ac:dyDescent="0.25"/>
    <row r="390" s="39" customFormat="1" x14ac:dyDescent="0.25"/>
    <row r="391" s="39" customFormat="1" x14ac:dyDescent="0.25"/>
    <row r="392" s="39" customFormat="1" x14ac:dyDescent="0.25"/>
    <row r="393" s="39" customFormat="1" x14ac:dyDescent="0.25"/>
    <row r="394" s="39" customFormat="1" x14ac:dyDescent="0.25"/>
    <row r="395" s="39" customFormat="1" x14ac:dyDescent="0.25"/>
    <row r="396" s="39" customFormat="1" x14ac:dyDescent="0.25"/>
    <row r="397" s="39" customFormat="1" x14ac:dyDescent="0.25"/>
    <row r="398" s="39" customFormat="1" x14ac:dyDescent="0.25"/>
    <row r="399" s="39" customFormat="1" x14ac:dyDescent="0.25"/>
    <row r="400" s="39" customFormat="1" x14ac:dyDescent="0.25"/>
    <row r="401" s="39" customFormat="1" x14ac:dyDescent="0.25"/>
    <row r="402" s="39" customFormat="1" x14ac:dyDescent="0.25"/>
    <row r="403" s="39" customFormat="1" x14ac:dyDescent="0.25"/>
    <row r="404" s="39" customFormat="1" x14ac:dyDescent="0.25"/>
    <row r="405" s="39" customFormat="1" x14ac:dyDescent="0.25"/>
    <row r="406" s="39" customFormat="1" x14ac:dyDescent="0.25"/>
    <row r="407" s="39" customFormat="1" x14ac:dyDescent="0.25"/>
    <row r="408" s="39" customFormat="1" x14ac:dyDescent="0.25"/>
    <row r="409" s="39" customFormat="1" x14ac:dyDescent="0.25"/>
    <row r="410" s="39" customFormat="1" x14ac:dyDescent="0.25"/>
    <row r="411" s="39" customFormat="1" x14ac:dyDescent="0.25"/>
    <row r="412" s="39" customFormat="1" x14ac:dyDescent="0.25"/>
    <row r="413" s="39" customFormat="1" x14ac:dyDescent="0.25"/>
    <row r="414" s="39" customFormat="1" x14ac:dyDescent="0.25"/>
    <row r="415" s="39" customFormat="1" x14ac:dyDescent="0.25"/>
    <row r="416" s="39" customFormat="1" x14ac:dyDescent="0.25"/>
    <row r="417" s="39" customFormat="1" x14ac:dyDescent="0.25"/>
    <row r="418" s="39" customFormat="1" x14ac:dyDescent="0.25"/>
    <row r="419" s="39" customFormat="1" x14ac:dyDescent="0.25"/>
    <row r="420" s="39" customFormat="1" x14ac:dyDescent="0.25"/>
    <row r="421" s="39" customFormat="1" x14ac:dyDescent="0.25"/>
    <row r="422" s="39" customFormat="1" x14ac:dyDescent="0.25"/>
    <row r="423" s="39" customFormat="1" x14ac:dyDescent="0.25"/>
    <row r="424" s="39" customFormat="1" x14ac:dyDescent="0.25"/>
    <row r="425" s="39" customFormat="1" x14ac:dyDescent="0.25"/>
    <row r="426" s="39" customFormat="1" x14ac:dyDescent="0.25"/>
    <row r="427" s="39" customFormat="1" x14ac:dyDescent="0.25"/>
    <row r="428" s="39" customFormat="1" x14ac:dyDescent="0.25"/>
    <row r="429" s="39" customFormat="1" x14ac:dyDescent="0.25"/>
    <row r="430" s="39" customFormat="1" x14ac:dyDescent="0.25"/>
    <row r="431" s="39" customFormat="1" x14ac:dyDescent="0.25"/>
    <row r="432" s="39" customFormat="1" x14ac:dyDescent="0.25"/>
    <row r="433" s="39" customFormat="1" x14ac:dyDescent="0.25"/>
    <row r="434" s="39" customFormat="1" x14ac:dyDescent="0.25"/>
    <row r="435" s="39" customFormat="1" x14ac:dyDescent="0.25"/>
    <row r="436" s="39" customFormat="1" x14ac:dyDescent="0.25"/>
    <row r="437" s="39" customFormat="1" x14ac:dyDescent="0.25"/>
    <row r="438" s="39" customFormat="1" x14ac:dyDescent="0.25"/>
    <row r="439" s="39" customFormat="1" x14ac:dyDescent="0.25"/>
    <row r="440" s="39" customFormat="1" x14ac:dyDescent="0.25"/>
    <row r="441" s="39" customFormat="1" x14ac:dyDescent="0.25"/>
    <row r="442" s="39" customFormat="1" x14ac:dyDescent="0.25"/>
    <row r="443" s="39" customFormat="1" x14ac:dyDescent="0.25"/>
    <row r="444" s="39" customFormat="1" x14ac:dyDescent="0.25"/>
    <row r="445" s="39" customFormat="1" x14ac:dyDescent="0.25"/>
    <row r="446" s="39" customFormat="1" x14ac:dyDescent="0.25"/>
    <row r="447" s="39" customFormat="1" x14ac:dyDescent="0.25"/>
    <row r="448" s="39" customFormat="1" x14ac:dyDescent="0.25"/>
    <row r="449" s="39" customFormat="1" x14ac:dyDescent="0.25"/>
    <row r="450" s="39" customFormat="1" x14ac:dyDescent="0.25"/>
    <row r="451" s="39" customFormat="1" x14ac:dyDescent="0.25"/>
    <row r="452" s="39" customFormat="1" x14ac:dyDescent="0.25"/>
    <row r="453" s="39" customFormat="1" x14ac:dyDescent="0.25"/>
    <row r="454" s="39" customFormat="1" x14ac:dyDescent="0.25"/>
    <row r="455" s="39" customFormat="1" x14ac:dyDescent="0.25"/>
    <row r="456" s="39" customFormat="1" x14ac:dyDescent="0.25"/>
    <row r="457" s="39" customFormat="1" x14ac:dyDescent="0.25"/>
    <row r="458" s="39" customFormat="1" x14ac:dyDescent="0.25"/>
    <row r="459" s="39" customFormat="1" x14ac:dyDescent="0.25"/>
    <row r="460" s="39" customFormat="1" x14ac:dyDescent="0.25"/>
    <row r="461" s="39" customFormat="1" x14ac:dyDescent="0.25"/>
    <row r="462" s="39" customFormat="1" x14ac:dyDescent="0.25"/>
    <row r="463" s="39" customFormat="1" x14ac:dyDescent="0.25"/>
    <row r="464" s="39" customFormat="1" x14ac:dyDescent="0.25"/>
    <row r="465" s="39" customFormat="1" x14ac:dyDescent="0.25"/>
    <row r="466" s="39" customFormat="1" x14ac:dyDescent="0.25"/>
    <row r="467" s="39" customFormat="1" x14ac:dyDescent="0.25"/>
    <row r="468" s="39" customFormat="1" x14ac:dyDescent="0.25"/>
    <row r="469" s="39" customFormat="1" x14ac:dyDescent="0.25"/>
    <row r="470" s="39" customFormat="1" x14ac:dyDescent="0.25"/>
    <row r="471" s="39" customFormat="1" x14ac:dyDescent="0.25"/>
    <row r="472" s="39" customFormat="1" x14ac:dyDescent="0.25"/>
    <row r="473" s="39" customFormat="1" x14ac:dyDescent="0.25"/>
    <row r="474" s="39" customFormat="1" x14ac:dyDescent="0.25"/>
    <row r="475" s="39" customFormat="1" x14ac:dyDescent="0.25"/>
    <row r="476" s="39" customFormat="1" x14ac:dyDescent="0.25"/>
    <row r="477" s="39" customFormat="1" x14ac:dyDescent="0.25"/>
    <row r="478" s="39" customFormat="1" x14ac:dyDescent="0.25"/>
    <row r="479" s="39" customFormat="1" x14ac:dyDescent="0.25"/>
    <row r="480" s="39" customFormat="1" x14ac:dyDescent="0.25"/>
    <row r="481" s="39" customFormat="1" x14ac:dyDescent="0.25"/>
    <row r="482" s="39" customFormat="1" x14ac:dyDescent="0.25"/>
    <row r="483" s="39" customFormat="1" x14ac:dyDescent="0.25"/>
    <row r="484" s="39" customFormat="1" x14ac:dyDescent="0.25"/>
    <row r="485" s="39" customFormat="1" x14ac:dyDescent="0.25"/>
    <row r="486" s="39" customFormat="1" x14ac:dyDescent="0.25"/>
    <row r="487" s="39" customFormat="1" x14ac:dyDescent="0.25"/>
    <row r="488" s="39" customFormat="1" x14ac:dyDescent="0.25"/>
    <row r="489" s="39" customFormat="1" x14ac:dyDescent="0.25"/>
    <row r="490" s="39" customFormat="1" x14ac:dyDescent="0.25"/>
    <row r="491" s="39" customFormat="1" x14ac:dyDescent="0.25"/>
    <row r="492" s="39" customFormat="1" x14ac:dyDescent="0.25"/>
    <row r="493" s="39" customFormat="1" x14ac:dyDescent="0.25"/>
    <row r="494" s="39" customFormat="1" x14ac:dyDescent="0.25"/>
    <row r="495" s="39" customFormat="1" x14ac:dyDescent="0.25"/>
    <row r="496" s="39" customFormat="1" x14ac:dyDescent="0.25"/>
    <row r="497" s="39" customFormat="1" x14ac:dyDescent="0.25"/>
    <row r="498" s="39" customFormat="1" x14ac:dyDescent="0.25"/>
    <row r="499" s="39" customFormat="1" x14ac:dyDescent="0.25"/>
    <row r="500" s="39" customFormat="1" x14ac:dyDescent="0.25"/>
    <row r="501" s="39" customFormat="1" x14ac:dyDescent="0.25"/>
    <row r="502" s="39" customFormat="1" x14ac:dyDescent="0.25"/>
    <row r="503" s="39" customFormat="1" x14ac:dyDescent="0.25"/>
    <row r="504" s="39" customFormat="1" x14ac:dyDescent="0.25"/>
    <row r="505" s="39" customFormat="1" x14ac:dyDescent="0.25"/>
    <row r="506" s="39" customFormat="1" x14ac:dyDescent="0.25"/>
    <row r="507" s="39" customFormat="1" x14ac:dyDescent="0.25"/>
    <row r="508" s="39" customFormat="1" x14ac:dyDescent="0.25"/>
    <row r="509" s="39" customFormat="1" x14ac:dyDescent="0.25"/>
    <row r="510" s="39" customFormat="1" x14ac:dyDescent="0.25"/>
    <row r="511" s="39" customFormat="1" x14ac:dyDescent="0.25"/>
    <row r="512" s="39" customFormat="1" x14ac:dyDescent="0.25"/>
    <row r="513" s="39" customFormat="1" x14ac:dyDescent="0.25"/>
    <row r="514" s="39" customFormat="1" x14ac:dyDescent="0.25"/>
    <row r="515" s="39" customFormat="1" x14ac:dyDescent="0.25"/>
    <row r="516" s="39" customFormat="1" x14ac:dyDescent="0.25"/>
    <row r="517" s="39" customFormat="1" x14ac:dyDescent="0.25"/>
    <row r="518" s="39" customFormat="1" x14ac:dyDescent="0.25"/>
    <row r="519" s="39" customFormat="1" x14ac:dyDescent="0.25"/>
    <row r="520" s="39" customFormat="1" x14ac:dyDescent="0.25"/>
    <row r="521" s="39" customFormat="1" x14ac:dyDescent="0.25"/>
    <row r="522" s="39" customFormat="1" x14ac:dyDescent="0.25"/>
    <row r="523" s="39" customFormat="1" x14ac:dyDescent="0.25"/>
    <row r="524" s="39" customFormat="1" x14ac:dyDescent="0.25"/>
    <row r="525" s="39" customFormat="1" x14ac:dyDescent="0.25"/>
    <row r="526" s="39" customFormat="1" x14ac:dyDescent="0.25"/>
    <row r="527" s="39" customFormat="1" x14ac:dyDescent="0.25"/>
    <row r="528" s="39" customFormat="1" x14ac:dyDescent="0.25"/>
    <row r="529" s="39" customFormat="1" x14ac:dyDescent="0.25"/>
    <row r="530" s="39" customFormat="1" x14ac:dyDescent="0.25"/>
    <row r="531" s="39" customFormat="1" x14ac:dyDescent="0.25"/>
    <row r="532" s="39" customFormat="1" x14ac:dyDescent="0.25"/>
    <row r="533" s="39" customFormat="1" x14ac:dyDescent="0.25"/>
    <row r="534" s="39" customFormat="1" x14ac:dyDescent="0.25"/>
    <row r="535" s="39" customFormat="1" x14ac:dyDescent="0.25"/>
    <row r="536" s="39" customFormat="1" x14ac:dyDescent="0.25"/>
    <row r="537" s="39" customFormat="1" x14ac:dyDescent="0.25"/>
    <row r="538" s="39" customFormat="1" x14ac:dyDescent="0.25"/>
    <row r="539" s="39" customFormat="1" x14ac:dyDescent="0.25"/>
    <row r="540" s="39" customFormat="1" x14ac:dyDescent="0.25"/>
    <row r="541" s="39" customFormat="1" x14ac:dyDescent="0.25"/>
    <row r="542" s="39" customFormat="1" x14ac:dyDescent="0.25"/>
    <row r="543" s="39" customFormat="1" x14ac:dyDescent="0.25"/>
    <row r="544" s="39" customFormat="1" x14ac:dyDescent="0.25"/>
    <row r="545" spans="3:7" s="39" customFormat="1" x14ac:dyDescent="0.25"/>
    <row r="546" spans="3:7" s="39" customFormat="1" x14ac:dyDescent="0.25"/>
    <row r="547" spans="3:7" s="39" customFormat="1" x14ac:dyDescent="0.25"/>
    <row r="548" spans="3:7" s="39" customFormat="1" x14ac:dyDescent="0.25"/>
    <row r="549" spans="3:7" s="39" customFormat="1" x14ac:dyDescent="0.25"/>
    <row r="550" spans="3:7" s="39" customFormat="1" x14ac:dyDescent="0.25"/>
    <row r="551" spans="3:7" s="39" customFormat="1" x14ac:dyDescent="0.25"/>
    <row r="552" spans="3:7" s="39" customFormat="1" x14ac:dyDescent="0.25"/>
    <row r="553" spans="3:7" s="39" customFormat="1" x14ac:dyDescent="0.25"/>
    <row r="554" spans="3:7" s="39" customFormat="1" x14ac:dyDescent="0.25"/>
    <row r="555" spans="3:7" s="39" customFormat="1" x14ac:dyDescent="0.25"/>
    <row r="556" spans="3:7" s="39" customFormat="1" x14ac:dyDescent="0.25">
      <c r="C556" s="32"/>
      <c r="D556" s="32"/>
      <c r="E556" s="32"/>
      <c r="F556" s="32"/>
      <c r="G556" s="32"/>
    </row>
  </sheetData>
  <mergeCells count="2">
    <mergeCell ref="C2:F2"/>
    <mergeCell ref="J2:L2"/>
  </mergeCells>
  <pageMargins left="0.25" right="0.25" top="0.75" bottom="0.75" header="0.3" footer="0.3"/>
  <pageSetup scale="71" orientation="landscape" cellComments="asDisplayed" r:id="rId1"/>
  <headerFooter>
    <oddFooter>&amp;R&amp;P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W1289"/>
  <sheetViews>
    <sheetView showGridLines="0" topLeftCell="D4" zoomScaleNormal="100" zoomScaleSheetLayoutView="85" workbookViewId="0">
      <selection activeCell="Z34" sqref="Z34"/>
    </sheetView>
  </sheetViews>
  <sheetFormatPr defaultColWidth="11.6640625" defaultRowHeight="12.75" x14ac:dyDescent="0.2"/>
  <cols>
    <col min="1" max="1" width="3.1640625" style="676" customWidth="1"/>
    <col min="2" max="2" width="3.1640625" style="718" customWidth="1"/>
    <col min="3" max="3" width="31" style="718" customWidth="1"/>
    <col min="4" max="4" width="14.6640625" style="718" customWidth="1"/>
    <col min="5" max="5" width="16.1640625" style="718" bestFit="1" customWidth="1"/>
    <col min="6" max="6" width="25" style="718" customWidth="1"/>
    <col min="7" max="7" width="3.1640625" style="718" customWidth="1"/>
    <col min="8" max="8" width="10.33203125" style="831" customWidth="1"/>
    <col min="9" max="9" width="3.6640625" style="831" customWidth="1"/>
    <col min="10" max="10" width="3.1640625" style="718" customWidth="1"/>
    <col min="11" max="11" width="31.1640625" style="718" customWidth="1"/>
    <col min="12" max="12" width="14.6640625" style="718" customWidth="1"/>
    <col min="13" max="13" width="16.1640625" style="718" bestFit="1" customWidth="1"/>
    <col min="14" max="14" width="21.1640625" style="718" customWidth="1"/>
    <col min="15" max="15" width="3.1640625" style="718" customWidth="1"/>
    <col min="16" max="16" width="6.33203125" style="676" hidden="1" customWidth="1"/>
    <col min="17" max="17" width="21.33203125" style="676" hidden="1" customWidth="1"/>
    <col min="18" max="18" width="14.83203125" style="676" hidden="1" customWidth="1"/>
    <col min="19" max="19" width="22" style="676" hidden="1" customWidth="1"/>
    <col min="20" max="20" width="24.33203125" style="676" hidden="1" customWidth="1"/>
    <col min="21" max="21" width="10.6640625" style="676" customWidth="1"/>
    <col min="22" max="22" width="43.5" style="676" hidden="1" customWidth="1"/>
    <col min="23" max="23" width="16.83203125" style="676" hidden="1" customWidth="1"/>
    <col min="24" max="24" width="5.6640625" style="676" customWidth="1"/>
    <col min="25" max="25" width="47.6640625" style="718" customWidth="1"/>
    <col min="26" max="26" width="15" style="718" customWidth="1"/>
    <col min="27" max="27" width="55.6640625" style="718" customWidth="1"/>
    <col min="28" max="125" width="11.6640625" style="676"/>
    <col min="126" max="16384" width="11.6640625" style="718"/>
  </cols>
  <sheetData>
    <row r="1" spans="2:27" s="676" customFormat="1" x14ac:dyDescent="0.2">
      <c r="H1" s="831"/>
      <c r="I1" s="831"/>
    </row>
    <row r="2" spans="2:27" s="676" customFormat="1" ht="15" customHeight="1" thickBot="1" x14ac:dyDescent="0.25">
      <c r="H2" s="831"/>
      <c r="I2" s="831"/>
    </row>
    <row r="3" spans="2:27" ht="13.5" thickBot="1" x14ac:dyDescent="0.25">
      <c r="B3" s="1015" t="s">
        <v>78</v>
      </c>
      <c r="C3" s="1016"/>
      <c r="D3" s="1016"/>
      <c r="E3" s="1016"/>
      <c r="F3" s="1016"/>
      <c r="G3" s="1017"/>
      <c r="J3" s="1015" t="s">
        <v>79</v>
      </c>
      <c r="K3" s="1016"/>
      <c r="L3" s="1016"/>
      <c r="M3" s="1016"/>
      <c r="N3" s="1016"/>
      <c r="O3" s="1017"/>
      <c r="P3" s="1013" t="s">
        <v>80</v>
      </c>
      <c r="Q3" s="1018"/>
      <c r="R3" s="1018"/>
      <c r="S3" s="1018"/>
      <c r="T3" s="1014"/>
      <c r="V3" s="1013" t="s">
        <v>81</v>
      </c>
      <c r="W3" s="1014"/>
      <c r="Y3" s="1006" t="s">
        <v>82</v>
      </c>
      <c r="Z3" s="1007"/>
      <c r="AA3" s="1008"/>
    </row>
    <row r="4" spans="2:27" ht="20.25" customHeight="1" thickBot="1" x14ac:dyDescent="0.25">
      <c r="B4" s="722"/>
      <c r="C4" s="832"/>
      <c r="D4" s="833"/>
      <c r="E4" s="833"/>
      <c r="F4" s="833"/>
      <c r="G4" s="696"/>
      <c r="J4" s="722"/>
      <c r="K4" s="832"/>
      <c r="L4" s="833"/>
      <c r="M4" s="833"/>
      <c r="N4" s="833"/>
      <c r="O4" s="696"/>
      <c r="P4" s="834"/>
      <c r="Q4" s="834"/>
      <c r="R4" s="834"/>
    </row>
    <row r="5" spans="2:27" ht="15" customHeight="1" thickBot="1" x14ac:dyDescent="0.25">
      <c r="B5" s="722"/>
      <c r="C5" s="1009" t="s">
        <v>83</v>
      </c>
      <c r="D5" s="1010"/>
      <c r="E5" s="1010"/>
      <c r="F5" s="1011"/>
      <c r="G5" s="677"/>
      <c r="J5" s="722"/>
      <c r="K5" s="1009" t="s">
        <v>84</v>
      </c>
      <c r="L5" s="1010"/>
      <c r="M5" s="1010"/>
      <c r="N5" s="1011"/>
      <c r="O5" s="677"/>
      <c r="P5" s="834"/>
      <c r="Q5" s="834"/>
      <c r="R5" s="834"/>
      <c r="V5" s="835" t="s">
        <v>85</v>
      </c>
      <c r="W5" s="835" t="s">
        <v>4</v>
      </c>
      <c r="Y5" s="707"/>
      <c r="Z5" s="708" t="s">
        <v>6</v>
      </c>
      <c r="AA5" s="709" t="s">
        <v>28</v>
      </c>
    </row>
    <row r="6" spans="2:27" x14ac:dyDescent="0.2">
      <c r="B6" s="722"/>
      <c r="C6" s="833"/>
      <c r="D6" s="836" t="s">
        <v>4</v>
      </c>
      <c r="E6" s="836" t="s">
        <v>5</v>
      </c>
      <c r="F6" s="836" t="s">
        <v>6</v>
      </c>
      <c r="G6" s="696"/>
      <c r="J6" s="722"/>
      <c r="K6" s="833"/>
      <c r="L6" s="836" t="s">
        <v>4</v>
      </c>
      <c r="M6" s="836" t="s">
        <v>5</v>
      </c>
      <c r="N6" s="836" t="s">
        <v>6</v>
      </c>
      <c r="O6" s="696"/>
      <c r="P6" s="1012" t="s">
        <v>86</v>
      </c>
      <c r="Q6" s="1012" t="s">
        <v>87</v>
      </c>
      <c r="R6" s="1012" t="s">
        <v>88</v>
      </c>
      <c r="S6" s="1012" t="s">
        <v>89</v>
      </c>
      <c r="T6" s="1012" t="s">
        <v>90</v>
      </c>
      <c r="V6" s="837" t="s">
        <v>8</v>
      </c>
      <c r="W6" s="838">
        <v>59445.949894732272</v>
      </c>
      <c r="Y6" s="691" t="s">
        <v>29</v>
      </c>
      <c r="Z6" s="698"/>
      <c r="AA6" s="696"/>
    </row>
    <row r="7" spans="2:27" x14ac:dyDescent="0.2">
      <c r="B7" s="722"/>
      <c r="C7" s="839" t="s">
        <v>8</v>
      </c>
      <c r="D7" s="840">
        <f>Z7</f>
        <v>80829.631999999998</v>
      </c>
      <c r="E7" s="841">
        <f>'[20]Rate Calculation'!D14</f>
        <v>0.35</v>
      </c>
      <c r="F7" s="842">
        <f>D7*E7</f>
        <v>28290.371199999998</v>
      </c>
      <c r="G7" s="696"/>
      <c r="J7" s="722"/>
      <c r="K7" s="839" t="str">
        <f>C7</f>
        <v>Management</v>
      </c>
      <c r="L7" s="840">
        <f>Z7</f>
        <v>80829.631999999998</v>
      </c>
      <c r="M7" s="841">
        <f>+E7</f>
        <v>0.35</v>
      </c>
      <c r="N7" s="842">
        <f>L7*M7</f>
        <v>28290.371199999998</v>
      </c>
      <c r="O7" s="696"/>
      <c r="P7" s="1012"/>
      <c r="Q7" s="1012"/>
      <c r="R7" s="1012"/>
      <c r="S7" s="1012"/>
      <c r="T7" s="1012"/>
      <c r="V7" s="837" t="s">
        <v>91</v>
      </c>
      <c r="W7" s="838">
        <v>54148</v>
      </c>
      <c r="Y7" s="694" t="s">
        <v>92</v>
      </c>
      <c r="Z7" s="695">
        <f>'M2023 BLS Chart 53rd'!C22</f>
        <v>80829.631999999998</v>
      </c>
      <c r="AA7" s="696" t="s">
        <v>575</v>
      </c>
    </row>
    <row r="8" spans="2:27" x14ac:dyDescent="0.2">
      <c r="B8" s="722"/>
      <c r="C8" s="832" t="str">
        <f>Y8</f>
        <v>Clinical Supervisor</v>
      </c>
      <c r="D8" s="843">
        <f t="shared" ref="D8:D9" si="0">Z8</f>
        <v>101806.432</v>
      </c>
      <c r="E8" s="844">
        <f>'[20]Rate Calculation'!D15</f>
        <v>0.8</v>
      </c>
      <c r="F8" s="845">
        <f>D8*E8</f>
        <v>81445.145600000003</v>
      </c>
      <c r="G8" s="696"/>
      <c r="J8" s="722"/>
      <c r="K8" s="832" t="str">
        <f>C8</f>
        <v>Clinical Supervisor</v>
      </c>
      <c r="L8" s="843">
        <f t="shared" ref="L8:L9" si="1">Z8</f>
        <v>101806.432</v>
      </c>
      <c r="M8" s="844">
        <f>+E8</f>
        <v>0.8</v>
      </c>
      <c r="N8" s="845">
        <f>L8*M8</f>
        <v>81445.145600000003</v>
      </c>
      <c r="O8" s="696"/>
      <c r="P8" s="846">
        <v>1</v>
      </c>
      <c r="Q8" s="846" t="s">
        <v>94</v>
      </c>
      <c r="R8" s="847">
        <v>9.3600000000000012</v>
      </c>
      <c r="S8" s="848">
        <f>F25</f>
        <v>83403.369109226318</v>
      </c>
      <c r="T8" s="848">
        <f>N25</f>
        <v>84687.022362420583</v>
      </c>
      <c r="V8" s="837" t="s">
        <v>95</v>
      </c>
      <c r="W8" s="838">
        <v>36813</v>
      </c>
      <c r="Y8" s="694" t="s">
        <v>96</v>
      </c>
      <c r="Z8" s="695">
        <f>'M2023 BLS Chart 53rd'!C28</f>
        <v>101806.432</v>
      </c>
      <c r="AA8" s="696" t="s">
        <v>575</v>
      </c>
    </row>
    <row r="9" spans="2:27" x14ac:dyDescent="0.2">
      <c r="B9" s="722"/>
      <c r="C9" s="832" t="str">
        <f>Y9</f>
        <v>Direct Care III</v>
      </c>
      <c r="D9" s="843">
        <f t="shared" si="0"/>
        <v>56217.241600000001</v>
      </c>
      <c r="E9" s="844">
        <f>4+4</f>
        <v>8</v>
      </c>
      <c r="F9" s="845">
        <f>D9*E9</f>
        <v>449737.93280000001</v>
      </c>
      <c r="G9" s="696"/>
      <c r="H9" s="849"/>
      <c r="I9" s="849"/>
      <c r="J9" s="722"/>
      <c r="K9" s="832" t="str">
        <f>C9</f>
        <v>Direct Care III</v>
      </c>
      <c r="L9" s="843">
        <f t="shared" si="1"/>
        <v>56217.241600000001</v>
      </c>
      <c r="M9" s="844">
        <f>4+4</f>
        <v>8</v>
      </c>
      <c r="N9" s="845">
        <f>L9*M9</f>
        <v>449737.93280000001</v>
      </c>
      <c r="O9" s="696"/>
      <c r="P9" s="846">
        <v>2</v>
      </c>
      <c r="Q9" s="846" t="s">
        <v>97</v>
      </c>
      <c r="R9" s="847">
        <v>8.2149999999999999</v>
      </c>
      <c r="S9" s="848">
        <f>F50</f>
        <v>71878.648014424238</v>
      </c>
      <c r="T9" s="848">
        <f>N50</f>
        <v>74358.802922089701</v>
      </c>
      <c r="V9" s="837" t="s">
        <v>13</v>
      </c>
      <c r="W9" s="838">
        <v>31960.232260837322</v>
      </c>
      <c r="Y9" s="694" t="s">
        <v>25</v>
      </c>
      <c r="Z9" s="697">
        <f>'M2023 BLS Chart 53rd'!C8</f>
        <v>56217.241600000001</v>
      </c>
      <c r="AA9" s="696" t="s">
        <v>575</v>
      </c>
    </row>
    <row r="10" spans="2:27" ht="13.5" thickBot="1" x14ac:dyDescent="0.25">
      <c r="B10" s="722"/>
      <c r="C10" s="850" t="s">
        <v>13</v>
      </c>
      <c r="D10" s="851">
        <f>Z10</f>
        <v>43247.567999999999</v>
      </c>
      <c r="E10" s="852">
        <f>'[20]Rate Calculation'!D17</f>
        <v>0.21000000000000002</v>
      </c>
      <c r="F10" s="853">
        <f>D10*E10</f>
        <v>9081.9892800000016</v>
      </c>
      <c r="G10" s="696"/>
      <c r="J10" s="722"/>
      <c r="K10" s="850" t="str">
        <f>C10</f>
        <v>Support</v>
      </c>
      <c r="L10" s="851">
        <f>Z10</f>
        <v>43247.567999999999</v>
      </c>
      <c r="M10" s="854">
        <f>+E10</f>
        <v>0.21000000000000002</v>
      </c>
      <c r="N10" s="853">
        <f>L10*M10</f>
        <v>9081.9892800000016</v>
      </c>
      <c r="O10" s="696"/>
      <c r="P10" s="846"/>
      <c r="Q10" s="846"/>
      <c r="R10" s="847"/>
      <c r="S10" s="848"/>
      <c r="T10" s="848"/>
      <c r="W10" s="745"/>
      <c r="Y10" s="694" t="s">
        <v>13</v>
      </c>
      <c r="Z10" s="695">
        <f>'M2023 BLS Chart 53rd'!C36</f>
        <v>43247.567999999999</v>
      </c>
      <c r="AA10" s="696" t="s">
        <v>575</v>
      </c>
    </row>
    <row r="11" spans="2:27" ht="13.5" thickBot="1" x14ac:dyDescent="0.25">
      <c r="B11" s="722"/>
      <c r="C11" s="832"/>
      <c r="D11" s="843"/>
      <c r="E11" s="844"/>
      <c r="F11" s="843"/>
      <c r="G11" s="696"/>
      <c r="J11" s="722"/>
      <c r="K11" s="832"/>
      <c r="L11" s="843"/>
      <c r="M11" s="844"/>
      <c r="N11" s="843"/>
      <c r="O11" s="696"/>
      <c r="P11" s="846">
        <v>3</v>
      </c>
      <c r="Q11" s="846" t="s">
        <v>98</v>
      </c>
      <c r="R11" s="847">
        <v>7.07</v>
      </c>
      <c r="S11" s="848">
        <f>F75</f>
        <v>61896.110542355927</v>
      </c>
      <c r="T11" s="848">
        <f>N75</f>
        <v>64030.583481758833</v>
      </c>
      <c r="Y11" s="711" t="s">
        <v>31</v>
      </c>
      <c r="Z11" s="712"/>
      <c r="AA11" s="713"/>
    </row>
    <row r="12" spans="2:27" ht="13.5" thickBot="1" x14ac:dyDescent="0.25">
      <c r="B12" s="722"/>
      <c r="C12" s="855" t="s">
        <v>16</v>
      </c>
      <c r="D12" s="855"/>
      <c r="E12" s="856">
        <f>SUM(E7:E10)</f>
        <v>9.3600000000000012</v>
      </c>
      <c r="F12" s="857">
        <f>SUM(F7:F11)</f>
        <v>568555.43888000003</v>
      </c>
      <c r="G12" s="696"/>
      <c r="H12" s="858"/>
      <c r="J12" s="722"/>
      <c r="K12" s="855" t="s">
        <v>16</v>
      </c>
      <c r="L12" s="855"/>
      <c r="M12" s="856">
        <f>SUM(M7:M10)</f>
        <v>9.3600000000000012</v>
      </c>
      <c r="N12" s="857">
        <f>SUM(N7:N10)</f>
        <v>568555.43888000003</v>
      </c>
      <c r="O12" s="696"/>
      <c r="P12" s="846">
        <v>4</v>
      </c>
      <c r="Q12" s="846" t="s">
        <v>99</v>
      </c>
      <c r="R12" s="847">
        <v>5.9250000000000007</v>
      </c>
      <c r="S12" s="848">
        <f>F100</f>
        <v>51913.573070287617</v>
      </c>
      <c r="T12" s="848">
        <f>N100</f>
        <v>53702.364041427965</v>
      </c>
      <c r="V12" s="1013" t="s">
        <v>100</v>
      </c>
      <c r="W12" s="1014"/>
      <c r="Y12" s="694" t="s">
        <v>19</v>
      </c>
      <c r="Z12" s="699">
        <f>3048*(2.78%+1)</f>
        <v>3132.7344000000003</v>
      </c>
      <c r="AA12" s="696" t="s">
        <v>628</v>
      </c>
    </row>
    <row r="13" spans="2:27" x14ac:dyDescent="0.2">
      <c r="B13" s="722"/>
      <c r="C13" s="833"/>
      <c r="D13" s="833"/>
      <c r="E13" s="833"/>
      <c r="F13" s="833"/>
      <c r="G13" s="696"/>
      <c r="J13" s="722"/>
      <c r="K13" s="833"/>
      <c r="L13" s="833"/>
      <c r="M13" s="833"/>
      <c r="N13" s="833"/>
      <c r="O13" s="696"/>
      <c r="P13" s="846">
        <v>5</v>
      </c>
      <c r="Q13" s="846" t="s">
        <v>101</v>
      </c>
      <c r="R13" s="847">
        <v>4.78</v>
      </c>
      <c r="S13" s="848">
        <f>F125</f>
        <v>41931.035598219307</v>
      </c>
      <c r="T13" s="848">
        <f>N125</f>
        <v>43374.14460109709</v>
      </c>
      <c r="V13" s="835" t="s">
        <v>85</v>
      </c>
      <c r="W13" s="835" t="s">
        <v>4</v>
      </c>
      <c r="Y13" s="694" t="s">
        <v>104</v>
      </c>
      <c r="Z13" s="695">
        <f>6096*(2.78%+1)</f>
        <v>6265.4688000000006</v>
      </c>
      <c r="AA13" s="696" t="s">
        <v>628</v>
      </c>
    </row>
    <row r="14" spans="2:27" x14ac:dyDescent="0.2">
      <c r="B14" s="722"/>
      <c r="C14" s="833" t="s">
        <v>17</v>
      </c>
      <c r="D14" s="833"/>
      <c r="E14" s="859">
        <f>$Z$18</f>
        <v>0.24970000000000001</v>
      </c>
      <c r="F14" s="860">
        <f>F12*E14</f>
        <v>141968.29308833601</v>
      </c>
      <c r="G14" s="696"/>
      <c r="J14" s="722"/>
      <c r="K14" s="833" t="s">
        <v>17</v>
      </c>
      <c r="L14" s="833"/>
      <c r="M14" s="859">
        <f>$Z$18</f>
        <v>0.24970000000000001</v>
      </c>
      <c r="N14" s="860">
        <f>N12*M14</f>
        <v>141968.29308833601</v>
      </c>
      <c r="O14" s="696"/>
      <c r="P14" s="846">
        <v>6</v>
      </c>
      <c r="Q14" s="846" t="s">
        <v>102</v>
      </c>
      <c r="R14" s="847">
        <v>3.6349999999999998</v>
      </c>
      <c r="S14" s="848">
        <f>F151</f>
        <v>31948.498126151007</v>
      </c>
      <c r="T14" s="848">
        <f>N151</f>
        <v>33045.925160766223</v>
      </c>
      <c r="V14" s="837" t="s">
        <v>103</v>
      </c>
      <c r="W14" s="838">
        <v>4000</v>
      </c>
      <c r="Y14" s="694" t="s">
        <v>107</v>
      </c>
      <c r="Z14" s="695">
        <f>7647*(2.78%+1)</f>
        <v>7859.5866000000005</v>
      </c>
      <c r="AA14" s="696" t="s">
        <v>628</v>
      </c>
    </row>
    <row r="15" spans="2:27" x14ac:dyDescent="0.2">
      <c r="B15" s="722"/>
      <c r="C15" s="833"/>
      <c r="D15" s="833"/>
      <c r="E15" s="859"/>
      <c r="F15" s="861"/>
      <c r="G15" s="696"/>
      <c r="J15" s="722"/>
      <c r="K15" s="833"/>
      <c r="L15" s="833"/>
      <c r="M15" s="859"/>
      <c r="N15" s="861"/>
      <c r="O15" s="696"/>
      <c r="P15" s="846">
        <v>7</v>
      </c>
      <c r="Q15" s="846" t="s">
        <v>105</v>
      </c>
      <c r="R15" s="847">
        <v>2.4899999999999998</v>
      </c>
      <c r="S15" s="848">
        <f>F177</f>
        <v>21965.960654082697</v>
      </c>
      <c r="T15" s="848">
        <f>N177</f>
        <v>22717.705720435351</v>
      </c>
      <c r="V15" s="837" t="s">
        <v>106</v>
      </c>
      <c r="W15" s="838">
        <v>8000</v>
      </c>
      <c r="Y15" s="694" t="s">
        <v>110</v>
      </c>
      <c r="Z15" s="695">
        <f>Z14</f>
        <v>7859.5866000000005</v>
      </c>
      <c r="AA15" s="696" t="s">
        <v>628</v>
      </c>
    </row>
    <row r="16" spans="2:27" x14ac:dyDescent="0.2">
      <c r="B16" s="722"/>
      <c r="C16" s="855" t="s">
        <v>18</v>
      </c>
      <c r="D16" s="770"/>
      <c r="E16" s="770"/>
      <c r="F16" s="862">
        <f>SUM(F12:F15)</f>
        <v>710523.73196833604</v>
      </c>
      <c r="G16" s="696"/>
      <c r="J16" s="722"/>
      <c r="K16" s="855" t="s">
        <v>18</v>
      </c>
      <c r="L16" s="770"/>
      <c r="M16" s="770"/>
      <c r="N16" s="862">
        <f>SUM(N12:N15)</f>
        <v>710523.73196833604</v>
      </c>
      <c r="O16" s="696"/>
      <c r="P16" s="846">
        <v>8</v>
      </c>
      <c r="Q16" s="846" t="s">
        <v>108</v>
      </c>
      <c r="R16" s="847">
        <v>1.345</v>
      </c>
      <c r="S16" s="848">
        <f>F202</f>
        <v>11983.423182014396</v>
      </c>
      <c r="T16" s="848">
        <f>N202</f>
        <v>12389.486280104482</v>
      </c>
      <c r="V16" s="837" t="s">
        <v>109</v>
      </c>
      <c r="W16" s="838">
        <v>4500</v>
      </c>
      <c r="Y16" s="694" t="s">
        <v>34</v>
      </c>
      <c r="Z16" s="438">
        <f>'CB SDV Advoc Model-4627'!J11</f>
        <v>5558.3424000000005</v>
      </c>
      <c r="AA16" s="696" t="s">
        <v>93</v>
      </c>
    </row>
    <row r="17" spans="2:127" x14ac:dyDescent="0.2">
      <c r="B17" s="722"/>
      <c r="C17" s="833" t="str">
        <f>Y16</f>
        <v>Other Program Expenses</v>
      </c>
      <c r="D17" s="833"/>
      <c r="E17" s="861">
        <f>Z16</f>
        <v>5558.3424000000005</v>
      </c>
      <c r="F17" s="861">
        <f>E17*E12</f>
        <v>52026.084864000011</v>
      </c>
      <c r="G17" s="696"/>
      <c r="J17" s="722"/>
      <c r="K17" s="833" t="str">
        <f>Y16</f>
        <v>Other Program Expenses</v>
      </c>
      <c r="L17" s="833"/>
      <c r="M17" s="861">
        <f>Z16</f>
        <v>5558.3424000000005</v>
      </c>
      <c r="N17" s="861">
        <f>M17*M12</f>
        <v>52026.084864000011</v>
      </c>
      <c r="O17" s="696"/>
      <c r="V17" s="837" t="s">
        <v>111</v>
      </c>
      <c r="W17" s="838">
        <v>4500</v>
      </c>
      <c r="Y17" s="694" t="s">
        <v>112</v>
      </c>
      <c r="Z17" s="700">
        <f>'M2023 BLS Chart 53rd'!C41</f>
        <v>0.12</v>
      </c>
      <c r="AA17" s="696" t="s">
        <v>113</v>
      </c>
    </row>
    <row r="18" spans="2:127" ht="13.5" thickBot="1" x14ac:dyDescent="0.25">
      <c r="B18" s="722"/>
      <c r="C18" s="833" t="s">
        <v>19</v>
      </c>
      <c r="D18" s="833"/>
      <c r="E18" s="863">
        <f>Z12</f>
        <v>3132.7344000000003</v>
      </c>
      <c r="F18" s="843">
        <f>E18*E12</f>
        <v>29322.393984000006</v>
      </c>
      <c r="G18" s="696"/>
      <c r="J18" s="722"/>
      <c r="K18" s="833" t="s">
        <v>19</v>
      </c>
      <c r="L18" s="833"/>
      <c r="M18" s="863">
        <f>Z13</f>
        <v>6265.4688000000006</v>
      </c>
      <c r="N18" s="843">
        <f>M18*M12</f>
        <v>58644.787968000011</v>
      </c>
      <c r="O18" s="696"/>
      <c r="S18" s="864"/>
      <c r="Y18" s="694" t="s">
        <v>17</v>
      </c>
      <c r="Z18" s="700">
        <f>'M2023 BLS Chart 53rd'!C38</f>
        <v>0.24970000000000001</v>
      </c>
      <c r="AA18" s="696" t="s">
        <v>36</v>
      </c>
    </row>
    <row r="19" spans="2:127" ht="13.5" thickBot="1" x14ac:dyDescent="0.25">
      <c r="B19" s="722"/>
      <c r="C19" s="833" t="s">
        <v>107</v>
      </c>
      <c r="D19" s="833"/>
      <c r="E19" s="863">
        <f>Z14</f>
        <v>7859.5866000000005</v>
      </c>
      <c r="F19" s="843">
        <f>E19*E12</f>
        <v>73565.730576000016</v>
      </c>
      <c r="G19" s="696"/>
      <c r="J19" s="722"/>
      <c r="K19" s="833" t="s">
        <v>107</v>
      </c>
      <c r="L19" s="833"/>
      <c r="M19" s="863">
        <f>Z15</f>
        <v>7859.5866000000005</v>
      </c>
      <c r="N19" s="843">
        <f>M19*M12</f>
        <v>73565.730576000016</v>
      </c>
      <c r="O19" s="696"/>
      <c r="R19" s="865"/>
      <c r="S19" s="864"/>
      <c r="V19" s="1013" t="s">
        <v>114</v>
      </c>
      <c r="W19" s="1014"/>
      <c r="Y19" s="702" t="s">
        <v>602</v>
      </c>
      <c r="Z19" s="703">
        <f>'Fall CAF 2024'!CU41</f>
        <v>3.2549514448865162E-2</v>
      </c>
      <c r="AA19" s="826" t="s">
        <v>603</v>
      </c>
    </row>
    <row r="20" spans="2:127" ht="13.5" thickBot="1" x14ac:dyDescent="0.25">
      <c r="B20" s="722"/>
      <c r="C20" s="855" t="s">
        <v>20</v>
      </c>
      <c r="D20" s="770"/>
      <c r="E20" s="770"/>
      <c r="F20" s="862">
        <f>SUM(F16:F19)</f>
        <v>865437.94139233604</v>
      </c>
      <c r="G20" s="696"/>
      <c r="J20" s="722"/>
      <c r="K20" s="855" t="s">
        <v>20</v>
      </c>
      <c r="L20" s="770"/>
      <c r="M20" s="770"/>
      <c r="N20" s="866">
        <f>SUM(N16:N19)</f>
        <v>894760.33537633612</v>
      </c>
      <c r="O20" s="696"/>
      <c r="R20" s="865"/>
      <c r="V20" s="835" t="s">
        <v>115</v>
      </c>
      <c r="W20" s="835" t="s">
        <v>116</v>
      </c>
      <c r="Y20" s="704"/>
      <c r="Z20" s="705"/>
      <c r="AA20" s="706"/>
    </row>
    <row r="21" spans="2:127" ht="13.5" thickBot="1" x14ac:dyDescent="0.25">
      <c r="B21" s="722"/>
      <c r="C21" s="867" t="s">
        <v>21</v>
      </c>
      <c r="D21" s="867"/>
      <c r="E21" s="868">
        <f>$Z$17</f>
        <v>0.12</v>
      </c>
      <c r="F21" s="869">
        <f>E21*F20</f>
        <v>103852.55296708032</v>
      </c>
      <c r="G21" s="696"/>
      <c r="J21" s="722"/>
      <c r="K21" s="867" t="s">
        <v>21</v>
      </c>
      <c r="L21" s="867"/>
      <c r="M21" s="868">
        <f>$Z$17</f>
        <v>0.12</v>
      </c>
      <c r="N21" s="869">
        <f>M21*N20</f>
        <v>107371.24024516033</v>
      </c>
      <c r="O21" s="696"/>
      <c r="R21" s="865"/>
      <c r="V21" s="837" t="s">
        <v>117</v>
      </c>
      <c r="W21" s="838" t="e">
        <f>'[20]Rate Calculation'!F145</f>
        <v>#REF!</v>
      </c>
      <c r="Y21" s="782"/>
      <c r="Z21" s="676"/>
      <c r="AA21" s="676"/>
    </row>
    <row r="22" spans="2:127" ht="15" customHeight="1" thickTop="1" thickBot="1" x14ac:dyDescent="0.25">
      <c r="B22" s="722"/>
      <c r="C22" s="833" t="s">
        <v>22</v>
      </c>
      <c r="D22" s="833"/>
      <c r="E22" s="833"/>
      <c r="F22" s="860">
        <f>SUM(F20:F21)</f>
        <v>969290.49435941642</v>
      </c>
      <c r="G22" s="696"/>
      <c r="J22" s="722"/>
      <c r="K22" s="833" t="s">
        <v>22</v>
      </c>
      <c r="L22" s="833"/>
      <c r="M22" s="833"/>
      <c r="N22" s="861">
        <f>SUM(N20:N21)</f>
        <v>1002131.5756214964</v>
      </c>
      <c r="O22" s="696"/>
      <c r="R22" s="865"/>
      <c r="Y22" s="782"/>
      <c r="Z22" s="676"/>
      <c r="AA22" s="676"/>
      <c r="DV22" s="676"/>
      <c r="DW22" s="676"/>
    </row>
    <row r="23" spans="2:127" ht="13.5" thickBot="1" x14ac:dyDescent="0.25">
      <c r="B23" s="722"/>
      <c r="C23" s="832" t="s">
        <v>118</v>
      </c>
      <c r="D23" s="833"/>
      <c r="E23" s="859">
        <f>Z19</f>
        <v>3.2549514448865162E-2</v>
      </c>
      <c r="F23" s="861">
        <f>F22*E23</f>
        <v>31549.934951299481</v>
      </c>
      <c r="G23" s="696"/>
      <c r="J23" s="722"/>
      <c r="K23" s="832" t="s">
        <v>119</v>
      </c>
      <c r="L23" s="833"/>
      <c r="M23" s="859">
        <f>Z19</f>
        <v>3.2549514448865162E-2</v>
      </c>
      <c r="N23" s="861">
        <f>(N22-N12)*M23</f>
        <v>14112.692727550473</v>
      </c>
      <c r="O23" s="696"/>
      <c r="Y23" s="870" t="s">
        <v>595</v>
      </c>
      <c r="Z23" s="871">
        <f>1949*(2.78%+1)</f>
        <v>2003.1822000000002</v>
      </c>
      <c r="AA23" s="676"/>
      <c r="DV23" s="676"/>
      <c r="DW23" s="676"/>
    </row>
    <row r="24" spans="2:127" ht="13.5" thickBot="1" x14ac:dyDescent="0.25">
      <c r="B24" s="722"/>
      <c r="C24" s="872" t="s">
        <v>120</v>
      </c>
      <c r="D24" s="873"/>
      <c r="E24" s="874"/>
      <c r="F24" s="875">
        <f>F23+F22</f>
        <v>1000840.4293107159</v>
      </c>
      <c r="G24" s="696"/>
      <c r="J24" s="722"/>
      <c r="K24" s="872" t="s">
        <v>120</v>
      </c>
      <c r="L24" s="873"/>
      <c r="M24" s="874"/>
      <c r="N24" s="875">
        <f>N23+N22</f>
        <v>1016244.2683490469</v>
      </c>
      <c r="O24" s="696"/>
      <c r="P24" s="876"/>
      <c r="Y24" s="877" t="s">
        <v>592</v>
      </c>
      <c r="Z24" s="676">
        <v>1949</v>
      </c>
      <c r="AA24" s="676"/>
      <c r="DV24" s="676"/>
      <c r="DW24" s="676"/>
    </row>
    <row r="25" spans="2:127" ht="16.5" customHeight="1" thickBot="1" x14ac:dyDescent="0.25">
      <c r="B25" s="722"/>
      <c r="C25" s="832" t="s">
        <v>42</v>
      </c>
      <c r="D25" s="833"/>
      <c r="E25" s="833"/>
      <c r="F25" s="878">
        <f>F24/12</f>
        <v>83403.369109226318</v>
      </c>
      <c r="G25" s="879"/>
      <c r="J25" s="722"/>
      <c r="K25" s="832" t="s">
        <v>42</v>
      </c>
      <c r="L25" s="833"/>
      <c r="M25" s="833"/>
      <c r="N25" s="878">
        <f>N24/12</f>
        <v>84687.022362420583</v>
      </c>
      <c r="O25" s="879"/>
      <c r="Y25" s="877" t="s">
        <v>593</v>
      </c>
      <c r="Z25" s="880">
        <f>(Z23-Z24)/Z24</f>
        <v>2.7800000000000099E-2</v>
      </c>
      <c r="AA25" s="676"/>
      <c r="DV25" s="676"/>
      <c r="DW25" s="676"/>
    </row>
    <row r="26" spans="2:127" ht="13.5" thickBot="1" x14ac:dyDescent="0.25">
      <c r="B26" s="881"/>
      <c r="C26" s="882"/>
      <c r="D26" s="882"/>
      <c r="E26" s="882"/>
      <c r="F26" s="882"/>
      <c r="G26" s="883"/>
      <c r="J26" s="881"/>
      <c r="K26" s="882"/>
      <c r="L26" s="882"/>
      <c r="M26" s="882"/>
      <c r="N26" s="882"/>
      <c r="O26" s="883"/>
      <c r="Y26" s="834"/>
      <c r="Z26" s="884"/>
      <c r="AA26" s="676"/>
      <c r="DV26" s="676"/>
      <c r="DW26" s="676"/>
    </row>
    <row r="27" spans="2:127" ht="12.75" customHeight="1" thickBot="1" x14ac:dyDescent="0.25">
      <c r="B27" s="833"/>
      <c r="C27" s="833"/>
      <c r="D27" s="833"/>
      <c r="E27" s="885" t="s">
        <v>592</v>
      </c>
      <c r="F27" s="843">
        <v>74503</v>
      </c>
      <c r="G27" s="861"/>
      <c r="H27" s="886">
        <f>(F25-F27)/F27</f>
        <v>0.11946323113466999</v>
      </c>
      <c r="I27" s="887"/>
      <c r="J27" s="861"/>
      <c r="K27" s="861"/>
      <c r="L27" s="861"/>
      <c r="M27" s="885" t="s">
        <v>592</v>
      </c>
      <c r="N27" s="888">
        <v>77240</v>
      </c>
      <c r="O27" s="882"/>
      <c r="U27" s="886">
        <f>(N25-N27)/N27</f>
        <v>9.6414064764637264E-2</v>
      </c>
      <c r="Y27" s="676"/>
      <c r="Z27" s="876"/>
      <c r="AA27" s="676"/>
      <c r="DV27" s="676"/>
      <c r="DW27" s="676"/>
    </row>
    <row r="28" spans="2:127" s="676" customFormat="1" ht="17.45" customHeight="1" thickBot="1" x14ac:dyDescent="0.25">
      <c r="F28" s="864"/>
      <c r="G28" s="776"/>
      <c r="H28" s="886"/>
      <c r="I28" s="831"/>
      <c r="N28" s="864"/>
      <c r="O28" s="889"/>
      <c r="U28" s="886"/>
    </row>
    <row r="29" spans="2:127" ht="13.5" thickBot="1" x14ac:dyDescent="0.25">
      <c r="B29" s="890"/>
      <c r="C29" s="891"/>
      <c r="D29" s="892"/>
      <c r="E29" s="893"/>
      <c r="F29" s="893"/>
      <c r="G29" s="677"/>
      <c r="H29" s="886"/>
      <c r="J29" s="890"/>
      <c r="K29" s="891"/>
      <c r="L29" s="892"/>
      <c r="M29" s="893"/>
      <c r="N29" s="893"/>
      <c r="O29" s="677"/>
      <c r="U29" s="886"/>
      <c r="Y29" s="877"/>
      <c r="Z29" s="894"/>
      <c r="AA29" s="676"/>
      <c r="DV29" s="676"/>
      <c r="DW29" s="676"/>
    </row>
    <row r="30" spans="2:127" ht="13.5" thickBot="1" x14ac:dyDescent="0.25">
      <c r="B30" s="722"/>
      <c r="C30" s="1009" t="s">
        <v>121</v>
      </c>
      <c r="D30" s="1010"/>
      <c r="E30" s="1010"/>
      <c r="F30" s="1011"/>
      <c r="G30" s="696"/>
      <c r="H30" s="886"/>
      <c r="J30" s="722"/>
      <c r="K30" s="1009" t="s">
        <v>122</v>
      </c>
      <c r="L30" s="1010"/>
      <c r="M30" s="1010"/>
      <c r="N30" s="1011"/>
      <c r="O30" s="696"/>
      <c r="U30" s="886"/>
      <c r="Y30" s="676"/>
      <c r="Z30" s="895"/>
      <c r="AA30" s="676"/>
      <c r="DV30" s="676"/>
      <c r="DW30" s="676"/>
    </row>
    <row r="31" spans="2:127" x14ac:dyDescent="0.2">
      <c r="B31" s="722"/>
      <c r="C31" s="833"/>
      <c r="D31" s="836" t="s">
        <v>4</v>
      </c>
      <c r="E31" s="836" t="s">
        <v>5</v>
      </c>
      <c r="F31" s="836" t="s">
        <v>6</v>
      </c>
      <c r="G31" s="696"/>
      <c r="H31" s="886"/>
      <c r="J31" s="722"/>
      <c r="K31" s="833"/>
      <c r="L31" s="836" t="s">
        <v>4</v>
      </c>
      <c r="M31" s="836" t="s">
        <v>5</v>
      </c>
      <c r="N31" s="836" t="s">
        <v>6</v>
      </c>
      <c r="O31" s="696"/>
      <c r="U31" s="886"/>
      <c r="Y31" s="676"/>
      <c r="Z31" s="676"/>
      <c r="AA31" s="676"/>
      <c r="DV31" s="676"/>
      <c r="DW31" s="676"/>
    </row>
    <row r="32" spans="2:127" x14ac:dyDescent="0.2">
      <c r="B32" s="722"/>
      <c r="C32" s="839" t="str">
        <f>C7</f>
        <v>Management</v>
      </c>
      <c r="D32" s="840">
        <f>Z7</f>
        <v>80829.631999999998</v>
      </c>
      <c r="E32" s="841">
        <f>'[20]Rate Calculation'!D19</f>
        <v>0.32500000000000001</v>
      </c>
      <c r="F32" s="842">
        <f>D32*E32</f>
        <v>26269.630400000002</v>
      </c>
      <c r="G32" s="696"/>
      <c r="H32" s="886"/>
      <c r="J32" s="722"/>
      <c r="K32" s="839" t="str">
        <f>C7</f>
        <v>Management</v>
      </c>
      <c r="L32" s="840">
        <f>Z7</f>
        <v>80829.631999999998</v>
      </c>
      <c r="M32" s="841">
        <f>+E32</f>
        <v>0.32500000000000001</v>
      </c>
      <c r="N32" s="842">
        <f>L32*M32</f>
        <v>26269.630400000002</v>
      </c>
      <c r="O32" s="696"/>
      <c r="U32" s="886"/>
      <c r="Y32" s="676"/>
      <c r="Z32" s="676"/>
      <c r="AA32" s="676"/>
      <c r="DV32" s="676"/>
      <c r="DW32" s="676"/>
    </row>
    <row r="33" spans="2:127" x14ac:dyDescent="0.2">
      <c r="B33" s="722"/>
      <c r="C33" s="839" t="str">
        <f>C8</f>
        <v>Clinical Supervisor</v>
      </c>
      <c r="D33" s="843">
        <f>Z8</f>
        <v>101806.432</v>
      </c>
      <c r="E33" s="844">
        <f>'[20]Rate Calculation'!D20</f>
        <v>0.70000000000000007</v>
      </c>
      <c r="F33" s="845">
        <f>D33*E33</f>
        <v>71264.502400000012</v>
      </c>
      <c r="G33" s="696"/>
      <c r="H33" s="886"/>
      <c r="J33" s="722"/>
      <c r="K33" s="839" t="str">
        <f>C8</f>
        <v>Clinical Supervisor</v>
      </c>
      <c r="L33" s="843">
        <f>Z8</f>
        <v>101806.432</v>
      </c>
      <c r="M33" s="844">
        <f>+E33</f>
        <v>0.70000000000000007</v>
      </c>
      <c r="N33" s="845">
        <f>L33*M33</f>
        <v>71264.502400000012</v>
      </c>
      <c r="O33" s="696"/>
      <c r="U33" s="886"/>
      <c r="Y33" s="676"/>
      <c r="Z33" s="676"/>
      <c r="AA33" s="676"/>
      <c r="DV33" s="676"/>
      <c r="DW33" s="676"/>
    </row>
    <row r="34" spans="2:127" x14ac:dyDescent="0.2">
      <c r="B34" s="722"/>
      <c r="C34" s="839" t="str">
        <f>C9</f>
        <v>Direct Care III</v>
      </c>
      <c r="D34" s="843">
        <f>Z9</f>
        <v>56217.241600000001</v>
      </c>
      <c r="E34" s="844">
        <f>3.5+3.5</f>
        <v>7</v>
      </c>
      <c r="F34" s="845">
        <f>D34*E34</f>
        <v>393520.6912</v>
      </c>
      <c r="G34" s="696"/>
      <c r="H34" s="886"/>
      <c r="J34" s="722"/>
      <c r="K34" s="839" t="str">
        <f>C9</f>
        <v>Direct Care III</v>
      </c>
      <c r="L34" s="843">
        <f>Z9</f>
        <v>56217.241600000001</v>
      </c>
      <c r="M34" s="844">
        <f>3.5+3.5</f>
        <v>7</v>
      </c>
      <c r="N34" s="845">
        <f>L34*M34</f>
        <v>393520.6912</v>
      </c>
      <c r="O34" s="696"/>
      <c r="U34" s="886"/>
      <c r="Y34" s="676"/>
      <c r="Z34" s="676"/>
      <c r="AA34" s="676"/>
      <c r="DV34" s="676"/>
      <c r="DW34" s="676"/>
    </row>
    <row r="35" spans="2:127" x14ac:dyDescent="0.2">
      <c r="B35" s="722"/>
      <c r="C35" s="855" t="str">
        <f>C10</f>
        <v>Support</v>
      </c>
      <c r="D35" s="851">
        <f>Z10</f>
        <v>43247.567999999999</v>
      </c>
      <c r="E35" s="854">
        <f>'[20]Rate Calculation'!D22</f>
        <v>0.19</v>
      </c>
      <c r="F35" s="853">
        <f>D35*E35</f>
        <v>8217.0379200000007</v>
      </c>
      <c r="G35" s="696"/>
      <c r="H35" s="886"/>
      <c r="J35" s="722"/>
      <c r="K35" s="855" t="str">
        <f>C10</f>
        <v>Support</v>
      </c>
      <c r="L35" s="851">
        <f>Z10</f>
        <v>43247.567999999999</v>
      </c>
      <c r="M35" s="854">
        <f>+E35</f>
        <v>0.19</v>
      </c>
      <c r="N35" s="853">
        <f>L35*M35</f>
        <v>8217.0379200000007</v>
      </c>
      <c r="O35" s="696"/>
      <c r="U35" s="886"/>
      <c r="Y35" s="676"/>
      <c r="Z35" s="676"/>
      <c r="AA35" s="676"/>
      <c r="DV35" s="676"/>
      <c r="DW35" s="676"/>
    </row>
    <row r="36" spans="2:127" x14ac:dyDescent="0.2">
      <c r="B36" s="722"/>
      <c r="C36" s="832"/>
      <c r="D36" s="843"/>
      <c r="E36" s="844"/>
      <c r="F36" s="843"/>
      <c r="G36" s="696"/>
      <c r="H36" s="886"/>
      <c r="J36" s="722"/>
      <c r="K36" s="832"/>
      <c r="L36" s="843"/>
      <c r="M36" s="844"/>
      <c r="N36" s="843"/>
      <c r="O36" s="696"/>
      <c r="U36" s="886"/>
      <c r="Y36" s="676"/>
      <c r="Z36" s="676"/>
      <c r="AA36" s="676"/>
      <c r="DV36" s="676"/>
      <c r="DW36" s="676"/>
    </row>
    <row r="37" spans="2:127" x14ac:dyDescent="0.2">
      <c r="B37" s="722"/>
      <c r="C37" s="855" t="s">
        <v>16</v>
      </c>
      <c r="D37" s="855"/>
      <c r="E37" s="856">
        <f>SUM(E32:E35)</f>
        <v>8.2149999999999999</v>
      </c>
      <c r="F37" s="857">
        <f>SUM(F32:F35)</f>
        <v>499271.86192</v>
      </c>
      <c r="G37" s="696"/>
      <c r="H37" s="886"/>
      <c r="J37" s="722"/>
      <c r="K37" s="855" t="s">
        <v>16</v>
      </c>
      <c r="L37" s="855"/>
      <c r="M37" s="856">
        <f>SUM(M32:M35)</f>
        <v>8.2149999999999999</v>
      </c>
      <c r="N37" s="857">
        <f>SUM(N32:N35)</f>
        <v>499271.86192</v>
      </c>
      <c r="O37" s="696"/>
      <c r="U37" s="886"/>
      <c r="Y37" s="676"/>
      <c r="Z37" s="676"/>
      <c r="AA37" s="676"/>
      <c r="DV37" s="676"/>
      <c r="DW37" s="676"/>
    </row>
    <row r="38" spans="2:127" x14ac:dyDescent="0.2">
      <c r="B38" s="722"/>
      <c r="C38" s="833"/>
      <c r="D38" s="833"/>
      <c r="E38" s="861"/>
      <c r="F38" s="861"/>
      <c r="G38" s="696"/>
      <c r="H38" s="886"/>
      <c r="J38" s="722"/>
      <c r="K38" s="833"/>
      <c r="L38" s="833"/>
      <c r="M38" s="861"/>
      <c r="N38" s="861"/>
      <c r="O38" s="696"/>
      <c r="U38" s="886"/>
      <c r="Y38" s="676"/>
      <c r="Z38" s="676"/>
      <c r="AA38" s="676"/>
      <c r="DV38" s="676"/>
      <c r="DW38" s="676"/>
    </row>
    <row r="39" spans="2:127" x14ac:dyDescent="0.2">
      <c r="B39" s="722"/>
      <c r="C39" s="833" t="s">
        <v>17</v>
      </c>
      <c r="D39" s="833"/>
      <c r="E39" s="859">
        <f>$Z$18</f>
        <v>0.24970000000000001</v>
      </c>
      <c r="F39" s="860">
        <f>F37*E39</f>
        <v>124668.183921424</v>
      </c>
      <c r="G39" s="696"/>
      <c r="H39" s="886"/>
      <c r="J39" s="722"/>
      <c r="K39" s="833" t="s">
        <v>17</v>
      </c>
      <c r="L39" s="833"/>
      <c r="M39" s="859">
        <f>$Z$18</f>
        <v>0.24970000000000001</v>
      </c>
      <c r="N39" s="860">
        <f>N37*M39</f>
        <v>124668.183921424</v>
      </c>
      <c r="O39" s="696"/>
      <c r="U39" s="886"/>
      <c r="Y39" s="676"/>
      <c r="Z39" s="676"/>
      <c r="AA39" s="676"/>
      <c r="DV39" s="676"/>
      <c r="DW39" s="676"/>
    </row>
    <row r="40" spans="2:127" x14ac:dyDescent="0.2">
      <c r="B40" s="722"/>
      <c r="C40" s="833"/>
      <c r="D40" s="833"/>
      <c r="E40" s="859"/>
      <c r="F40" s="861"/>
      <c r="G40" s="696"/>
      <c r="H40" s="886"/>
      <c r="J40" s="722"/>
      <c r="K40" s="833"/>
      <c r="L40" s="833"/>
      <c r="M40" s="859"/>
      <c r="N40" s="861"/>
      <c r="O40" s="696"/>
      <c r="U40" s="886"/>
      <c r="Y40" s="676"/>
      <c r="Z40" s="676"/>
      <c r="AA40" s="676"/>
      <c r="DV40" s="676"/>
      <c r="DW40" s="676"/>
    </row>
    <row r="41" spans="2:127" x14ac:dyDescent="0.2">
      <c r="B41" s="722"/>
      <c r="C41" s="855" t="s">
        <v>18</v>
      </c>
      <c r="D41" s="770"/>
      <c r="E41" s="770"/>
      <c r="F41" s="862">
        <f>F37+F39+F40+F38</f>
        <v>623940.04584142403</v>
      </c>
      <c r="G41" s="696"/>
      <c r="H41" s="886"/>
      <c r="J41" s="722"/>
      <c r="K41" s="855" t="s">
        <v>18</v>
      </c>
      <c r="L41" s="770"/>
      <c r="M41" s="770"/>
      <c r="N41" s="862">
        <f>N37+N39+N40+N38</f>
        <v>623940.04584142403</v>
      </c>
      <c r="O41" s="696"/>
      <c r="U41" s="886"/>
      <c r="Y41" s="676"/>
      <c r="Z41" s="676"/>
      <c r="AA41" s="676"/>
      <c r="DV41" s="676"/>
      <c r="DW41" s="676"/>
    </row>
    <row r="42" spans="2:127" x14ac:dyDescent="0.2">
      <c r="B42" s="722"/>
      <c r="C42" s="833" t="str">
        <f>C17</f>
        <v>Other Program Expenses</v>
      </c>
      <c r="D42" s="833"/>
      <c r="E42" s="861">
        <f>E17</f>
        <v>5558.3424000000005</v>
      </c>
      <c r="F42" s="861">
        <f>E42*E37</f>
        <v>45661.782816000006</v>
      </c>
      <c r="G42" s="696"/>
      <c r="H42" s="886"/>
      <c r="J42" s="722"/>
      <c r="K42" s="833" t="str">
        <f>C42</f>
        <v>Other Program Expenses</v>
      </c>
      <c r="L42" s="833"/>
      <c r="M42" s="861">
        <f>E42</f>
        <v>5558.3424000000005</v>
      </c>
      <c r="N42" s="861">
        <f>M42*M37</f>
        <v>45661.782816000006</v>
      </c>
      <c r="O42" s="696"/>
      <c r="U42" s="886"/>
      <c r="Y42" s="676"/>
      <c r="Z42" s="676"/>
      <c r="AA42" s="676"/>
      <c r="DV42" s="676"/>
      <c r="DW42" s="676"/>
    </row>
    <row r="43" spans="2:127" x14ac:dyDescent="0.2">
      <c r="B43" s="722"/>
      <c r="C43" s="833" t="s">
        <v>19</v>
      </c>
      <c r="D43" s="833"/>
      <c r="E43" s="863">
        <f>E18</f>
        <v>3132.7344000000003</v>
      </c>
      <c r="F43" s="843">
        <f>E43*E37</f>
        <v>25735.413096</v>
      </c>
      <c r="G43" s="696"/>
      <c r="H43" s="886"/>
      <c r="J43" s="722"/>
      <c r="K43" s="833" t="s">
        <v>19</v>
      </c>
      <c r="L43" s="833"/>
      <c r="M43" s="863">
        <f>M18</f>
        <v>6265.4688000000006</v>
      </c>
      <c r="N43" s="843">
        <f>M43*M37</f>
        <v>51470.826192</v>
      </c>
      <c r="O43" s="696"/>
      <c r="U43" s="886"/>
      <c r="Y43" s="676"/>
      <c r="Z43" s="676"/>
      <c r="AA43" s="676"/>
      <c r="DV43" s="676"/>
      <c r="DW43" s="676"/>
    </row>
    <row r="44" spans="2:127" x14ac:dyDescent="0.2">
      <c r="B44" s="722"/>
      <c r="C44" s="833" t="s">
        <v>107</v>
      </c>
      <c r="D44" s="833"/>
      <c r="E44" s="863">
        <f>E19</f>
        <v>7859.5866000000005</v>
      </c>
      <c r="F44" s="843">
        <f>E44*E37</f>
        <v>64566.503919000002</v>
      </c>
      <c r="G44" s="696"/>
      <c r="H44" s="886"/>
      <c r="J44" s="722"/>
      <c r="K44" s="833" t="s">
        <v>107</v>
      </c>
      <c r="L44" s="833"/>
      <c r="M44" s="863">
        <f>M19</f>
        <v>7859.5866000000005</v>
      </c>
      <c r="N44" s="843">
        <f>M44*M37</f>
        <v>64566.503919000002</v>
      </c>
      <c r="O44" s="696"/>
      <c r="U44" s="886"/>
      <c r="Y44" s="676"/>
      <c r="Z44" s="676"/>
      <c r="AA44" s="676"/>
      <c r="DV44" s="676"/>
      <c r="DW44" s="676"/>
    </row>
    <row r="45" spans="2:127" x14ac:dyDescent="0.2">
      <c r="B45" s="722"/>
      <c r="C45" s="855" t="s">
        <v>20</v>
      </c>
      <c r="D45" s="770"/>
      <c r="E45" s="770"/>
      <c r="F45" s="866">
        <f>SUM(F41:F44)</f>
        <v>759903.74567242409</v>
      </c>
      <c r="G45" s="696"/>
      <c r="H45" s="886"/>
      <c r="J45" s="722"/>
      <c r="K45" s="855" t="s">
        <v>20</v>
      </c>
      <c r="L45" s="770"/>
      <c r="M45" s="770"/>
      <c r="N45" s="866">
        <f>SUM(N41:N44)</f>
        <v>785639.15876842407</v>
      </c>
      <c r="O45" s="696"/>
      <c r="U45" s="886"/>
      <c r="Y45" s="676"/>
      <c r="Z45" s="676"/>
      <c r="AA45" s="676"/>
      <c r="DV45" s="676"/>
      <c r="DW45" s="676"/>
    </row>
    <row r="46" spans="2:127" ht="13.5" thickBot="1" x14ac:dyDescent="0.25">
      <c r="B46" s="722"/>
      <c r="C46" s="867" t="s">
        <v>21</v>
      </c>
      <c r="D46" s="867"/>
      <c r="E46" s="868">
        <f>$Z$17</f>
        <v>0.12</v>
      </c>
      <c r="F46" s="869">
        <f>E46*F45</f>
        <v>91188.449480690892</v>
      </c>
      <c r="G46" s="696"/>
      <c r="H46" s="886"/>
      <c r="J46" s="722"/>
      <c r="K46" s="867" t="s">
        <v>21</v>
      </c>
      <c r="L46" s="867"/>
      <c r="M46" s="868">
        <f>$Z$17</f>
        <v>0.12</v>
      </c>
      <c r="N46" s="869">
        <f>M46*N45</f>
        <v>94276.699052210883</v>
      </c>
      <c r="O46" s="696"/>
      <c r="U46" s="886"/>
      <c r="Y46" s="676"/>
      <c r="Z46" s="676"/>
      <c r="AA46" s="676"/>
      <c r="DV46" s="676"/>
      <c r="DW46" s="676"/>
    </row>
    <row r="47" spans="2:127" ht="13.5" thickTop="1" x14ac:dyDescent="0.2">
      <c r="B47" s="722"/>
      <c r="C47" s="833" t="s">
        <v>22</v>
      </c>
      <c r="D47" s="833"/>
      <c r="E47" s="833"/>
      <c r="F47" s="861">
        <f>SUM(F45:F46)</f>
        <v>851092.19515311497</v>
      </c>
      <c r="G47" s="696"/>
      <c r="H47" s="886"/>
      <c r="J47" s="722"/>
      <c r="K47" s="833" t="s">
        <v>22</v>
      </c>
      <c r="L47" s="833"/>
      <c r="M47" s="833"/>
      <c r="N47" s="861">
        <f>SUM(N45:N46)</f>
        <v>879915.85782063496</v>
      </c>
      <c r="O47" s="696"/>
      <c r="U47" s="886"/>
      <c r="Y47" s="676"/>
      <c r="Z47" s="676"/>
      <c r="AA47" s="676"/>
      <c r="DV47" s="676"/>
      <c r="DW47" s="676"/>
    </row>
    <row r="48" spans="2:127" ht="13.5" thickBot="1" x14ac:dyDescent="0.25">
      <c r="B48" s="722"/>
      <c r="C48" s="832" t="s">
        <v>119</v>
      </c>
      <c r="D48" s="833"/>
      <c r="E48" s="859">
        <f>Z19</f>
        <v>3.2549514448865162E-2</v>
      </c>
      <c r="F48" s="861">
        <f>(F47-F37)*E48</f>
        <v>11451.581019975833</v>
      </c>
      <c r="G48" s="696"/>
      <c r="H48" s="886"/>
      <c r="J48" s="722"/>
      <c r="K48" s="832" t="s">
        <v>118</v>
      </c>
      <c r="L48" s="833"/>
      <c r="M48" s="859">
        <f>Z19</f>
        <v>3.2549514448865162E-2</v>
      </c>
      <c r="N48" s="861">
        <f>(N47-N37)*M48</f>
        <v>12389.77724444149</v>
      </c>
      <c r="O48" s="696"/>
      <c r="U48" s="886"/>
      <c r="Y48" s="676"/>
      <c r="Z48" s="676"/>
      <c r="AA48" s="676"/>
      <c r="DV48" s="676"/>
      <c r="DW48" s="676"/>
    </row>
    <row r="49" spans="2:127" ht="13.5" thickBot="1" x14ac:dyDescent="0.25">
      <c r="B49" s="722"/>
      <c r="C49" s="872" t="s">
        <v>120</v>
      </c>
      <c r="D49" s="873"/>
      <c r="E49" s="874"/>
      <c r="F49" s="875">
        <f>F47+F48</f>
        <v>862543.7761730908</v>
      </c>
      <c r="G49" s="696"/>
      <c r="H49" s="886"/>
      <c r="J49" s="722"/>
      <c r="K49" s="872" t="s">
        <v>120</v>
      </c>
      <c r="L49" s="873"/>
      <c r="M49" s="874"/>
      <c r="N49" s="875">
        <f>N48+N47</f>
        <v>892305.63506507641</v>
      </c>
      <c r="O49" s="696"/>
      <c r="U49" s="886"/>
      <c r="Y49" s="676"/>
      <c r="Z49" s="676"/>
      <c r="AA49" s="676"/>
      <c r="DV49" s="676"/>
      <c r="DW49" s="676"/>
    </row>
    <row r="50" spans="2:127" ht="15" customHeight="1" thickBot="1" x14ac:dyDescent="0.25">
      <c r="B50" s="722"/>
      <c r="C50" s="832" t="s">
        <v>42</v>
      </c>
      <c r="D50" s="833"/>
      <c r="E50" s="833"/>
      <c r="F50" s="878">
        <f>F49/12</f>
        <v>71878.648014424238</v>
      </c>
      <c r="G50" s="879"/>
      <c r="H50" s="886"/>
      <c r="J50" s="722"/>
      <c r="K50" s="832" t="s">
        <v>42</v>
      </c>
      <c r="L50" s="833"/>
      <c r="M50" s="833"/>
      <c r="N50" s="878">
        <f>N49/12</f>
        <v>74358.802922089701</v>
      </c>
      <c r="O50" s="879"/>
      <c r="U50" s="886"/>
      <c r="Y50" s="676"/>
      <c r="Z50" s="676"/>
      <c r="AA50" s="676"/>
      <c r="DV50" s="676"/>
      <c r="DW50" s="676"/>
    </row>
    <row r="51" spans="2:127" ht="13.5" thickBot="1" x14ac:dyDescent="0.25">
      <c r="B51" s="881"/>
      <c r="C51" s="882"/>
      <c r="D51" s="882"/>
      <c r="E51" s="882"/>
      <c r="F51" s="892"/>
      <c r="G51" s="883"/>
      <c r="H51" s="886"/>
      <c r="J51" s="881"/>
      <c r="K51" s="882"/>
      <c r="L51" s="882"/>
      <c r="M51" s="882"/>
      <c r="N51" s="892"/>
      <c r="O51" s="883"/>
      <c r="U51" s="886"/>
      <c r="Y51" s="676"/>
      <c r="Z51" s="676"/>
      <c r="AA51" s="676"/>
      <c r="DV51" s="676"/>
      <c r="DW51" s="676"/>
    </row>
    <row r="52" spans="2:127" ht="15.75" customHeight="1" thickBot="1" x14ac:dyDescent="0.25">
      <c r="B52" s="833"/>
      <c r="C52" s="833"/>
      <c r="D52" s="833"/>
      <c r="E52" s="885" t="s">
        <v>592</v>
      </c>
      <c r="F52" s="896">
        <v>65419</v>
      </c>
      <c r="G52" s="897"/>
      <c r="H52" s="886">
        <f t="shared" ref="H52:H102" si="2">(F50-F52)/F52</f>
        <v>9.874268965322365E-2</v>
      </c>
      <c r="I52" s="898"/>
      <c r="J52" s="899"/>
      <c r="K52" s="899"/>
      <c r="L52" s="899"/>
      <c r="M52" s="885" t="s">
        <v>592</v>
      </c>
      <c r="N52" s="899">
        <v>67821</v>
      </c>
      <c r="O52" s="882"/>
      <c r="U52" s="886">
        <f t="shared" ref="U52:U102" si="3">(N50-N52)/N52</f>
        <v>9.6397913951279113E-2</v>
      </c>
      <c r="Y52" s="676"/>
      <c r="Z52" s="676"/>
      <c r="AA52" s="676"/>
      <c r="DV52" s="676"/>
      <c r="DW52" s="676"/>
    </row>
    <row r="53" spans="2:127" s="676" customFormat="1" ht="17.45" customHeight="1" thickBot="1" x14ac:dyDescent="0.25">
      <c r="F53" s="864"/>
      <c r="G53" s="889"/>
      <c r="H53" s="886"/>
      <c r="I53" s="831"/>
      <c r="N53" s="864"/>
      <c r="O53" s="889"/>
      <c r="U53" s="886"/>
    </row>
    <row r="54" spans="2:127" ht="13.5" thickBot="1" x14ac:dyDescent="0.25">
      <c r="B54" s="890"/>
      <c r="C54" s="900"/>
      <c r="D54" s="892"/>
      <c r="E54" s="892"/>
      <c r="F54" s="893"/>
      <c r="G54" s="901"/>
      <c r="H54" s="886"/>
      <c r="J54" s="890"/>
      <c r="K54" s="900"/>
      <c r="L54" s="892"/>
      <c r="M54" s="892"/>
      <c r="N54" s="893"/>
      <c r="O54" s="901"/>
      <c r="U54" s="886"/>
      <c r="Y54" s="676"/>
      <c r="Z54" s="676"/>
      <c r="AA54" s="676"/>
      <c r="DV54" s="676"/>
      <c r="DW54" s="676"/>
    </row>
    <row r="55" spans="2:127" ht="13.5" thickBot="1" x14ac:dyDescent="0.25">
      <c r="B55" s="722"/>
      <c r="C55" s="1009" t="s">
        <v>123</v>
      </c>
      <c r="D55" s="1010"/>
      <c r="E55" s="1010"/>
      <c r="F55" s="1011"/>
      <c r="G55" s="696"/>
      <c r="H55" s="886"/>
      <c r="J55" s="722"/>
      <c r="K55" s="1009" t="s">
        <v>124</v>
      </c>
      <c r="L55" s="1010"/>
      <c r="M55" s="1010"/>
      <c r="N55" s="1011"/>
      <c r="O55" s="696"/>
      <c r="U55" s="886"/>
      <c r="Y55" s="676"/>
      <c r="Z55" s="676"/>
      <c r="AA55" s="676"/>
      <c r="DV55" s="676"/>
      <c r="DW55" s="676"/>
    </row>
    <row r="56" spans="2:127" x14ac:dyDescent="0.2">
      <c r="B56" s="722"/>
      <c r="C56" s="833"/>
      <c r="D56" s="836" t="s">
        <v>4</v>
      </c>
      <c r="E56" s="836" t="s">
        <v>5</v>
      </c>
      <c r="F56" s="836" t="s">
        <v>6</v>
      </c>
      <c r="G56" s="696"/>
      <c r="H56" s="886"/>
      <c r="J56" s="722"/>
      <c r="K56" s="833"/>
      <c r="L56" s="836" t="s">
        <v>4</v>
      </c>
      <c r="M56" s="836" t="s">
        <v>5</v>
      </c>
      <c r="N56" s="836" t="s">
        <v>6</v>
      </c>
      <c r="O56" s="696"/>
      <c r="U56" s="886"/>
      <c r="Y56" s="676"/>
      <c r="Z56" s="676"/>
      <c r="AA56" s="676"/>
      <c r="DV56" s="676"/>
      <c r="DW56" s="676"/>
    </row>
    <row r="57" spans="2:127" x14ac:dyDescent="0.2">
      <c r="B57" s="722"/>
      <c r="C57" s="839" t="str">
        <f>C7</f>
        <v>Management</v>
      </c>
      <c r="D57" s="840">
        <f>Z7</f>
        <v>80829.631999999998</v>
      </c>
      <c r="E57" s="841">
        <f>'[20]Rate Calculation'!D24</f>
        <v>0.30000000000000004</v>
      </c>
      <c r="F57" s="842">
        <f>D57*E57</f>
        <v>24248.889600000002</v>
      </c>
      <c r="G57" s="696"/>
      <c r="H57" s="886"/>
      <c r="J57" s="722"/>
      <c r="K57" s="839" t="str">
        <f>C7</f>
        <v>Management</v>
      </c>
      <c r="L57" s="840">
        <f>Z7</f>
        <v>80829.631999999998</v>
      </c>
      <c r="M57" s="841">
        <f>+E57</f>
        <v>0.30000000000000004</v>
      </c>
      <c r="N57" s="842">
        <f>L57*M57</f>
        <v>24248.889600000002</v>
      </c>
      <c r="O57" s="696"/>
      <c r="U57" s="886"/>
      <c r="Y57" s="676"/>
      <c r="Z57" s="676"/>
      <c r="AA57" s="676"/>
      <c r="DV57" s="676"/>
      <c r="DW57" s="676"/>
    </row>
    <row r="58" spans="2:127" x14ac:dyDescent="0.2">
      <c r="B58" s="722"/>
      <c r="C58" s="839" t="str">
        <f>C8</f>
        <v>Clinical Supervisor</v>
      </c>
      <c r="D58" s="843">
        <f>Z8</f>
        <v>101806.432</v>
      </c>
      <c r="E58" s="844">
        <f>'[20]Rate Calculation'!D25</f>
        <v>0.60000000000000009</v>
      </c>
      <c r="F58" s="845">
        <f>D58*E58</f>
        <v>61083.859200000006</v>
      </c>
      <c r="G58" s="696"/>
      <c r="H58" s="886"/>
      <c r="J58" s="722"/>
      <c r="K58" s="839" t="str">
        <f>C8</f>
        <v>Clinical Supervisor</v>
      </c>
      <c r="L58" s="843">
        <f>D58</f>
        <v>101806.432</v>
      </c>
      <c r="M58" s="844">
        <f>+E58</f>
        <v>0.60000000000000009</v>
      </c>
      <c r="N58" s="845">
        <f>L58*M58</f>
        <v>61083.859200000006</v>
      </c>
      <c r="O58" s="696"/>
      <c r="U58" s="886"/>
      <c r="Y58" s="676"/>
      <c r="Z58" s="676"/>
      <c r="AA58" s="676"/>
      <c r="DV58" s="676"/>
      <c r="DW58" s="676"/>
    </row>
    <row r="59" spans="2:127" x14ac:dyDescent="0.2">
      <c r="B59" s="722"/>
      <c r="C59" s="839" t="str">
        <f>C9</f>
        <v>Direct Care III</v>
      </c>
      <c r="D59" s="843">
        <f>Z9</f>
        <v>56217.241600000001</v>
      </c>
      <c r="E59" s="844">
        <f>3+3</f>
        <v>6</v>
      </c>
      <c r="F59" s="845">
        <f>D59*E59</f>
        <v>337303.44959999999</v>
      </c>
      <c r="G59" s="696"/>
      <c r="H59" s="886"/>
      <c r="J59" s="722"/>
      <c r="K59" s="839" t="str">
        <f>C9</f>
        <v>Direct Care III</v>
      </c>
      <c r="L59" s="843">
        <f>D59</f>
        <v>56217.241600000001</v>
      </c>
      <c r="M59" s="844">
        <f>3+3</f>
        <v>6</v>
      </c>
      <c r="N59" s="845">
        <f>L59*M59</f>
        <v>337303.44959999999</v>
      </c>
      <c r="O59" s="696"/>
      <c r="U59" s="886"/>
      <c r="Y59" s="676"/>
      <c r="Z59" s="676"/>
      <c r="AA59" s="676"/>
      <c r="DV59" s="676"/>
      <c r="DW59" s="676"/>
    </row>
    <row r="60" spans="2:127" x14ac:dyDescent="0.2">
      <c r="B60" s="722"/>
      <c r="C60" s="855" t="str">
        <f>C10</f>
        <v>Support</v>
      </c>
      <c r="D60" s="851">
        <f>Z10</f>
        <v>43247.567999999999</v>
      </c>
      <c r="E60" s="854">
        <f>'[20]Rate Calculation'!D27</f>
        <v>0.16999999999999998</v>
      </c>
      <c r="F60" s="853">
        <f>D60*E60</f>
        <v>7352.0865599999988</v>
      </c>
      <c r="G60" s="696"/>
      <c r="H60" s="886"/>
      <c r="J60" s="722"/>
      <c r="K60" s="855" t="str">
        <f>C10</f>
        <v>Support</v>
      </c>
      <c r="L60" s="851">
        <f>D60</f>
        <v>43247.567999999999</v>
      </c>
      <c r="M60" s="854">
        <f>+E60</f>
        <v>0.16999999999999998</v>
      </c>
      <c r="N60" s="845">
        <f t="shared" ref="N60" si="4">L60*M60</f>
        <v>7352.0865599999988</v>
      </c>
      <c r="O60" s="696"/>
      <c r="U60" s="886"/>
      <c r="Y60" s="676"/>
      <c r="Z60" s="676"/>
      <c r="AA60" s="676"/>
      <c r="DV60" s="676"/>
      <c r="DW60" s="676"/>
    </row>
    <row r="61" spans="2:127" x14ac:dyDescent="0.2">
      <c r="B61" s="722"/>
      <c r="C61" s="832"/>
      <c r="D61" s="843"/>
      <c r="E61" s="844"/>
      <c r="F61" s="843"/>
      <c r="G61" s="696"/>
      <c r="H61" s="886"/>
      <c r="J61" s="722"/>
      <c r="K61" s="832"/>
      <c r="L61" s="843"/>
      <c r="M61" s="844"/>
      <c r="N61" s="843"/>
      <c r="O61" s="696"/>
      <c r="U61" s="886"/>
      <c r="Y61" s="676"/>
      <c r="Z61" s="676"/>
      <c r="AA61" s="676"/>
      <c r="DV61" s="676"/>
      <c r="DW61" s="676"/>
    </row>
    <row r="62" spans="2:127" x14ac:dyDescent="0.2">
      <c r="B62" s="722"/>
      <c r="C62" s="855" t="s">
        <v>16</v>
      </c>
      <c r="D62" s="855"/>
      <c r="E62" s="856">
        <f>SUM(E57:E60)</f>
        <v>7.07</v>
      </c>
      <c r="F62" s="857">
        <f>SUM(F57:F60)</f>
        <v>429988.28496000002</v>
      </c>
      <c r="G62" s="696"/>
      <c r="H62" s="886"/>
      <c r="J62" s="722"/>
      <c r="K62" s="855" t="s">
        <v>16</v>
      </c>
      <c r="L62" s="855"/>
      <c r="M62" s="856">
        <f>SUM(M57:M60)</f>
        <v>7.07</v>
      </c>
      <c r="N62" s="857">
        <f>SUM(N57:N60)</f>
        <v>429988.28496000002</v>
      </c>
      <c r="O62" s="696"/>
      <c r="U62" s="886"/>
      <c r="Y62" s="676"/>
      <c r="Z62" s="676"/>
      <c r="AA62" s="676"/>
      <c r="DV62" s="676"/>
      <c r="DW62" s="676"/>
    </row>
    <row r="63" spans="2:127" x14ac:dyDescent="0.2">
      <c r="B63" s="722"/>
      <c r="C63" s="833"/>
      <c r="D63" s="833"/>
      <c r="E63" s="861"/>
      <c r="F63" s="902"/>
      <c r="G63" s="696"/>
      <c r="H63" s="886"/>
      <c r="J63" s="722"/>
      <c r="K63" s="833"/>
      <c r="L63" s="833"/>
      <c r="M63" s="861"/>
      <c r="N63" s="902"/>
      <c r="O63" s="696"/>
      <c r="U63" s="886"/>
      <c r="Y63" s="676"/>
      <c r="Z63" s="676"/>
      <c r="AA63" s="676"/>
      <c r="DV63" s="676"/>
      <c r="DW63" s="676"/>
    </row>
    <row r="64" spans="2:127" x14ac:dyDescent="0.2">
      <c r="B64" s="722"/>
      <c r="C64" s="833" t="s">
        <v>17</v>
      </c>
      <c r="D64" s="833"/>
      <c r="E64" s="859">
        <f>$Z$18</f>
        <v>0.24970000000000001</v>
      </c>
      <c r="F64" s="860">
        <f>F62*E64</f>
        <v>107368.07475451201</v>
      </c>
      <c r="G64" s="696"/>
      <c r="H64" s="886"/>
      <c r="J64" s="722"/>
      <c r="K64" s="833" t="s">
        <v>17</v>
      </c>
      <c r="L64" s="833"/>
      <c r="M64" s="859">
        <f>$Z$18</f>
        <v>0.24970000000000001</v>
      </c>
      <c r="N64" s="860">
        <f>N62*M64</f>
        <v>107368.07475451201</v>
      </c>
      <c r="O64" s="696"/>
      <c r="U64" s="886"/>
      <c r="Y64" s="676"/>
      <c r="Z64" s="676"/>
      <c r="AA64" s="676"/>
      <c r="DV64" s="676"/>
      <c r="DW64" s="676"/>
    </row>
    <row r="65" spans="2:127" x14ac:dyDescent="0.2">
      <c r="B65" s="722"/>
      <c r="C65" s="833">
        <f>C40</f>
        <v>0</v>
      </c>
      <c r="D65" s="833"/>
      <c r="E65" s="859">
        <f>E40</f>
        <v>0</v>
      </c>
      <c r="F65" s="861">
        <f>F62*E65</f>
        <v>0</v>
      </c>
      <c r="G65" s="696"/>
      <c r="H65" s="886"/>
      <c r="J65" s="722"/>
      <c r="K65" s="833">
        <f>C65</f>
        <v>0</v>
      </c>
      <c r="L65" s="833"/>
      <c r="M65" s="859">
        <f>E65</f>
        <v>0</v>
      </c>
      <c r="N65" s="861">
        <f>N62*M65</f>
        <v>0</v>
      </c>
      <c r="O65" s="696"/>
      <c r="U65" s="886"/>
      <c r="Y65" s="676"/>
      <c r="Z65" s="676"/>
      <c r="AA65" s="676"/>
      <c r="DV65" s="676"/>
      <c r="DW65" s="676"/>
    </row>
    <row r="66" spans="2:127" x14ac:dyDescent="0.2">
      <c r="B66" s="722"/>
      <c r="C66" s="855" t="s">
        <v>18</v>
      </c>
      <c r="D66" s="770"/>
      <c r="E66" s="770"/>
      <c r="F66" s="862">
        <f>F62+F64+F65+F63</f>
        <v>537356.35971451201</v>
      </c>
      <c r="G66" s="696"/>
      <c r="H66" s="886"/>
      <c r="J66" s="722"/>
      <c r="K66" s="855" t="s">
        <v>18</v>
      </c>
      <c r="L66" s="770"/>
      <c r="M66" s="770"/>
      <c r="N66" s="862">
        <f>N62+N64+N65+N63</f>
        <v>537356.35971451201</v>
      </c>
      <c r="O66" s="696"/>
      <c r="U66" s="886"/>
      <c r="Y66" s="676"/>
      <c r="Z66" s="676"/>
      <c r="AA66" s="676"/>
      <c r="DV66" s="676"/>
      <c r="DW66" s="676"/>
    </row>
    <row r="67" spans="2:127" x14ac:dyDescent="0.2">
      <c r="B67" s="722"/>
      <c r="C67" s="832" t="str">
        <f>C42</f>
        <v>Other Program Expenses</v>
      </c>
      <c r="D67" s="833"/>
      <c r="E67" s="861">
        <f>E42</f>
        <v>5558.3424000000005</v>
      </c>
      <c r="F67" s="860">
        <f>E67*E62</f>
        <v>39297.480768000001</v>
      </c>
      <c r="G67" s="696"/>
      <c r="H67" s="886"/>
      <c r="J67" s="722"/>
      <c r="K67" s="832" t="str">
        <f>C67</f>
        <v>Other Program Expenses</v>
      </c>
      <c r="L67" s="833"/>
      <c r="M67" s="861">
        <f>E67</f>
        <v>5558.3424000000005</v>
      </c>
      <c r="N67" s="860">
        <f>M67*M62</f>
        <v>39297.480768000001</v>
      </c>
      <c r="O67" s="696"/>
      <c r="U67" s="886"/>
      <c r="Y67" s="676"/>
      <c r="Z67" s="676"/>
      <c r="AA67" s="676"/>
      <c r="DV67" s="676"/>
      <c r="DW67" s="676"/>
    </row>
    <row r="68" spans="2:127" x14ac:dyDescent="0.2">
      <c r="B68" s="722"/>
      <c r="C68" s="833" t="s">
        <v>19</v>
      </c>
      <c r="D68" s="833"/>
      <c r="E68" s="863">
        <f>E43</f>
        <v>3132.7344000000003</v>
      </c>
      <c r="F68" s="843">
        <f>E68*E62</f>
        <v>22148.432208000002</v>
      </c>
      <c r="G68" s="696"/>
      <c r="H68" s="886"/>
      <c r="J68" s="722"/>
      <c r="K68" s="833" t="s">
        <v>19</v>
      </c>
      <c r="L68" s="833"/>
      <c r="M68" s="863">
        <f>M43</f>
        <v>6265.4688000000006</v>
      </c>
      <c r="N68" s="843">
        <f>M68*M62</f>
        <v>44296.864416000004</v>
      </c>
      <c r="O68" s="696"/>
      <c r="U68" s="886"/>
      <c r="Y68" s="676"/>
      <c r="Z68" s="676"/>
      <c r="AA68" s="676"/>
      <c r="DV68" s="676"/>
      <c r="DW68" s="676"/>
    </row>
    <row r="69" spans="2:127" x14ac:dyDescent="0.2">
      <c r="B69" s="722"/>
      <c r="C69" s="833" t="s">
        <v>107</v>
      </c>
      <c r="D69" s="833"/>
      <c r="E69" s="863">
        <f>E44</f>
        <v>7859.5866000000005</v>
      </c>
      <c r="F69" s="843">
        <f>E69*E62</f>
        <v>55567.277262000003</v>
      </c>
      <c r="G69" s="696"/>
      <c r="H69" s="886"/>
      <c r="J69" s="722"/>
      <c r="K69" s="833" t="s">
        <v>107</v>
      </c>
      <c r="L69" s="833"/>
      <c r="M69" s="863">
        <f>M44</f>
        <v>7859.5866000000005</v>
      </c>
      <c r="N69" s="843">
        <f>M69*M62</f>
        <v>55567.277262000003</v>
      </c>
      <c r="O69" s="696"/>
      <c r="U69" s="886"/>
      <c r="Y69" s="676"/>
      <c r="Z69" s="676"/>
      <c r="AA69" s="676"/>
      <c r="DV69" s="676"/>
      <c r="DW69" s="676"/>
    </row>
    <row r="70" spans="2:127" x14ac:dyDescent="0.2">
      <c r="B70" s="722"/>
      <c r="C70" s="855" t="s">
        <v>20</v>
      </c>
      <c r="D70" s="770"/>
      <c r="E70" s="770"/>
      <c r="F70" s="866">
        <f>SUM(F66:F69)</f>
        <v>654369.54995251202</v>
      </c>
      <c r="G70" s="696"/>
      <c r="H70" s="886"/>
      <c r="J70" s="722"/>
      <c r="K70" s="855" t="s">
        <v>20</v>
      </c>
      <c r="L70" s="770"/>
      <c r="M70" s="770"/>
      <c r="N70" s="866">
        <f>SUM(N66:N69)</f>
        <v>676517.98216051201</v>
      </c>
      <c r="O70" s="696"/>
      <c r="U70" s="886"/>
      <c r="Y70" s="676"/>
      <c r="Z70" s="676"/>
      <c r="AA70" s="676"/>
      <c r="DV70" s="676"/>
      <c r="DW70" s="676"/>
    </row>
    <row r="71" spans="2:127" ht="13.5" thickBot="1" x14ac:dyDescent="0.25">
      <c r="B71" s="722"/>
      <c r="C71" s="867" t="s">
        <v>21</v>
      </c>
      <c r="D71" s="867"/>
      <c r="E71" s="868">
        <f>$Z$17</f>
        <v>0.12</v>
      </c>
      <c r="F71" s="869">
        <f>E71*F70</f>
        <v>78524.345994301446</v>
      </c>
      <c r="G71" s="696"/>
      <c r="H71" s="886"/>
      <c r="J71" s="722"/>
      <c r="K71" s="867" t="s">
        <v>21</v>
      </c>
      <c r="L71" s="867"/>
      <c r="M71" s="868">
        <f>$Z$17</f>
        <v>0.12</v>
      </c>
      <c r="N71" s="869">
        <f>M71*N70</f>
        <v>81182.157859261439</v>
      </c>
      <c r="O71" s="696"/>
      <c r="U71" s="886"/>
      <c r="Y71" s="676"/>
      <c r="Z71" s="676"/>
      <c r="AA71" s="676"/>
      <c r="DV71" s="676"/>
      <c r="DW71" s="676"/>
    </row>
    <row r="72" spans="2:127" ht="13.5" thickTop="1" x14ac:dyDescent="0.2">
      <c r="B72" s="722"/>
      <c r="C72" s="833" t="s">
        <v>22</v>
      </c>
      <c r="D72" s="833"/>
      <c r="E72" s="833"/>
      <c r="F72" s="861">
        <f>SUM(F70:F71)</f>
        <v>732893.89594681351</v>
      </c>
      <c r="G72" s="696"/>
      <c r="H72" s="886"/>
      <c r="J72" s="722"/>
      <c r="K72" s="833" t="s">
        <v>22</v>
      </c>
      <c r="L72" s="833"/>
      <c r="M72" s="833"/>
      <c r="N72" s="861">
        <f>SUM(N70:N71)</f>
        <v>757700.14001977351</v>
      </c>
      <c r="O72" s="696"/>
      <c r="U72" s="886"/>
      <c r="Y72" s="676"/>
      <c r="Z72" s="676"/>
      <c r="AA72" s="676"/>
      <c r="DV72" s="676"/>
      <c r="DW72" s="676"/>
    </row>
    <row r="73" spans="2:127" ht="13.5" thickBot="1" x14ac:dyDescent="0.25">
      <c r="B73" s="722"/>
      <c r="C73" s="832" t="s">
        <v>119</v>
      </c>
      <c r="D73" s="833"/>
      <c r="E73" s="859">
        <f>Z19</f>
        <v>3.2549514448865162E-2</v>
      </c>
      <c r="F73" s="861">
        <f>(F72-F62)*E73</f>
        <v>9859.4305614576151</v>
      </c>
      <c r="G73" s="696"/>
      <c r="H73" s="886"/>
      <c r="J73" s="722"/>
      <c r="K73" s="832" t="s">
        <v>118</v>
      </c>
      <c r="L73" s="833"/>
      <c r="M73" s="859">
        <f>Z19</f>
        <v>3.2549514448865162E-2</v>
      </c>
      <c r="N73" s="860">
        <f>(N72-N62)*M73</f>
        <v>10666.861761332502</v>
      </c>
      <c r="O73" s="696"/>
      <c r="U73" s="886"/>
      <c r="Y73" s="676"/>
      <c r="Z73" s="676"/>
      <c r="AA73" s="676"/>
      <c r="DV73" s="676"/>
      <c r="DW73" s="676"/>
    </row>
    <row r="74" spans="2:127" ht="15" customHeight="1" thickBot="1" x14ac:dyDescent="0.25">
      <c r="B74" s="722"/>
      <c r="C74" s="872" t="s">
        <v>120</v>
      </c>
      <c r="D74" s="873"/>
      <c r="E74" s="874"/>
      <c r="F74" s="875">
        <f>F73+F72</f>
        <v>742753.32650827116</v>
      </c>
      <c r="G74" s="696"/>
      <c r="H74" s="886"/>
      <c r="J74" s="722"/>
      <c r="K74" s="872" t="s">
        <v>120</v>
      </c>
      <c r="L74" s="873"/>
      <c r="M74" s="874"/>
      <c r="N74" s="875">
        <f>N73+N72</f>
        <v>768367.001781106</v>
      </c>
      <c r="O74" s="696"/>
      <c r="P74" s="876"/>
      <c r="U74" s="886"/>
      <c r="Y74" s="676"/>
      <c r="Z74" s="676"/>
      <c r="AA74" s="676"/>
      <c r="DV74" s="676"/>
      <c r="DW74" s="676"/>
    </row>
    <row r="75" spans="2:127" ht="13.5" thickBot="1" x14ac:dyDescent="0.25">
      <c r="B75" s="722"/>
      <c r="C75" s="832" t="s">
        <v>42</v>
      </c>
      <c r="D75" s="833"/>
      <c r="E75" s="833"/>
      <c r="F75" s="878">
        <f>F74/12</f>
        <v>61896.110542355927</v>
      </c>
      <c r="G75" s="879"/>
      <c r="H75" s="886"/>
      <c r="J75" s="722"/>
      <c r="K75" s="832" t="s">
        <v>42</v>
      </c>
      <c r="L75" s="833"/>
      <c r="M75" s="833"/>
      <c r="N75" s="878">
        <f>N74/12</f>
        <v>64030.583481758833</v>
      </c>
      <c r="O75" s="879"/>
      <c r="U75" s="886"/>
      <c r="Y75" s="676"/>
      <c r="Z75" s="676"/>
      <c r="AA75" s="676"/>
      <c r="DV75" s="676"/>
      <c r="DW75" s="676"/>
    </row>
    <row r="76" spans="2:127" ht="13.5" thickBot="1" x14ac:dyDescent="0.25">
      <c r="B76" s="881"/>
      <c r="C76" s="882"/>
      <c r="D76" s="882"/>
      <c r="E76" s="882"/>
      <c r="F76" s="882"/>
      <c r="G76" s="883"/>
      <c r="H76" s="886"/>
      <c r="J76" s="881"/>
      <c r="K76" s="882"/>
      <c r="L76" s="882"/>
      <c r="M76" s="882"/>
      <c r="N76" s="882"/>
      <c r="O76" s="883"/>
      <c r="U76" s="886"/>
      <c r="Y76" s="676"/>
      <c r="Z76" s="676"/>
      <c r="AA76" s="676"/>
      <c r="DV76" s="676"/>
      <c r="DW76" s="676"/>
    </row>
    <row r="77" spans="2:127" ht="14.25" customHeight="1" x14ac:dyDescent="0.2">
      <c r="B77" s="833"/>
      <c r="C77" s="833"/>
      <c r="D77" s="833"/>
      <c r="E77" s="833" t="s">
        <v>592</v>
      </c>
      <c r="F77" s="899">
        <f>56335</f>
        <v>56335</v>
      </c>
      <c r="G77" s="899"/>
      <c r="H77" s="886">
        <f t="shared" si="2"/>
        <v>9.8715018059038387E-2</v>
      </c>
      <c r="I77" s="903"/>
      <c r="J77" s="899"/>
      <c r="K77" s="899"/>
      <c r="L77" s="899"/>
      <c r="M77" s="833" t="s">
        <v>592</v>
      </c>
      <c r="N77" s="899">
        <f>58403</f>
        <v>58403</v>
      </c>
      <c r="O77" s="833"/>
      <c r="U77" s="886">
        <f t="shared" si="3"/>
        <v>9.6357780966026277E-2</v>
      </c>
      <c r="Y77" s="676"/>
      <c r="Z77" s="676"/>
      <c r="AA77" s="676"/>
      <c r="DV77" s="676"/>
      <c r="DW77" s="676"/>
    </row>
    <row r="78" spans="2:127" s="676" customFormat="1" ht="20.100000000000001" customHeight="1" thickBot="1" x14ac:dyDescent="0.25">
      <c r="F78" s="904"/>
      <c r="H78" s="886"/>
      <c r="I78" s="831"/>
      <c r="N78" s="904"/>
      <c r="U78" s="886"/>
    </row>
    <row r="79" spans="2:127" ht="13.5" thickBot="1" x14ac:dyDescent="0.25">
      <c r="B79" s="890"/>
      <c r="C79" s="891"/>
      <c r="D79" s="892"/>
      <c r="E79" s="892"/>
      <c r="F79" s="892"/>
      <c r="G79" s="901"/>
      <c r="H79" s="886"/>
      <c r="J79" s="890"/>
      <c r="K79" s="891"/>
      <c r="L79" s="892"/>
      <c r="M79" s="892"/>
      <c r="N79" s="892"/>
      <c r="O79" s="901"/>
      <c r="U79" s="886"/>
      <c r="Y79" s="676"/>
      <c r="Z79" s="676"/>
      <c r="AA79" s="676"/>
      <c r="DV79" s="676"/>
      <c r="DW79" s="676"/>
    </row>
    <row r="80" spans="2:127" ht="13.5" thickBot="1" x14ac:dyDescent="0.25">
      <c r="B80" s="722"/>
      <c r="C80" s="1009" t="s">
        <v>125</v>
      </c>
      <c r="D80" s="1010"/>
      <c r="E80" s="1010"/>
      <c r="F80" s="1011"/>
      <c r="G80" s="696"/>
      <c r="H80" s="886"/>
      <c r="J80" s="722"/>
      <c r="K80" s="1009" t="s">
        <v>126</v>
      </c>
      <c r="L80" s="1010"/>
      <c r="M80" s="1010"/>
      <c r="N80" s="1011"/>
      <c r="O80" s="696"/>
      <c r="U80" s="886"/>
      <c r="Y80" s="676"/>
      <c r="Z80" s="676"/>
      <c r="AA80" s="676"/>
      <c r="DV80" s="676"/>
      <c r="DW80" s="676"/>
    </row>
    <row r="81" spans="2:127" x14ac:dyDescent="0.2">
      <c r="B81" s="722"/>
      <c r="C81" s="905"/>
      <c r="D81" s="836" t="s">
        <v>4</v>
      </c>
      <c r="E81" s="836" t="s">
        <v>5</v>
      </c>
      <c r="F81" s="836" t="s">
        <v>6</v>
      </c>
      <c r="G81" s="696"/>
      <c r="H81" s="886"/>
      <c r="J81" s="722"/>
      <c r="K81" s="905"/>
      <c r="L81" s="836" t="s">
        <v>4</v>
      </c>
      <c r="M81" s="836" t="s">
        <v>5</v>
      </c>
      <c r="N81" s="836" t="s">
        <v>6</v>
      </c>
      <c r="O81" s="696"/>
      <c r="U81" s="886"/>
      <c r="Y81" s="676"/>
      <c r="Z81" s="676"/>
      <c r="AA81" s="676"/>
      <c r="DV81" s="676"/>
      <c r="DW81" s="676"/>
    </row>
    <row r="82" spans="2:127" x14ac:dyDescent="0.2">
      <c r="B82" s="722"/>
      <c r="C82" s="839" t="str">
        <f>C7</f>
        <v>Management</v>
      </c>
      <c r="D82" s="840">
        <f>Z7</f>
        <v>80829.631999999998</v>
      </c>
      <c r="E82" s="841">
        <f>'[20]Rate Calculation'!D29</f>
        <v>0.27500000000000002</v>
      </c>
      <c r="F82" s="842">
        <f>D82*E82</f>
        <v>22228.148800000003</v>
      </c>
      <c r="G82" s="696"/>
      <c r="H82" s="886"/>
      <c r="J82" s="722"/>
      <c r="K82" s="839" t="str">
        <f>C7</f>
        <v>Management</v>
      </c>
      <c r="L82" s="840">
        <f>Z7</f>
        <v>80829.631999999998</v>
      </c>
      <c r="M82" s="841">
        <f>+E82</f>
        <v>0.27500000000000002</v>
      </c>
      <c r="N82" s="842">
        <f>L82*M82</f>
        <v>22228.148800000003</v>
      </c>
      <c r="O82" s="696"/>
      <c r="U82" s="886"/>
      <c r="Y82" s="676"/>
      <c r="Z82" s="676"/>
      <c r="AA82" s="676"/>
      <c r="DV82" s="676"/>
      <c r="DW82" s="676"/>
    </row>
    <row r="83" spans="2:127" x14ac:dyDescent="0.2">
      <c r="B83" s="722"/>
      <c r="C83" s="850" t="str">
        <f>C8</f>
        <v>Clinical Supervisor</v>
      </c>
      <c r="D83" s="843">
        <f>D58</f>
        <v>101806.432</v>
      </c>
      <c r="E83" s="844">
        <f>'[20]Rate Calculation'!D30</f>
        <v>0.5</v>
      </c>
      <c r="F83" s="845">
        <f>D83*E83</f>
        <v>50903.216</v>
      </c>
      <c r="G83" s="696"/>
      <c r="H83" s="886"/>
      <c r="J83" s="722"/>
      <c r="K83" s="850" t="str">
        <f>C8</f>
        <v>Clinical Supervisor</v>
      </c>
      <c r="L83" s="843">
        <f>L58</f>
        <v>101806.432</v>
      </c>
      <c r="M83" s="844">
        <f>+E83</f>
        <v>0.5</v>
      </c>
      <c r="N83" s="845">
        <f>L83*M83</f>
        <v>50903.216</v>
      </c>
      <c r="O83" s="696"/>
      <c r="U83" s="886"/>
      <c r="Y83" s="676"/>
      <c r="Z83" s="676"/>
      <c r="AA83" s="676"/>
      <c r="DV83" s="676"/>
      <c r="DW83" s="676"/>
    </row>
    <row r="84" spans="2:127" x14ac:dyDescent="0.2">
      <c r="B84" s="722"/>
      <c r="C84" s="832" t="str">
        <f>C9</f>
        <v>Direct Care III</v>
      </c>
      <c r="D84" s="843">
        <f>D59</f>
        <v>56217.241600000001</v>
      </c>
      <c r="E84" s="844">
        <f>2.5+2.5</f>
        <v>5</v>
      </c>
      <c r="F84" s="845">
        <f>D84*E84</f>
        <v>281086.20799999998</v>
      </c>
      <c r="G84" s="696"/>
      <c r="H84" s="886"/>
      <c r="J84" s="722"/>
      <c r="K84" s="832" t="str">
        <f>C9</f>
        <v>Direct Care III</v>
      </c>
      <c r="L84" s="843">
        <f>L59</f>
        <v>56217.241600000001</v>
      </c>
      <c r="M84" s="844">
        <f>2.5+2.5</f>
        <v>5</v>
      </c>
      <c r="N84" s="845">
        <f>L84*M84</f>
        <v>281086.20799999998</v>
      </c>
      <c r="O84" s="696"/>
      <c r="U84" s="886"/>
      <c r="Y84" s="676"/>
      <c r="Z84" s="676"/>
      <c r="AA84" s="676"/>
      <c r="DV84" s="676"/>
      <c r="DW84" s="676"/>
    </row>
    <row r="85" spans="2:127" x14ac:dyDescent="0.2">
      <c r="B85" s="722"/>
      <c r="C85" s="855" t="str">
        <f>C10</f>
        <v>Support</v>
      </c>
      <c r="D85" s="851">
        <f>D60</f>
        <v>43247.567999999999</v>
      </c>
      <c r="E85" s="854">
        <f>'[20]Rate Calculation'!D32</f>
        <v>0.15000000000000002</v>
      </c>
      <c r="F85" s="853">
        <f>D85*E85</f>
        <v>6487.1352000000006</v>
      </c>
      <c r="G85" s="696"/>
      <c r="H85" s="886"/>
      <c r="J85" s="722"/>
      <c r="K85" s="855" t="str">
        <f>C10</f>
        <v>Support</v>
      </c>
      <c r="L85" s="851">
        <f>L60</f>
        <v>43247.567999999999</v>
      </c>
      <c r="M85" s="854">
        <f>+E85</f>
        <v>0.15000000000000002</v>
      </c>
      <c r="N85" s="853">
        <f>L85*M85</f>
        <v>6487.1352000000006</v>
      </c>
      <c r="O85" s="696"/>
      <c r="U85" s="886"/>
      <c r="Y85" s="676"/>
      <c r="Z85" s="676"/>
      <c r="AA85" s="676"/>
      <c r="DV85" s="676"/>
      <c r="DW85" s="676"/>
    </row>
    <row r="86" spans="2:127" x14ac:dyDescent="0.2">
      <c r="B86" s="722"/>
      <c r="C86" s="832"/>
      <c r="D86" s="843"/>
      <c r="E86" s="844"/>
      <c r="F86" s="843"/>
      <c r="G86" s="696"/>
      <c r="H86" s="886"/>
      <c r="J86" s="722"/>
      <c r="K86" s="832"/>
      <c r="L86" s="843"/>
      <c r="M86" s="844"/>
      <c r="N86" s="843"/>
      <c r="O86" s="696"/>
      <c r="U86" s="886"/>
      <c r="Y86" s="676"/>
      <c r="Z86" s="676"/>
      <c r="AA86" s="676"/>
      <c r="DV86" s="676"/>
      <c r="DW86" s="676"/>
    </row>
    <row r="87" spans="2:127" x14ac:dyDescent="0.2">
      <c r="B87" s="722"/>
      <c r="C87" s="855" t="s">
        <v>16</v>
      </c>
      <c r="D87" s="855"/>
      <c r="E87" s="856">
        <f>SUM(E82:E85)</f>
        <v>5.9250000000000007</v>
      </c>
      <c r="F87" s="857">
        <f>SUM(F82:F85)</f>
        <v>360704.70799999998</v>
      </c>
      <c r="G87" s="696"/>
      <c r="H87" s="886"/>
      <c r="J87" s="722"/>
      <c r="K87" s="855" t="s">
        <v>16</v>
      </c>
      <c r="L87" s="855"/>
      <c r="M87" s="856">
        <f>SUM(M82:M85)</f>
        <v>5.9250000000000007</v>
      </c>
      <c r="N87" s="857">
        <f>SUM(N82:N85)</f>
        <v>360704.70799999998</v>
      </c>
      <c r="O87" s="696"/>
      <c r="U87" s="886"/>
      <c r="Y87" s="676"/>
      <c r="Z87" s="676"/>
      <c r="AA87" s="676"/>
      <c r="DV87" s="676"/>
      <c r="DW87" s="676"/>
    </row>
    <row r="88" spans="2:127" x14ac:dyDescent="0.2">
      <c r="B88" s="722"/>
      <c r="C88" s="833"/>
      <c r="D88" s="833"/>
      <c r="E88" s="833"/>
      <c r="F88" s="833"/>
      <c r="G88" s="696"/>
      <c r="H88" s="886"/>
      <c r="J88" s="722"/>
      <c r="K88" s="833"/>
      <c r="L88" s="833"/>
      <c r="M88" s="833"/>
      <c r="N88" s="833"/>
      <c r="O88" s="696"/>
      <c r="U88" s="886"/>
      <c r="Y88" s="676"/>
      <c r="Z88" s="676"/>
      <c r="AA88" s="676"/>
      <c r="DV88" s="676"/>
      <c r="DW88" s="676"/>
    </row>
    <row r="89" spans="2:127" x14ac:dyDescent="0.2">
      <c r="B89" s="722"/>
      <c r="C89" s="833" t="s">
        <v>17</v>
      </c>
      <c r="D89" s="833"/>
      <c r="E89" s="859">
        <f>$Z$18</f>
        <v>0.24970000000000001</v>
      </c>
      <c r="F89" s="860">
        <f>F87*E89</f>
        <v>90067.965587600003</v>
      </c>
      <c r="G89" s="696"/>
      <c r="H89" s="886"/>
      <c r="J89" s="722"/>
      <c r="K89" s="833" t="s">
        <v>17</v>
      </c>
      <c r="L89" s="833"/>
      <c r="M89" s="859">
        <f>$Z$18</f>
        <v>0.24970000000000001</v>
      </c>
      <c r="N89" s="860">
        <f>N87*M89</f>
        <v>90067.965587600003</v>
      </c>
      <c r="O89" s="696"/>
      <c r="U89" s="886"/>
      <c r="Y89" s="676"/>
      <c r="Z89" s="676"/>
      <c r="AA89" s="676"/>
      <c r="DV89" s="676"/>
      <c r="DW89" s="676"/>
    </row>
    <row r="90" spans="2:127" x14ac:dyDescent="0.2">
      <c r="B90" s="722"/>
      <c r="C90" s="833"/>
      <c r="D90" s="833"/>
      <c r="E90" s="859"/>
      <c r="F90" s="861"/>
      <c r="G90" s="696"/>
      <c r="H90" s="886"/>
      <c r="J90" s="722"/>
      <c r="K90" s="833"/>
      <c r="L90" s="833"/>
      <c r="M90" s="859"/>
      <c r="N90" s="861"/>
      <c r="O90" s="696"/>
      <c r="U90" s="886"/>
      <c r="Y90" s="676"/>
      <c r="Z90" s="676"/>
      <c r="AA90" s="676"/>
      <c r="DV90" s="676"/>
      <c r="DW90" s="676"/>
    </row>
    <row r="91" spans="2:127" x14ac:dyDescent="0.2">
      <c r="B91" s="722"/>
      <c r="C91" s="855" t="s">
        <v>18</v>
      </c>
      <c r="D91" s="770"/>
      <c r="E91" s="770"/>
      <c r="F91" s="862">
        <f>F87+F89+F90</f>
        <v>450772.6735876</v>
      </c>
      <c r="G91" s="696"/>
      <c r="H91" s="886"/>
      <c r="J91" s="722"/>
      <c r="K91" s="855" t="s">
        <v>18</v>
      </c>
      <c r="L91" s="770"/>
      <c r="M91" s="770"/>
      <c r="N91" s="862">
        <f>N87+N89+N90</f>
        <v>450772.6735876</v>
      </c>
      <c r="O91" s="696"/>
      <c r="U91" s="886"/>
      <c r="Y91" s="676"/>
      <c r="Z91" s="676"/>
      <c r="AA91" s="676"/>
      <c r="DV91" s="676"/>
      <c r="DW91" s="676"/>
    </row>
    <row r="92" spans="2:127" x14ac:dyDescent="0.2">
      <c r="B92" s="722"/>
      <c r="C92" s="833" t="str">
        <f>C67</f>
        <v>Other Program Expenses</v>
      </c>
      <c r="D92" s="833"/>
      <c r="E92" s="861">
        <f>E67</f>
        <v>5558.3424000000005</v>
      </c>
      <c r="F92" s="861">
        <f>E92*E87</f>
        <v>32933.178720000004</v>
      </c>
      <c r="G92" s="696"/>
      <c r="H92" s="886"/>
      <c r="J92" s="722"/>
      <c r="K92" s="833" t="str">
        <f>C92</f>
        <v>Other Program Expenses</v>
      </c>
      <c r="L92" s="833"/>
      <c r="M92" s="861">
        <f>E92</f>
        <v>5558.3424000000005</v>
      </c>
      <c r="N92" s="861">
        <f>M92*M87</f>
        <v>32933.178720000004</v>
      </c>
      <c r="O92" s="696"/>
      <c r="U92" s="886"/>
      <c r="Y92" s="676"/>
      <c r="Z92" s="676"/>
      <c r="AA92" s="676"/>
      <c r="DV92" s="676"/>
      <c r="DW92" s="676"/>
    </row>
    <row r="93" spans="2:127" x14ac:dyDescent="0.2">
      <c r="B93" s="722"/>
      <c r="C93" s="833" t="s">
        <v>19</v>
      </c>
      <c r="D93" s="833"/>
      <c r="E93" s="863">
        <f>E68</f>
        <v>3132.7344000000003</v>
      </c>
      <c r="F93" s="843">
        <f>E93*E87</f>
        <v>18561.451320000004</v>
      </c>
      <c r="G93" s="696"/>
      <c r="H93" s="886"/>
      <c r="J93" s="722"/>
      <c r="K93" s="833" t="s">
        <v>19</v>
      </c>
      <c r="L93" s="833"/>
      <c r="M93" s="863">
        <f>M68</f>
        <v>6265.4688000000006</v>
      </c>
      <c r="N93" s="843">
        <f>M93*M87</f>
        <v>37122.902640000008</v>
      </c>
      <c r="O93" s="696"/>
      <c r="U93" s="886"/>
      <c r="Y93" s="676"/>
      <c r="Z93" s="676"/>
      <c r="AA93" s="676"/>
      <c r="DV93" s="676"/>
      <c r="DW93" s="676"/>
    </row>
    <row r="94" spans="2:127" x14ac:dyDescent="0.2">
      <c r="B94" s="722"/>
      <c r="C94" s="833" t="s">
        <v>107</v>
      </c>
      <c r="D94" s="833"/>
      <c r="E94" s="863">
        <f>E69</f>
        <v>7859.5866000000005</v>
      </c>
      <c r="F94" s="843">
        <f>E94*E87</f>
        <v>46568.050605000011</v>
      </c>
      <c r="G94" s="696"/>
      <c r="H94" s="886"/>
      <c r="J94" s="722"/>
      <c r="K94" s="833" t="s">
        <v>107</v>
      </c>
      <c r="L94" s="833"/>
      <c r="M94" s="863">
        <f>M69</f>
        <v>7859.5866000000005</v>
      </c>
      <c r="N94" s="843">
        <f>M94*M87</f>
        <v>46568.050605000011</v>
      </c>
      <c r="O94" s="696"/>
      <c r="U94" s="886"/>
      <c r="Y94" s="676"/>
      <c r="Z94" s="676"/>
      <c r="AA94" s="676"/>
      <c r="DV94" s="676"/>
      <c r="DW94" s="676"/>
    </row>
    <row r="95" spans="2:127" x14ac:dyDescent="0.2">
      <c r="B95" s="722"/>
      <c r="C95" s="855" t="s">
        <v>20</v>
      </c>
      <c r="D95" s="770"/>
      <c r="E95" s="770"/>
      <c r="F95" s="866">
        <f>SUM(F91:F94)</f>
        <v>548835.35423260008</v>
      </c>
      <c r="G95" s="696"/>
      <c r="H95" s="886"/>
      <c r="J95" s="722"/>
      <c r="K95" s="855" t="s">
        <v>20</v>
      </c>
      <c r="L95" s="770"/>
      <c r="M95" s="770"/>
      <c r="N95" s="866">
        <f>SUM(N91:N94)</f>
        <v>567396.80555260007</v>
      </c>
      <c r="O95" s="696"/>
      <c r="U95" s="886"/>
      <c r="Y95" s="676"/>
      <c r="Z95" s="676"/>
      <c r="AA95" s="676"/>
      <c r="DV95" s="676"/>
      <c r="DW95" s="676"/>
    </row>
    <row r="96" spans="2:127" ht="13.5" thickBot="1" x14ac:dyDescent="0.25">
      <c r="B96" s="722"/>
      <c r="C96" s="867" t="s">
        <v>21</v>
      </c>
      <c r="D96" s="867"/>
      <c r="E96" s="868">
        <f>$Z$17</f>
        <v>0.12</v>
      </c>
      <c r="F96" s="869">
        <f>E96*F95</f>
        <v>65860.242507912</v>
      </c>
      <c r="G96" s="696"/>
      <c r="H96" s="886"/>
      <c r="J96" s="722"/>
      <c r="K96" s="867" t="s">
        <v>21</v>
      </c>
      <c r="L96" s="867"/>
      <c r="M96" s="868">
        <f>$Z$17</f>
        <v>0.12</v>
      </c>
      <c r="N96" s="869">
        <f>M96*N95</f>
        <v>68087.616666312009</v>
      </c>
      <c r="O96" s="696"/>
      <c r="U96" s="886"/>
      <c r="Y96" s="676"/>
      <c r="Z96" s="676"/>
      <c r="AA96" s="676"/>
      <c r="DV96" s="676"/>
      <c r="DW96" s="676"/>
    </row>
    <row r="97" spans="2:127" ht="13.5" thickTop="1" x14ac:dyDescent="0.2">
      <c r="B97" s="722"/>
      <c r="C97" s="833" t="s">
        <v>22</v>
      </c>
      <c r="D97" s="833"/>
      <c r="E97" s="833"/>
      <c r="F97" s="861">
        <f>SUM(F95:F96)</f>
        <v>614695.59674051206</v>
      </c>
      <c r="G97" s="696"/>
      <c r="H97" s="886"/>
      <c r="J97" s="722"/>
      <c r="K97" s="833" t="s">
        <v>22</v>
      </c>
      <c r="L97" s="833"/>
      <c r="M97" s="833"/>
      <c r="N97" s="861">
        <f>SUM(N95:N96)</f>
        <v>635484.42221891205</v>
      </c>
      <c r="O97" s="696"/>
      <c r="U97" s="886"/>
      <c r="Y97" s="676"/>
      <c r="Z97" s="676"/>
      <c r="AA97" s="676"/>
      <c r="DV97" s="676"/>
      <c r="DW97" s="676"/>
    </row>
    <row r="98" spans="2:127" ht="13.5" thickBot="1" x14ac:dyDescent="0.25">
      <c r="B98" s="722"/>
      <c r="C98" s="832" t="s">
        <v>118</v>
      </c>
      <c r="D98" s="833"/>
      <c r="E98" s="859">
        <f>Z19</f>
        <v>3.2549514448865162E-2</v>
      </c>
      <c r="F98" s="861">
        <f>(F97-F87)*E98</f>
        <v>8267.2801029394013</v>
      </c>
      <c r="G98" s="696"/>
      <c r="H98" s="886"/>
      <c r="J98" s="722"/>
      <c r="K98" s="832" t="s">
        <v>119</v>
      </c>
      <c r="L98" s="833"/>
      <c r="M98" s="859">
        <f>Z19</f>
        <v>3.2549514448865162E-2</v>
      </c>
      <c r="N98" s="861">
        <f>(N97-N87)*M98</f>
        <v>8943.9462782235187</v>
      </c>
      <c r="O98" s="696"/>
      <c r="U98" s="886"/>
      <c r="Y98" s="676"/>
      <c r="Z98" s="676"/>
      <c r="AA98" s="676"/>
      <c r="DV98" s="676"/>
      <c r="DW98" s="676"/>
    </row>
    <row r="99" spans="2:127" ht="13.5" thickBot="1" x14ac:dyDescent="0.25">
      <c r="B99" s="722"/>
      <c r="C99" s="872" t="s">
        <v>120</v>
      </c>
      <c r="D99" s="873"/>
      <c r="E99" s="874"/>
      <c r="F99" s="875">
        <f>F98+F97</f>
        <v>622962.87684345141</v>
      </c>
      <c r="G99" s="696"/>
      <c r="H99" s="886"/>
      <c r="J99" s="722"/>
      <c r="K99" s="872" t="s">
        <v>120</v>
      </c>
      <c r="L99" s="873"/>
      <c r="M99" s="874"/>
      <c r="N99" s="875">
        <f>N98+N97</f>
        <v>644428.36849713558</v>
      </c>
      <c r="O99" s="696"/>
      <c r="P99" s="876"/>
      <c r="U99" s="886"/>
      <c r="Y99" s="676"/>
      <c r="Z99" s="676"/>
      <c r="AA99" s="676"/>
      <c r="DV99" s="676"/>
      <c r="DW99" s="676"/>
    </row>
    <row r="100" spans="2:127" ht="13.5" thickBot="1" x14ac:dyDescent="0.25">
      <c r="B100" s="722"/>
      <c r="C100" s="832" t="s">
        <v>42</v>
      </c>
      <c r="D100" s="833"/>
      <c r="E100" s="833"/>
      <c r="F100" s="878">
        <f>F99/12</f>
        <v>51913.573070287617</v>
      </c>
      <c r="G100" s="879"/>
      <c r="H100" s="886"/>
      <c r="J100" s="722"/>
      <c r="K100" s="832" t="s">
        <v>42</v>
      </c>
      <c r="L100" s="833"/>
      <c r="M100" s="833"/>
      <c r="N100" s="878">
        <f>N99/12</f>
        <v>53702.364041427965</v>
      </c>
      <c r="O100" s="879"/>
      <c r="U100" s="886"/>
      <c r="Y100" s="676"/>
      <c r="Z100" s="676"/>
      <c r="AA100" s="676"/>
      <c r="DV100" s="676"/>
      <c r="DW100" s="676"/>
    </row>
    <row r="101" spans="2:127" ht="13.5" thickBot="1" x14ac:dyDescent="0.25">
      <c r="B101" s="881"/>
      <c r="C101" s="882"/>
      <c r="D101" s="882"/>
      <c r="E101" s="882"/>
      <c r="F101" s="882"/>
      <c r="G101" s="883"/>
      <c r="H101" s="886"/>
      <c r="J101" s="881"/>
      <c r="K101" s="882"/>
      <c r="L101" s="882"/>
      <c r="M101" s="882"/>
      <c r="N101" s="882"/>
      <c r="O101" s="883"/>
      <c r="U101" s="886"/>
      <c r="Y101" s="676"/>
      <c r="Z101" s="676"/>
      <c r="AA101" s="676"/>
      <c r="DV101" s="676"/>
      <c r="DW101" s="676"/>
    </row>
    <row r="102" spans="2:127" ht="15.75" customHeight="1" thickBot="1" x14ac:dyDescent="0.25">
      <c r="B102" s="833"/>
      <c r="C102" s="833"/>
      <c r="D102" s="833"/>
      <c r="E102" s="833" t="s">
        <v>592</v>
      </c>
      <c r="F102" s="899">
        <v>47252</v>
      </c>
      <c r="G102" s="897"/>
      <c r="H102" s="886">
        <f t="shared" si="2"/>
        <v>9.8653455309566096E-2</v>
      </c>
      <c r="I102" s="898"/>
      <c r="J102" s="899"/>
      <c r="K102" s="899"/>
      <c r="L102" s="899"/>
      <c r="M102" s="833" t="str">
        <f>E102</f>
        <v>current</v>
      </c>
      <c r="N102" s="899">
        <v>48984</v>
      </c>
      <c r="O102" s="882"/>
      <c r="U102" s="886">
        <f t="shared" si="3"/>
        <v>9.632459663212406E-2</v>
      </c>
      <c r="Y102" s="676"/>
      <c r="Z102" s="676"/>
      <c r="AA102" s="676"/>
      <c r="DV102" s="676"/>
      <c r="DW102" s="676"/>
    </row>
    <row r="103" spans="2:127" s="676" customFormat="1" ht="23.1" customHeight="1" thickBot="1" x14ac:dyDescent="0.25">
      <c r="F103" s="864"/>
      <c r="G103" s="889"/>
      <c r="H103" s="886"/>
      <c r="I103" s="831"/>
      <c r="N103" s="864"/>
      <c r="O103" s="889"/>
      <c r="U103" s="886"/>
    </row>
    <row r="104" spans="2:127" ht="13.5" thickBot="1" x14ac:dyDescent="0.25">
      <c r="B104" s="890"/>
      <c r="C104" s="900"/>
      <c r="D104" s="892"/>
      <c r="E104" s="892"/>
      <c r="F104" s="892"/>
      <c r="G104" s="677"/>
      <c r="H104" s="886"/>
      <c r="J104" s="890"/>
      <c r="K104" s="900"/>
      <c r="L104" s="892"/>
      <c r="M104" s="892"/>
      <c r="N104" s="892"/>
      <c r="O104" s="677"/>
      <c r="U104" s="886"/>
      <c r="Y104" s="676"/>
      <c r="Z104" s="676"/>
      <c r="AA104" s="676"/>
      <c r="DV104" s="676"/>
      <c r="DW104" s="676"/>
    </row>
    <row r="105" spans="2:127" ht="13.5" thickBot="1" x14ac:dyDescent="0.25">
      <c r="B105" s="722"/>
      <c r="C105" s="1009" t="s">
        <v>127</v>
      </c>
      <c r="D105" s="1010"/>
      <c r="E105" s="1010"/>
      <c r="F105" s="1011"/>
      <c r="G105" s="696"/>
      <c r="H105" s="886"/>
      <c r="J105" s="722"/>
      <c r="K105" s="1009" t="s">
        <v>128</v>
      </c>
      <c r="L105" s="1010"/>
      <c r="M105" s="1010"/>
      <c r="N105" s="1011"/>
      <c r="O105" s="696"/>
      <c r="U105" s="886"/>
      <c r="Y105" s="676"/>
      <c r="Z105" s="676"/>
      <c r="AA105" s="676"/>
      <c r="DV105" s="676"/>
      <c r="DW105" s="676"/>
    </row>
    <row r="106" spans="2:127" x14ac:dyDescent="0.2">
      <c r="B106" s="722"/>
      <c r="C106" s="833"/>
      <c r="D106" s="836" t="s">
        <v>4</v>
      </c>
      <c r="E106" s="836" t="s">
        <v>5</v>
      </c>
      <c r="F106" s="836" t="s">
        <v>6</v>
      </c>
      <c r="G106" s="696"/>
      <c r="H106" s="886"/>
      <c r="J106" s="722"/>
      <c r="K106" s="833"/>
      <c r="L106" s="836" t="s">
        <v>4</v>
      </c>
      <c r="M106" s="836" t="s">
        <v>5</v>
      </c>
      <c r="N106" s="836" t="s">
        <v>6</v>
      </c>
      <c r="O106" s="696"/>
      <c r="U106" s="886"/>
      <c r="Y106" s="676"/>
      <c r="Z106" s="676"/>
      <c r="AA106" s="676"/>
      <c r="DV106" s="676"/>
      <c r="DW106" s="676"/>
    </row>
    <row r="107" spans="2:127" x14ac:dyDescent="0.2">
      <c r="B107" s="722"/>
      <c r="C107" s="839" t="str">
        <f>C7</f>
        <v>Management</v>
      </c>
      <c r="D107" s="840">
        <f>Z7</f>
        <v>80829.631999999998</v>
      </c>
      <c r="E107" s="841">
        <f>+'[20]Rate Calculation'!D34</f>
        <v>0.25</v>
      </c>
      <c r="F107" s="842">
        <f>D107*E107</f>
        <v>20207.407999999999</v>
      </c>
      <c r="G107" s="696"/>
      <c r="H107" s="886"/>
      <c r="J107" s="722"/>
      <c r="K107" s="839" t="str">
        <f>C7</f>
        <v>Management</v>
      </c>
      <c r="L107" s="840">
        <f>Z7</f>
        <v>80829.631999999998</v>
      </c>
      <c r="M107" s="841">
        <f>+E107</f>
        <v>0.25</v>
      </c>
      <c r="N107" s="842">
        <f>L107*M107</f>
        <v>20207.407999999999</v>
      </c>
      <c r="O107" s="696"/>
      <c r="U107" s="886"/>
      <c r="Y107" s="676"/>
      <c r="Z107" s="676"/>
      <c r="AA107" s="676"/>
      <c r="DV107" s="676"/>
      <c r="DW107" s="676"/>
    </row>
    <row r="108" spans="2:127" x14ac:dyDescent="0.2">
      <c r="B108" s="722"/>
      <c r="C108" s="839" t="str">
        <f>C8</f>
        <v>Clinical Supervisor</v>
      </c>
      <c r="D108" s="843">
        <f>D83</f>
        <v>101806.432</v>
      </c>
      <c r="E108" s="844">
        <f>+'[20]Rate Calculation'!D35</f>
        <v>0.4</v>
      </c>
      <c r="F108" s="845">
        <f>D108*E108</f>
        <v>40722.572800000002</v>
      </c>
      <c r="G108" s="696"/>
      <c r="H108" s="886"/>
      <c r="J108" s="722"/>
      <c r="K108" s="839" t="str">
        <f>C8</f>
        <v>Clinical Supervisor</v>
      </c>
      <c r="L108" s="843">
        <f>L83</f>
        <v>101806.432</v>
      </c>
      <c r="M108" s="844">
        <f>+E108</f>
        <v>0.4</v>
      </c>
      <c r="N108" s="845">
        <f>L108*M108</f>
        <v>40722.572800000002</v>
      </c>
      <c r="O108" s="696"/>
      <c r="U108" s="886"/>
      <c r="Y108" s="676"/>
      <c r="Z108" s="676"/>
      <c r="AA108" s="676"/>
      <c r="DV108" s="676"/>
      <c r="DW108" s="676"/>
    </row>
    <row r="109" spans="2:127" x14ac:dyDescent="0.2">
      <c r="B109" s="722"/>
      <c r="C109" s="839" t="str">
        <f>C9</f>
        <v>Direct Care III</v>
      </c>
      <c r="D109" s="843">
        <f>D84</f>
        <v>56217.241600000001</v>
      </c>
      <c r="E109" s="844">
        <f>2+2</f>
        <v>4</v>
      </c>
      <c r="F109" s="845">
        <f>D109*E109</f>
        <v>224868.9664</v>
      </c>
      <c r="G109" s="696"/>
      <c r="H109" s="886"/>
      <c r="J109" s="722"/>
      <c r="K109" s="839" t="str">
        <f>C9</f>
        <v>Direct Care III</v>
      </c>
      <c r="L109" s="843">
        <f>L84</f>
        <v>56217.241600000001</v>
      </c>
      <c r="M109" s="844">
        <f>2+2</f>
        <v>4</v>
      </c>
      <c r="N109" s="845">
        <f>L109*M109</f>
        <v>224868.9664</v>
      </c>
      <c r="O109" s="696"/>
      <c r="U109" s="886"/>
      <c r="Y109" s="676"/>
      <c r="Z109" s="676"/>
      <c r="AA109" s="676"/>
      <c r="DV109" s="676"/>
      <c r="DW109" s="676"/>
    </row>
    <row r="110" spans="2:127" x14ac:dyDescent="0.2">
      <c r="B110" s="722"/>
      <c r="C110" s="855" t="str">
        <f>C10</f>
        <v>Support</v>
      </c>
      <c r="D110" s="851">
        <f>D85</f>
        <v>43247.567999999999</v>
      </c>
      <c r="E110" s="854">
        <f>+'[20]Rate Calculation'!D37</f>
        <v>0.13</v>
      </c>
      <c r="F110" s="853">
        <f>D110*E110</f>
        <v>5622.1838399999997</v>
      </c>
      <c r="G110" s="696"/>
      <c r="H110" s="886"/>
      <c r="J110" s="722"/>
      <c r="K110" s="855" t="str">
        <f>C10</f>
        <v>Support</v>
      </c>
      <c r="L110" s="851">
        <f>L85</f>
        <v>43247.567999999999</v>
      </c>
      <c r="M110" s="854">
        <f>+E110</f>
        <v>0.13</v>
      </c>
      <c r="N110" s="853">
        <f>L110*M110</f>
        <v>5622.1838399999997</v>
      </c>
      <c r="O110" s="696"/>
      <c r="U110" s="886"/>
      <c r="Y110" s="676"/>
      <c r="Z110" s="676"/>
      <c r="AA110" s="676"/>
      <c r="DV110" s="676"/>
      <c r="DW110" s="676"/>
    </row>
    <row r="111" spans="2:127" x14ac:dyDescent="0.2">
      <c r="B111" s="722"/>
      <c r="C111" s="832"/>
      <c r="D111" s="843"/>
      <c r="E111" s="844"/>
      <c r="F111" s="843"/>
      <c r="G111" s="696"/>
      <c r="H111" s="886"/>
      <c r="J111" s="722"/>
      <c r="K111" s="832"/>
      <c r="L111" s="843"/>
      <c r="M111" s="844"/>
      <c r="N111" s="843"/>
      <c r="O111" s="696"/>
      <c r="U111" s="886"/>
      <c r="Y111" s="676"/>
      <c r="Z111" s="676"/>
      <c r="AA111" s="676"/>
      <c r="DV111" s="676"/>
      <c r="DW111" s="676"/>
    </row>
    <row r="112" spans="2:127" x14ac:dyDescent="0.2">
      <c r="B112" s="722"/>
      <c r="C112" s="855" t="s">
        <v>16</v>
      </c>
      <c r="D112" s="855"/>
      <c r="E112" s="856">
        <f>SUM(E107:E110)</f>
        <v>4.78</v>
      </c>
      <c r="F112" s="857">
        <f>SUM(F107:F110)</f>
        <v>291421.13104000001</v>
      </c>
      <c r="G112" s="696"/>
      <c r="H112" s="886"/>
      <c r="J112" s="722"/>
      <c r="K112" s="855" t="s">
        <v>16</v>
      </c>
      <c r="L112" s="855"/>
      <c r="M112" s="856">
        <f>SUM(M107:M110)</f>
        <v>4.78</v>
      </c>
      <c r="N112" s="857">
        <f>SUM(N107:N110)</f>
        <v>291421.13104000001</v>
      </c>
      <c r="O112" s="696"/>
      <c r="U112" s="886"/>
      <c r="Y112" s="676"/>
      <c r="Z112" s="676"/>
      <c r="AA112" s="676"/>
      <c r="DV112" s="676"/>
      <c r="DW112" s="676"/>
    </row>
    <row r="113" spans="2:127" x14ac:dyDescent="0.2">
      <c r="B113" s="722"/>
      <c r="C113" s="833"/>
      <c r="D113" s="833"/>
      <c r="E113" s="833"/>
      <c r="F113" s="833"/>
      <c r="G113" s="696"/>
      <c r="H113" s="886"/>
      <c r="J113" s="722"/>
      <c r="K113" s="833"/>
      <c r="L113" s="833"/>
      <c r="M113" s="833"/>
      <c r="N113" s="833"/>
      <c r="O113" s="696"/>
      <c r="U113" s="886"/>
      <c r="Y113" s="676"/>
      <c r="Z113" s="676"/>
      <c r="AA113" s="676"/>
      <c r="DV113" s="676"/>
      <c r="DW113" s="676"/>
    </row>
    <row r="114" spans="2:127" x14ac:dyDescent="0.2">
      <c r="B114" s="722"/>
      <c r="C114" s="833" t="s">
        <v>17</v>
      </c>
      <c r="D114" s="833"/>
      <c r="E114" s="859">
        <f>$Z$18</f>
        <v>0.24970000000000001</v>
      </c>
      <c r="F114" s="860">
        <f>F112*E114</f>
        <v>72767.856420687996</v>
      </c>
      <c r="G114" s="696"/>
      <c r="H114" s="886"/>
      <c r="J114" s="722"/>
      <c r="K114" s="833" t="s">
        <v>17</v>
      </c>
      <c r="L114" s="833"/>
      <c r="M114" s="859">
        <f>$Z$18</f>
        <v>0.24970000000000001</v>
      </c>
      <c r="N114" s="860">
        <f>N112*M114</f>
        <v>72767.856420687996</v>
      </c>
      <c r="O114" s="696"/>
      <c r="U114" s="886"/>
      <c r="Y114" s="676"/>
      <c r="Z114" s="676"/>
      <c r="AA114" s="676"/>
      <c r="DV114" s="676"/>
      <c r="DW114" s="676"/>
    </row>
    <row r="115" spans="2:127" x14ac:dyDescent="0.2">
      <c r="B115" s="722"/>
      <c r="C115" s="833"/>
      <c r="D115" s="833"/>
      <c r="E115" s="859"/>
      <c r="F115" s="861"/>
      <c r="G115" s="696"/>
      <c r="H115" s="886"/>
      <c r="J115" s="722"/>
      <c r="K115" s="833"/>
      <c r="L115" s="859"/>
      <c r="M115" s="859"/>
      <c r="N115" s="861"/>
      <c r="O115" s="696"/>
      <c r="U115" s="886"/>
      <c r="Y115" s="676"/>
      <c r="Z115" s="676"/>
      <c r="AA115" s="676"/>
      <c r="DV115" s="676"/>
      <c r="DW115" s="676"/>
    </row>
    <row r="116" spans="2:127" x14ac:dyDescent="0.2">
      <c r="B116" s="722"/>
      <c r="C116" s="855" t="s">
        <v>18</v>
      </c>
      <c r="D116" s="770"/>
      <c r="E116" s="770"/>
      <c r="F116" s="862">
        <f>F112+F114+F115</f>
        <v>364188.98746068799</v>
      </c>
      <c r="G116" s="696"/>
      <c r="H116" s="886"/>
      <c r="J116" s="722"/>
      <c r="K116" s="855" t="s">
        <v>18</v>
      </c>
      <c r="L116" s="770"/>
      <c r="M116" s="770"/>
      <c r="N116" s="862">
        <f>N112+N114+N115</f>
        <v>364188.98746068799</v>
      </c>
      <c r="O116" s="696"/>
      <c r="U116" s="886"/>
      <c r="Y116" s="676"/>
      <c r="Z116" s="676"/>
      <c r="AA116" s="676"/>
      <c r="DV116" s="676"/>
      <c r="DW116" s="676"/>
    </row>
    <row r="117" spans="2:127" x14ac:dyDescent="0.2">
      <c r="B117" s="722"/>
      <c r="C117" s="833" t="str">
        <f>C92</f>
        <v>Other Program Expenses</v>
      </c>
      <c r="D117" s="833"/>
      <c r="E117" s="861">
        <f>E92</f>
        <v>5558.3424000000005</v>
      </c>
      <c r="F117" s="861">
        <f>E117*E112</f>
        <v>26568.876672000002</v>
      </c>
      <c r="G117" s="696"/>
      <c r="H117" s="886"/>
      <c r="J117" s="722"/>
      <c r="K117" s="833" t="str">
        <f>C117</f>
        <v>Other Program Expenses</v>
      </c>
      <c r="L117" s="833"/>
      <c r="M117" s="861">
        <f>E117</f>
        <v>5558.3424000000005</v>
      </c>
      <c r="N117" s="861">
        <f>M117*M112</f>
        <v>26568.876672000002</v>
      </c>
      <c r="O117" s="696"/>
      <c r="U117" s="886"/>
      <c r="Y117" s="676"/>
      <c r="Z117" s="676"/>
      <c r="AA117" s="676"/>
      <c r="DV117" s="676"/>
      <c r="DW117" s="676"/>
    </row>
    <row r="118" spans="2:127" x14ac:dyDescent="0.2">
      <c r="B118" s="722"/>
      <c r="C118" s="833" t="s">
        <v>19</v>
      </c>
      <c r="D118" s="833"/>
      <c r="E118" s="863">
        <f>E93</f>
        <v>3132.7344000000003</v>
      </c>
      <c r="F118" s="843">
        <f>E118*E112</f>
        <v>14974.470432000002</v>
      </c>
      <c r="G118" s="696"/>
      <c r="H118" s="886"/>
      <c r="J118" s="722"/>
      <c r="K118" s="833" t="s">
        <v>19</v>
      </c>
      <c r="L118" s="833"/>
      <c r="M118" s="863">
        <f>M93</f>
        <v>6265.4688000000006</v>
      </c>
      <c r="N118" s="843">
        <f>M118*M112</f>
        <v>29948.940864000004</v>
      </c>
      <c r="O118" s="696"/>
      <c r="U118" s="886"/>
      <c r="Y118" s="676"/>
      <c r="Z118" s="676"/>
      <c r="AA118" s="676"/>
      <c r="DV118" s="676"/>
      <c r="DW118" s="676"/>
    </row>
    <row r="119" spans="2:127" x14ac:dyDescent="0.2">
      <c r="B119" s="722"/>
      <c r="C119" s="833" t="s">
        <v>107</v>
      </c>
      <c r="D119" s="833"/>
      <c r="E119" s="863">
        <f>E94</f>
        <v>7859.5866000000005</v>
      </c>
      <c r="F119" s="843">
        <f>E119*E112</f>
        <v>37568.823948000005</v>
      </c>
      <c r="G119" s="696"/>
      <c r="H119" s="886"/>
      <c r="J119" s="722"/>
      <c r="K119" s="833" t="s">
        <v>107</v>
      </c>
      <c r="L119" s="833"/>
      <c r="M119" s="863">
        <f>M94</f>
        <v>7859.5866000000005</v>
      </c>
      <c r="N119" s="843">
        <f>M119*M112</f>
        <v>37568.823948000005</v>
      </c>
      <c r="O119" s="696"/>
      <c r="U119" s="886"/>
      <c r="Y119" s="676"/>
      <c r="Z119" s="676"/>
      <c r="AA119" s="676"/>
      <c r="DV119" s="676"/>
      <c r="DW119" s="676"/>
    </row>
    <row r="120" spans="2:127" x14ac:dyDescent="0.2">
      <c r="B120" s="722"/>
      <c r="C120" s="855" t="s">
        <v>20</v>
      </c>
      <c r="D120" s="770"/>
      <c r="E120" s="770"/>
      <c r="F120" s="866">
        <f>SUM(F116:F119)</f>
        <v>443301.15851268801</v>
      </c>
      <c r="G120" s="696"/>
      <c r="H120" s="886"/>
      <c r="J120" s="722"/>
      <c r="K120" s="855" t="s">
        <v>20</v>
      </c>
      <c r="L120" s="770"/>
      <c r="M120" s="770"/>
      <c r="N120" s="866">
        <f>SUM(N116:N119)</f>
        <v>458275.62894468801</v>
      </c>
      <c r="O120" s="696"/>
      <c r="U120" s="886"/>
      <c r="Y120" s="676"/>
      <c r="Z120" s="676"/>
      <c r="AA120" s="676"/>
      <c r="DV120" s="676"/>
      <c r="DW120" s="676"/>
    </row>
    <row r="121" spans="2:127" ht="13.5" thickBot="1" x14ac:dyDescent="0.25">
      <c r="B121" s="722"/>
      <c r="C121" s="867" t="s">
        <v>21</v>
      </c>
      <c r="D121" s="867"/>
      <c r="E121" s="868">
        <f>$Z$17</f>
        <v>0.12</v>
      </c>
      <c r="F121" s="869">
        <f>E121*F120</f>
        <v>53196.139021522562</v>
      </c>
      <c r="G121" s="696"/>
      <c r="H121" s="886"/>
      <c r="J121" s="722"/>
      <c r="K121" s="867" t="s">
        <v>21</v>
      </c>
      <c r="L121" s="867"/>
      <c r="M121" s="868">
        <f>$Z$17</f>
        <v>0.12</v>
      </c>
      <c r="N121" s="869">
        <f>M121*N120</f>
        <v>54993.075473362558</v>
      </c>
      <c r="O121" s="696"/>
      <c r="U121" s="886"/>
      <c r="Y121" s="676"/>
      <c r="Z121" s="676"/>
      <c r="AA121" s="676"/>
      <c r="DV121" s="676"/>
      <c r="DW121" s="676"/>
    </row>
    <row r="122" spans="2:127" ht="13.5" thickTop="1" x14ac:dyDescent="0.2">
      <c r="B122" s="722"/>
      <c r="C122" s="833" t="s">
        <v>22</v>
      </c>
      <c r="D122" s="833"/>
      <c r="E122" s="833"/>
      <c r="F122" s="861">
        <f>SUM(F120:F121)</f>
        <v>496497.29753421055</v>
      </c>
      <c r="G122" s="696"/>
      <c r="H122" s="886"/>
      <c r="J122" s="722"/>
      <c r="K122" s="833" t="s">
        <v>22</v>
      </c>
      <c r="L122" s="833"/>
      <c r="M122" s="833"/>
      <c r="N122" s="861">
        <f>SUM(N120:N121)</f>
        <v>513268.70441805059</v>
      </c>
      <c r="O122" s="696"/>
      <c r="U122" s="886"/>
      <c r="Y122" s="676"/>
      <c r="Z122" s="676"/>
      <c r="AA122" s="676"/>
      <c r="DV122" s="676"/>
      <c r="DW122" s="676"/>
    </row>
    <row r="123" spans="2:127" ht="13.5" thickBot="1" x14ac:dyDescent="0.25">
      <c r="B123" s="722"/>
      <c r="C123" s="832" t="s">
        <v>119</v>
      </c>
      <c r="D123" s="833"/>
      <c r="E123" s="859">
        <f>Z19</f>
        <v>3.2549514448865162E-2</v>
      </c>
      <c r="F123" s="861">
        <f>(F122-F112)*E123</f>
        <v>6675.1296444211839</v>
      </c>
      <c r="G123" s="696"/>
      <c r="H123" s="886"/>
      <c r="J123" s="722"/>
      <c r="K123" s="832" t="s">
        <v>118</v>
      </c>
      <c r="L123" s="833"/>
      <c r="M123" s="859">
        <f>Z19</f>
        <v>3.2549514448865162E-2</v>
      </c>
      <c r="N123" s="861">
        <f>(N122-N112)*M123</f>
        <v>7221.0307951145314</v>
      </c>
      <c r="O123" s="696"/>
      <c r="U123" s="886"/>
      <c r="Y123" s="676"/>
      <c r="Z123" s="676"/>
      <c r="AA123" s="676"/>
      <c r="DV123" s="676"/>
      <c r="DW123" s="676"/>
    </row>
    <row r="124" spans="2:127" ht="13.5" thickBot="1" x14ac:dyDescent="0.25">
      <c r="B124" s="722"/>
      <c r="C124" s="872" t="s">
        <v>120</v>
      </c>
      <c r="D124" s="873"/>
      <c r="E124" s="874"/>
      <c r="F124" s="875">
        <f>F123+F122</f>
        <v>503172.42717863171</v>
      </c>
      <c r="G124" s="696"/>
      <c r="H124" s="886"/>
      <c r="J124" s="722"/>
      <c r="K124" s="872" t="s">
        <v>120</v>
      </c>
      <c r="L124" s="873"/>
      <c r="M124" s="874"/>
      <c r="N124" s="875">
        <f>N123+N122</f>
        <v>520489.73521316511</v>
      </c>
      <c r="O124" s="696"/>
      <c r="P124" s="876"/>
      <c r="U124" s="886"/>
      <c r="Y124" s="676"/>
      <c r="Z124" s="676"/>
      <c r="AA124" s="676"/>
      <c r="DV124" s="676"/>
      <c r="DW124" s="676"/>
    </row>
    <row r="125" spans="2:127" ht="13.5" thickBot="1" x14ac:dyDescent="0.25">
      <c r="B125" s="722"/>
      <c r="C125" s="832" t="s">
        <v>42</v>
      </c>
      <c r="D125" s="833"/>
      <c r="E125" s="833"/>
      <c r="F125" s="878">
        <f>F124/12</f>
        <v>41931.035598219307</v>
      </c>
      <c r="G125" s="879"/>
      <c r="H125" s="886"/>
      <c r="J125" s="722"/>
      <c r="K125" s="832" t="s">
        <v>42</v>
      </c>
      <c r="L125" s="833"/>
      <c r="M125" s="833"/>
      <c r="N125" s="878">
        <f>N124/12</f>
        <v>43374.14460109709</v>
      </c>
      <c r="O125" s="879"/>
      <c r="U125" s="886"/>
      <c r="Y125" s="906"/>
      <c r="Z125" s="906"/>
      <c r="AA125" s="906"/>
      <c r="DV125" s="676"/>
      <c r="DW125" s="676"/>
    </row>
    <row r="126" spans="2:127" ht="13.5" thickBot="1" x14ac:dyDescent="0.25">
      <c r="B126" s="881"/>
      <c r="C126" s="882"/>
      <c r="D126" s="882"/>
      <c r="E126" s="882"/>
      <c r="F126" s="882"/>
      <c r="G126" s="883"/>
      <c r="H126" s="886"/>
      <c r="J126" s="881"/>
      <c r="K126" s="882"/>
      <c r="L126" s="882"/>
      <c r="M126" s="882"/>
      <c r="N126" s="882"/>
      <c r="O126" s="883"/>
      <c r="U126" s="886"/>
      <c r="Y126" s="676"/>
      <c r="Z126" s="676"/>
      <c r="AA126" s="676"/>
      <c r="DV126" s="676"/>
      <c r="DW126" s="676"/>
    </row>
    <row r="127" spans="2:127" ht="16.5" customHeight="1" x14ac:dyDescent="0.2">
      <c r="B127" s="833"/>
      <c r="C127" s="833"/>
      <c r="D127" s="833"/>
      <c r="E127" s="833"/>
      <c r="F127" s="899"/>
      <c r="G127" s="899"/>
      <c r="H127" s="886"/>
      <c r="I127" s="898"/>
      <c r="J127" s="899"/>
      <c r="K127" s="899"/>
      <c r="L127" s="899"/>
      <c r="M127" s="833"/>
      <c r="N127" s="899"/>
      <c r="O127" s="833"/>
      <c r="U127" s="886"/>
      <c r="Y127" s="676"/>
      <c r="Z127" s="676"/>
      <c r="AA127" s="676"/>
      <c r="DV127" s="676"/>
      <c r="DW127" s="676"/>
    </row>
    <row r="128" spans="2:127" ht="16.5" customHeight="1" x14ac:dyDescent="0.2">
      <c r="B128" s="833"/>
      <c r="C128" s="833"/>
      <c r="D128" s="833"/>
      <c r="E128" s="833" t="str">
        <f>E102</f>
        <v>current</v>
      </c>
      <c r="F128" s="899">
        <v>38168</v>
      </c>
      <c r="G128" s="899"/>
      <c r="H128" s="886">
        <f>(F125-F128)/F128</f>
        <v>9.8591374927145953E-2</v>
      </c>
      <c r="I128" s="903"/>
      <c r="J128" s="899"/>
      <c r="K128" s="899"/>
      <c r="L128" s="899"/>
      <c r="M128" s="833" t="str">
        <f>M102</f>
        <v>current</v>
      </c>
      <c r="N128" s="899">
        <v>39566</v>
      </c>
      <c r="O128" s="833"/>
      <c r="U128" s="886">
        <f>(N125-N128)/N128</f>
        <v>9.6247904794447003E-2</v>
      </c>
      <c r="Y128" s="676"/>
      <c r="Z128" s="676"/>
      <c r="AA128" s="676"/>
      <c r="DV128" s="676"/>
      <c r="DW128" s="676"/>
    </row>
    <row r="129" spans="2:127" s="676" customFormat="1" ht="16.5" customHeight="1" thickBot="1" x14ac:dyDescent="0.25">
      <c r="F129" s="904"/>
      <c r="H129" s="886"/>
      <c r="I129" s="831"/>
      <c r="N129" s="904"/>
      <c r="U129" s="886"/>
    </row>
    <row r="130" spans="2:127" ht="21.6" customHeight="1" thickBot="1" x14ac:dyDescent="0.25">
      <c r="B130" s="890"/>
      <c r="C130" s="900"/>
      <c r="D130" s="892"/>
      <c r="E130" s="892"/>
      <c r="F130" s="892"/>
      <c r="G130" s="901"/>
      <c r="H130" s="886"/>
      <c r="J130" s="722"/>
      <c r="K130" s="907"/>
      <c r="L130" s="892"/>
      <c r="M130" s="892"/>
      <c r="N130" s="892"/>
      <c r="O130" s="901"/>
      <c r="U130" s="886"/>
      <c r="Y130" s="676"/>
      <c r="Z130" s="676"/>
      <c r="AA130" s="676"/>
      <c r="DV130" s="676"/>
      <c r="DW130" s="676"/>
    </row>
    <row r="131" spans="2:127" ht="13.5" thickBot="1" x14ac:dyDescent="0.25">
      <c r="B131" s="722"/>
      <c r="C131" s="1009" t="s">
        <v>129</v>
      </c>
      <c r="D131" s="1010"/>
      <c r="E131" s="1010"/>
      <c r="F131" s="1011"/>
      <c r="G131" s="696"/>
      <c r="H131" s="886"/>
      <c r="J131" s="722"/>
      <c r="K131" s="1009" t="s">
        <v>130</v>
      </c>
      <c r="L131" s="1010"/>
      <c r="M131" s="1010"/>
      <c r="N131" s="1011"/>
      <c r="O131" s="696"/>
      <c r="U131" s="886"/>
      <c r="Y131" s="676"/>
      <c r="Z131" s="676"/>
      <c r="AA131" s="676"/>
      <c r="DV131" s="676"/>
      <c r="DW131" s="676"/>
    </row>
    <row r="132" spans="2:127" x14ac:dyDescent="0.2">
      <c r="B132" s="722"/>
      <c r="C132" s="833"/>
      <c r="D132" s="836" t="s">
        <v>4</v>
      </c>
      <c r="E132" s="836" t="s">
        <v>5</v>
      </c>
      <c r="F132" s="836" t="s">
        <v>6</v>
      </c>
      <c r="G132" s="696"/>
      <c r="H132" s="886"/>
      <c r="J132" s="722"/>
      <c r="K132" s="722"/>
      <c r="L132" s="836" t="s">
        <v>4</v>
      </c>
      <c r="M132" s="836" t="s">
        <v>5</v>
      </c>
      <c r="N132" s="836" t="s">
        <v>6</v>
      </c>
      <c r="O132" s="696"/>
      <c r="U132" s="886"/>
      <c r="Y132" s="676"/>
      <c r="Z132" s="676"/>
      <c r="AA132" s="676"/>
      <c r="DV132" s="676"/>
      <c r="DW132" s="676"/>
    </row>
    <row r="133" spans="2:127" x14ac:dyDescent="0.2">
      <c r="B133" s="722"/>
      <c r="C133" s="839" t="str">
        <f>C7</f>
        <v>Management</v>
      </c>
      <c r="D133" s="840">
        <f>Z7</f>
        <v>80829.631999999998</v>
      </c>
      <c r="E133" s="841">
        <f>+'[20]Rate Calculation'!D39</f>
        <v>0.22500000000000001</v>
      </c>
      <c r="F133" s="842">
        <f>D133*E133</f>
        <v>18186.6672</v>
      </c>
      <c r="G133" s="696"/>
      <c r="H133" s="886"/>
      <c r="J133" s="722"/>
      <c r="K133" s="908" t="str">
        <f>C7</f>
        <v>Management</v>
      </c>
      <c r="L133" s="840">
        <f>Z7</f>
        <v>80829.631999999998</v>
      </c>
      <c r="M133" s="841">
        <f>+E133</f>
        <v>0.22500000000000001</v>
      </c>
      <c r="N133" s="842">
        <f>L133*M133</f>
        <v>18186.6672</v>
      </c>
      <c r="O133" s="696"/>
      <c r="U133" s="886"/>
      <c r="Y133" s="676"/>
      <c r="Z133" s="676"/>
      <c r="AA133" s="676"/>
      <c r="DV133" s="676"/>
      <c r="DW133" s="676"/>
    </row>
    <row r="134" spans="2:127" x14ac:dyDescent="0.2">
      <c r="B134" s="722"/>
      <c r="C134" s="839" t="str">
        <f>C8</f>
        <v>Clinical Supervisor</v>
      </c>
      <c r="D134" s="843">
        <f>D108</f>
        <v>101806.432</v>
      </c>
      <c r="E134" s="844">
        <f>+'[20]Rate Calculation'!D40</f>
        <v>0.30000000000000004</v>
      </c>
      <c r="F134" s="845">
        <f>D134*E134</f>
        <v>30541.929600000003</v>
      </c>
      <c r="G134" s="696"/>
      <c r="H134" s="886"/>
      <c r="J134" s="722"/>
      <c r="K134" s="908" t="str">
        <f>C8</f>
        <v>Clinical Supervisor</v>
      </c>
      <c r="L134" s="843">
        <f>L108</f>
        <v>101806.432</v>
      </c>
      <c r="M134" s="844">
        <f>+E134</f>
        <v>0.30000000000000004</v>
      </c>
      <c r="N134" s="845">
        <f>L134*M134</f>
        <v>30541.929600000003</v>
      </c>
      <c r="O134" s="696"/>
      <c r="U134" s="886"/>
      <c r="Y134" s="676"/>
      <c r="Z134" s="676"/>
      <c r="AA134" s="676"/>
      <c r="DV134" s="676"/>
      <c r="DW134" s="676"/>
    </row>
    <row r="135" spans="2:127" x14ac:dyDescent="0.2">
      <c r="B135" s="722"/>
      <c r="C135" s="839" t="str">
        <f>C9</f>
        <v>Direct Care III</v>
      </c>
      <c r="D135" s="843">
        <f>D109</f>
        <v>56217.241600000001</v>
      </c>
      <c r="E135" s="844">
        <f>1.5+1.5</f>
        <v>3</v>
      </c>
      <c r="F135" s="845">
        <f>D135*E135</f>
        <v>168651.7248</v>
      </c>
      <c r="G135" s="696"/>
      <c r="H135" s="886"/>
      <c r="J135" s="722"/>
      <c r="K135" s="908" t="str">
        <f>C9</f>
        <v>Direct Care III</v>
      </c>
      <c r="L135" s="843">
        <f>L109</f>
        <v>56217.241600000001</v>
      </c>
      <c r="M135" s="844">
        <f>1.5+1.5</f>
        <v>3</v>
      </c>
      <c r="N135" s="845">
        <f>L135*M135</f>
        <v>168651.7248</v>
      </c>
      <c r="O135" s="696"/>
      <c r="U135" s="886"/>
      <c r="Y135" s="676"/>
      <c r="Z135" s="676"/>
      <c r="AA135" s="676"/>
      <c r="DV135" s="676"/>
      <c r="DW135" s="676"/>
    </row>
    <row r="136" spans="2:127" x14ac:dyDescent="0.2">
      <c r="B136" s="722"/>
      <c r="C136" s="909" t="str">
        <f>C10</f>
        <v>Support</v>
      </c>
      <c r="D136" s="851">
        <f>D110</f>
        <v>43247.567999999999</v>
      </c>
      <c r="E136" s="854">
        <f>+'[20]Rate Calculation'!D42</f>
        <v>0.11</v>
      </c>
      <c r="F136" s="853">
        <f>D136*E136</f>
        <v>4757.2324799999997</v>
      </c>
      <c r="G136" s="696"/>
      <c r="H136" s="886"/>
      <c r="J136" s="722"/>
      <c r="K136" s="769" t="str">
        <f>C10</f>
        <v>Support</v>
      </c>
      <c r="L136" s="851">
        <f>L110</f>
        <v>43247.567999999999</v>
      </c>
      <c r="M136" s="854">
        <f>+E136</f>
        <v>0.11</v>
      </c>
      <c r="N136" s="853">
        <f>L136*M136</f>
        <v>4757.2324799999997</v>
      </c>
      <c r="O136" s="696"/>
      <c r="U136" s="886"/>
      <c r="Y136" s="676"/>
      <c r="Z136" s="676"/>
      <c r="AA136" s="676"/>
      <c r="DV136" s="676"/>
      <c r="DW136" s="676"/>
    </row>
    <row r="137" spans="2:127" x14ac:dyDescent="0.2">
      <c r="B137" s="722"/>
      <c r="C137" s="832"/>
      <c r="D137" s="843"/>
      <c r="E137" s="844"/>
      <c r="F137" s="843"/>
      <c r="G137" s="696"/>
      <c r="H137" s="886"/>
      <c r="J137" s="722"/>
      <c r="K137" s="910"/>
      <c r="L137" s="843"/>
      <c r="M137" s="844"/>
      <c r="N137" s="843"/>
      <c r="O137" s="696"/>
      <c r="U137" s="886"/>
      <c r="Y137" s="676"/>
      <c r="Z137" s="676"/>
      <c r="AA137" s="676"/>
      <c r="DV137" s="676"/>
      <c r="DW137" s="676"/>
    </row>
    <row r="138" spans="2:127" x14ac:dyDescent="0.2">
      <c r="B138" s="722"/>
      <c r="C138" s="855" t="s">
        <v>16</v>
      </c>
      <c r="D138" s="855"/>
      <c r="E138" s="856">
        <f>SUM(E133:E136)</f>
        <v>3.6349999999999998</v>
      </c>
      <c r="F138" s="857">
        <f>SUM(F133:F136)</f>
        <v>222137.55408</v>
      </c>
      <c r="G138" s="696"/>
      <c r="H138" s="886"/>
      <c r="J138" s="722"/>
      <c r="K138" s="769" t="s">
        <v>16</v>
      </c>
      <c r="L138" s="855"/>
      <c r="M138" s="856">
        <f>SUM(M133:M136)</f>
        <v>3.6349999999999998</v>
      </c>
      <c r="N138" s="857">
        <f>SUM(N133:N136)</f>
        <v>222137.55408</v>
      </c>
      <c r="O138" s="696"/>
      <c r="U138" s="886"/>
      <c r="Y138" s="676"/>
      <c r="Z138" s="676"/>
      <c r="AA138" s="676"/>
      <c r="DV138" s="676"/>
      <c r="DW138" s="676"/>
    </row>
    <row r="139" spans="2:127" x14ac:dyDescent="0.2">
      <c r="B139" s="722"/>
      <c r="C139" s="833"/>
      <c r="D139" s="833"/>
      <c r="E139" s="833"/>
      <c r="F139" s="833"/>
      <c r="G139" s="696"/>
      <c r="H139" s="886"/>
      <c r="J139" s="722"/>
      <c r="K139" s="722"/>
      <c r="L139" s="833"/>
      <c r="M139" s="833"/>
      <c r="N139" s="833"/>
      <c r="O139" s="696"/>
      <c r="U139" s="886"/>
      <c r="Y139" s="676"/>
      <c r="Z139" s="676"/>
      <c r="AA139" s="676"/>
      <c r="DV139" s="676"/>
      <c r="DW139" s="676"/>
    </row>
    <row r="140" spans="2:127" x14ac:dyDescent="0.2">
      <c r="B140" s="722"/>
      <c r="C140" s="833" t="s">
        <v>17</v>
      </c>
      <c r="D140" s="833"/>
      <c r="E140" s="859">
        <f>$Z$18</f>
        <v>0.24970000000000001</v>
      </c>
      <c r="F140" s="860">
        <f>F138*E140</f>
        <v>55467.747253776004</v>
      </c>
      <c r="G140" s="696"/>
      <c r="H140" s="886"/>
      <c r="J140" s="722"/>
      <c r="K140" s="722" t="s">
        <v>17</v>
      </c>
      <c r="L140" s="833"/>
      <c r="M140" s="859">
        <f>$Z$18</f>
        <v>0.24970000000000001</v>
      </c>
      <c r="N140" s="860">
        <f>N138*M140</f>
        <v>55467.747253776004</v>
      </c>
      <c r="O140" s="696"/>
      <c r="U140" s="886"/>
      <c r="Y140" s="676"/>
      <c r="Z140" s="676"/>
      <c r="AA140" s="676"/>
      <c r="DV140" s="676"/>
      <c r="DW140" s="676"/>
    </row>
    <row r="141" spans="2:127" x14ac:dyDescent="0.2">
      <c r="B141" s="722"/>
      <c r="C141" s="833"/>
      <c r="D141" s="833"/>
      <c r="E141" s="859"/>
      <c r="F141" s="861"/>
      <c r="G141" s="696"/>
      <c r="H141" s="886"/>
      <c r="J141" s="722"/>
      <c r="K141" s="722"/>
      <c r="L141" s="833"/>
      <c r="M141" s="859"/>
      <c r="N141" s="861"/>
      <c r="O141" s="696"/>
      <c r="U141" s="886"/>
      <c r="Y141" s="676"/>
      <c r="Z141" s="676"/>
      <c r="AA141" s="676"/>
      <c r="DV141" s="676"/>
      <c r="DW141" s="676"/>
    </row>
    <row r="142" spans="2:127" x14ac:dyDescent="0.2">
      <c r="B142" s="722"/>
      <c r="C142" s="855" t="s">
        <v>18</v>
      </c>
      <c r="D142" s="770"/>
      <c r="E142" s="770"/>
      <c r="F142" s="862">
        <f>F138+F140+F141</f>
        <v>277605.30133377598</v>
      </c>
      <c r="G142" s="696"/>
      <c r="H142" s="886"/>
      <c r="J142" s="722"/>
      <c r="K142" s="769" t="s">
        <v>18</v>
      </c>
      <c r="L142" s="770"/>
      <c r="M142" s="770"/>
      <c r="N142" s="862">
        <f>N138+N140+N141</f>
        <v>277605.30133377598</v>
      </c>
      <c r="O142" s="696"/>
      <c r="U142" s="886"/>
      <c r="Y142" s="676"/>
      <c r="Z142" s="676"/>
      <c r="AA142" s="676"/>
      <c r="DV142" s="676"/>
      <c r="DW142" s="676"/>
    </row>
    <row r="143" spans="2:127" x14ac:dyDescent="0.2">
      <c r="B143" s="722"/>
      <c r="C143" s="833" t="str">
        <f>C117</f>
        <v>Other Program Expenses</v>
      </c>
      <c r="D143" s="833"/>
      <c r="E143" s="861">
        <f>E117</f>
        <v>5558.3424000000005</v>
      </c>
      <c r="F143" s="861">
        <f>E143*E138</f>
        <v>20204.574624000001</v>
      </c>
      <c r="G143" s="696"/>
      <c r="H143" s="886"/>
      <c r="J143" s="722"/>
      <c r="K143" s="722" t="str">
        <f>C143</f>
        <v>Other Program Expenses</v>
      </c>
      <c r="L143" s="833"/>
      <c r="M143" s="861">
        <f>E143</f>
        <v>5558.3424000000005</v>
      </c>
      <c r="N143" s="861">
        <f>M143*M138</f>
        <v>20204.574624000001</v>
      </c>
      <c r="O143" s="696"/>
      <c r="U143" s="886"/>
      <c r="Y143" s="676"/>
      <c r="Z143" s="676"/>
      <c r="AA143" s="676"/>
      <c r="DV143" s="676"/>
      <c r="DW143" s="676"/>
    </row>
    <row r="144" spans="2:127" x14ac:dyDescent="0.2">
      <c r="B144" s="722"/>
      <c r="C144" s="833" t="s">
        <v>19</v>
      </c>
      <c r="D144" s="833"/>
      <c r="E144" s="863">
        <f>E118</f>
        <v>3132.7344000000003</v>
      </c>
      <c r="F144" s="843">
        <f>E144*E138</f>
        <v>11387.489544</v>
      </c>
      <c r="G144" s="696"/>
      <c r="H144" s="886"/>
      <c r="J144" s="722"/>
      <c r="K144" s="722" t="s">
        <v>19</v>
      </c>
      <c r="L144" s="833"/>
      <c r="M144" s="863">
        <f>M118</f>
        <v>6265.4688000000006</v>
      </c>
      <c r="N144" s="843">
        <f>M144*M138</f>
        <v>22774.979088</v>
      </c>
      <c r="O144" s="696"/>
      <c r="U144" s="886"/>
      <c r="Y144" s="676"/>
      <c r="Z144" s="676"/>
      <c r="AA144" s="676"/>
      <c r="DV144" s="676"/>
      <c r="DW144" s="676"/>
    </row>
    <row r="145" spans="2:127" x14ac:dyDescent="0.2">
      <c r="B145" s="722"/>
      <c r="C145" s="833" t="s">
        <v>107</v>
      </c>
      <c r="D145" s="833"/>
      <c r="E145" s="863">
        <f>E119</f>
        <v>7859.5866000000005</v>
      </c>
      <c r="F145" s="843">
        <f>E145*E138</f>
        <v>28569.597291000002</v>
      </c>
      <c r="G145" s="696"/>
      <c r="H145" s="886"/>
      <c r="J145" s="722"/>
      <c r="K145" s="722" t="s">
        <v>107</v>
      </c>
      <c r="L145" s="833"/>
      <c r="M145" s="863">
        <f>M119</f>
        <v>7859.5866000000005</v>
      </c>
      <c r="N145" s="843">
        <f>M145*M138</f>
        <v>28569.597291000002</v>
      </c>
      <c r="O145" s="696"/>
      <c r="U145" s="886"/>
      <c r="Y145" s="676"/>
      <c r="Z145" s="676"/>
      <c r="AA145" s="676"/>
      <c r="DV145" s="676"/>
      <c r="DW145" s="676"/>
    </row>
    <row r="146" spans="2:127" x14ac:dyDescent="0.2">
      <c r="B146" s="722"/>
      <c r="C146" s="855" t="s">
        <v>20</v>
      </c>
      <c r="D146" s="770"/>
      <c r="E146" s="770"/>
      <c r="F146" s="866">
        <f>SUM(F142:F145)</f>
        <v>337766.962792776</v>
      </c>
      <c r="G146" s="696"/>
      <c r="H146" s="886"/>
      <c r="J146" s="722"/>
      <c r="K146" s="769" t="s">
        <v>20</v>
      </c>
      <c r="L146" s="770"/>
      <c r="M146" s="770"/>
      <c r="N146" s="866">
        <f>SUM(N142:N145)</f>
        <v>349154.45233677601</v>
      </c>
      <c r="O146" s="696"/>
      <c r="U146" s="886"/>
      <c r="Y146" s="676"/>
      <c r="Z146" s="676"/>
      <c r="AA146" s="676"/>
      <c r="DV146" s="676"/>
      <c r="DW146" s="676"/>
    </row>
    <row r="147" spans="2:127" ht="13.5" thickBot="1" x14ac:dyDescent="0.25">
      <c r="B147" s="722"/>
      <c r="C147" s="867" t="s">
        <v>21</v>
      </c>
      <c r="D147" s="867"/>
      <c r="E147" s="868">
        <f>$Z$17</f>
        <v>0.12</v>
      </c>
      <c r="F147" s="869">
        <f>E147*F146</f>
        <v>40532.035535133116</v>
      </c>
      <c r="G147" s="696"/>
      <c r="H147" s="886"/>
      <c r="J147" s="722"/>
      <c r="K147" s="911" t="s">
        <v>21</v>
      </c>
      <c r="L147" s="867"/>
      <c r="M147" s="868">
        <f>$Z$17</f>
        <v>0.12</v>
      </c>
      <c r="N147" s="869">
        <f>M147*N146</f>
        <v>41898.534280413121</v>
      </c>
      <c r="O147" s="696"/>
      <c r="U147" s="886"/>
      <c r="Y147" s="676"/>
      <c r="Z147" s="676"/>
      <c r="AA147" s="676"/>
      <c r="DV147" s="676"/>
      <c r="DW147" s="676"/>
    </row>
    <row r="148" spans="2:127" ht="13.5" thickTop="1" x14ac:dyDescent="0.2">
      <c r="B148" s="722"/>
      <c r="C148" s="833" t="s">
        <v>22</v>
      </c>
      <c r="D148" s="833"/>
      <c r="E148" s="833"/>
      <c r="F148" s="861">
        <f>SUM(F146:F147)</f>
        <v>378298.9983279091</v>
      </c>
      <c r="G148" s="696"/>
      <c r="H148" s="886"/>
      <c r="J148" s="722"/>
      <c r="K148" s="722" t="s">
        <v>22</v>
      </c>
      <c r="L148" s="833"/>
      <c r="M148" s="833"/>
      <c r="N148" s="861">
        <f>SUM(N146:N147)</f>
        <v>391052.98661718913</v>
      </c>
      <c r="O148" s="696"/>
      <c r="U148" s="886"/>
      <c r="Y148" s="676"/>
      <c r="Z148" s="676"/>
      <c r="AA148" s="676"/>
      <c r="DV148" s="676"/>
      <c r="DW148" s="676"/>
    </row>
    <row r="149" spans="2:127" ht="13.5" thickBot="1" x14ac:dyDescent="0.25">
      <c r="B149" s="722"/>
      <c r="C149" s="832" t="s">
        <v>119</v>
      </c>
      <c r="D149" s="833"/>
      <c r="E149" s="859">
        <f>Z19</f>
        <v>3.2549514448865162E-2</v>
      </c>
      <c r="F149" s="861">
        <f>(F148-F138)*E149</f>
        <v>5082.9791859029683</v>
      </c>
      <c r="G149" s="696"/>
      <c r="H149" s="886"/>
      <c r="J149" s="722"/>
      <c r="K149" s="910" t="s">
        <v>118</v>
      </c>
      <c r="L149" s="833"/>
      <c r="M149" s="859">
        <f>Z19</f>
        <v>3.2549514448865162E-2</v>
      </c>
      <c r="N149" s="861">
        <f>(N148-N138)*M149</f>
        <v>5498.115312005546</v>
      </c>
      <c r="O149" s="696"/>
      <c r="U149" s="886"/>
      <c r="Y149" s="676"/>
      <c r="Z149" s="676"/>
      <c r="AA149" s="676"/>
      <c r="DV149" s="676"/>
      <c r="DW149" s="676"/>
    </row>
    <row r="150" spans="2:127" ht="13.5" thickBot="1" x14ac:dyDescent="0.25">
      <c r="B150" s="722"/>
      <c r="C150" s="872" t="s">
        <v>120</v>
      </c>
      <c r="D150" s="873"/>
      <c r="E150" s="874"/>
      <c r="F150" s="875">
        <f>F149+F148</f>
        <v>383381.97751381207</v>
      </c>
      <c r="G150" s="696"/>
      <c r="H150" s="886"/>
      <c r="J150" s="722"/>
      <c r="K150" s="872" t="s">
        <v>120</v>
      </c>
      <c r="L150" s="873"/>
      <c r="M150" s="874"/>
      <c r="N150" s="875">
        <f>N149+N148</f>
        <v>396551.1019291947</v>
      </c>
      <c r="O150" s="696"/>
      <c r="P150" s="876"/>
      <c r="U150" s="886"/>
      <c r="Y150" s="676"/>
      <c r="Z150" s="676"/>
      <c r="AA150" s="676"/>
      <c r="DV150" s="676"/>
      <c r="DW150" s="676"/>
    </row>
    <row r="151" spans="2:127" ht="13.5" thickBot="1" x14ac:dyDescent="0.25">
      <c r="B151" s="722"/>
      <c r="C151" s="832" t="s">
        <v>42</v>
      </c>
      <c r="D151" s="833"/>
      <c r="E151" s="833"/>
      <c r="F151" s="878">
        <f>F150/12</f>
        <v>31948.498126151007</v>
      </c>
      <c r="G151" s="696"/>
      <c r="H151" s="886"/>
      <c r="J151" s="722"/>
      <c r="K151" s="910" t="s">
        <v>42</v>
      </c>
      <c r="L151" s="833"/>
      <c r="M151" s="833"/>
      <c r="N151" s="878">
        <f>N150/12</f>
        <v>33045.925160766223</v>
      </c>
      <c r="O151" s="696"/>
      <c r="U151" s="886"/>
      <c r="Y151" s="906"/>
      <c r="Z151" s="906"/>
      <c r="AA151" s="906"/>
      <c r="DV151" s="676"/>
      <c r="DW151" s="676"/>
    </row>
    <row r="152" spans="2:127" ht="13.5" thickBot="1" x14ac:dyDescent="0.25">
      <c r="B152" s="881"/>
      <c r="C152" s="912"/>
      <c r="D152" s="882"/>
      <c r="E152" s="882"/>
      <c r="F152" s="913"/>
      <c r="G152" s="883"/>
      <c r="H152" s="886"/>
      <c r="J152" s="881"/>
      <c r="K152" s="914"/>
      <c r="L152" s="882"/>
      <c r="M152" s="882"/>
      <c r="N152" s="913"/>
      <c r="O152" s="883"/>
      <c r="U152" s="886"/>
      <c r="Y152" s="676"/>
      <c r="Z152" s="676"/>
      <c r="AA152" s="676"/>
      <c r="DV152" s="676"/>
      <c r="DW152" s="676"/>
    </row>
    <row r="153" spans="2:127" ht="6.75" customHeight="1" x14ac:dyDescent="0.2">
      <c r="B153" s="833"/>
      <c r="C153" s="832"/>
      <c r="D153" s="833"/>
      <c r="E153" s="893"/>
      <c r="F153" s="860"/>
      <c r="G153" s="833"/>
      <c r="H153" s="886"/>
      <c r="J153" s="833"/>
      <c r="K153" s="832"/>
      <c r="L153" s="833"/>
      <c r="M153" s="893"/>
      <c r="N153" s="860"/>
      <c r="O153" s="833"/>
      <c r="U153" s="886"/>
      <c r="Y153" s="676"/>
      <c r="Z153" s="676"/>
      <c r="AA153" s="676"/>
      <c r="DV153" s="676"/>
      <c r="DW153" s="676"/>
    </row>
    <row r="154" spans="2:127" ht="14.25" customHeight="1" x14ac:dyDescent="0.2">
      <c r="B154" s="833"/>
      <c r="C154" s="832"/>
      <c r="D154" s="833"/>
      <c r="E154" s="833" t="str">
        <f>E128</f>
        <v>current</v>
      </c>
      <c r="F154" s="860">
        <v>29084</v>
      </c>
      <c r="G154" s="833"/>
      <c r="H154" s="886">
        <f>(F151-F154)/F154</f>
        <v>9.8490514583654501E-2</v>
      </c>
      <c r="J154" s="833"/>
      <c r="K154" s="832"/>
      <c r="L154" s="833"/>
      <c r="M154" s="833" t="str">
        <f>M128</f>
        <v>current</v>
      </c>
      <c r="N154" s="860">
        <v>30147</v>
      </c>
      <c r="O154" s="833"/>
      <c r="U154" s="886">
        <f t="shared" ref="U154" si="5">(N151-N154)/N154</f>
        <v>9.61596563759652E-2</v>
      </c>
      <c r="Y154" s="676"/>
      <c r="Z154" s="676"/>
      <c r="AA154" s="676"/>
      <c r="DV154" s="676"/>
      <c r="DW154" s="676"/>
    </row>
    <row r="155" spans="2:127" s="676" customFormat="1" ht="19.5" customHeight="1" thickBot="1" x14ac:dyDescent="0.25">
      <c r="F155" s="904"/>
      <c r="H155" s="886"/>
      <c r="I155" s="831"/>
      <c r="N155" s="904"/>
      <c r="U155" s="886"/>
    </row>
    <row r="156" spans="2:127" ht="20.45" customHeight="1" thickBot="1" x14ac:dyDescent="0.25">
      <c r="B156" s="890"/>
      <c r="C156" s="900"/>
      <c r="D156" s="892"/>
      <c r="E156" s="892"/>
      <c r="F156" s="892"/>
      <c r="G156" s="901"/>
      <c r="H156" s="886"/>
      <c r="J156" s="890"/>
      <c r="K156" s="900"/>
      <c r="L156" s="892"/>
      <c r="M156" s="892"/>
      <c r="N156" s="892"/>
      <c r="O156" s="901"/>
      <c r="U156" s="886"/>
      <c r="Y156" s="676"/>
      <c r="Z156" s="676"/>
      <c r="AA156" s="676"/>
      <c r="DV156" s="676"/>
      <c r="DW156" s="676"/>
    </row>
    <row r="157" spans="2:127" ht="13.5" thickBot="1" x14ac:dyDescent="0.25">
      <c r="B157" s="722"/>
      <c r="C157" s="1009" t="s">
        <v>131</v>
      </c>
      <c r="D157" s="1010"/>
      <c r="E157" s="1010"/>
      <c r="F157" s="1011"/>
      <c r="G157" s="696"/>
      <c r="H157" s="886"/>
      <c r="J157" s="722"/>
      <c r="K157" s="1009" t="s">
        <v>132</v>
      </c>
      <c r="L157" s="1010"/>
      <c r="M157" s="1010"/>
      <c r="N157" s="1011"/>
      <c r="O157" s="696"/>
      <c r="U157" s="886"/>
      <c r="Y157" s="676"/>
      <c r="Z157" s="676"/>
      <c r="AA157" s="676"/>
      <c r="DV157" s="676"/>
      <c r="DW157" s="676"/>
    </row>
    <row r="158" spans="2:127" x14ac:dyDescent="0.2">
      <c r="B158" s="722"/>
      <c r="C158" s="833"/>
      <c r="D158" s="836" t="s">
        <v>4</v>
      </c>
      <c r="E158" s="836" t="s">
        <v>5</v>
      </c>
      <c r="F158" s="836" t="s">
        <v>6</v>
      </c>
      <c r="G158" s="696"/>
      <c r="H158" s="886"/>
      <c r="J158" s="722"/>
      <c r="K158" s="833"/>
      <c r="L158" s="836" t="s">
        <v>4</v>
      </c>
      <c r="M158" s="836" t="s">
        <v>5</v>
      </c>
      <c r="N158" s="836" t="s">
        <v>6</v>
      </c>
      <c r="O158" s="696"/>
      <c r="U158" s="886"/>
      <c r="Y158" s="676"/>
      <c r="Z158" s="676"/>
      <c r="AA158" s="676"/>
      <c r="DV158" s="676"/>
      <c r="DW158" s="676"/>
    </row>
    <row r="159" spans="2:127" x14ac:dyDescent="0.2">
      <c r="B159" s="722"/>
      <c r="C159" s="839" t="str">
        <f>C7</f>
        <v>Management</v>
      </c>
      <c r="D159" s="840">
        <f>Z7</f>
        <v>80829.631999999998</v>
      </c>
      <c r="E159" s="841">
        <f>+'[20]Rate Calculation'!D44</f>
        <v>0.2</v>
      </c>
      <c r="F159" s="842">
        <f>D159*E159</f>
        <v>16165.9264</v>
      </c>
      <c r="G159" s="696"/>
      <c r="H159" s="886"/>
      <c r="J159" s="722"/>
      <c r="K159" s="839" t="str">
        <f>C7</f>
        <v>Management</v>
      </c>
      <c r="L159" s="840">
        <f>Z7</f>
        <v>80829.631999999998</v>
      </c>
      <c r="M159" s="841">
        <f>+E159</f>
        <v>0.2</v>
      </c>
      <c r="N159" s="842">
        <f>L159*M159</f>
        <v>16165.9264</v>
      </c>
      <c r="O159" s="696"/>
      <c r="U159" s="886"/>
      <c r="Y159" s="676"/>
      <c r="Z159" s="676"/>
      <c r="AA159" s="676"/>
      <c r="DV159" s="676"/>
      <c r="DW159" s="676"/>
    </row>
    <row r="160" spans="2:127" x14ac:dyDescent="0.2">
      <c r="B160" s="722"/>
      <c r="C160" s="839" t="str">
        <f>C8</f>
        <v>Clinical Supervisor</v>
      </c>
      <c r="D160" s="843">
        <f>D134</f>
        <v>101806.432</v>
      </c>
      <c r="E160" s="844">
        <f>+'[20]Rate Calculation'!D45</f>
        <v>0.2</v>
      </c>
      <c r="F160" s="845">
        <f>D160*E160</f>
        <v>20361.286400000001</v>
      </c>
      <c r="G160" s="696"/>
      <c r="H160" s="886"/>
      <c r="J160" s="722"/>
      <c r="K160" s="839" t="str">
        <f>C8</f>
        <v>Clinical Supervisor</v>
      </c>
      <c r="L160" s="843">
        <f>L134</f>
        <v>101806.432</v>
      </c>
      <c r="M160" s="844">
        <f>+E160</f>
        <v>0.2</v>
      </c>
      <c r="N160" s="845">
        <f>L160*M160</f>
        <v>20361.286400000001</v>
      </c>
      <c r="O160" s="696"/>
      <c r="U160" s="886"/>
      <c r="Y160" s="676"/>
      <c r="Z160" s="676"/>
      <c r="AA160" s="676"/>
      <c r="DV160" s="676"/>
      <c r="DW160" s="676"/>
    </row>
    <row r="161" spans="2:127" x14ac:dyDescent="0.2">
      <c r="B161" s="722"/>
      <c r="C161" s="839" t="str">
        <f>C9</f>
        <v>Direct Care III</v>
      </c>
      <c r="D161" s="843">
        <f>D135</f>
        <v>56217.241600000001</v>
      </c>
      <c r="E161" s="844">
        <f>1+1</f>
        <v>2</v>
      </c>
      <c r="F161" s="845">
        <f>D161*E161</f>
        <v>112434.4832</v>
      </c>
      <c r="G161" s="696"/>
      <c r="H161" s="886"/>
      <c r="J161" s="722"/>
      <c r="K161" s="839" t="str">
        <f>C9</f>
        <v>Direct Care III</v>
      </c>
      <c r="L161" s="843">
        <f>L135</f>
        <v>56217.241600000001</v>
      </c>
      <c r="M161" s="844">
        <f>1+1</f>
        <v>2</v>
      </c>
      <c r="N161" s="845">
        <f>L161*M161</f>
        <v>112434.4832</v>
      </c>
      <c r="O161" s="696"/>
      <c r="U161" s="886"/>
      <c r="Y161" s="676"/>
      <c r="Z161" s="676"/>
      <c r="AA161" s="676"/>
      <c r="DV161" s="676"/>
      <c r="DW161" s="676"/>
    </row>
    <row r="162" spans="2:127" x14ac:dyDescent="0.2">
      <c r="B162" s="722"/>
      <c r="C162" s="855" t="str">
        <f>C10</f>
        <v>Support</v>
      </c>
      <c r="D162" s="851">
        <f>D136</f>
        <v>43247.567999999999</v>
      </c>
      <c r="E162" s="854">
        <f>+'[20]Rate Calculation'!D47</f>
        <v>0.09</v>
      </c>
      <c r="F162" s="853">
        <f>D162*E162</f>
        <v>3892.2811199999996</v>
      </c>
      <c r="G162" s="696"/>
      <c r="H162" s="886"/>
      <c r="J162" s="722"/>
      <c r="K162" s="855" t="str">
        <f>C10</f>
        <v>Support</v>
      </c>
      <c r="L162" s="851">
        <f>L136</f>
        <v>43247.567999999999</v>
      </c>
      <c r="M162" s="854">
        <f>+E162</f>
        <v>0.09</v>
      </c>
      <c r="N162" s="853">
        <f>L162*M162</f>
        <v>3892.2811199999996</v>
      </c>
      <c r="O162" s="696"/>
      <c r="U162" s="886"/>
      <c r="Y162" s="676"/>
      <c r="Z162" s="676"/>
      <c r="AA162" s="676"/>
      <c r="DV162" s="676"/>
      <c r="DW162" s="676"/>
    </row>
    <row r="163" spans="2:127" x14ac:dyDescent="0.2">
      <c r="B163" s="722"/>
      <c r="C163" s="832"/>
      <c r="D163" s="843"/>
      <c r="E163" s="844"/>
      <c r="F163" s="843"/>
      <c r="G163" s="696"/>
      <c r="H163" s="886"/>
      <c r="J163" s="722"/>
      <c r="K163" s="832"/>
      <c r="L163" s="843"/>
      <c r="M163" s="844"/>
      <c r="N163" s="843"/>
      <c r="O163" s="696"/>
      <c r="U163" s="886"/>
      <c r="Y163" s="676"/>
      <c r="Z163" s="676"/>
      <c r="AA163" s="676"/>
      <c r="DV163" s="676"/>
      <c r="DW163" s="676"/>
    </row>
    <row r="164" spans="2:127" x14ac:dyDescent="0.2">
      <c r="B164" s="722"/>
      <c r="C164" s="855" t="s">
        <v>16</v>
      </c>
      <c r="D164" s="855"/>
      <c r="E164" s="856">
        <f>SUM(E159:E162)</f>
        <v>2.4899999999999998</v>
      </c>
      <c r="F164" s="857">
        <f>SUM(F159:F162)</f>
        <v>152853.97712</v>
      </c>
      <c r="G164" s="696"/>
      <c r="H164" s="886"/>
      <c r="J164" s="722"/>
      <c r="K164" s="855" t="s">
        <v>16</v>
      </c>
      <c r="L164" s="855"/>
      <c r="M164" s="856">
        <f>SUM(M159:M162)</f>
        <v>2.4899999999999998</v>
      </c>
      <c r="N164" s="857">
        <f>SUM(N159:N162)</f>
        <v>152853.97712</v>
      </c>
      <c r="O164" s="696"/>
      <c r="U164" s="886"/>
      <c r="Y164" s="676"/>
      <c r="Z164" s="676"/>
      <c r="AA164" s="676"/>
      <c r="DV164" s="676"/>
      <c r="DW164" s="676"/>
    </row>
    <row r="165" spans="2:127" x14ac:dyDescent="0.2">
      <c r="B165" s="722"/>
      <c r="C165" s="833"/>
      <c r="D165" s="833"/>
      <c r="E165" s="833"/>
      <c r="F165" s="833"/>
      <c r="G165" s="696"/>
      <c r="H165" s="886"/>
      <c r="J165" s="722"/>
      <c r="K165" s="833"/>
      <c r="L165" s="833"/>
      <c r="M165" s="833"/>
      <c r="N165" s="833"/>
      <c r="O165" s="696"/>
      <c r="U165" s="886"/>
      <c r="Y165" s="676"/>
      <c r="Z165" s="676"/>
      <c r="AA165" s="676"/>
      <c r="DV165" s="676"/>
      <c r="DW165" s="676"/>
    </row>
    <row r="166" spans="2:127" x14ac:dyDescent="0.2">
      <c r="B166" s="722"/>
      <c r="C166" s="833" t="s">
        <v>17</v>
      </c>
      <c r="D166" s="833"/>
      <c r="E166" s="859">
        <f>$Z$18</f>
        <v>0.24970000000000001</v>
      </c>
      <c r="F166" s="860">
        <f>F164*E166</f>
        <v>38167.638086863997</v>
      </c>
      <c r="G166" s="696"/>
      <c r="H166" s="886"/>
      <c r="J166" s="722"/>
      <c r="K166" s="833" t="s">
        <v>17</v>
      </c>
      <c r="L166" s="833"/>
      <c r="M166" s="859">
        <f>$Z$18</f>
        <v>0.24970000000000001</v>
      </c>
      <c r="N166" s="860">
        <f>N164*M166</f>
        <v>38167.638086863997</v>
      </c>
      <c r="O166" s="696"/>
      <c r="U166" s="886"/>
      <c r="Y166" s="676"/>
      <c r="Z166" s="676"/>
      <c r="AA166" s="676"/>
      <c r="DV166" s="676"/>
      <c r="DW166" s="676"/>
    </row>
    <row r="167" spans="2:127" x14ac:dyDescent="0.2">
      <c r="B167" s="722"/>
      <c r="C167" s="833">
        <f>C141</f>
        <v>0</v>
      </c>
      <c r="D167" s="833"/>
      <c r="E167" s="915">
        <f>E141</f>
        <v>0</v>
      </c>
      <c r="F167" s="861">
        <f>F164*E167</f>
        <v>0</v>
      </c>
      <c r="G167" s="696"/>
      <c r="H167" s="886"/>
      <c r="J167" s="722"/>
      <c r="K167" s="833">
        <f>C167</f>
        <v>0</v>
      </c>
      <c r="L167" s="833"/>
      <c r="M167" s="915">
        <f>E167</f>
        <v>0</v>
      </c>
      <c r="N167" s="861">
        <f>N164*M167</f>
        <v>0</v>
      </c>
      <c r="O167" s="696"/>
      <c r="U167" s="886"/>
      <c r="Y167" s="676"/>
      <c r="Z167" s="676"/>
      <c r="AA167" s="676"/>
      <c r="DV167" s="676"/>
      <c r="DW167" s="676"/>
    </row>
    <row r="168" spans="2:127" x14ac:dyDescent="0.2">
      <c r="B168" s="722"/>
      <c r="C168" s="855" t="s">
        <v>18</v>
      </c>
      <c r="D168" s="770"/>
      <c r="E168" s="770"/>
      <c r="F168" s="862">
        <f>F164+F166+F167</f>
        <v>191021.61520686399</v>
      </c>
      <c r="G168" s="696"/>
      <c r="H168" s="886"/>
      <c r="J168" s="722"/>
      <c r="K168" s="855" t="s">
        <v>18</v>
      </c>
      <c r="L168" s="770"/>
      <c r="M168" s="770"/>
      <c r="N168" s="862">
        <f>N164+N166+N167</f>
        <v>191021.61520686399</v>
      </c>
      <c r="O168" s="696"/>
      <c r="U168" s="886"/>
      <c r="Y168" s="676"/>
      <c r="Z168" s="676"/>
      <c r="AA168" s="676"/>
      <c r="DV168" s="676"/>
      <c r="DW168" s="676"/>
    </row>
    <row r="169" spans="2:127" x14ac:dyDescent="0.2">
      <c r="B169" s="722"/>
      <c r="C169" s="833" t="str">
        <f>C143</f>
        <v>Other Program Expenses</v>
      </c>
      <c r="D169" s="833"/>
      <c r="E169" s="861">
        <f>E143</f>
        <v>5558.3424000000005</v>
      </c>
      <c r="F169" s="861">
        <f>E169*E164</f>
        <v>13840.272575999999</v>
      </c>
      <c r="G169" s="696"/>
      <c r="H169" s="886"/>
      <c r="J169" s="722"/>
      <c r="K169" s="833" t="str">
        <f>C169</f>
        <v>Other Program Expenses</v>
      </c>
      <c r="L169" s="833"/>
      <c r="M169" s="861">
        <f>E169</f>
        <v>5558.3424000000005</v>
      </c>
      <c r="N169" s="861">
        <f>M169*M164</f>
        <v>13840.272575999999</v>
      </c>
      <c r="O169" s="696"/>
      <c r="U169" s="886"/>
      <c r="Y169" s="676"/>
      <c r="Z169" s="676"/>
      <c r="AA169" s="676"/>
      <c r="DV169" s="676"/>
      <c r="DW169" s="676"/>
    </row>
    <row r="170" spans="2:127" x14ac:dyDescent="0.2">
      <c r="B170" s="722"/>
      <c r="C170" s="833" t="s">
        <v>19</v>
      </c>
      <c r="D170" s="833"/>
      <c r="E170" s="863">
        <f>E144</f>
        <v>3132.7344000000003</v>
      </c>
      <c r="F170" s="843">
        <f>E170*E164</f>
        <v>7800.508656</v>
      </c>
      <c r="G170" s="696"/>
      <c r="H170" s="886"/>
      <c r="J170" s="722"/>
      <c r="K170" s="833" t="s">
        <v>19</v>
      </c>
      <c r="L170" s="833"/>
      <c r="M170" s="863">
        <f>M144</f>
        <v>6265.4688000000006</v>
      </c>
      <c r="N170" s="843">
        <f>M170*M164</f>
        <v>15601.017312</v>
      </c>
      <c r="O170" s="696"/>
      <c r="U170" s="886"/>
      <c r="Y170" s="676"/>
      <c r="Z170" s="676"/>
      <c r="AA170" s="676"/>
      <c r="DV170" s="676"/>
      <c r="DW170" s="676"/>
    </row>
    <row r="171" spans="2:127" x14ac:dyDescent="0.2">
      <c r="B171" s="722"/>
      <c r="C171" s="833" t="s">
        <v>107</v>
      </c>
      <c r="D171" s="833"/>
      <c r="E171" s="863">
        <f>E145</f>
        <v>7859.5866000000005</v>
      </c>
      <c r="F171" s="843">
        <f>E171*E164</f>
        <v>19570.370633999999</v>
      </c>
      <c r="G171" s="696"/>
      <c r="H171" s="886"/>
      <c r="J171" s="722"/>
      <c r="K171" s="833" t="s">
        <v>107</v>
      </c>
      <c r="L171" s="833"/>
      <c r="M171" s="863">
        <f>M145</f>
        <v>7859.5866000000005</v>
      </c>
      <c r="N171" s="843">
        <f>M171*M164</f>
        <v>19570.370633999999</v>
      </c>
      <c r="O171" s="696"/>
      <c r="U171" s="886"/>
      <c r="Y171" s="676"/>
      <c r="Z171" s="676"/>
      <c r="AA171" s="676"/>
      <c r="DV171" s="676"/>
      <c r="DW171" s="676"/>
    </row>
    <row r="172" spans="2:127" x14ac:dyDescent="0.2">
      <c r="B172" s="722"/>
      <c r="C172" s="855" t="s">
        <v>20</v>
      </c>
      <c r="D172" s="770"/>
      <c r="E172" s="770"/>
      <c r="F172" s="866">
        <f>SUM(F168:F171)</f>
        <v>232232.76707286396</v>
      </c>
      <c r="G172" s="696"/>
      <c r="H172" s="886"/>
      <c r="J172" s="722"/>
      <c r="K172" s="855" t="s">
        <v>20</v>
      </c>
      <c r="L172" s="770"/>
      <c r="M172" s="770"/>
      <c r="N172" s="866">
        <f>SUM(N168:N171)</f>
        <v>240033.27572886398</v>
      </c>
      <c r="O172" s="696"/>
      <c r="U172" s="886"/>
      <c r="Y172" s="676"/>
      <c r="Z172" s="676"/>
      <c r="AA172" s="676"/>
      <c r="DV172" s="676"/>
      <c r="DW172" s="676"/>
    </row>
    <row r="173" spans="2:127" ht="13.5" thickBot="1" x14ac:dyDescent="0.25">
      <c r="B173" s="722"/>
      <c r="C173" s="867" t="s">
        <v>21</v>
      </c>
      <c r="D173" s="867"/>
      <c r="E173" s="868">
        <f>$Z$17</f>
        <v>0.12</v>
      </c>
      <c r="F173" s="869">
        <f>E173*F172</f>
        <v>27867.932048743674</v>
      </c>
      <c r="G173" s="696"/>
      <c r="H173" s="886"/>
      <c r="J173" s="722"/>
      <c r="K173" s="867" t="s">
        <v>21</v>
      </c>
      <c r="L173" s="867"/>
      <c r="M173" s="868">
        <f>$Z$17</f>
        <v>0.12</v>
      </c>
      <c r="N173" s="869">
        <f>M173*N172</f>
        <v>28803.993087463678</v>
      </c>
      <c r="O173" s="696"/>
      <c r="U173" s="886"/>
      <c r="Y173" s="676"/>
      <c r="Z173" s="676"/>
      <c r="AA173" s="676"/>
      <c r="DV173" s="676"/>
      <c r="DW173" s="676"/>
    </row>
    <row r="174" spans="2:127" ht="13.5" thickTop="1" x14ac:dyDescent="0.2">
      <c r="B174" s="722"/>
      <c r="C174" s="833" t="s">
        <v>22</v>
      </c>
      <c r="D174" s="833"/>
      <c r="E174" s="833"/>
      <c r="F174" s="861">
        <f>SUM(F172:F173)</f>
        <v>260100.69912160764</v>
      </c>
      <c r="G174" s="696"/>
      <c r="H174" s="886"/>
      <c r="J174" s="722"/>
      <c r="K174" s="833" t="s">
        <v>22</v>
      </c>
      <c r="L174" s="833"/>
      <c r="M174" s="833"/>
      <c r="N174" s="861">
        <f>SUM(N172:N173)</f>
        <v>268837.26881632768</v>
      </c>
      <c r="O174" s="696"/>
      <c r="U174" s="886"/>
      <c r="Y174" s="676"/>
      <c r="Z174" s="676"/>
      <c r="AA174" s="676"/>
      <c r="DV174" s="676"/>
      <c r="DW174" s="676"/>
    </row>
    <row r="175" spans="2:127" ht="13.5" thickBot="1" x14ac:dyDescent="0.25">
      <c r="B175" s="722"/>
      <c r="C175" s="833" t="s">
        <v>119</v>
      </c>
      <c r="D175" s="833"/>
      <c r="E175" s="859">
        <f>Z19</f>
        <v>3.2549514448865162E-2</v>
      </c>
      <c r="F175" s="861">
        <f>(F174-F164)*E175</f>
        <v>3490.8287273847532</v>
      </c>
      <c r="G175" s="696"/>
      <c r="H175" s="886"/>
      <c r="J175" s="722"/>
      <c r="K175" s="833" t="s">
        <v>118</v>
      </c>
      <c r="L175" s="833"/>
      <c r="M175" s="859">
        <f>Z19</f>
        <v>3.2549514448865162E-2</v>
      </c>
      <c r="N175" s="861">
        <f>(N174-N164)*M175</f>
        <v>3775.1998288965606</v>
      </c>
      <c r="O175" s="696"/>
      <c r="U175" s="886"/>
      <c r="Y175" s="676"/>
      <c r="Z175" s="676"/>
      <c r="AA175" s="676"/>
      <c r="DV175" s="676"/>
      <c r="DW175" s="676"/>
    </row>
    <row r="176" spans="2:127" ht="13.5" thickBot="1" x14ac:dyDescent="0.25">
      <c r="B176" s="722"/>
      <c r="C176" s="872" t="s">
        <v>120</v>
      </c>
      <c r="D176" s="873"/>
      <c r="E176" s="874"/>
      <c r="F176" s="875">
        <f>F175+F174</f>
        <v>263591.52784899238</v>
      </c>
      <c r="G176" s="696"/>
      <c r="H176" s="886"/>
      <c r="J176" s="722"/>
      <c r="K176" s="872" t="s">
        <v>120</v>
      </c>
      <c r="L176" s="873"/>
      <c r="M176" s="874"/>
      <c r="N176" s="875">
        <f>N175+N174</f>
        <v>272612.46864522423</v>
      </c>
      <c r="O176" s="696"/>
      <c r="U176" s="886"/>
      <c r="Y176" s="676"/>
      <c r="Z176" s="676"/>
      <c r="AA176" s="676"/>
      <c r="DV176" s="676"/>
      <c r="DW176" s="676"/>
    </row>
    <row r="177" spans="2:127" ht="13.5" thickBot="1" x14ac:dyDescent="0.25">
      <c r="B177" s="722"/>
      <c r="C177" s="832" t="s">
        <v>42</v>
      </c>
      <c r="D177" s="833"/>
      <c r="E177" s="833"/>
      <c r="F177" s="878">
        <f>F176/12</f>
        <v>21965.960654082697</v>
      </c>
      <c r="G177" s="696"/>
      <c r="H177" s="886"/>
      <c r="J177" s="722"/>
      <c r="K177" s="832" t="s">
        <v>42</v>
      </c>
      <c r="L177" s="833"/>
      <c r="M177" s="833"/>
      <c r="N177" s="878">
        <f>N176/12</f>
        <v>22717.705720435351</v>
      </c>
      <c r="O177" s="696"/>
      <c r="U177" s="886"/>
      <c r="Y177" s="906"/>
      <c r="Z177" s="906"/>
      <c r="AA177" s="906"/>
      <c r="DV177" s="676"/>
      <c r="DW177" s="676"/>
    </row>
    <row r="178" spans="2:127" ht="13.5" thickBot="1" x14ac:dyDescent="0.25">
      <c r="B178" s="881"/>
      <c r="C178" s="912"/>
      <c r="D178" s="882"/>
      <c r="E178" s="882"/>
      <c r="F178" s="913"/>
      <c r="G178" s="883"/>
      <c r="H178" s="886"/>
      <c r="J178" s="881"/>
      <c r="K178" s="912"/>
      <c r="L178" s="882"/>
      <c r="M178" s="882"/>
      <c r="N178" s="913"/>
      <c r="O178" s="883"/>
      <c r="U178" s="886"/>
      <c r="Y178" s="676"/>
      <c r="Z178" s="676"/>
      <c r="AA178" s="676"/>
      <c r="DV178" s="676"/>
      <c r="DW178" s="676"/>
    </row>
    <row r="179" spans="2:127" ht="13.5" customHeight="1" x14ac:dyDescent="0.2">
      <c r="B179" s="833"/>
      <c r="C179" s="832"/>
      <c r="D179" s="833"/>
      <c r="E179" s="833" t="str">
        <f>E154</f>
        <v>current</v>
      </c>
      <c r="F179" s="860">
        <v>20001</v>
      </c>
      <c r="G179" s="833"/>
      <c r="H179" s="886">
        <f>(F177-F179)/F179</f>
        <v>9.8243120548107452E-2</v>
      </c>
      <c r="J179" s="833"/>
      <c r="K179" s="832"/>
      <c r="L179" s="833"/>
      <c r="M179" s="833" t="str">
        <f>M154</f>
        <v>current</v>
      </c>
      <c r="N179" s="860">
        <v>20729</v>
      </c>
      <c r="O179" s="833"/>
      <c r="U179" s="886">
        <f>(N177-N179)/N179</f>
        <v>9.5938333756348665E-2</v>
      </c>
      <c r="Y179" s="676"/>
      <c r="Z179" s="676"/>
      <c r="AA179" s="676"/>
      <c r="DV179" s="676"/>
      <c r="DW179" s="676"/>
    </row>
    <row r="180" spans="2:127" s="676" customFormat="1" ht="17.45" customHeight="1" thickBot="1" x14ac:dyDescent="0.25">
      <c r="F180" s="904"/>
      <c r="H180" s="886"/>
      <c r="I180" s="831"/>
      <c r="N180" s="904"/>
      <c r="U180" s="886"/>
    </row>
    <row r="181" spans="2:127" ht="21.95" customHeight="1" thickBot="1" x14ac:dyDescent="0.25">
      <c r="B181" s="890"/>
      <c r="C181" s="900"/>
      <c r="D181" s="892"/>
      <c r="E181" s="892"/>
      <c r="F181" s="892"/>
      <c r="G181" s="901"/>
      <c r="H181" s="886"/>
      <c r="J181" s="890"/>
      <c r="K181" s="900"/>
      <c r="L181" s="892"/>
      <c r="M181" s="892"/>
      <c r="N181" s="892"/>
      <c r="O181" s="901"/>
      <c r="U181" s="886"/>
      <c r="Y181" s="676"/>
      <c r="Z181" s="676"/>
      <c r="AA181" s="676"/>
      <c r="DV181" s="676"/>
      <c r="DW181" s="676"/>
    </row>
    <row r="182" spans="2:127" ht="13.5" thickBot="1" x14ac:dyDescent="0.25">
      <c r="B182" s="722"/>
      <c r="C182" s="1009" t="s">
        <v>133</v>
      </c>
      <c r="D182" s="1010"/>
      <c r="E182" s="1010"/>
      <c r="F182" s="1011"/>
      <c r="G182" s="696"/>
      <c r="H182" s="886"/>
      <c r="J182" s="722"/>
      <c r="K182" s="1009" t="s">
        <v>134</v>
      </c>
      <c r="L182" s="1010"/>
      <c r="M182" s="1010"/>
      <c r="N182" s="1011"/>
      <c r="O182" s="696"/>
      <c r="U182" s="886"/>
      <c r="Y182" s="676"/>
      <c r="Z182" s="676"/>
      <c r="AA182" s="676"/>
      <c r="DV182" s="676"/>
      <c r="DW182" s="676"/>
    </row>
    <row r="183" spans="2:127" x14ac:dyDescent="0.2">
      <c r="B183" s="722"/>
      <c r="C183" s="833"/>
      <c r="D183" s="836" t="s">
        <v>4</v>
      </c>
      <c r="E183" s="836" t="s">
        <v>5</v>
      </c>
      <c r="F183" s="836" t="s">
        <v>6</v>
      </c>
      <c r="G183" s="696"/>
      <c r="H183" s="886"/>
      <c r="J183" s="722"/>
      <c r="K183" s="833"/>
      <c r="L183" s="836" t="s">
        <v>4</v>
      </c>
      <c r="M183" s="836" t="s">
        <v>5</v>
      </c>
      <c r="N183" s="836" t="s">
        <v>6</v>
      </c>
      <c r="O183" s="696"/>
      <c r="U183" s="886"/>
      <c r="Y183" s="676"/>
      <c r="Z183" s="676"/>
      <c r="AA183" s="676"/>
      <c r="DV183" s="676"/>
      <c r="DW183" s="676"/>
    </row>
    <row r="184" spans="2:127" x14ac:dyDescent="0.2">
      <c r="B184" s="722"/>
      <c r="C184" s="839" t="str">
        <f>C7</f>
        <v>Management</v>
      </c>
      <c r="D184" s="840">
        <f>Z7</f>
        <v>80829.631999999998</v>
      </c>
      <c r="E184" s="841">
        <f>+'[20]Rate Calculation'!D49</f>
        <v>0.17499999999999999</v>
      </c>
      <c r="F184" s="842">
        <f>D184*E184</f>
        <v>14145.185599999999</v>
      </c>
      <c r="G184" s="696"/>
      <c r="H184" s="886"/>
      <c r="J184" s="722"/>
      <c r="K184" s="839" t="str">
        <f>C7</f>
        <v>Management</v>
      </c>
      <c r="L184" s="840">
        <f>Z7</f>
        <v>80829.631999999998</v>
      </c>
      <c r="M184" s="841">
        <f>+E184</f>
        <v>0.17499999999999999</v>
      </c>
      <c r="N184" s="842">
        <f>L184*M184</f>
        <v>14145.185599999999</v>
      </c>
      <c r="O184" s="696"/>
      <c r="U184" s="886"/>
      <c r="Y184" s="676"/>
      <c r="Z184" s="676"/>
      <c r="AA184" s="676"/>
      <c r="DV184" s="676"/>
      <c r="DW184" s="676"/>
    </row>
    <row r="185" spans="2:127" x14ac:dyDescent="0.2">
      <c r="B185" s="722"/>
      <c r="C185" s="839" t="str">
        <f>C8</f>
        <v>Clinical Supervisor</v>
      </c>
      <c r="D185" s="843">
        <f>D160</f>
        <v>101806.432</v>
      </c>
      <c r="E185" s="844">
        <f>+'[20]Rate Calculation'!D50</f>
        <v>0.1</v>
      </c>
      <c r="F185" s="845">
        <f>D185*E185</f>
        <v>10180.6432</v>
      </c>
      <c r="G185" s="696"/>
      <c r="H185" s="886"/>
      <c r="J185" s="722"/>
      <c r="K185" s="839" t="str">
        <f>C8</f>
        <v>Clinical Supervisor</v>
      </c>
      <c r="L185" s="843">
        <f>L160</f>
        <v>101806.432</v>
      </c>
      <c r="M185" s="844">
        <f>+E185</f>
        <v>0.1</v>
      </c>
      <c r="N185" s="845">
        <f>L185*M185</f>
        <v>10180.6432</v>
      </c>
      <c r="O185" s="696"/>
      <c r="U185" s="886"/>
      <c r="Y185" s="676"/>
      <c r="Z185" s="676"/>
      <c r="AA185" s="676"/>
      <c r="DV185" s="676"/>
      <c r="DW185" s="676"/>
    </row>
    <row r="186" spans="2:127" x14ac:dyDescent="0.2">
      <c r="B186" s="722"/>
      <c r="C186" s="839" t="str">
        <f>C9</f>
        <v>Direct Care III</v>
      </c>
      <c r="D186" s="843">
        <f>D161</f>
        <v>56217.241600000001</v>
      </c>
      <c r="E186" s="844">
        <f>0.5+0.5</f>
        <v>1</v>
      </c>
      <c r="F186" s="845">
        <f>D186*E186</f>
        <v>56217.241600000001</v>
      </c>
      <c r="G186" s="696"/>
      <c r="H186" s="886"/>
      <c r="J186" s="722"/>
      <c r="K186" s="839" t="str">
        <f>C9</f>
        <v>Direct Care III</v>
      </c>
      <c r="L186" s="843">
        <f>L161</f>
        <v>56217.241600000001</v>
      </c>
      <c r="M186" s="844">
        <f>0.5+0.5</f>
        <v>1</v>
      </c>
      <c r="N186" s="845">
        <f>L186*M186</f>
        <v>56217.241600000001</v>
      </c>
      <c r="O186" s="696"/>
      <c r="U186" s="886"/>
      <c r="Y186" s="676"/>
      <c r="Z186" s="676"/>
      <c r="AA186" s="676"/>
      <c r="DV186" s="676"/>
      <c r="DW186" s="676"/>
    </row>
    <row r="187" spans="2:127" x14ac:dyDescent="0.2">
      <c r="B187" s="722"/>
      <c r="C187" s="855" t="str">
        <f>C10</f>
        <v>Support</v>
      </c>
      <c r="D187" s="851">
        <f t="shared" ref="D187" si="6">D162</f>
        <v>43247.567999999999</v>
      </c>
      <c r="E187" s="854">
        <f>+'[20]Rate Calculation'!D52</f>
        <v>7.0000000000000007E-2</v>
      </c>
      <c r="F187" s="853">
        <f>D187*E187</f>
        <v>3027.3297600000001</v>
      </c>
      <c r="G187" s="696"/>
      <c r="H187" s="886"/>
      <c r="J187" s="722"/>
      <c r="K187" s="855" t="str">
        <f>C10</f>
        <v>Support</v>
      </c>
      <c r="L187" s="851">
        <f t="shared" ref="L187" si="7">L162</f>
        <v>43247.567999999999</v>
      </c>
      <c r="M187" s="854">
        <f>+E187</f>
        <v>7.0000000000000007E-2</v>
      </c>
      <c r="N187" s="853">
        <f>L187*M187</f>
        <v>3027.3297600000001</v>
      </c>
      <c r="O187" s="696"/>
      <c r="U187" s="886"/>
      <c r="Y187" s="676"/>
      <c r="Z187" s="676"/>
      <c r="AA187" s="676"/>
      <c r="DV187" s="676"/>
      <c r="DW187" s="676"/>
    </row>
    <row r="188" spans="2:127" x14ac:dyDescent="0.2">
      <c r="B188" s="722"/>
      <c r="C188" s="832"/>
      <c r="D188" s="843"/>
      <c r="E188" s="844"/>
      <c r="F188" s="843"/>
      <c r="G188" s="696"/>
      <c r="H188" s="886"/>
      <c r="J188" s="722"/>
      <c r="K188" s="832"/>
      <c r="L188" s="843"/>
      <c r="M188" s="844"/>
      <c r="N188" s="843"/>
      <c r="O188" s="696"/>
      <c r="U188" s="886"/>
      <c r="Y188" s="676"/>
      <c r="Z188" s="676"/>
      <c r="AA188" s="676"/>
      <c r="DV188" s="676"/>
      <c r="DW188" s="676"/>
    </row>
    <row r="189" spans="2:127" x14ac:dyDescent="0.2">
      <c r="B189" s="722"/>
      <c r="C189" s="855" t="s">
        <v>16</v>
      </c>
      <c r="D189" s="855"/>
      <c r="E189" s="856">
        <f>SUM(E184:E187)</f>
        <v>1.345</v>
      </c>
      <c r="F189" s="857">
        <f>SUM(F184:F187)</f>
        <v>83570.40015999999</v>
      </c>
      <c r="G189" s="696"/>
      <c r="H189" s="886"/>
      <c r="J189" s="722"/>
      <c r="K189" s="855" t="s">
        <v>16</v>
      </c>
      <c r="L189" s="855"/>
      <c r="M189" s="856">
        <f>SUM(M184:M187)</f>
        <v>1.345</v>
      </c>
      <c r="N189" s="857">
        <f>SUM(N184:N187)</f>
        <v>83570.40015999999</v>
      </c>
      <c r="O189" s="696"/>
      <c r="U189" s="886"/>
      <c r="Y189" s="676"/>
      <c r="Z189" s="676"/>
      <c r="AA189" s="676"/>
      <c r="DV189" s="676"/>
      <c r="DW189" s="676"/>
    </row>
    <row r="190" spans="2:127" x14ac:dyDescent="0.2">
      <c r="B190" s="722"/>
      <c r="C190" s="833"/>
      <c r="D190" s="833"/>
      <c r="E190" s="833"/>
      <c r="F190" s="833"/>
      <c r="G190" s="696"/>
      <c r="H190" s="886"/>
      <c r="J190" s="722"/>
      <c r="K190" s="833"/>
      <c r="L190" s="833"/>
      <c r="M190" s="833"/>
      <c r="N190" s="833"/>
      <c r="O190" s="696"/>
      <c r="U190" s="886"/>
      <c r="Y190" s="676"/>
      <c r="Z190" s="676"/>
      <c r="AA190" s="676"/>
      <c r="DV190" s="676"/>
      <c r="DW190" s="676"/>
    </row>
    <row r="191" spans="2:127" x14ac:dyDescent="0.2">
      <c r="B191" s="722"/>
      <c r="C191" s="833" t="s">
        <v>17</v>
      </c>
      <c r="D191" s="833"/>
      <c r="E191" s="859">
        <f>$Z$18</f>
        <v>0.24970000000000001</v>
      </c>
      <c r="F191" s="860">
        <f>F189*E191</f>
        <v>20867.528919951998</v>
      </c>
      <c r="G191" s="696"/>
      <c r="H191" s="886"/>
      <c r="J191" s="722"/>
      <c r="K191" s="833" t="s">
        <v>17</v>
      </c>
      <c r="L191" s="833"/>
      <c r="M191" s="859">
        <f>$Z$18</f>
        <v>0.24970000000000001</v>
      </c>
      <c r="N191" s="860">
        <f>N189*M191</f>
        <v>20867.528919951998</v>
      </c>
      <c r="O191" s="696"/>
      <c r="U191" s="886"/>
      <c r="Y191" s="676"/>
      <c r="Z191" s="676"/>
      <c r="AA191" s="676"/>
      <c r="DV191" s="676"/>
      <c r="DW191" s="676"/>
    </row>
    <row r="192" spans="2:127" x14ac:dyDescent="0.2">
      <c r="B192" s="722"/>
      <c r="C192" s="833"/>
      <c r="D192" s="833"/>
      <c r="E192" s="859"/>
      <c r="F192" s="861"/>
      <c r="G192" s="696"/>
      <c r="H192" s="886"/>
      <c r="J192" s="722"/>
      <c r="K192" s="833"/>
      <c r="L192" s="833"/>
      <c r="M192" s="859"/>
      <c r="N192" s="861"/>
      <c r="O192" s="696"/>
      <c r="U192" s="886"/>
      <c r="Y192" s="676"/>
      <c r="Z192" s="676"/>
      <c r="AA192" s="676"/>
      <c r="DV192" s="676"/>
      <c r="DW192" s="676"/>
    </row>
    <row r="193" spans="2:127" x14ac:dyDescent="0.2">
      <c r="B193" s="722"/>
      <c r="C193" s="855" t="s">
        <v>18</v>
      </c>
      <c r="D193" s="770"/>
      <c r="E193" s="770"/>
      <c r="F193" s="862">
        <f>F189+F191+F192</f>
        <v>104437.92907995198</v>
      </c>
      <c r="G193" s="696"/>
      <c r="H193" s="886"/>
      <c r="J193" s="722"/>
      <c r="K193" s="855" t="s">
        <v>18</v>
      </c>
      <c r="L193" s="770"/>
      <c r="M193" s="770"/>
      <c r="N193" s="862">
        <f>N189+N191+N192</f>
        <v>104437.92907995198</v>
      </c>
      <c r="O193" s="696"/>
      <c r="U193" s="886"/>
      <c r="Y193" s="676"/>
      <c r="Z193" s="676"/>
      <c r="AA193" s="676"/>
      <c r="DV193" s="676"/>
      <c r="DW193" s="676"/>
    </row>
    <row r="194" spans="2:127" x14ac:dyDescent="0.2">
      <c r="B194" s="722"/>
      <c r="C194" s="833" t="str">
        <f>C169</f>
        <v>Other Program Expenses</v>
      </c>
      <c r="D194" s="833"/>
      <c r="E194" s="861">
        <f>E169</f>
        <v>5558.3424000000005</v>
      </c>
      <c r="F194" s="861">
        <f>E194*E189</f>
        <v>7475.9705280000007</v>
      </c>
      <c r="G194" s="696"/>
      <c r="H194" s="886"/>
      <c r="J194" s="722"/>
      <c r="K194" s="833" t="str">
        <f>C194</f>
        <v>Other Program Expenses</v>
      </c>
      <c r="L194" s="833"/>
      <c r="M194" s="861">
        <f>E194</f>
        <v>5558.3424000000005</v>
      </c>
      <c r="N194" s="861">
        <f>M194*M189</f>
        <v>7475.9705280000007</v>
      </c>
      <c r="O194" s="696"/>
      <c r="U194" s="886"/>
      <c r="Y194" s="676"/>
      <c r="Z194" s="676"/>
      <c r="AA194" s="676"/>
      <c r="DV194" s="676"/>
      <c r="DW194" s="676"/>
    </row>
    <row r="195" spans="2:127" x14ac:dyDescent="0.2">
      <c r="B195" s="722"/>
      <c r="C195" s="833" t="s">
        <v>19</v>
      </c>
      <c r="D195" s="833"/>
      <c r="E195" s="863">
        <f>E170</f>
        <v>3132.7344000000003</v>
      </c>
      <c r="F195" s="843">
        <f>E195*E189</f>
        <v>4213.5277679999999</v>
      </c>
      <c r="G195" s="696"/>
      <c r="H195" s="886"/>
      <c r="J195" s="722"/>
      <c r="K195" s="833" t="s">
        <v>19</v>
      </c>
      <c r="L195" s="833"/>
      <c r="M195" s="863">
        <f>M170</f>
        <v>6265.4688000000006</v>
      </c>
      <c r="N195" s="843">
        <f>M195*M189</f>
        <v>8427.0555359999998</v>
      </c>
      <c r="O195" s="696"/>
      <c r="U195" s="886"/>
      <c r="Y195" s="676"/>
      <c r="Z195" s="676"/>
      <c r="AA195" s="676"/>
      <c r="DV195" s="676"/>
      <c r="DW195" s="676"/>
    </row>
    <row r="196" spans="2:127" x14ac:dyDescent="0.2">
      <c r="B196" s="722"/>
      <c r="C196" s="833" t="s">
        <v>107</v>
      </c>
      <c r="D196" s="833"/>
      <c r="E196" s="863">
        <f>E171</f>
        <v>7859.5866000000005</v>
      </c>
      <c r="F196" s="843">
        <f>E196*E189</f>
        <v>10571.143977</v>
      </c>
      <c r="G196" s="696"/>
      <c r="H196" s="886"/>
      <c r="J196" s="722"/>
      <c r="K196" s="833" t="s">
        <v>107</v>
      </c>
      <c r="L196" s="833"/>
      <c r="M196" s="863">
        <f>M171</f>
        <v>7859.5866000000005</v>
      </c>
      <c r="N196" s="843">
        <f>M196*M189</f>
        <v>10571.143977</v>
      </c>
      <c r="O196" s="696"/>
      <c r="U196" s="886"/>
      <c r="Y196" s="676"/>
      <c r="Z196" s="676"/>
      <c r="AA196" s="676"/>
      <c r="DV196" s="676"/>
      <c r="DW196" s="676"/>
    </row>
    <row r="197" spans="2:127" x14ac:dyDescent="0.2">
      <c r="B197" s="722"/>
      <c r="C197" s="855" t="s">
        <v>20</v>
      </c>
      <c r="D197" s="770"/>
      <c r="E197" s="770"/>
      <c r="F197" s="862">
        <f>SUM(F193:F196)</f>
        <v>126698.57135295199</v>
      </c>
      <c r="G197" s="696"/>
      <c r="H197" s="886"/>
      <c r="J197" s="722"/>
      <c r="K197" s="855" t="s">
        <v>20</v>
      </c>
      <c r="L197" s="770"/>
      <c r="M197" s="770"/>
      <c r="N197" s="862">
        <f>SUM(N193:N196)</f>
        <v>130912.09912095199</v>
      </c>
      <c r="O197" s="696"/>
      <c r="U197" s="886"/>
      <c r="Y197" s="676"/>
      <c r="Z197" s="676"/>
      <c r="AA197" s="676"/>
      <c r="DV197" s="676"/>
      <c r="DW197" s="676"/>
    </row>
    <row r="198" spans="2:127" ht="13.5" thickBot="1" x14ac:dyDescent="0.25">
      <c r="B198" s="722"/>
      <c r="C198" s="867" t="s">
        <v>21</v>
      </c>
      <c r="D198" s="867"/>
      <c r="E198" s="868">
        <f>$Z$17</f>
        <v>0.12</v>
      </c>
      <c r="F198" s="869">
        <f>E198*F197</f>
        <v>15203.828562354238</v>
      </c>
      <c r="G198" s="696"/>
      <c r="H198" s="886"/>
      <c r="J198" s="722"/>
      <c r="K198" s="867" t="s">
        <v>21</v>
      </c>
      <c r="L198" s="867"/>
      <c r="M198" s="868">
        <f>$Z$17</f>
        <v>0.12</v>
      </c>
      <c r="N198" s="869">
        <f>M198*N197</f>
        <v>15709.451894514237</v>
      </c>
      <c r="O198" s="696"/>
      <c r="U198" s="886"/>
      <c r="Y198" s="676"/>
      <c r="Z198" s="676"/>
      <c r="AA198" s="676"/>
      <c r="DV198" s="676"/>
      <c r="DW198" s="676"/>
    </row>
    <row r="199" spans="2:127" ht="13.5" thickTop="1" x14ac:dyDescent="0.2">
      <c r="B199" s="722"/>
      <c r="C199" s="833" t="s">
        <v>22</v>
      </c>
      <c r="D199" s="833"/>
      <c r="E199" s="833"/>
      <c r="F199" s="861">
        <f>SUM(F197:F198)</f>
        <v>141902.39991530622</v>
      </c>
      <c r="G199" s="696"/>
      <c r="H199" s="886"/>
      <c r="J199" s="722"/>
      <c r="K199" s="833" t="s">
        <v>22</v>
      </c>
      <c r="L199" s="833"/>
      <c r="M199" s="833"/>
      <c r="N199" s="861">
        <f>SUM(N197:N198)</f>
        <v>146621.55101546622</v>
      </c>
      <c r="O199" s="696"/>
      <c r="U199" s="886"/>
      <c r="Y199" s="676"/>
      <c r="Z199" s="676"/>
      <c r="AA199" s="676"/>
      <c r="DV199" s="676"/>
      <c r="DW199" s="676"/>
    </row>
    <row r="200" spans="2:127" ht="13.5" thickBot="1" x14ac:dyDescent="0.25">
      <c r="B200" s="722"/>
      <c r="C200" s="832" t="s">
        <v>118</v>
      </c>
      <c r="D200" s="833"/>
      <c r="E200" s="859">
        <f>Z19</f>
        <v>3.2549514448865162E-2</v>
      </c>
      <c r="F200" s="860">
        <f>(F199-F189)*E200</f>
        <v>1898.6782688665392</v>
      </c>
      <c r="G200" s="696"/>
      <c r="H200" s="886"/>
      <c r="J200" s="722"/>
      <c r="K200" s="832" t="s">
        <v>119</v>
      </c>
      <c r="L200" s="833"/>
      <c r="M200" s="859">
        <f>Z19</f>
        <v>3.2549514448865162E-2</v>
      </c>
      <c r="N200" s="860">
        <f>(N199-N189)*M200</f>
        <v>2052.2843457875751</v>
      </c>
      <c r="O200" s="696"/>
      <c r="U200" s="886"/>
      <c r="Y200" s="676"/>
      <c r="Z200" s="676"/>
      <c r="AA200" s="676"/>
      <c r="DV200" s="676"/>
      <c r="DW200" s="676"/>
    </row>
    <row r="201" spans="2:127" ht="13.5" thickBot="1" x14ac:dyDescent="0.25">
      <c r="B201" s="722"/>
      <c r="C201" s="872" t="s">
        <v>120</v>
      </c>
      <c r="D201" s="873"/>
      <c r="E201" s="874"/>
      <c r="F201" s="875">
        <f>F200+F199</f>
        <v>143801.07818417274</v>
      </c>
      <c r="G201" s="696"/>
      <c r="H201" s="886"/>
      <c r="J201" s="722"/>
      <c r="K201" s="872" t="s">
        <v>120</v>
      </c>
      <c r="L201" s="873"/>
      <c r="M201" s="874"/>
      <c r="N201" s="875">
        <f>N200+N199</f>
        <v>148673.83536125379</v>
      </c>
      <c r="O201" s="696"/>
      <c r="U201" s="886"/>
      <c r="Y201" s="906"/>
      <c r="Z201" s="906"/>
      <c r="AA201" s="906"/>
      <c r="DV201" s="676"/>
      <c r="DW201" s="676"/>
    </row>
    <row r="202" spans="2:127" ht="13.5" thickBot="1" x14ac:dyDescent="0.25">
      <c r="B202" s="722"/>
      <c r="C202" s="832" t="s">
        <v>42</v>
      </c>
      <c r="D202" s="833"/>
      <c r="E202" s="833"/>
      <c r="F202" s="878">
        <f>F201/12</f>
        <v>11983.423182014396</v>
      </c>
      <c r="G202" s="696"/>
      <c r="H202" s="886"/>
      <c r="J202" s="722"/>
      <c r="K202" s="832" t="s">
        <v>42</v>
      </c>
      <c r="L202" s="833"/>
      <c r="M202" s="833"/>
      <c r="N202" s="878">
        <f>N201/12</f>
        <v>12389.486280104482</v>
      </c>
      <c r="O202" s="696"/>
      <c r="U202" s="886"/>
      <c r="Y202" s="676"/>
      <c r="Z202" s="676"/>
      <c r="AA202" s="676"/>
      <c r="DV202" s="676"/>
      <c r="DW202" s="676"/>
    </row>
    <row r="203" spans="2:127" ht="13.5" thickBot="1" x14ac:dyDescent="0.25">
      <c r="B203" s="881"/>
      <c r="C203" s="912"/>
      <c r="D203" s="882"/>
      <c r="E203" s="882"/>
      <c r="F203" s="913"/>
      <c r="G203" s="883"/>
      <c r="H203" s="886"/>
      <c r="J203" s="881"/>
      <c r="K203" s="912"/>
      <c r="L203" s="882"/>
      <c r="M203" s="882"/>
      <c r="N203" s="913"/>
      <c r="O203" s="883"/>
      <c r="U203" s="886"/>
      <c r="Y203" s="676"/>
      <c r="Z203" s="676"/>
      <c r="AA203" s="676"/>
      <c r="DV203" s="676"/>
      <c r="DW203" s="676"/>
    </row>
    <row r="204" spans="2:127" s="676" customFormat="1" ht="15" customHeight="1" thickBot="1" x14ac:dyDescent="0.25">
      <c r="E204" s="676" t="str">
        <f>E179</f>
        <v>current</v>
      </c>
      <c r="F204" s="916">
        <v>10917</v>
      </c>
      <c r="G204" s="917"/>
      <c r="H204" s="886">
        <f t="shared" ref="H204" si="8">(F202-F204)/F204</f>
        <v>9.7684636989502235E-2</v>
      </c>
      <c r="I204" s="898"/>
      <c r="J204" s="917"/>
      <c r="K204" s="917"/>
      <c r="L204" s="917"/>
      <c r="M204" s="676" t="str">
        <f>M179</f>
        <v>current</v>
      </c>
      <c r="N204" s="916">
        <v>11310</v>
      </c>
      <c r="U204" s="886">
        <f t="shared" ref="U204" si="9">(N202-N204)/N204</f>
        <v>9.544529443894624E-2</v>
      </c>
    </row>
    <row r="205" spans="2:127" s="676" customFormat="1" ht="13.5" thickBot="1" x14ac:dyDescent="0.25">
      <c r="F205" s="864"/>
      <c r="G205" s="889"/>
      <c r="H205" s="831"/>
      <c r="I205" s="831"/>
      <c r="N205" s="864"/>
    </row>
    <row r="206" spans="2:127" s="676" customFormat="1" x14ac:dyDescent="0.2">
      <c r="H206" s="831"/>
      <c r="I206" s="831"/>
    </row>
    <row r="207" spans="2:127" s="676" customFormat="1" x14ac:dyDescent="0.2">
      <c r="H207" s="831"/>
      <c r="I207" s="831"/>
    </row>
    <row r="208" spans="2:127" s="676" customFormat="1" x14ac:dyDescent="0.2">
      <c r="H208" s="831"/>
      <c r="I208" s="831"/>
    </row>
    <row r="209" spans="8:9" s="676" customFormat="1" x14ac:dyDescent="0.2">
      <c r="H209" s="831"/>
      <c r="I209" s="831"/>
    </row>
    <row r="210" spans="8:9" s="676" customFormat="1" x14ac:dyDescent="0.2">
      <c r="H210" s="831"/>
      <c r="I210" s="831"/>
    </row>
    <row r="211" spans="8:9" s="676" customFormat="1" x14ac:dyDescent="0.2">
      <c r="H211" s="831"/>
      <c r="I211" s="831"/>
    </row>
    <row r="212" spans="8:9" s="676" customFormat="1" x14ac:dyDescent="0.2">
      <c r="H212" s="831"/>
      <c r="I212" s="831"/>
    </row>
    <row r="213" spans="8:9" s="676" customFormat="1" x14ac:dyDescent="0.2">
      <c r="H213" s="831"/>
      <c r="I213" s="831"/>
    </row>
    <row r="214" spans="8:9" s="676" customFormat="1" x14ac:dyDescent="0.2">
      <c r="H214" s="831"/>
      <c r="I214" s="831"/>
    </row>
    <row r="215" spans="8:9" s="676" customFormat="1" x14ac:dyDescent="0.2">
      <c r="H215" s="831"/>
      <c r="I215" s="831"/>
    </row>
    <row r="216" spans="8:9" s="676" customFormat="1" x14ac:dyDescent="0.2">
      <c r="H216" s="831"/>
      <c r="I216" s="831"/>
    </row>
    <row r="217" spans="8:9" s="676" customFormat="1" x14ac:dyDescent="0.2">
      <c r="H217" s="831"/>
      <c r="I217" s="831"/>
    </row>
    <row r="218" spans="8:9" s="676" customFormat="1" x14ac:dyDescent="0.2">
      <c r="H218" s="831"/>
      <c r="I218" s="831"/>
    </row>
    <row r="219" spans="8:9" s="676" customFormat="1" x14ac:dyDescent="0.2">
      <c r="H219" s="831"/>
      <c r="I219" s="831"/>
    </row>
    <row r="220" spans="8:9" s="676" customFormat="1" x14ac:dyDescent="0.2">
      <c r="H220" s="831"/>
      <c r="I220" s="831"/>
    </row>
    <row r="221" spans="8:9" s="676" customFormat="1" x14ac:dyDescent="0.2">
      <c r="H221" s="831"/>
      <c r="I221" s="831"/>
    </row>
    <row r="222" spans="8:9" s="676" customFormat="1" x14ac:dyDescent="0.2">
      <c r="H222" s="831"/>
      <c r="I222" s="831"/>
    </row>
    <row r="223" spans="8:9" s="676" customFormat="1" x14ac:dyDescent="0.2">
      <c r="H223" s="831"/>
      <c r="I223" s="831"/>
    </row>
    <row r="224" spans="8:9" s="676" customFormat="1" x14ac:dyDescent="0.2">
      <c r="H224" s="831"/>
      <c r="I224" s="831"/>
    </row>
    <row r="225" spans="8:9" s="676" customFormat="1" x14ac:dyDescent="0.2">
      <c r="H225" s="831"/>
      <c r="I225" s="831"/>
    </row>
    <row r="226" spans="8:9" s="676" customFormat="1" x14ac:dyDescent="0.2">
      <c r="H226" s="831"/>
      <c r="I226" s="831"/>
    </row>
    <row r="227" spans="8:9" s="676" customFormat="1" x14ac:dyDescent="0.2">
      <c r="H227" s="831"/>
      <c r="I227" s="831"/>
    </row>
    <row r="228" spans="8:9" s="676" customFormat="1" x14ac:dyDescent="0.2">
      <c r="H228" s="831"/>
      <c r="I228" s="831"/>
    </row>
    <row r="229" spans="8:9" s="676" customFormat="1" x14ac:dyDescent="0.2">
      <c r="H229" s="831"/>
      <c r="I229" s="831"/>
    </row>
    <row r="230" spans="8:9" s="676" customFormat="1" x14ac:dyDescent="0.2">
      <c r="H230" s="831"/>
      <c r="I230" s="831"/>
    </row>
    <row r="231" spans="8:9" s="676" customFormat="1" x14ac:dyDescent="0.2">
      <c r="H231" s="831"/>
      <c r="I231" s="831"/>
    </row>
    <row r="232" spans="8:9" s="676" customFormat="1" x14ac:dyDescent="0.2">
      <c r="H232" s="831"/>
      <c r="I232" s="831"/>
    </row>
    <row r="233" spans="8:9" s="676" customFormat="1" x14ac:dyDescent="0.2">
      <c r="H233" s="831"/>
      <c r="I233" s="831"/>
    </row>
    <row r="234" spans="8:9" s="676" customFormat="1" x14ac:dyDescent="0.2">
      <c r="H234" s="831"/>
      <c r="I234" s="831"/>
    </row>
    <row r="235" spans="8:9" s="676" customFormat="1" x14ac:dyDescent="0.2">
      <c r="H235" s="831"/>
      <c r="I235" s="831"/>
    </row>
    <row r="236" spans="8:9" s="676" customFormat="1" x14ac:dyDescent="0.2">
      <c r="H236" s="831"/>
      <c r="I236" s="831"/>
    </row>
    <row r="237" spans="8:9" s="676" customFormat="1" x14ac:dyDescent="0.2">
      <c r="H237" s="831"/>
      <c r="I237" s="831"/>
    </row>
    <row r="238" spans="8:9" s="676" customFormat="1" x14ac:dyDescent="0.2">
      <c r="H238" s="831"/>
      <c r="I238" s="831"/>
    </row>
    <row r="239" spans="8:9" s="676" customFormat="1" x14ac:dyDescent="0.2">
      <c r="H239" s="831"/>
      <c r="I239" s="831"/>
    </row>
    <row r="240" spans="8:9" s="676" customFormat="1" x14ac:dyDescent="0.2">
      <c r="H240" s="831"/>
      <c r="I240" s="831"/>
    </row>
    <row r="241" spans="8:9" s="676" customFormat="1" x14ac:dyDescent="0.2">
      <c r="H241" s="831"/>
      <c r="I241" s="831"/>
    </row>
    <row r="242" spans="8:9" s="676" customFormat="1" x14ac:dyDescent="0.2">
      <c r="H242" s="831"/>
      <c r="I242" s="831"/>
    </row>
    <row r="243" spans="8:9" s="676" customFormat="1" x14ac:dyDescent="0.2">
      <c r="H243" s="831"/>
      <c r="I243" s="831"/>
    </row>
    <row r="244" spans="8:9" s="676" customFormat="1" x14ac:dyDescent="0.2">
      <c r="H244" s="831"/>
      <c r="I244" s="831"/>
    </row>
    <row r="245" spans="8:9" s="676" customFormat="1" x14ac:dyDescent="0.2">
      <c r="H245" s="831"/>
      <c r="I245" s="831"/>
    </row>
    <row r="246" spans="8:9" s="676" customFormat="1" x14ac:dyDescent="0.2">
      <c r="H246" s="831"/>
      <c r="I246" s="831"/>
    </row>
    <row r="247" spans="8:9" s="676" customFormat="1" x14ac:dyDescent="0.2">
      <c r="H247" s="831"/>
      <c r="I247" s="831"/>
    </row>
    <row r="248" spans="8:9" s="676" customFormat="1" x14ac:dyDescent="0.2">
      <c r="H248" s="831"/>
      <c r="I248" s="831"/>
    </row>
    <row r="249" spans="8:9" s="676" customFormat="1" x14ac:dyDescent="0.2">
      <c r="H249" s="831"/>
      <c r="I249" s="831"/>
    </row>
    <row r="250" spans="8:9" s="676" customFormat="1" x14ac:dyDescent="0.2">
      <c r="H250" s="831"/>
      <c r="I250" s="831"/>
    </row>
    <row r="251" spans="8:9" s="676" customFormat="1" x14ac:dyDescent="0.2">
      <c r="H251" s="831"/>
      <c r="I251" s="831"/>
    </row>
    <row r="252" spans="8:9" s="676" customFormat="1" x14ac:dyDescent="0.2">
      <c r="H252" s="831"/>
      <c r="I252" s="831"/>
    </row>
    <row r="253" spans="8:9" s="676" customFormat="1" x14ac:dyDescent="0.2">
      <c r="H253" s="831"/>
      <c r="I253" s="831"/>
    </row>
    <row r="254" spans="8:9" s="676" customFormat="1" x14ac:dyDescent="0.2">
      <c r="H254" s="831"/>
      <c r="I254" s="831"/>
    </row>
    <row r="255" spans="8:9" s="676" customFormat="1" x14ac:dyDescent="0.2">
      <c r="H255" s="831"/>
      <c r="I255" s="831"/>
    </row>
    <row r="256" spans="8:9" s="676" customFormat="1" x14ac:dyDescent="0.2">
      <c r="H256" s="831"/>
      <c r="I256" s="831"/>
    </row>
    <row r="257" spans="8:9" s="676" customFormat="1" x14ac:dyDescent="0.2">
      <c r="H257" s="831"/>
      <c r="I257" s="831"/>
    </row>
    <row r="258" spans="8:9" s="676" customFormat="1" x14ac:dyDescent="0.2">
      <c r="H258" s="831"/>
      <c r="I258" s="831"/>
    </row>
    <row r="259" spans="8:9" s="676" customFormat="1" x14ac:dyDescent="0.2">
      <c r="H259" s="831"/>
      <c r="I259" s="831"/>
    </row>
    <row r="260" spans="8:9" s="676" customFormat="1" x14ac:dyDescent="0.2">
      <c r="H260" s="831"/>
      <c r="I260" s="831"/>
    </row>
    <row r="261" spans="8:9" s="676" customFormat="1" x14ac:dyDescent="0.2">
      <c r="H261" s="831"/>
      <c r="I261" s="831"/>
    </row>
    <row r="262" spans="8:9" s="676" customFormat="1" x14ac:dyDescent="0.2">
      <c r="H262" s="831"/>
      <c r="I262" s="831"/>
    </row>
    <row r="263" spans="8:9" s="676" customFormat="1" x14ac:dyDescent="0.2">
      <c r="H263" s="831"/>
      <c r="I263" s="831"/>
    </row>
    <row r="264" spans="8:9" s="676" customFormat="1" x14ac:dyDescent="0.2">
      <c r="H264" s="831"/>
      <c r="I264" s="831"/>
    </row>
    <row r="265" spans="8:9" s="676" customFormat="1" x14ac:dyDescent="0.2">
      <c r="H265" s="831"/>
      <c r="I265" s="831"/>
    </row>
    <row r="266" spans="8:9" s="676" customFormat="1" x14ac:dyDescent="0.2">
      <c r="H266" s="831"/>
      <c r="I266" s="831"/>
    </row>
    <row r="267" spans="8:9" s="676" customFormat="1" x14ac:dyDescent="0.2">
      <c r="H267" s="831"/>
      <c r="I267" s="831"/>
    </row>
    <row r="268" spans="8:9" s="676" customFormat="1" x14ac:dyDescent="0.2">
      <c r="H268" s="831"/>
      <c r="I268" s="831"/>
    </row>
    <row r="269" spans="8:9" s="676" customFormat="1" x14ac:dyDescent="0.2">
      <c r="H269" s="831"/>
      <c r="I269" s="831"/>
    </row>
    <row r="270" spans="8:9" s="676" customFormat="1" x14ac:dyDescent="0.2">
      <c r="H270" s="831"/>
      <c r="I270" s="831"/>
    </row>
    <row r="271" spans="8:9" s="676" customFormat="1" x14ac:dyDescent="0.2">
      <c r="H271" s="831"/>
      <c r="I271" s="831"/>
    </row>
    <row r="272" spans="8:9" s="676" customFormat="1" x14ac:dyDescent="0.2">
      <c r="H272" s="831"/>
      <c r="I272" s="831"/>
    </row>
    <row r="273" spans="8:9" s="676" customFormat="1" x14ac:dyDescent="0.2">
      <c r="H273" s="831"/>
      <c r="I273" s="831"/>
    </row>
    <row r="274" spans="8:9" s="676" customFormat="1" x14ac:dyDescent="0.2">
      <c r="H274" s="831"/>
      <c r="I274" s="831"/>
    </row>
    <row r="275" spans="8:9" s="676" customFormat="1" x14ac:dyDescent="0.2">
      <c r="H275" s="831"/>
      <c r="I275" s="831"/>
    </row>
    <row r="276" spans="8:9" s="676" customFormat="1" x14ac:dyDescent="0.2">
      <c r="H276" s="831"/>
      <c r="I276" s="831"/>
    </row>
    <row r="277" spans="8:9" s="676" customFormat="1" x14ac:dyDescent="0.2">
      <c r="H277" s="831"/>
      <c r="I277" s="831"/>
    </row>
    <row r="278" spans="8:9" s="676" customFormat="1" x14ac:dyDescent="0.2">
      <c r="H278" s="831"/>
      <c r="I278" s="831"/>
    </row>
    <row r="279" spans="8:9" s="676" customFormat="1" x14ac:dyDescent="0.2">
      <c r="H279" s="831"/>
      <c r="I279" s="831"/>
    </row>
    <row r="280" spans="8:9" s="676" customFormat="1" x14ac:dyDescent="0.2">
      <c r="H280" s="831"/>
      <c r="I280" s="831"/>
    </row>
    <row r="281" spans="8:9" s="676" customFormat="1" x14ac:dyDescent="0.2">
      <c r="H281" s="831"/>
      <c r="I281" s="831"/>
    </row>
    <row r="282" spans="8:9" s="676" customFormat="1" x14ac:dyDescent="0.2">
      <c r="H282" s="831"/>
      <c r="I282" s="831"/>
    </row>
    <row r="283" spans="8:9" s="676" customFormat="1" x14ac:dyDescent="0.2">
      <c r="H283" s="831"/>
      <c r="I283" s="831"/>
    </row>
    <row r="284" spans="8:9" s="676" customFormat="1" x14ac:dyDescent="0.2">
      <c r="H284" s="831"/>
      <c r="I284" s="831"/>
    </row>
    <row r="285" spans="8:9" s="676" customFormat="1" x14ac:dyDescent="0.2">
      <c r="H285" s="831"/>
      <c r="I285" s="831"/>
    </row>
    <row r="286" spans="8:9" s="676" customFormat="1" x14ac:dyDescent="0.2">
      <c r="H286" s="831"/>
      <c r="I286" s="831"/>
    </row>
    <row r="287" spans="8:9" s="676" customFormat="1" x14ac:dyDescent="0.2">
      <c r="H287" s="831"/>
      <c r="I287" s="831"/>
    </row>
    <row r="288" spans="8:9" s="676" customFormat="1" x14ac:dyDescent="0.2">
      <c r="H288" s="831"/>
      <c r="I288" s="831"/>
    </row>
    <row r="289" spans="8:9" s="676" customFormat="1" x14ac:dyDescent="0.2">
      <c r="H289" s="831"/>
      <c r="I289" s="831"/>
    </row>
    <row r="290" spans="8:9" s="676" customFormat="1" x14ac:dyDescent="0.2">
      <c r="H290" s="831"/>
      <c r="I290" s="831"/>
    </row>
    <row r="291" spans="8:9" s="676" customFormat="1" x14ac:dyDescent="0.2">
      <c r="H291" s="831"/>
      <c r="I291" s="831"/>
    </row>
    <row r="292" spans="8:9" s="676" customFormat="1" x14ac:dyDescent="0.2">
      <c r="H292" s="831"/>
      <c r="I292" s="831"/>
    </row>
    <row r="293" spans="8:9" s="676" customFormat="1" x14ac:dyDescent="0.2">
      <c r="H293" s="831"/>
      <c r="I293" s="831"/>
    </row>
    <row r="294" spans="8:9" s="676" customFormat="1" x14ac:dyDescent="0.2">
      <c r="H294" s="831"/>
      <c r="I294" s="831"/>
    </row>
    <row r="295" spans="8:9" s="676" customFormat="1" x14ac:dyDescent="0.2">
      <c r="H295" s="831"/>
      <c r="I295" s="831"/>
    </row>
    <row r="296" spans="8:9" s="676" customFormat="1" x14ac:dyDescent="0.2">
      <c r="H296" s="831"/>
      <c r="I296" s="831"/>
    </row>
    <row r="297" spans="8:9" s="676" customFormat="1" x14ac:dyDescent="0.2">
      <c r="H297" s="831"/>
      <c r="I297" s="831"/>
    </row>
    <row r="298" spans="8:9" s="676" customFormat="1" x14ac:dyDescent="0.2">
      <c r="H298" s="831"/>
      <c r="I298" s="831"/>
    </row>
    <row r="299" spans="8:9" s="676" customFormat="1" x14ac:dyDescent="0.2">
      <c r="H299" s="831"/>
      <c r="I299" s="831"/>
    </row>
    <row r="300" spans="8:9" s="676" customFormat="1" x14ac:dyDescent="0.2">
      <c r="H300" s="831"/>
      <c r="I300" s="831"/>
    </row>
    <row r="301" spans="8:9" s="676" customFormat="1" x14ac:dyDescent="0.2">
      <c r="H301" s="831"/>
      <c r="I301" s="831"/>
    </row>
    <row r="302" spans="8:9" s="676" customFormat="1" x14ac:dyDescent="0.2">
      <c r="H302" s="831"/>
      <c r="I302" s="831"/>
    </row>
    <row r="303" spans="8:9" s="676" customFormat="1" x14ac:dyDescent="0.2">
      <c r="H303" s="831"/>
      <c r="I303" s="831"/>
    </row>
    <row r="304" spans="8:9" s="676" customFormat="1" x14ac:dyDescent="0.2">
      <c r="H304" s="831"/>
      <c r="I304" s="831"/>
    </row>
    <row r="305" spans="8:9" s="676" customFormat="1" x14ac:dyDescent="0.2">
      <c r="H305" s="831"/>
      <c r="I305" s="831"/>
    </row>
    <row r="306" spans="8:9" s="676" customFormat="1" x14ac:dyDescent="0.2">
      <c r="H306" s="831"/>
      <c r="I306" s="831"/>
    </row>
    <row r="307" spans="8:9" s="676" customFormat="1" x14ac:dyDescent="0.2">
      <c r="H307" s="831"/>
      <c r="I307" s="831"/>
    </row>
    <row r="308" spans="8:9" s="676" customFormat="1" x14ac:dyDescent="0.2">
      <c r="H308" s="831"/>
      <c r="I308" s="831"/>
    </row>
    <row r="309" spans="8:9" s="676" customFormat="1" x14ac:dyDescent="0.2">
      <c r="H309" s="831"/>
      <c r="I309" s="831"/>
    </row>
    <row r="310" spans="8:9" s="676" customFormat="1" x14ac:dyDescent="0.2">
      <c r="H310" s="831"/>
      <c r="I310" s="831"/>
    </row>
    <row r="311" spans="8:9" s="676" customFormat="1" x14ac:dyDescent="0.2">
      <c r="H311" s="831"/>
      <c r="I311" s="831"/>
    </row>
    <row r="312" spans="8:9" s="676" customFormat="1" x14ac:dyDescent="0.2">
      <c r="H312" s="831"/>
      <c r="I312" s="831"/>
    </row>
    <row r="313" spans="8:9" s="676" customFormat="1" x14ac:dyDescent="0.2">
      <c r="H313" s="831"/>
      <c r="I313" s="831"/>
    </row>
    <row r="314" spans="8:9" s="676" customFormat="1" x14ac:dyDescent="0.2">
      <c r="H314" s="831"/>
      <c r="I314" s="831"/>
    </row>
    <row r="315" spans="8:9" s="676" customFormat="1" x14ac:dyDescent="0.2">
      <c r="H315" s="831"/>
      <c r="I315" s="831"/>
    </row>
    <row r="316" spans="8:9" s="676" customFormat="1" x14ac:dyDescent="0.2">
      <c r="H316" s="831"/>
      <c r="I316" s="831"/>
    </row>
    <row r="317" spans="8:9" s="676" customFormat="1" x14ac:dyDescent="0.2">
      <c r="H317" s="831"/>
      <c r="I317" s="831"/>
    </row>
    <row r="318" spans="8:9" s="676" customFormat="1" x14ac:dyDescent="0.2">
      <c r="H318" s="831"/>
      <c r="I318" s="831"/>
    </row>
    <row r="319" spans="8:9" s="676" customFormat="1" x14ac:dyDescent="0.2">
      <c r="H319" s="831"/>
      <c r="I319" s="831"/>
    </row>
    <row r="320" spans="8:9" s="676" customFormat="1" x14ac:dyDescent="0.2">
      <c r="H320" s="831"/>
      <c r="I320" s="831"/>
    </row>
    <row r="321" spans="8:9" s="676" customFormat="1" x14ac:dyDescent="0.2">
      <c r="H321" s="831"/>
      <c r="I321" s="831"/>
    </row>
    <row r="322" spans="8:9" s="676" customFormat="1" x14ac:dyDescent="0.2">
      <c r="H322" s="831"/>
      <c r="I322" s="831"/>
    </row>
    <row r="323" spans="8:9" s="676" customFormat="1" x14ac:dyDescent="0.2">
      <c r="H323" s="831"/>
      <c r="I323" s="831"/>
    </row>
    <row r="324" spans="8:9" s="676" customFormat="1" x14ac:dyDescent="0.2">
      <c r="H324" s="831"/>
      <c r="I324" s="831"/>
    </row>
    <row r="325" spans="8:9" s="676" customFormat="1" x14ac:dyDescent="0.2">
      <c r="H325" s="831"/>
      <c r="I325" s="831"/>
    </row>
    <row r="326" spans="8:9" s="676" customFormat="1" x14ac:dyDescent="0.2">
      <c r="H326" s="831"/>
      <c r="I326" s="831"/>
    </row>
    <row r="327" spans="8:9" s="676" customFormat="1" x14ac:dyDescent="0.2">
      <c r="H327" s="831"/>
      <c r="I327" s="831"/>
    </row>
    <row r="328" spans="8:9" s="676" customFormat="1" x14ac:dyDescent="0.2">
      <c r="H328" s="831"/>
      <c r="I328" s="831"/>
    </row>
    <row r="329" spans="8:9" s="676" customFormat="1" x14ac:dyDescent="0.2">
      <c r="H329" s="831"/>
      <c r="I329" s="831"/>
    </row>
    <row r="330" spans="8:9" s="676" customFormat="1" x14ac:dyDescent="0.2">
      <c r="H330" s="831"/>
      <c r="I330" s="831"/>
    </row>
    <row r="331" spans="8:9" s="676" customFormat="1" x14ac:dyDescent="0.2">
      <c r="H331" s="831"/>
      <c r="I331" s="831"/>
    </row>
    <row r="332" spans="8:9" s="676" customFormat="1" x14ac:dyDescent="0.2">
      <c r="H332" s="831"/>
      <c r="I332" s="831"/>
    </row>
    <row r="333" spans="8:9" s="676" customFormat="1" x14ac:dyDescent="0.2">
      <c r="H333" s="831"/>
      <c r="I333" s="831"/>
    </row>
    <row r="334" spans="8:9" s="676" customFormat="1" x14ac:dyDescent="0.2">
      <c r="H334" s="831"/>
      <c r="I334" s="831"/>
    </row>
    <row r="335" spans="8:9" s="676" customFormat="1" x14ac:dyDescent="0.2">
      <c r="H335" s="831"/>
      <c r="I335" s="831"/>
    </row>
    <row r="336" spans="8:9" s="676" customFormat="1" x14ac:dyDescent="0.2">
      <c r="H336" s="831"/>
      <c r="I336" s="831"/>
    </row>
    <row r="337" spans="8:9" s="676" customFormat="1" x14ac:dyDescent="0.2">
      <c r="H337" s="831"/>
      <c r="I337" s="831"/>
    </row>
    <row r="338" spans="8:9" s="676" customFormat="1" x14ac:dyDescent="0.2">
      <c r="H338" s="831"/>
      <c r="I338" s="831"/>
    </row>
    <row r="339" spans="8:9" s="676" customFormat="1" x14ac:dyDescent="0.2">
      <c r="H339" s="831"/>
      <c r="I339" s="831"/>
    </row>
    <row r="340" spans="8:9" s="676" customFormat="1" x14ac:dyDescent="0.2">
      <c r="H340" s="831"/>
      <c r="I340" s="831"/>
    </row>
    <row r="341" spans="8:9" s="676" customFormat="1" x14ac:dyDescent="0.2">
      <c r="H341" s="831"/>
      <c r="I341" s="831"/>
    </row>
    <row r="342" spans="8:9" s="676" customFormat="1" x14ac:dyDescent="0.2">
      <c r="H342" s="831"/>
      <c r="I342" s="831"/>
    </row>
    <row r="343" spans="8:9" s="676" customFormat="1" x14ac:dyDescent="0.2">
      <c r="H343" s="831"/>
      <c r="I343" s="831"/>
    </row>
    <row r="344" spans="8:9" s="676" customFormat="1" x14ac:dyDescent="0.2">
      <c r="H344" s="831"/>
      <c r="I344" s="831"/>
    </row>
    <row r="345" spans="8:9" s="676" customFormat="1" x14ac:dyDescent="0.2">
      <c r="H345" s="831"/>
      <c r="I345" s="831"/>
    </row>
    <row r="346" spans="8:9" s="676" customFormat="1" x14ac:dyDescent="0.2">
      <c r="H346" s="831"/>
      <c r="I346" s="831"/>
    </row>
    <row r="347" spans="8:9" s="676" customFormat="1" x14ac:dyDescent="0.2">
      <c r="H347" s="831"/>
      <c r="I347" s="831"/>
    </row>
    <row r="348" spans="8:9" s="676" customFormat="1" x14ac:dyDescent="0.2">
      <c r="H348" s="831"/>
      <c r="I348" s="831"/>
    </row>
    <row r="349" spans="8:9" s="676" customFormat="1" x14ac:dyDescent="0.2">
      <c r="H349" s="831"/>
      <c r="I349" s="831"/>
    </row>
    <row r="350" spans="8:9" s="676" customFormat="1" x14ac:dyDescent="0.2">
      <c r="H350" s="831"/>
      <c r="I350" s="831"/>
    </row>
    <row r="351" spans="8:9" s="676" customFormat="1" x14ac:dyDescent="0.2">
      <c r="H351" s="831"/>
      <c r="I351" s="831"/>
    </row>
    <row r="352" spans="8:9" s="676" customFormat="1" x14ac:dyDescent="0.2">
      <c r="H352" s="831"/>
      <c r="I352" s="831"/>
    </row>
    <row r="353" spans="8:9" s="676" customFormat="1" x14ac:dyDescent="0.2">
      <c r="H353" s="831"/>
      <c r="I353" s="831"/>
    </row>
    <row r="354" spans="8:9" s="676" customFormat="1" x14ac:dyDescent="0.2">
      <c r="H354" s="831"/>
      <c r="I354" s="831"/>
    </row>
    <row r="355" spans="8:9" s="676" customFormat="1" x14ac:dyDescent="0.2">
      <c r="H355" s="831"/>
      <c r="I355" s="831"/>
    </row>
    <row r="356" spans="8:9" s="676" customFormat="1" x14ac:dyDescent="0.2">
      <c r="H356" s="831"/>
      <c r="I356" s="831"/>
    </row>
    <row r="357" spans="8:9" s="676" customFormat="1" x14ac:dyDescent="0.2">
      <c r="H357" s="831"/>
      <c r="I357" s="831"/>
    </row>
    <row r="358" spans="8:9" s="676" customFormat="1" x14ac:dyDescent="0.2">
      <c r="H358" s="831"/>
      <c r="I358" s="831"/>
    </row>
    <row r="359" spans="8:9" s="676" customFormat="1" x14ac:dyDescent="0.2">
      <c r="H359" s="831"/>
      <c r="I359" s="831"/>
    </row>
    <row r="360" spans="8:9" s="676" customFormat="1" x14ac:dyDescent="0.2">
      <c r="H360" s="831"/>
      <c r="I360" s="831"/>
    </row>
    <row r="361" spans="8:9" s="676" customFormat="1" x14ac:dyDescent="0.2">
      <c r="H361" s="831"/>
      <c r="I361" s="831"/>
    </row>
    <row r="362" spans="8:9" s="676" customFormat="1" x14ac:dyDescent="0.2">
      <c r="H362" s="831"/>
      <c r="I362" s="831"/>
    </row>
    <row r="363" spans="8:9" s="676" customFormat="1" x14ac:dyDescent="0.2">
      <c r="H363" s="831"/>
      <c r="I363" s="831"/>
    </row>
    <row r="364" spans="8:9" s="676" customFormat="1" x14ac:dyDescent="0.2">
      <c r="H364" s="831"/>
      <c r="I364" s="831"/>
    </row>
    <row r="365" spans="8:9" s="676" customFormat="1" x14ac:dyDescent="0.2">
      <c r="H365" s="831"/>
      <c r="I365" s="831"/>
    </row>
    <row r="366" spans="8:9" s="676" customFormat="1" x14ac:dyDescent="0.2">
      <c r="H366" s="831"/>
      <c r="I366" s="831"/>
    </row>
    <row r="367" spans="8:9" s="676" customFormat="1" x14ac:dyDescent="0.2">
      <c r="H367" s="831"/>
      <c r="I367" s="831"/>
    </row>
    <row r="368" spans="8:9" s="676" customFormat="1" x14ac:dyDescent="0.2">
      <c r="H368" s="831"/>
      <c r="I368" s="831"/>
    </row>
    <row r="369" spans="8:9" s="676" customFormat="1" x14ac:dyDescent="0.2">
      <c r="H369" s="831"/>
      <c r="I369" s="831"/>
    </row>
    <row r="370" spans="8:9" s="676" customFormat="1" x14ac:dyDescent="0.2">
      <c r="H370" s="831"/>
      <c r="I370" s="831"/>
    </row>
    <row r="371" spans="8:9" s="676" customFormat="1" x14ac:dyDescent="0.2">
      <c r="H371" s="831"/>
      <c r="I371" s="831"/>
    </row>
    <row r="372" spans="8:9" s="676" customFormat="1" x14ac:dyDescent="0.2">
      <c r="H372" s="831"/>
      <c r="I372" s="831"/>
    </row>
    <row r="373" spans="8:9" s="676" customFormat="1" x14ac:dyDescent="0.2">
      <c r="H373" s="831"/>
      <c r="I373" s="831"/>
    </row>
    <row r="374" spans="8:9" s="676" customFormat="1" x14ac:dyDescent="0.2">
      <c r="H374" s="831"/>
      <c r="I374" s="831"/>
    </row>
    <row r="375" spans="8:9" s="676" customFormat="1" x14ac:dyDescent="0.2">
      <c r="H375" s="831"/>
      <c r="I375" s="831"/>
    </row>
    <row r="376" spans="8:9" s="676" customFormat="1" x14ac:dyDescent="0.2">
      <c r="H376" s="831"/>
      <c r="I376" s="831"/>
    </row>
    <row r="377" spans="8:9" s="676" customFormat="1" x14ac:dyDescent="0.2">
      <c r="H377" s="831"/>
      <c r="I377" s="831"/>
    </row>
    <row r="378" spans="8:9" s="676" customFormat="1" x14ac:dyDescent="0.2">
      <c r="H378" s="831"/>
      <c r="I378" s="831"/>
    </row>
    <row r="379" spans="8:9" s="676" customFormat="1" x14ac:dyDescent="0.2">
      <c r="H379" s="831"/>
      <c r="I379" s="831"/>
    </row>
    <row r="380" spans="8:9" s="676" customFormat="1" x14ac:dyDescent="0.2">
      <c r="H380" s="831"/>
      <c r="I380" s="831"/>
    </row>
    <row r="381" spans="8:9" s="676" customFormat="1" x14ac:dyDescent="0.2">
      <c r="H381" s="831"/>
      <c r="I381" s="831"/>
    </row>
    <row r="382" spans="8:9" s="676" customFormat="1" x14ac:dyDescent="0.2">
      <c r="H382" s="831"/>
      <c r="I382" s="831"/>
    </row>
    <row r="383" spans="8:9" s="676" customFormat="1" x14ac:dyDescent="0.2">
      <c r="H383" s="831"/>
      <c r="I383" s="831"/>
    </row>
    <row r="384" spans="8:9" s="676" customFormat="1" x14ac:dyDescent="0.2">
      <c r="H384" s="831"/>
      <c r="I384" s="831"/>
    </row>
    <row r="385" spans="8:9" s="676" customFormat="1" x14ac:dyDescent="0.2">
      <c r="H385" s="831"/>
      <c r="I385" s="831"/>
    </row>
    <row r="386" spans="8:9" s="676" customFormat="1" x14ac:dyDescent="0.2">
      <c r="H386" s="831"/>
      <c r="I386" s="831"/>
    </row>
    <row r="387" spans="8:9" s="676" customFormat="1" x14ac:dyDescent="0.2">
      <c r="H387" s="831"/>
      <c r="I387" s="831"/>
    </row>
    <row r="388" spans="8:9" s="676" customFormat="1" x14ac:dyDescent="0.2">
      <c r="H388" s="831"/>
      <c r="I388" s="831"/>
    </row>
    <row r="389" spans="8:9" s="676" customFormat="1" x14ac:dyDescent="0.2">
      <c r="H389" s="831"/>
      <c r="I389" s="831"/>
    </row>
    <row r="390" spans="8:9" s="676" customFormat="1" x14ac:dyDescent="0.2">
      <c r="H390" s="831"/>
      <c r="I390" s="831"/>
    </row>
    <row r="391" spans="8:9" s="676" customFormat="1" x14ac:dyDescent="0.2">
      <c r="H391" s="831"/>
      <c r="I391" s="831"/>
    </row>
    <row r="392" spans="8:9" s="676" customFormat="1" x14ac:dyDescent="0.2">
      <c r="H392" s="831"/>
      <c r="I392" s="831"/>
    </row>
    <row r="393" spans="8:9" s="676" customFormat="1" x14ac:dyDescent="0.2">
      <c r="H393" s="831"/>
      <c r="I393" s="831"/>
    </row>
    <row r="394" spans="8:9" s="676" customFormat="1" x14ac:dyDescent="0.2">
      <c r="H394" s="831"/>
      <c r="I394" s="831"/>
    </row>
    <row r="395" spans="8:9" s="676" customFormat="1" x14ac:dyDescent="0.2">
      <c r="H395" s="831"/>
      <c r="I395" s="831"/>
    </row>
    <row r="396" spans="8:9" s="676" customFormat="1" x14ac:dyDescent="0.2">
      <c r="H396" s="831"/>
      <c r="I396" s="831"/>
    </row>
    <row r="397" spans="8:9" s="676" customFormat="1" x14ac:dyDescent="0.2">
      <c r="H397" s="831"/>
      <c r="I397" s="831"/>
    </row>
    <row r="398" spans="8:9" s="676" customFormat="1" x14ac:dyDescent="0.2">
      <c r="H398" s="831"/>
      <c r="I398" s="831"/>
    </row>
    <row r="399" spans="8:9" s="676" customFormat="1" x14ac:dyDescent="0.2">
      <c r="H399" s="831"/>
      <c r="I399" s="831"/>
    </row>
    <row r="400" spans="8:9" s="676" customFormat="1" x14ac:dyDescent="0.2">
      <c r="H400" s="831"/>
      <c r="I400" s="831"/>
    </row>
    <row r="401" spans="8:9" s="676" customFormat="1" x14ac:dyDescent="0.2">
      <c r="H401" s="831"/>
      <c r="I401" s="831"/>
    </row>
    <row r="402" spans="8:9" s="676" customFormat="1" x14ac:dyDescent="0.2">
      <c r="H402" s="831"/>
      <c r="I402" s="831"/>
    </row>
    <row r="403" spans="8:9" s="676" customFormat="1" x14ac:dyDescent="0.2">
      <c r="H403" s="831"/>
      <c r="I403" s="831"/>
    </row>
    <row r="404" spans="8:9" s="676" customFormat="1" x14ac:dyDescent="0.2">
      <c r="H404" s="831"/>
      <c r="I404" s="831"/>
    </row>
    <row r="405" spans="8:9" s="676" customFormat="1" x14ac:dyDescent="0.2">
      <c r="H405" s="831"/>
      <c r="I405" s="831"/>
    </row>
    <row r="406" spans="8:9" s="676" customFormat="1" x14ac:dyDescent="0.2">
      <c r="H406" s="831"/>
      <c r="I406" s="831"/>
    </row>
    <row r="407" spans="8:9" s="676" customFormat="1" x14ac:dyDescent="0.2">
      <c r="H407" s="831"/>
      <c r="I407" s="831"/>
    </row>
    <row r="408" spans="8:9" s="676" customFormat="1" x14ac:dyDescent="0.2">
      <c r="H408" s="831"/>
      <c r="I408" s="831"/>
    </row>
    <row r="409" spans="8:9" s="676" customFormat="1" x14ac:dyDescent="0.2">
      <c r="H409" s="831"/>
      <c r="I409" s="831"/>
    </row>
    <row r="410" spans="8:9" s="676" customFormat="1" x14ac:dyDescent="0.2">
      <c r="H410" s="831"/>
      <c r="I410" s="831"/>
    </row>
    <row r="411" spans="8:9" s="676" customFormat="1" x14ac:dyDescent="0.2">
      <c r="H411" s="831"/>
      <c r="I411" s="831"/>
    </row>
    <row r="412" spans="8:9" s="676" customFormat="1" x14ac:dyDescent="0.2">
      <c r="H412" s="831"/>
      <c r="I412" s="831"/>
    </row>
    <row r="413" spans="8:9" s="676" customFormat="1" x14ac:dyDescent="0.2">
      <c r="H413" s="831"/>
      <c r="I413" s="831"/>
    </row>
    <row r="414" spans="8:9" s="676" customFormat="1" x14ac:dyDescent="0.2">
      <c r="H414" s="831"/>
      <c r="I414" s="831"/>
    </row>
    <row r="415" spans="8:9" s="676" customFormat="1" x14ac:dyDescent="0.2">
      <c r="H415" s="831"/>
      <c r="I415" s="831"/>
    </row>
    <row r="416" spans="8:9" s="676" customFormat="1" x14ac:dyDescent="0.2">
      <c r="H416" s="831"/>
      <c r="I416" s="831"/>
    </row>
    <row r="417" spans="8:9" s="676" customFormat="1" x14ac:dyDescent="0.2">
      <c r="H417" s="831"/>
      <c r="I417" s="831"/>
    </row>
    <row r="418" spans="8:9" s="676" customFormat="1" x14ac:dyDescent="0.2">
      <c r="H418" s="831"/>
      <c r="I418" s="831"/>
    </row>
    <row r="419" spans="8:9" s="676" customFormat="1" x14ac:dyDescent="0.2">
      <c r="H419" s="831"/>
      <c r="I419" s="831"/>
    </row>
    <row r="420" spans="8:9" s="676" customFormat="1" x14ac:dyDescent="0.2">
      <c r="H420" s="831"/>
      <c r="I420" s="831"/>
    </row>
    <row r="421" spans="8:9" s="676" customFormat="1" x14ac:dyDescent="0.2">
      <c r="H421" s="831"/>
      <c r="I421" s="831"/>
    </row>
    <row r="422" spans="8:9" s="676" customFormat="1" x14ac:dyDescent="0.2">
      <c r="H422" s="831"/>
      <c r="I422" s="831"/>
    </row>
    <row r="423" spans="8:9" s="676" customFormat="1" x14ac:dyDescent="0.2">
      <c r="H423" s="831"/>
      <c r="I423" s="831"/>
    </row>
    <row r="424" spans="8:9" s="676" customFormat="1" x14ac:dyDescent="0.2">
      <c r="H424" s="831"/>
      <c r="I424" s="831"/>
    </row>
    <row r="425" spans="8:9" s="676" customFormat="1" x14ac:dyDescent="0.2">
      <c r="H425" s="831"/>
      <c r="I425" s="831"/>
    </row>
    <row r="426" spans="8:9" s="676" customFormat="1" x14ac:dyDescent="0.2">
      <c r="H426" s="831"/>
      <c r="I426" s="831"/>
    </row>
    <row r="427" spans="8:9" s="676" customFormat="1" x14ac:dyDescent="0.2">
      <c r="H427" s="831"/>
      <c r="I427" s="831"/>
    </row>
    <row r="428" spans="8:9" s="676" customFormat="1" x14ac:dyDescent="0.2">
      <c r="H428" s="831"/>
      <c r="I428" s="831"/>
    </row>
    <row r="429" spans="8:9" s="676" customFormat="1" x14ac:dyDescent="0.2">
      <c r="H429" s="831"/>
      <c r="I429" s="831"/>
    </row>
    <row r="430" spans="8:9" s="676" customFormat="1" x14ac:dyDescent="0.2">
      <c r="H430" s="831"/>
      <c r="I430" s="831"/>
    </row>
    <row r="431" spans="8:9" s="676" customFormat="1" x14ac:dyDescent="0.2">
      <c r="H431" s="831"/>
      <c r="I431" s="831"/>
    </row>
    <row r="432" spans="8:9" s="676" customFormat="1" x14ac:dyDescent="0.2">
      <c r="H432" s="831"/>
      <c r="I432" s="831"/>
    </row>
    <row r="433" spans="8:9" s="676" customFormat="1" x14ac:dyDescent="0.2">
      <c r="H433" s="831"/>
      <c r="I433" s="831"/>
    </row>
    <row r="434" spans="8:9" s="676" customFormat="1" x14ac:dyDescent="0.2">
      <c r="H434" s="831"/>
      <c r="I434" s="831"/>
    </row>
    <row r="435" spans="8:9" s="676" customFormat="1" x14ac:dyDescent="0.2">
      <c r="H435" s="831"/>
      <c r="I435" s="831"/>
    </row>
    <row r="436" spans="8:9" s="676" customFormat="1" x14ac:dyDescent="0.2">
      <c r="H436" s="831"/>
      <c r="I436" s="831"/>
    </row>
    <row r="437" spans="8:9" s="676" customFormat="1" x14ac:dyDescent="0.2">
      <c r="H437" s="831"/>
      <c r="I437" s="831"/>
    </row>
    <row r="438" spans="8:9" s="676" customFormat="1" x14ac:dyDescent="0.2">
      <c r="H438" s="831"/>
      <c r="I438" s="831"/>
    </row>
    <row r="439" spans="8:9" s="676" customFormat="1" x14ac:dyDescent="0.2">
      <c r="H439" s="831"/>
      <c r="I439" s="831"/>
    </row>
    <row r="440" spans="8:9" s="676" customFormat="1" x14ac:dyDescent="0.2">
      <c r="H440" s="831"/>
      <c r="I440" s="831"/>
    </row>
    <row r="441" spans="8:9" s="676" customFormat="1" x14ac:dyDescent="0.2">
      <c r="H441" s="831"/>
      <c r="I441" s="831"/>
    </row>
    <row r="442" spans="8:9" s="676" customFormat="1" x14ac:dyDescent="0.2">
      <c r="H442" s="831"/>
      <c r="I442" s="831"/>
    </row>
    <row r="443" spans="8:9" s="676" customFormat="1" x14ac:dyDescent="0.2">
      <c r="H443" s="831"/>
      <c r="I443" s="831"/>
    </row>
    <row r="444" spans="8:9" s="676" customFormat="1" x14ac:dyDescent="0.2">
      <c r="H444" s="831"/>
      <c r="I444" s="831"/>
    </row>
    <row r="445" spans="8:9" s="676" customFormat="1" x14ac:dyDescent="0.2">
      <c r="H445" s="831"/>
      <c r="I445" s="831"/>
    </row>
    <row r="446" spans="8:9" s="676" customFormat="1" x14ac:dyDescent="0.2">
      <c r="H446" s="831"/>
      <c r="I446" s="831"/>
    </row>
    <row r="447" spans="8:9" s="676" customFormat="1" x14ac:dyDescent="0.2">
      <c r="H447" s="831"/>
      <c r="I447" s="831"/>
    </row>
    <row r="448" spans="8:9" s="676" customFormat="1" x14ac:dyDescent="0.2">
      <c r="H448" s="831"/>
      <c r="I448" s="831"/>
    </row>
    <row r="449" spans="8:9" s="676" customFormat="1" x14ac:dyDescent="0.2">
      <c r="H449" s="831"/>
      <c r="I449" s="831"/>
    </row>
    <row r="450" spans="8:9" s="676" customFormat="1" x14ac:dyDescent="0.2">
      <c r="H450" s="831"/>
      <c r="I450" s="831"/>
    </row>
    <row r="451" spans="8:9" s="676" customFormat="1" x14ac:dyDescent="0.2">
      <c r="H451" s="831"/>
      <c r="I451" s="831"/>
    </row>
    <row r="452" spans="8:9" s="676" customFormat="1" x14ac:dyDescent="0.2">
      <c r="H452" s="831"/>
      <c r="I452" s="831"/>
    </row>
    <row r="453" spans="8:9" s="676" customFormat="1" x14ac:dyDescent="0.2">
      <c r="H453" s="831"/>
      <c r="I453" s="831"/>
    </row>
    <row r="454" spans="8:9" s="676" customFormat="1" x14ac:dyDescent="0.2">
      <c r="H454" s="831"/>
      <c r="I454" s="831"/>
    </row>
    <row r="455" spans="8:9" s="676" customFormat="1" x14ac:dyDescent="0.2">
      <c r="H455" s="831"/>
      <c r="I455" s="831"/>
    </row>
    <row r="456" spans="8:9" s="676" customFormat="1" x14ac:dyDescent="0.2">
      <c r="H456" s="831"/>
      <c r="I456" s="831"/>
    </row>
    <row r="457" spans="8:9" s="676" customFormat="1" x14ac:dyDescent="0.2">
      <c r="H457" s="831"/>
      <c r="I457" s="831"/>
    </row>
    <row r="458" spans="8:9" s="676" customFormat="1" x14ac:dyDescent="0.2">
      <c r="H458" s="831"/>
      <c r="I458" s="831"/>
    </row>
    <row r="459" spans="8:9" s="676" customFormat="1" x14ac:dyDescent="0.2">
      <c r="H459" s="831"/>
      <c r="I459" s="831"/>
    </row>
    <row r="460" spans="8:9" s="676" customFormat="1" x14ac:dyDescent="0.2">
      <c r="H460" s="831"/>
      <c r="I460" s="831"/>
    </row>
    <row r="461" spans="8:9" s="676" customFormat="1" x14ac:dyDescent="0.2">
      <c r="H461" s="831"/>
      <c r="I461" s="831"/>
    </row>
    <row r="462" spans="8:9" s="676" customFormat="1" x14ac:dyDescent="0.2">
      <c r="H462" s="831"/>
      <c r="I462" s="831"/>
    </row>
    <row r="463" spans="8:9" s="676" customFormat="1" x14ac:dyDescent="0.2">
      <c r="H463" s="831"/>
      <c r="I463" s="831"/>
    </row>
    <row r="464" spans="8:9" s="676" customFormat="1" x14ac:dyDescent="0.2">
      <c r="H464" s="831"/>
      <c r="I464" s="831"/>
    </row>
    <row r="465" spans="8:9" s="676" customFormat="1" x14ac:dyDescent="0.2">
      <c r="H465" s="831"/>
      <c r="I465" s="831"/>
    </row>
    <row r="466" spans="8:9" s="676" customFormat="1" x14ac:dyDescent="0.2">
      <c r="H466" s="831"/>
      <c r="I466" s="831"/>
    </row>
    <row r="467" spans="8:9" s="676" customFormat="1" x14ac:dyDescent="0.2">
      <c r="H467" s="831"/>
      <c r="I467" s="831"/>
    </row>
    <row r="468" spans="8:9" s="676" customFormat="1" x14ac:dyDescent="0.2">
      <c r="H468" s="831"/>
      <c r="I468" s="831"/>
    </row>
    <row r="469" spans="8:9" s="676" customFormat="1" x14ac:dyDescent="0.2">
      <c r="H469" s="831"/>
      <c r="I469" s="831"/>
    </row>
    <row r="470" spans="8:9" s="676" customFormat="1" x14ac:dyDescent="0.2">
      <c r="H470" s="831"/>
      <c r="I470" s="831"/>
    </row>
    <row r="471" spans="8:9" s="676" customFormat="1" x14ac:dyDescent="0.2">
      <c r="H471" s="831"/>
      <c r="I471" s="831"/>
    </row>
    <row r="472" spans="8:9" s="676" customFormat="1" x14ac:dyDescent="0.2">
      <c r="H472" s="831"/>
      <c r="I472" s="831"/>
    </row>
    <row r="473" spans="8:9" s="676" customFormat="1" x14ac:dyDescent="0.2">
      <c r="H473" s="831"/>
      <c r="I473" s="831"/>
    </row>
    <row r="474" spans="8:9" s="676" customFormat="1" x14ac:dyDescent="0.2">
      <c r="H474" s="831"/>
      <c r="I474" s="831"/>
    </row>
    <row r="475" spans="8:9" s="676" customFormat="1" x14ac:dyDescent="0.2">
      <c r="H475" s="831"/>
      <c r="I475" s="831"/>
    </row>
    <row r="476" spans="8:9" s="676" customFormat="1" x14ac:dyDescent="0.2">
      <c r="H476" s="831"/>
      <c r="I476" s="831"/>
    </row>
    <row r="477" spans="8:9" s="676" customFormat="1" x14ac:dyDescent="0.2">
      <c r="H477" s="831"/>
      <c r="I477" s="831"/>
    </row>
    <row r="478" spans="8:9" s="676" customFormat="1" x14ac:dyDescent="0.2">
      <c r="H478" s="831"/>
      <c r="I478" s="831"/>
    </row>
    <row r="479" spans="8:9" s="676" customFormat="1" x14ac:dyDescent="0.2">
      <c r="H479" s="831"/>
      <c r="I479" s="831"/>
    </row>
    <row r="480" spans="8:9" s="676" customFormat="1" x14ac:dyDescent="0.2">
      <c r="H480" s="831"/>
      <c r="I480" s="831"/>
    </row>
    <row r="481" spans="8:9" s="676" customFormat="1" x14ac:dyDescent="0.2">
      <c r="H481" s="831"/>
      <c r="I481" s="831"/>
    </row>
    <row r="482" spans="8:9" s="676" customFormat="1" x14ac:dyDescent="0.2">
      <c r="H482" s="831"/>
      <c r="I482" s="831"/>
    </row>
    <row r="483" spans="8:9" s="676" customFormat="1" x14ac:dyDescent="0.2">
      <c r="H483" s="831"/>
      <c r="I483" s="831"/>
    </row>
    <row r="484" spans="8:9" s="676" customFormat="1" x14ac:dyDescent="0.2">
      <c r="H484" s="831"/>
      <c r="I484" s="831"/>
    </row>
    <row r="485" spans="8:9" s="676" customFormat="1" x14ac:dyDescent="0.2">
      <c r="H485" s="831"/>
      <c r="I485" s="831"/>
    </row>
    <row r="486" spans="8:9" s="676" customFormat="1" x14ac:dyDescent="0.2">
      <c r="H486" s="831"/>
      <c r="I486" s="831"/>
    </row>
    <row r="487" spans="8:9" s="676" customFormat="1" x14ac:dyDescent="0.2">
      <c r="H487" s="831"/>
      <c r="I487" s="831"/>
    </row>
    <row r="488" spans="8:9" s="676" customFormat="1" x14ac:dyDescent="0.2">
      <c r="H488" s="831"/>
      <c r="I488" s="831"/>
    </row>
    <row r="489" spans="8:9" s="676" customFormat="1" x14ac:dyDescent="0.2">
      <c r="H489" s="831"/>
      <c r="I489" s="831"/>
    </row>
    <row r="490" spans="8:9" s="676" customFormat="1" x14ac:dyDescent="0.2">
      <c r="H490" s="831"/>
      <c r="I490" s="831"/>
    </row>
    <row r="491" spans="8:9" s="676" customFormat="1" x14ac:dyDescent="0.2">
      <c r="H491" s="831"/>
      <c r="I491" s="831"/>
    </row>
    <row r="492" spans="8:9" s="676" customFormat="1" x14ac:dyDescent="0.2">
      <c r="H492" s="831"/>
      <c r="I492" s="831"/>
    </row>
    <row r="493" spans="8:9" s="676" customFormat="1" x14ac:dyDescent="0.2">
      <c r="H493" s="831"/>
      <c r="I493" s="831"/>
    </row>
    <row r="494" spans="8:9" s="676" customFormat="1" x14ac:dyDescent="0.2">
      <c r="H494" s="831"/>
      <c r="I494" s="831"/>
    </row>
    <row r="495" spans="8:9" s="676" customFormat="1" x14ac:dyDescent="0.2">
      <c r="H495" s="831"/>
      <c r="I495" s="831"/>
    </row>
    <row r="496" spans="8:9" s="676" customFormat="1" x14ac:dyDescent="0.2">
      <c r="H496" s="831"/>
      <c r="I496" s="831"/>
    </row>
    <row r="497" spans="8:9" s="676" customFormat="1" x14ac:dyDescent="0.2">
      <c r="H497" s="831"/>
      <c r="I497" s="831"/>
    </row>
    <row r="498" spans="8:9" s="676" customFormat="1" x14ac:dyDescent="0.2">
      <c r="H498" s="831"/>
      <c r="I498" s="831"/>
    </row>
    <row r="499" spans="8:9" s="676" customFormat="1" x14ac:dyDescent="0.2">
      <c r="H499" s="831"/>
      <c r="I499" s="831"/>
    </row>
    <row r="500" spans="8:9" s="676" customFormat="1" x14ac:dyDescent="0.2">
      <c r="H500" s="831"/>
      <c r="I500" s="831"/>
    </row>
    <row r="501" spans="8:9" s="676" customFormat="1" x14ac:dyDescent="0.2">
      <c r="H501" s="831"/>
      <c r="I501" s="831"/>
    </row>
    <row r="502" spans="8:9" s="676" customFormat="1" x14ac:dyDescent="0.2">
      <c r="H502" s="831"/>
      <c r="I502" s="831"/>
    </row>
    <row r="503" spans="8:9" s="676" customFormat="1" x14ac:dyDescent="0.2">
      <c r="H503" s="831"/>
      <c r="I503" s="831"/>
    </row>
    <row r="504" spans="8:9" s="676" customFormat="1" x14ac:dyDescent="0.2">
      <c r="H504" s="831"/>
      <c r="I504" s="831"/>
    </row>
    <row r="505" spans="8:9" s="676" customFormat="1" x14ac:dyDescent="0.2">
      <c r="H505" s="831"/>
      <c r="I505" s="831"/>
    </row>
    <row r="506" spans="8:9" s="676" customFormat="1" x14ac:dyDescent="0.2">
      <c r="H506" s="831"/>
      <c r="I506" s="831"/>
    </row>
    <row r="507" spans="8:9" s="676" customFormat="1" x14ac:dyDescent="0.2">
      <c r="H507" s="831"/>
      <c r="I507" s="831"/>
    </row>
    <row r="508" spans="8:9" s="676" customFormat="1" x14ac:dyDescent="0.2">
      <c r="H508" s="831"/>
      <c r="I508" s="831"/>
    </row>
    <row r="509" spans="8:9" s="676" customFormat="1" x14ac:dyDescent="0.2">
      <c r="H509" s="831"/>
      <c r="I509" s="831"/>
    </row>
    <row r="510" spans="8:9" s="676" customFormat="1" x14ac:dyDescent="0.2">
      <c r="H510" s="831"/>
      <c r="I510" s="831"/>
    </row>
    <row r="511" spans="8:9" s="676" customFormat="1" x14ac:dyDescent="0.2">
      <c r="H511" s="831"/>
      <c r="I511" s="831"/>
    </row>
    <row r="512" spans="8:9" s="676" customFormat="1" x14ac:dyDescent="0.2">
      <c r="H512" s="831"/>
      <c r="I512" s="831"/>
    </row>
    <row r="513" spans="8:9" s="676" customFormat="1" x14ac:dyDescent="0.2">
      <c r="H513" s="831"/>
      <c r="I513" s="831"/>
    </row>
    <row r="514" spans="8:9" s="676" customFormat="1" x14ac:dyDescent="0.2">
      <c r="H514" s="831"/>
      <c r="I514" s="831"/>
    </row>
    <row r="515" spans="8:9" s="676" customFormat="1" x14ac:dyDescent="0.2">
      <c r="H515" s="831"/>
      <c r="I515" s="831"/>
    </row>
    <row r="516" spans="8:9" s="676" customFormat="1" x14ac:dyDescent="0.2">
      <c r="H516" s="831"/>
      <c r="I516" s="831"/>
    </row>
    <row r="517" spans="8:9" s="676" customFormat="1" x14ac:dyDescent="0.2">
      <c r="H517" s="831"/>
      <c r="I517" s="831"/>
    </row>
    <row r="518" spans="8:9" s="676" customFormat="1" x14ac:dyDescent="0.2">
      <c r="H518" s="831"/>
      <c r="I518" s="831"/>
    </row>
    <row r="519" spans="8:9" s="676" customFormat="1" x14ac:dyDescent="0.2">
      <c r="H519" s="831"/>
      <c r="I519" s="831"/>
    </row>
    <row r="520" spans="8:9" s="676" customFormat="1" x14ac:dyDescent="0.2">
      <c r="H520" s="831"/>
      <c r="I520" s="831"/>
    </row>
    <row r="521" spans="8:9" s="676" customFormat="1" x14ac:dyDescent="0.2">
      <c r="H521" s="831"/>
      <c r="I521" s="831"/>
    </row>
    <row r="522" spans="8:9" s="676" customFormat="1" x14ac:dyDescent="0.2">
      <c r="H522" s="831"/>
      <c r="I522" s="831"/>
    </row>
    <row r="523" spans="8:9" s="676" customFormat="1" x14ac:dyDescent="0.2">
      <c r="H523" s="831"/>
      <c r="I523" s="831"/>
    </row>
    <row r="524" spans="8:9" s="676" customFormat="1" x14ac:dyDescent="0.2">
      <c r="H524" s="831"/>
      <c r="I524" s="831"/>
    </row>
    <row r="525" spans="8:9" s="676" customFormat="1" x14ac:dyDescent="0.2">
      <c r="H525" s="831"/>
      <c r="I525" s="831"/>
    </row>
    <row r="526" spans="8:9" s="676" customFormat="1" x14ac:dyDescent="0.2">
      <c r="H526" s="831"/>
      <c r="I526" s="831"/>
    </row>
    <row r="527" spans="8:9" s="676" customFormat="1" x14ac:dyDescent="0.2">
      <c r="H527" s="831"/>
      <c r="I527" s="831"/>
    </row>
    <row r="528" spans="8:9" s="676" customFormat="1" x14ac:dyDescent="0.2">
      <c r="H528" s="831"/>
      <c r="I528" s="831"/>
    </row>
    <row r="529" spans="8:9" s="676" customFormat="1" x14ac:dyDescent="0.2">
      <c r="H529" s="831"/>
      <c r="I529" s="831"/>
    </row>
    <row r="530" spans="8:9" s="676" customFormat="1" x14ac:dyDescent="0.2">
      <c r="H530" s="831"/>
      <c r="I530" s="831"/>
    </row>
    <row r="531" spans="8:9" s="676" customFormat="1" x14ac:dyDescent="0.2">
      <c r="H531" s="831"/>
      <c r="I531" s="831"/>
    </row>
    <row r="532" spans="8:9" s="676" customFormat="1" x14ac:dyDescent="0.2">
      <c r="H532" s="831"/>
      <c r="I532" s="831"/>
    </row>
    <row r="533" spans="8:9" s="676" customFormat="1" x14ac:dyDescent="0.2">
      <c r="H533" s="831"/>
      <c r="I533" s="831"/>
    </row>
    <row r="534" spans="8:9" s="676" customFormat="1" x14ac:dyDescent="0.2">
      <c r="H534" s="831"/>
      <c r="I534" s="831"/>
    </row>
    <row r="535" spans="8:9" s="676" customFormat="1" x14ac:dyDescent="0.2">
      <c r="H535" s="831"/>
      <c r="I535" s="831"/>
    </row>
    <row r="536" spans="8:9" s="676" customFormat="1" x14ac:dyDescent="0.2">
      <c r="H536" s="831"/>
      <c r="I536" s="831"/>
    </row>
    <row r="537" spans="8:9" s="676" customFormat="1" x14ac:dyDescent="0.2">
      <c r="H537" s="831"/>
      <c r="I537" s="831"/>
    </row>
    <row r="538" spans="8:9" s="676" customFormat="1" x14ac:dyDescent="0.2">
      <c r="H538" s="831"/>
      <c r="I538" s="831"/>
    </row>
    <row r="539" spans="8:9" s="676" customFormat="1" x14ac:dyDescent="0.2">
      <c r="H539" s="831"/>
      <c r="I539" s="831"/>
    </row>
    <row r="540" spans="8:9" s="676" customFormat="1" x14ac:dyDescent="0.2">
      <c r="H540" s="831"/>
      <c r="I540" s="831"/>
    </row>
    <row r="541" spans="8:9" s="676" customFormat="1" x14ac:dyDescent="0.2">
      <c r="H541" s="831"/>
      <c r="I541" s="831"/>
    </row>
    <row r="542" spans="8:9" s="676" customFormat="1" x14ac:dyDescent="0.2">
      <c r="H542" s="831"/>
      <c r="I542" s="831"/>
    </row>
    <row r="543" spans="8:9" s="676" customFormat="1" x14ac:dyDescent="0.2">
      <c r="H543" s="831"/>
      <c r="I543" s="831"/>
    </row>
    <row r="544" spans="8:9" s="676" customFormat="1" x14ac:dyDescent="0.2">
      <c r="H544" s="831"/>
      <c r="I544" s="831"/>
    </row>
    <row r="545" spans="8:9" s="676" customFormat="1" x14ac:dyDescent="0.2">
      <c r="H545" s="831"/>
      <c r="I545" s="831"/>
    </row>
    <row r="546" spans="8:9" s="676" customFormat="1" x14ac:dyDescent="0.2">
      <c r="H546" s="831"/>
      <c r="I546" s="831"/>
    </row>
    <row r="547" spans="8:9" s="676" customFormat="1" x14ac:dyDescent="0.2">
      <c r="H547" s="831"/>
      <c r="I547" s="831"/>
    </row>
    <row r="548" spans="8:9" s="676" customFormat="1" x14ac:dyDescent="0.2">
      <c r="H548" s="831"/>
      <c r="I548" s="831"/>
    </row>
    <row r="549" spans="8:9" s="676" customFormat="1" x14ac:dyDescent="0.2">
      <c r="H549" s="831"/>
      <c r="I549" s="831"/>
    </row>
    <row r="550" spans="8:9" s="676" customFormat="1" x14ac:dyDescent="0.2">
      <c r="H550" s="831"/>
      <c r="I550" s="831"/>
    </row>
    <row r="551" spans="8:9" s="676" customFormat="1" x14ac:dyDescent="0.2">
      <c r="H551" s="831"/>
      <c r="I551" s="831"/>
    </row>
    <row r="552" spans="8:9" s="676" customFormat="1" x14ac:dyDescent="0.2">
      <c r="H552" s="831"/>
      <c r="I552" s="831"/>
    </row>
    <row r="553" spans="8:9" s="676" customFormat="1" x14ac:dyDescent="0.2">
      <c r="H553" s="831"/>
      <c r="I553" s="831"/>
    </row>
    <row r="554" spans="8:9" s="676" customFormat="1" x14ac:dyDescent="0.2">
      <c r="H554" s="831"/>
      <c r="I554" s="831"/>
    </row>
    <row r="555" spans="8:9" s="676" customFormat="1" x14ac:dyDescent="0.2">
      <c r="H555" s="831"/>
      <c r="I555" s="831"/>
    </row>
    <row r="556" spans="8:9" s="676" customFormat="1" x14ac:dyDescent="0.2">
      <c r="H556" s="831"/>
      <c r="I556" s="831"/>
    </row>
    <row r="557" spans="8:9" s="676" customFormat="1" x14ac:dyDescent="0.2">
      <c r="H557" s="831"/>
      <c r="I557" s="831"/>
    </row>
    <row r="558" spans="8:9" s="676" customFormat="1" x14ac:dyDescent="0.2">
      <c r="H558" s="831"/>
      <c r="I558" s="831"/>
    </row>
    <row r="559" spans="8:9" s="676" customFormat="1" x14ac:dyDescent="0.2">
      <c r="H559" s="831"/>
      <c r="I559" s="831"/>
    </row>
    <row r="560" spans="8:9" s="676" customFormat="1" x14ac:dyDescent="0.2">
      <c r="H560" s="831"/>
      <c r="I560" s="831"/>
    </row>
    <row r="561" spans="8:9" s="676" customFormat="1" x14ac:dyDescent="0.2">
      <c r="H561" s="831"/>
      <c r="I561" s="831"/>
    </row>
    <row r="562" spans="8:9" s="676" customFormat="1" x14ac:dyDescent="0.2">
      <c r="H562" s="831"/>
      <c r="I562" s="831"/>
    </row>
    <row r="563" spans="8:9" s="676" customFormat="1" x14ac:dyDescent="0.2">
      <c r="H563" s="831"/>
      <c r="I563" s="831"/>
    </row>
    <row r="564" spans="8:9" s="676" customFormat="1" x14ac:dyDescent="0.2">
      <c r="H564" s="831"/>
      <c r="I564" s="831"/>
    </row>
    <row r="565" spans="8:9" s="676" customFormat="1" x14ac:dyDescent="0.2">
      <c r="H565" s="831"/>
      <c r="I565" s="831"/>
    </row>
    <row r="566" spans="8:9" s="676" customFormat="1" x14ac:dyDescent="0.2">
      <c r="H566" s="831"/>
      <c r="I566" s="831"/>
    </row>
    <row r="567" spans="8:9" s="676" customFormat="1" x14ac:dyDescent="0.2">
      <c r="H567" s="831"/>
      <c r="I567" s="831"/>
    </row>
    <row r="568" spans="8:9" s="676" customFormat="1" x14ac:dyDescent="0.2">
      <c r="H568" s="831"/>
      <c r="I568" s="831"/>
    </row>
    <row r="569" spans="8:9" s="676" customFormat="1" x14ac:dyDescent="0.2">
      <c r="H569" s="831"/>
      <c r="I569" s="831"/>
    </row>
    <row r="570" spans="8:9" s="676" customFormat="1" x14ac:dyDescent="0.2">
      <c r="H570" s="831"/>
      <c r="I570" s="831"/>
    </row>
    <row r="571" spans="8:9" s="676" customFormat="1" x14ac:dyDescent="0.2">
      <c r="H571" s="831"/>
      <c r="I571" s="831"/>
    </row>
    <row r="572" spans="8:9" s="676" customFormat="1" x14ac:dyDescent="0.2">
      <c r="H572" s="831"/>
      <c r="I572" s="831"/>
    </row>
    <row r="573" spans="8:9" s="676" customFormat="1" x14ac:dyDescent="0.2">
      <c r="H573" s="831"/>
      <c r="I573" s="831"/>
    </row>
    <row r="574" spans="8:9" s="676" customFormat="1" x14ac:dyDescent="0.2">
      <c r="H574" s="831"/>
      <c r="I574" s="831"/>
    </row>
    <row r="575" spans="8:9" s="676" customFormat="1" x14ac:dyDescent="0.2">
      <c r="H575" s="831"/>
      <c r="I575" s="831"/>
    </row>
    <row r="576" spans="8:9" s="676" customFormat="1" x14ac:dyDescent="0.2">
      <c r="H576" s="831"/>
      <c r="I576" s="831"/>
    </row>
    <row r="577" spans="8:9" s="676" customFormat="1" x14ac:dyDescent="0.2">
      <c r="H577" s="831"/>
      <c r="I577" s="831"/>
    </row>
    <row r="578" spans="8:9" s="676" customFormat="1" x14ac:dyDescent="0.2">
      <c r="H578" s="831"/>
      <c r="I578" s="831"/>
    </row>
    <row r="579" spans="8:9" s="676" customFormat="1" x14ac:dyDescent="0.2">
      <c r="H579" s="831"/>
      <c r="I579" s="831"/>
    </row>
    <row r="580" spans="8:9" s="676" customFormat="1" x14ac:dyDescent="0.2">
      <c r="H580" s="831"/>
      <c r="I580" s="831"/>
    </row>
    <row r="581" spans="8:9" s="676" customFormat="1" x14ac:dyDescent="0.2">
      <c r="H581" s="831"/>
      <c r="I581" s="831"/>
    </row>
    <row r="582" spans="8:9" s="676" customFormat="1" x14ac:dyDescent="0.2">
      <c r="H582" s="831"/>
      <c r="I582" s="831"/>
    </row>
    <row r="583" spans="8:9" s="676" customFormat="1" x14ac:dyDescent="0.2">
      <c r="H583" s="831"/>
      <c r="I583" s="831"/>
    </row>
    <row r="584" spans="8:9" s="676" customFormat="1" x14ac:dyDescent="0.2">
      <c r="H584" s="831"/>
      <c r="I584" s="831"/>
    </row>
    <row r="585" spans="8:9" s="676" customFormat="1" x14ac:dyDescent="0.2">
      <c r="H585" s="831"/>
      <c r="I585" s="831"/>
    </row>
    <row r="586" spans="8:9" s="676" customFormat="1" x14ac:dyDescent="0.2">
      <c r="H586" s="831"/>
      <c r="I586" s="831"/>
    </row>
    <row r="587" spans="8:9" s="676" customFormat="1" x14ac:dyDescent="0.2">
      <c r="H587" s="831"/>
      <c r="I587" s="831"/>
    </row>
    <row r="588" spans="8:9" s="676" customFormat="1" x14ac:dyDescent="0.2">
      <c r="H588" s="831"/>
      <c r="I588" s="831"/>
    </row>
    <row r="589" spans="8:9" s="676" customFormat="1" x14ac:dyDescent="0.2">
      <c r="H589" s="831"/>
      <c r="I589" s="831"/>
    </row>
    <row r="590" spans="8:9" s="676" customFormat="1" x14ac:dyDescent="0.2">
      <c r="H590" s="831"/>
      <c r="I590" s="831"/>
    </row>
    <row r="591" spans="8:9" s="676" customFormat="1" x14ac:dyDescent="0.2">
      <c r="H591" s="831"/>
      <c r="I591" s="831"/>
    </row>
    <row r="592" spans="8:9" s="676" customFormat="1" x14ac:dyDescent="0.2">
      <c r="H592" s="831"/>
      <c r="I592" s="831"/>
    </row>
    <row r="593" spans="8:9" s="676" customFormat="1" x14ac:dyDescent="0.2">
      <c r="H593" s="831"/>
      <c r="I593" s="831"/>
    </row>
    <row r="594" spans="8:9" s="676" customFormat="1" x14ac:dyDescent="0.2">
      <c r="H594" s="831"/>
      <c r="I594" s="831"/>
    </row>
    <row r="595" spans="8:9" s="676" customFormat="1" x14ac:dyDescent="0.2">
      <c r="H595" s="831"/>
      <c r="I595" s="831"/>
    </row>
    <row r="596" spans="8:9" s="676" customFormat="1" x14ac:dyDescent="0.2">
      <c r="H596" s="831"/>
      <c r="I596" s="831"/>
    </row>
    <row r="597" spans="8:9" s="676" customFormat="1" x14ac:dyDescent="0.2">
      <c r="H597" s="831"/>
      <c r="I597" s="831"/>
    </row>
    <row r="598" spans="8:9" s="676" customFormat="1" x14ac:dyDescent="0.2">
      <c r="H598" s="831"/>
      <c r="I598" s="831"/>
    </row>
    <row r="599" spans="8:9" s="676" customFormat="1" x14ac:dyDescent="0.2">
      <c r="H599" s="831"/>
      <c r="I599" s="831"/>
    </row>
    <row r="600" spans="8:9" s="676" customFormat="1" x14ac:dyDescent="0.2">
      <c r="H600" s="831"/>
      <c r="I600" s="831"/>
    </row>
    <row r="601" spans="8:9" s="676" customFormat="1" x14ac:dyDescent="0.2">
      <c r="H601" s="831"/>
      <c r="I601" s="831"/>
    </row>
    <row r="602" spans="8:9" s="676" customFormat="1" x14ac:dyDescent="0.2">
      <c r="H602" s="831"/>
      <c r="I602" s="831"/>
    </row>
    <row r="603" spans="8:9" s="676" customFormat="1" x14ac:dyDescent="0.2">
      <c r="H603" s="831"/>
      <c r="I603" s="831"/>
    </row>
    <row r="604" spans="8:9" s="676" customFormat="1" x14ac:dyDescent="0.2">
      <c r="H604" s="831"/>
      <c r="I604" s="831"/>
    </row>
    <row r="605" spans="8:9" s="676" customFormat="1" x14ac:dyDescent="0.2">
      <c r="H605" s="831"/>
      <c r="I605" s="831"/>
    </row>
    <row r="606" spans="8:9" s="676" customFormat="1" x14ac:dyDescent="0.2">
      <c r="H606" s="831"/>
      <c r="I606" s="831"/>
    </row>
    <row r="607" spans="8:9" s="676" customFormat="1" x14ac:dyDescent="0.2">
      <c r="H607" s="831"/>
      <c r="I607" s="831"/>
    </row>
    <row r="608" spans="8:9" s="676" customFormat="1" x14ac:dyDescent="0.2">
      <c r="H608" s="831"/>
      <c r="I608" s="831"/>
    </row>
    <row r="609" spans="8:9" s="676" customFormat="1" x14ac:dyDescent="0.2">
      <c r="H609" s="831"/>
      <c r="I609" s="831"/>
    </row>
    <row r="610" spans="8:9" s="676" customFormat="1" x14ac:dyDescent="0.2">
      <c r="H610" s="831"/>
      <c r="I610" s="831"/>
    </row>
    <row r="611" spans="8:9" s="676" customFormat="1" x14ac:dyDescent="0.2">
      <c r="H611" s="831"/>
      <c r="I611" s="831"/>
    </row>
    <row r="612" spans="8:9" s="676" customFormat="1" x14ac:dyDescent="0.2">
      <c r="H612" s="831"/>
      <c r="I612" s="831"/>
    </row>
    <row r="613" spans="8:9" s="676" customFormat="1" x14ac:dyDescent="0.2">
      <c r="H613" s="831"/>
      <c r="I613" s="831"/>
    </row>
    <row r="614" spans="8:9" s="676" customFormat="1" x14ac:dyDescent="0.2">
      <c r="H614" s="831"/>
      <c r="I614" s="831"/>
    </row>
    <row r="615" spans="8:9" s="676" customFormat="1" x14ac:dyDescent="0.2">
      <c r="H615" s="831"/>
      <c r="I615" s="831"/>
    </row>
    <row r="616" spans="8:9" s="676" customFormat="1" x14ac:dyDescent="0.2">
      <c r="H616" s="831"/>
      <c r="I616" s="831"/>
    </row>
    <row r="617" spans="8:9" s="676" customFormat="1" x14ac:dyDescent="0.2">
      <c r="H617" s="831"/>
      <c r="I617" s="831"/>
    </row>
    <row r="618" spans="8:9" s="676" customFormat="1" x14ac:dyDescent="0.2">
      <c r="H618" s="831"/>
      <c r="I618" s="831"/>
    </row>
    <row r="619" spans="8:9" s="676" customFormat="1" x14ac:dyDescent="0.2">
      <c r="H619" s="831"/>
      <c r="I619" s="831"/>
    </row>
    <row r="620" spans="8:9" s="676" customFormat="1" x14ac:dyDescent="0.2">
      <c r="H620" s="831"/>
      <c r="I620" s="831"/>
    </row>
    <row r="621" spans="8:9" s="676" customFormat="1" x14ac:dyDescent="0.2">
      <c r="H621" s="831"/>
      <c r="I621" s="831"/>
    </row>
    <row r="622" spans="8:9" s="676" customFormat="1" x14ac:dyDescent="0.2">
      <c r="H622" s="831"/>
      <c r="I622" s="831"/>
    </row>
    <row r="623" spans="8:9" s="676" customFormat="1" x14ac:dyDescent="0.2">
      <c r="H623" s="831"/>
      <c r="I623" s="831"/>
    </row>
    <row r="624" spans="8:9" s="676" customFormat="1" x14ac:dyDescent="0.2">
      <c r="H624" s="831"/>
      <c r="I624" s="831"/>
    </row>
    <row r="625" spans="8:9" s="676" customFormat="1" x14ac:dyDescent="0.2">
      <c r="H625" s="831"/>
      <c r="I625" s="831"/>
    </row>
    <row r="626" spans="8:9" s="676" customFormat="1" x14ac:dyDescent="0.2">
      <c r="H626" s="831"/>
      <c r="I626" s="831"/>
    </row>
    <row r="627" spans="8:9" s="676" customFormat="1" x14ac:dyDescent="0.2">
      <c r="H627" s="831"/>
      <c r="I627" s="831"/>
    </row>
    <row r="628" spans="8:9" s="676" customFormat="1" x14ac:dyDescent="0.2">
      <c r="H628" s="831"/>
      <c r="I628" s="831"/>
    </row>
    <row r="629" spans="8:9" s="676" customFormat="1" x14ac:dyDescent="0.2">
      <c r="H629" s="831"/>
      <c r="I629" s="831"/>
    </row>
    <row r="630" spans="8:9" s="676" customFormat="1" x14ac:dyDescent="0.2">
      <c r="H630" s="831"/>
      <c r="I630" s="831"/>
    </row>
    <row r="631" spans="8:9" s="676" customFormat="1" x14ac:dyDescent="0.2">
      <c r="H631" s="831"/>
      <c r="I631" s="831"/>
    </row>
    <row r="632" spans="8:9" s="676" customFormat="1" x14ac:dyDescent="0.2">
      <c r="H632" s="831"/>
      <c r="I632" s="831"/>
    </row>
    <row r="633" spans="8:9" s="676" customFormat="1" x14ac:dyDescent="0.2">
      <c r="H633" s="831"/>
      <c r="I633" s="831"/>
    </row>
    <row r="634" spans="8:9" s="676" customFormat="1" x14ac:dyDescent="0.2">
      <c r="H634" s="831"/>
      <c r="I634" s="831"/>
    </row>
    <row r="635" spans="8:9" s="676" customFormat="1" x14ac:dyDescent="0.2">
      <c r="H635" s="831"/>
      <c r="I635" s="831"/>
    </row>
    <row r="636" spans="8:9" s="676" customFormat="1" x14ac:dyDescent="0.2">
      <c r="H636" s="831"/>
      <c r="I636" s="831"/>
    </row>
    <row r="637" spans="8:9" s="676" customFormat="1" x14ac:dyDescent="0.2">
      <c r="H637" s="831"/>
      <c r="I637" s="831"/>
    </row>
    <row r="638" spans="8:9" s="676" customFormat="1" x14ac:dyDescent="0.2">
      <c r="H638" s="831"/>
      <c r="I638" s="831"/>
    </row>
    <row r="639" spans="8:9" s="676" customFormat="1" x14ac:dyDescent="0.2">
      <c r="H639" s="831"/>
      <c r="I639" s="831"/>
    </row>
    <row r="640" spans="8:9" s="676" customFormat="1" x14ac:dyDescent="0.2">
      <c r="H640" s="831"/>
      <c r="I640" s="831"/>
    </row>
    <row r="641" spans="8:9" s="676" customFormat="1" x14ac:dyDescent="0.2">
      <c r="H641" s="831"/>
      <c r="I641" s="831"/>
    </row>
    <row r="642" spans="8:9" s="676" customFormat="1" x14ac:dyDescent="0.2">
      <c r="H642" s="831"/>
      <c r="I642" s="831"/>
    </row>
    <row r="643" spans="8:9" s="676" customFormat="1" x14ac:dyDescent="0.2">
      <c r="H643" s="831"/>
      <c r="I643" s="831"/>
    </row>
    <row r="644" spans="8:9" s="676" customFormat="1" x14ac:dyDescent="0.2">
      <c r="H644" s="831"/>
      <c r="I644" s="831"/>
    </row>
    <row r="645" spans="8:9" s="676" customFormat="1" x14ac:dyDescent="0.2">
      <c r="H645" s="831"/>
      <c r="I645" s="831"/>
    </row>
    <row r="646" spans="8:9" s="676" customFormat="1" x14ac:dyDescent="0.2">
      <c r="H646" s="831"/>
      <c r="I646" s="831"/>
    </row>
    <row r="647" spans="8:9" s="676" customFormat="1" x14ac:dyDescent="0.2">
      <c r="H647" s="831"/>
      <c r="I647" s="831"/>
    </row>
    <row r="648" spans="8:9" s="676" customFormat="1" x14ac:dyDescent="0.2">
      <c r="H648" s="831"/>
      <c r="I648" s="831"/>
    </row>
    <row r="649" spans="8:9" s="676" customFormat="1" x14ac:dyDescent="0.2">
      <c r="H649" s="831"/>
      <c r="I649" s="831"/>
    </row>
    <row r="650" spans="8:9" s="676" customFormat="1" x14ac:dyDescent="0.2">
      <c r="H650" s="831"/>
      <c r="I650" s="831"/>
    </row>
    <row r="651" spans="8:9" s="676" customFormat="1" x14ac:dyDescent="0.2">
      <c r="H651" s="831"/>
      <c r="I651" s="831"/>
    </row>
    <row r="652" spans="8:9" s="676" customFormat="1" x14ac:dyDescent="0.2">
      <c r="H652" s="831"/>
      <c r="I652" s="831"/>
    </row>
    <row r="653" spans="8:9" s="676" customFormat="1" x14ac:dyDescent="0.2">
      <c r="H653" s="831"/>
      <c r="I653" s="831"/>
    </row>
    <row r="654" spans="8:9" s="676" customFormat="1" x14ac:dyDescent="0.2">
      <c r="H654" s="831"/>
      <c r="I654" s="831"/>
    </row>
    <row r="655" spans="8:9" s="676" customFormat="1" x14ac:dyDescent="0.2">
      <c r="H655" s="831"/>
      <c r="I655" s="831"/>
    </row>
    <row r="656" spans="8:9" s="676" customFormat="1" x14ac:dyDescent="0.2">
      <c r="H656" s="831"/>
      <c r="I656" s="831"/>
    </row>
    <row r="657" spans="8:9" s="676" customFormat="1" x14ac:dyDescent="0.2">
      <c r="H657" s="831"/>
      <c r="I657" s="831"/>
    </row>
    <row r="658" spans="8:9" s="676" customFormat="1" x14ac:dyDescent="0.2">
      <c r="H658" s="831"/>
      <c r="I658" s="831"/>
    </row>
    <row r="659" spans="8:9" s="676" customFormat="1" x14ac:dyDescent="0.2">
      <c r="H659" s="831"/>
      <c r="I659" s="831"/>
    </row>
    <row r="660" spans="8:9" s="676" customFormat="1" x14ac:dyDescent="0.2">
      <c r="H660" s="831"/>
      <c r="I660" s="831"/>
    </row>
    <row r="661" spans="8:9" s="676" customFormat="1" x14ac:dyDescent="0.2">
      <c r="H661" s="831"/>
      <c r="I661" s="831"/>
    </row>
    <row r="662" spans="8:9" s="676" customFormat="1" x14ac:dyDescent="0.2">
      <c r="H662" s="831"/>
      <c r="I662" s="831"/>
    </row>
    <row r="663" spans="8:9" s="676" customFormat="1" x14ac:dyDescent="0.2">
      <c r="H663" s="831"/>
      <c r="I663" s="831"/>
    </row>
    <row r="664" spans="8:9" s="676" customFormat="1" x14ac:dyDescent="0.2">
      <c r="H664" s="831"/>
      <c r="I664" s="831"/>
    </row>
    <row r="665" spans="8:9" s="676" customFormat="1" x14ac:dyDescent="0.2">
      <c r="H665" s="831"/>
      <c r="I665" s="831"/>
    </row>
    <row r="666" spans="8:9" s="676" customFormat="1" x14ac:dyDescent="0.2">
      <c r="H666" s="831"/>
      <c r="I666" s="831"/>
    </row>
    <row r="667" spans="8:9" s="676" customFormat="1" x14ac:dyDescent="0.2">
      <c r="H667" s="831"/>
      <c r="I667" s="831"/>
    </row>
    <row r="668" spans="8:9" s="676" customFormat="1" x14ac:dyDescent="0.2">
      <c r="H668" s="831"/>
      <c r="I668" s="831"/>
    </row>
    <row r="669" spans="8:9" s="676" customFormat="1" x14ac:dyDescent="0.2">
      <c r="H669" s="831"/>
      <c r="I669" s="831"/>
    </row>
    <row r="670" spans="8:9" s="676" customFormat="1" x14ac:dyDescent="0.2">
      <c r="H670" s="831"/>
      <c r="I670" s="831"/>
    </row>
    <row r="671" spans="8:9" s="676" customFormat="1" x14ac:dyDescent="0.2">
      <c r="H671" s="831"/>
      <c r="I671" s="831"/>
    </row>
    <row r="672" spans="8:9" s="676" customFormat="1" x14ac:dyDescent="0.2">
      <c r="H672" s="831"/>
      <c r="I672" s="831"/>
    </row>
    <row r="673" spans="8:9" s="676" customFormat="1" x14ac:dyDescent="0.2">
      <c r="H673" s="831"/>
      <c r="I673" s="831"/>
    </row>
    <row r="674" spans="8:9" s="676" customFormat="1" x14ac:dyDescent="0.2">
      <c r="H674" s="831"/>
      <c r="I674" s="831"/>
    </row>
    <row r="675" spans="8:9" s="676" customFormat="1" x14ac:dyDescent="0.2">
      <c r="H675" s="831"/>
      <c r="I675" s="831"/>
    </row>
    <row r="676" spans="8:9" s="676" customFormat="1" x14ac:dyDescent="0.2">
      <c r="H676" s="831"/>
      <c r="I676" s="831"/>
    </row>
    <row r="677" spans="8:9" s="676" customFormat="1" x14ac:dyDescent="0.2">
      <c r="H677" s="831"/>
      <c r="I677" s="831"/>
    </row>
    <row r="678" spans="8:9" s="676" customFormat="1" x14ac:dyDescent="0.2">
      <c r="H678" s="831"/>
      <c r="I678" s="831"/>
    </row>
    <row r="679" spans="8:9" s="676" customFormat="1" x14ac:dyDescent="0.2">
      <c r="H679" s="831"/>
      <c r="I679" s="831"/>
    </row>
    <row r="680" spans="8:9" s="676" customFormat="1" x14ac:dyDescent="0.2">
      <c r="H680" s="831"/>
      <c r="I680" s="831"/>
    </row>
    <row r="681" spans="8:9" s="676" customFormat="1" x14ac:dyDescent="0.2">
      <c r="H681" s="831"/>
      <c r="I681" s="831"/>
    </row>
    <row r="682" spans="8:9" s="676" customFormat="1" x14ac:dyDescent="0.2">
      <c r="H682" s="831"/>
      <c r="I682" s="831"/>
    </row>
    <row r="683" spans="8:9" s="676" customFormat="1" x14ac:dyDescent="0.2">
      <c r="H683" s="831"/>
      <c r="I683" s="831"/>
    </row>
    <row r="684" spans="8:9" s="676" customFormat="1" x14ac:dyDescent="0.2">
      <c r="H684" s="831"/>
      <c r="I684" s="831"/>
    </row>
    <row r="685" spans="8:9" s="676" customFormat="1" x14ac:dyDescent="0.2">
      <c r="H685" s="831"/>
      <c r="I685" s="831"/>
    </row>
    <row r="686" spans="8:9" s="676" customFormat="1" x14ac:dyDescent="0.2">
      <c r="H686" s="831"/>
      <c r="I686" s="831"/>
    </row>
    <row r="687" spans="8:9" s="676" customFormat="1" x14ac:dyDescent="0.2">
      <c r="H687" s="831"/>
      <c r="I687" s="831"/>
    </row>
    <row r="688" spans="8:9" s="676" customFormat="1" x14ac:dyDescent="0.2">
      <c r="H688" s="831"/>
      <c r="I688" s="831"/>
    </row>
    <row r="689" spans="8:9" s="676" customFormat="1" x14ac:dyDescent="0.2">
      <c r="H689" s="831"/>
      <c r="I689" s="831"/>
    </row>
    <row r="690" spans="8:9" s="676" customFormat="1" x14ac:dyDescent="0.2">
      <c r="H690" s="831"/>
      <c r="I690" s="831"/>
    </row>
    <row r="691" spans="8:9" s="676" customFormat="1" x14ac:dyDescent="0.2">
      <c r="H691" s="831"/>
      <c r="I691" s="831"/>
    </row>
    <row r="692" spans="8:9" s="676" customFormat="1" x14ac:dyDescent="0.2">
      <c r="H692" s="831"/>
      <c r="I692" s="831"/>
    </row>
    <row r="693" spans="8:9" s="676" customFormat="1" x14ac:dyDescent="0.2">
      <c r="H693" s="831"/>
      <c r="I693" s="831"/>
    </row>
    <row r="694" spans="8:9" s="676" customFormat="1" x14ac:dyDescent="0.2">
      <c r="H694" s="831"/>
      <c r="I694" s="831"/>
    </row>
    <row r="695" spans="8:9" s="676" customFormat="1" x14ac:dyDescent="0.2">
      <c r="H695" s="831"/>
      <c r="I695" s="831"/>
    </row>
    <row r="696" spans="8:9" s="676" customFormat="1" x14ac:dyDescent="0.2">
      <c r="H696" s="831"/>
      <c r="I696" s="831"/>
    </row>
    <row r="697" spans="8:9" s="676" customFormat="1" x14ac:dyDescent="0.2">
      <c r="H697" s="831"/>
      <c r="I697" s="831"/>
    </row>
    <row r="698" spans="8:9" s="676" customFormat="1" x14ac:dyDescent="0.2">
      <c r="H698" s="831"/>
      <c r="I698" s="831"/>
    </row>
    <row r="699" spans="8:9" s="676" customFormat="1" x14ac:dyDescent="0.2">
      <c r="H699" s="831"/>
      <c r="I699" s="831"/>
    </row>
    <row r="700" spans="8:9" s="676" customFormat="1" x14ac:dyDescent="0.2">
      <c r="H700" s="831"/>
      <c r="I700" s="831"/>
    </row>
    <row r="701" spans="8:9" s="676" customFormat="1" x14ac:dyDescent="0.2">
      <c r="H701" s="831"/>
      <c r="I701" s="831"/>
    </row>
    <row r="702" spans="8:9" s="676" customFormat="1" x14ac:dyDescent="0.2">
      <c r="H702" s="831"/>
      <c r="I702" s="831"/>
    </row>
    <row r="703" spans="8:9" s="676" customFormat="1" x14ac:dyDescent="0.2">
      <c r="H703" s="831"/>
      <c r="I703" s="831"/>
    </row>
    <row r="704" spans="8:9" s="676" customFormat="1" x14ac:dyDescent="0.2">
      <c r="H704" s="831"/>
      <c r="I704" s="831"/>
    </row>
    <row r="705" spans="8:9" s="676" customFormat="1" x14ac:dyDescent="0.2">
      <c r="H705" s="831"/>
      <c r="I705" s="831"/>
    </row>
    <row r="706" spans="8:9" s="676" customFormat="1" x14ac:dyDescent="0.2">
      <c r="H706" s="831"/>
      <c r="I706" s="831"/>
    </row>
    <row r="707" spans="8:9" s="676" customFormat="1" x14ac:dyDescent="0.2">
      <c r="H707" s="831"/>
      <c r="I707" s="831"/>
    </row>
    <row r="708" spans="8:9" s="676" customFormat="1" x14ac:dyDescent="0.2">
      <c r="H708" s="831"/>
      <c r="I708" s="831"/>
    </row>
    <row r="709" spans="8:9" s="676" customFormat="1" x14ac:dyDescent="0.2">
      <c r="H709" s="831"/>
      <c r="I709" s="831"/>
    </row>
    <row r="710" spans="8:9" s="676" customFormat="1" x14ac:dyDescent="0.2">
      <c r="H710" s="831"/>
      <c r="I710" s="831"/>
    </row>
    <row r="711" spans="8:9" s="676" customFormat="1" x14ac:dyDescent="0.2">
      <c r="H711" s="831"/>
      <c r="I711" s="831"/>
    </row>
    <row r="712" spans="8:9" s="676" customFormat="1" x14ac:dyDescent="0.2">
      <c r="H712" s="831"/>
      <c r="I712" s="831"/>
    </row>
    <row r="713" spans="8:9" s="676" customFormat="1" x14ac:dyDescent="0.2">
      <c r="H713" s="831"/>
      <c r="I713" s="831"/>
    </row>
    <row r="714" spans="8:9" s="676" customFormat="1" x14ac:dyDescent="0.2">
      <c r="H714" s="831"/>
      <c r="I714" s="831"/>
    </row>
    <row r="715" spans="8:9" s="676" customFormat="1" x14ac:dyDescent="0.2">
      <c r="H715" s="831"/>
      <c r="I715" s="831"/>
    </row>
    <row r="716" spans="8:9" s="676" customFormat="1" x14ac:dyDescent="0.2">
      <c r="H716" s="831"/>
      <c r="I716" s="831"/>
    </row>
    <row r="717" spans="8:9" s="676" customFormat="1" x14ac:dyDescent="0.2">
      <c r="H717" s="831"/>
      <c r="I717" s="831"/>
    </row>
    <row r="718" spans="8:9" s="676" customFormat="1" x14ac:dyDescent="0.2">
      <c r="H718" s="831"/>
      <c r="I718" s="831"/>
    </row>
    <row r="719" spans="8:9" s="676" customFormat="1" x14ac:dyDescent="0.2">
      <c r="H719" s="831"/>
      <c r="I719" s="831"/>
    </row>
    <row r="720" spans="8:9" s="676" customFormat="1" x14ac:dyDescent="0.2">
      <c r="H720" s="831"/>
      <c r="I720" s="831"/>
    </row>
    <row r="721" spans="8:9" s="676" customFormat="1" x14ac:dyDescent="0.2">
      <c r="H721" s="831"/>
      <c r="I721" s="831"/>
    </row>
    <row r="722" spans="8:9" s="676" customFormat="1" x14ac:dyDescent="0.2">
      <c r="H722" s="831"/>
      <c r="I722" s="831"/>
    </row>
    <row r="723" spans="8:9" s="676" customFormat="1" x14ac:dyDescent="0.2">
      <c r="H723" s="831"/>
      <c r="I723" s="831"/>
    </row>
    <row r="724" spans="8:9" s="676" customFormat="1" x14ac:dyDescent="0.2">
      <c r="H724" s="831"/>
      <c r="I724" s="831"/>
    </row>
    <row r="725" spans="8:9" s="676" customFormat="1" x14ac:dyDescent="0.2">
      <c r="H725" s="831"/>
      <c r="I725" s="831"/>
    </row>
    <row r="726" spans="8:9" s="676" customFormat="1" x14ac:dyDescent="0.2">
      <c r="H726" s="831"/>
      <c r="I726" s="831"/>
    </row>
    <row r="727" spans="8:9" s="676" customFormat="1" x14ac:dyDescent="0.2">
      <c r="H727" s="831"/>
      <c r="I727" s="831"/>
    </row>
    <row r="728" spans="8:9" s="676" customFormat="1" x14ac:dyDescent="0.2">
      <c r="H728" s="831"/>
      <c r="I728" s="831"/>
    </row>
    <row r="729" spans="8:9" s="676" customFormat="1" x14ac:dyDescent="0.2">
      <c r="H729" s="831"/>
      <c r="I729" s="831"/>
    </row>
    <row r="730" spans="8:9" s="676" customFormat="1" x14ac:dyDescent="0.2">
      <c r="H730" s="831"/>
      <c r="I730" s="831"/>
    </row>
    <row r="731" spans="8:9" s="676" customFormat="1" x14ac:dyDescent="0.2">
      <c r="H731" s="831"/>
      <c r="I731" s="831"/>
    </row>
    <row r="732" spans="8:9" s="676" customFormat="1" x14ac:dyDescent="0.2">
      <c r="H732" s="831"/>
      <c r="I732" s="831"/>
    </row>
    <row r="733" spans="8:9" s="676" customFormat="1" x14ac:dyDescent="0.2">
      <c r="H733" s="831"/>
      <c r="I733" s="831"/>
    </row>
    <row r="734" spans="8:9" s="676" customFormat="1" x14ac:dyDescent="0.2">
      <c r="H734" s="831"/>
      <c r="I734" s="831"/>
    </row>
    <row r="735" spans="8:9" s="676" customFormat="1" x14ac:dyDescent="0.2">
      <c r="H735" s="831"/>
      <c r="I735" s="831"/>
    </row>
    <row r="736" spans="8:9" s="676" customFormat="1" x14ac:dyDescent="0.2">
      <c r="H736" s="831"/>
      <c r="I736" s="831"/>
    </row>
    <row r="737" spans="8:9" s="676" customFormat="1" x14ac:dyDescent="0.2">
      <c r="H737" s="831"/>
      <c r="I737" s="831"/>
    </row>
    <row r="738" spans="8:9" s="676" customFormat="1" x14ac:dyDescent="0.2">
      <c r="H738" s="831"/>
      <c r="I738" s="831"/>
    </row>
    <row r="739" spans="8:9" s="676" customFormat="1" x14ac:dyDescent="0.2">
      <c r="H739" s="831"/>
      <c r="I739" s="831"/>
    </row>
    <row r="740" spans="8:9" s="676" customFormat="1" x14ac:dyDescent="0.2">
      <c r="H740" s="831"/>
      <c r="I740" s="831"/>
    </row>
    <row r="741" spans="8:9" s="676" customFormat="1" x14ac:dyDescent="0.2">
      <c r="H741" s="831"/>
      <c r="I741" s="831"/>
    </row>
    <row r="742" spans="8:9" s="676" customFormat="1" x14ac:dyDescent="0.2">
      <c r="H742" s="831"/>
      <c r="I742" s="831"/>
    </row>
    <row r="743" spans="8:9" s="676" customFormat="1" x14ac:dyDescent="0.2">
      <c r="H743" s="831"/>
      <c r="I743" s="831"/>
    </row>
    <row r="744" spans="8:9" s="676" customFormat="1" x14ac:dyDescent="0.2">
      <c r="H744" s="831"/>
      <c r="I744" s="831"/>
    </row>
    <row r="745" spans="8:9" s="676" customFormat="1" x14ac:dyDescent="0.2">
      <c r="H745" s="831"/>
      <c r="I745" s="831"/>
    </row>
    <row r="746" spans="8:9" s="676" customFormat="1" x14ac:dyDescent="0.2">
      <c r="H746" s="831"/>
      <c r="I746" s="831"/>
    </row>
    <row r="747" spans="8:9" s="676" customFormat="1" x14ac:dyDescent="0.2">
      <c r="H747" s="831"/>
      <c r="I747" s="831"/>
    </row>
    <row r="748" spans="8:9" s="676" customFormat="1" x14ac:dyDescent="0.2">
      <c r="H748" s="831"/>
      <c r="I748" s="831"/>
    </row>
    <row r="749" spans="8:9" s="676" customFormat="1" x14ac:dyDescent="0.2">
      <c r="H749" s="831"/>
      <c r="I749" s="831"/>
    </row>
    <row r="750" spans="8:9" s="676" customFormat="1" x14ac:dyDescent="0.2">
      <c r="H750" s="831"/>
      <c r="I750" s="831"/>
    </row>
    <row r="751" spans="8:9" s="676" customFormat="1" x14ac:dyDescent="0.2">
      <c r="H751" s="831"/>
      <c r="I751" s="831"/>
    </row>
    <row r="752" spans="8:9" s="676" customFormat="1" x14ac:dyDescent="0.2">
      <c r="H752" s="831"/>
      <c r="I752" s="831"/>
    </row>
    <row r="753" spans="8:9" s="676" customFormat="1" x14ac:dyDescent="0.2">
      <c r="H753" s="831"/>
      <c r="I753" s="831"/>
    </row>
    <row r="754" spans="8:9" s="676" customFormat="1" x14ac:dyDescent="0.2">
      <c r="H754" s="831"/>
      <c r="I754" s="831"/>
    </row>
    <row r="755" spans="8:9" s="676" customFormat="1" x14ac:dyDescent="0.2">
      <c r="H755" s="831"/>
      <c r="I755" s="831"/>
    </row>
    <row r="756" spans="8:9" s="676" customFormat="1" x14ac:dyDescent="0.2">
      <c r="H756" s="831"/>
      <c r="I756" s="831"/>
    </row>
    <row r="757" spans="8:9" s="676" customFormat="1" x14ac:dyDescent="0.2">
      <c r="H757" s="831"/>
      <c r="I757" s="831"/>
    </row>
    <row r="758" spans="8:9" s="676" customFormat="1" x14ac:dyDescent="0.2">
      <c r="H758" s="831"/>
      <c r="I758" s="831"/>
    </row>
    <row r="759" spans="8:9" s="676" customFormat="1" x14ac:dyDescent="0.2">
      <c r="H759" s="831"/>
      <c r="I759" s="831"/>
    </row>
    <row r="760" spans="8:9" s="676" customFormat="1" x14ac:dyDescent="0.2">
      <c r="H760" s="831"/>
      <c r="I760" s="831"/>
    </row>
    <row r="761" spans="8:9" s="676" customFormat="1" x14ac:dyDescent="0.2">
      <c r="H761" s="831"/>
      <c r="I761" s="831"/>
    </row>
    <row r="762" spans="8:9" s="676" customFormat="1" x14ac:dyDescent="0.2">
      <c r="H762" s="831"/>
      <c r="I762" s="831"/>
    </row>
    <row r="763" spans="8:9" s="676" customFormat="1" x14ac:dyDescent="0.2">
      <c r="H763" s="831"/>
      <c r="I763" s="831"/>
    </row>
    <row r="764" spans="8:9" s="676" customFormat="1" x14ac:dyDescent="0.2">
      <c r="H764" s="831"/>
      <c r="I764" s="831"/>
    </row>
    <row r="765" spans="8:9" s="676" customFormat="1" x14ac:dyDescent="0.2">
      <c r="H765" s="831"/>
      <c r="I765" s="831"/>
    </row>
    <row r="766" spans="8:9" s="676" customFormat="1" x14ac:dyDescent="0.2">
      <c r="H766" s="831"/>
      <c r="I766" s="831"/>
    </row>
    <row r="767" spans="8:9" s="676" customFormat="1" x14ac:dyDescent="0.2">
      <c r="H767" s="831"/>
      <c r="I767" s="831"/>
    </row>
    <row r="768" spans="8:9" s="676" customFormat="1" x14ac:dyDescent="0.2">
      <c r="H768" s="831"/>
      <c r="I768" s="831"/>
    </row>
    <row r="769" spans="8:9" s="676" customFormat="1" x14ac:dyDescent="0.2">
      <c r="H769" s="831"/>
      <c r="I769" s="831"/>
    </row>
    <row r="770" spans="8:9" s="676" customFormat="1" x14ac:dyDescent="0.2">
      <c r="H770" s="831"/>
      <c r="I770" s="831"/>
    </row>
    <row r="771" spans="8:9" s="676" customFormat="1" x14ac:dyDescent="0.2">
      <c r="H771" s="831"/>
      <c r="I771" s="831"/>
    </row>
    <row r="772" spans="8:9" s="676" customFormat="1" x14ac:dyDescent="0.2">
      <c r="H772" s="831"/>
      <c r="I772" s="831"/>
    </row>
    <row r="773" spans="8:9" s="676" customFormat="1" x14ac:dyDescent="0.2">
      <c r="H773" s="831"/>
      <c r="I773" s="831"/>
    </row>
    <row r="774" spans="8:9" s="676" customFormat="1" x14ac:dyDescent="0.2">
      <c r="H774" s="831"/>
      <c r="I774" s="831"/>
    </row>
    <row r="775" spans="8:9" s="676" customFormat="1" x14ac:dyDescent="0.2">
      <c r="H775" s="831"/>
      <c r="I775" s="831"/>
    </row>
    <row r="776" spans="8:9" s="676" customFormat="1" x14ac:dyDescent="0.2">
      <c r="H776" s="831"/>
      <c r="I776" s="831"/>
    </row>
    <row r="777" spans="8:9" s="676" customFormat="1" x14ac:dyDescent="0.2">
      <c r="H777" s="831"/>
      <c r="I777" s="831"/>
    </row>
    <row r="778" spans="8:9" s="676" customFormat="1" x14ac:dyDescent="0.2">
      <c r="H778" s="831"/>
      <c r="I778" s="831"/>
    </row>
    <row r="779" spans="8:9" s="676" customFormat="1" x14ac:dyDescent="0.2">
      <c r="H779" s="831"/>
      <c r="I779" s="831"/>
    </row>
    <row r="780" spans="8:9" s="676" customFormat="1" x14ac:dyDescent="0.2">
      <c r="H780" s="831"/>
      <c r="I780" s="831"/>
    </row>
    <row r="781" spans="8:9" s="676" customFormat="1" x14ac:dyDescent="0.2">
      <c r="H781" s="831"/>
      <c r="I781" s="831"/>
    </row>
    <row r="782" spans="8:9" s="676" customFormat="1" x14ac:dyDescent="0.2">
      <c r="H782" s="831"/>
      <c r="I782" s="831"/>
    </row>
    <row r="783" spans="8:9" s="676" customFormat="1" x14ac:dyDescent="0.2">
      <c r="H783" s="831"/>
      <c r="I783" s="831"/>
    </row>
    <row r="784" spans="8:9" s="676" customFormat="1" x14ac:dyDescent="0.2">
      <c r="H784" s="831"/>
      <c r="I784" s="831"/>
    </row>
    <row r="785" spans="8:9" s="676" customFormat="1" x14ac:dyDescent="0.2">
      <c r="H785" s="831"/>
      <c r="I785" s="831"/>
    </row>
    <row r="786" spans="8:9" s="676" customFormat="1" x14ac:dyDescent="0.2">
      <c r="H786" s="831"/>
      <c r="I786" s="831"/>
    </row>
    <row r="787" spans="8:9" s="676" customFormat="1" x14ac:dyDescent="0.2">
      <c r="H787" s="831"/>
      <c r="I787" s="831"/>
    </row>
    <row r="788" spans="8:9" s="676" customFormat="1" x14ac:dyDescent="0.2">
      <c r="H788" s="831"/>
      <c r="I788" s="831"/>
    </row>
    <row r="789" spans="8:9" s="676" customFormat="1" x14ac:dyDescent="0.2">
      <c r="H789" s="831"/>
      <c r="I789" s="831"/>
    </row>
    <row r="790" spans="8:9" s="676" customFormat="1" x14ac:dyDescent="0.2">
      <c r="H790" s="831"/>
      <c r="I790" s="831"/>
    </row>
    <row r="791" spans="8:9" s="676" customFormat="1" x14ac:dyDescent="0.2">
      <c r="H791" s="831"/>
      <c r="I791" s="831"/>
    </row>
    <row r="792" spans="8:9" s="676" customFormat="1" x14ac:dyDescent="0.2">
      <c r="H792" s="831"/>
      <c r="I792" s="831"/>
    </row>
    <row r="793" spans="8:9" s="676" customFormat="1" x14ac:dyDescent="0.2">
      <c r="H793" s="831"/>
      <c r="I793" s="831"/>
    </row>
    <row r="794" spans="8:9" s="676" customFormat="1" x14ac:dyDescent="0.2">
      <c r="H794" s="831"/>
      <c r="I794" s="831"/>
    </row>
    <row r="795" spans="8:9" s="676" customFormat="1" x14ac:dyDescent="0.2">
      <c r="H795" s="831"/>
      <c r="I795" s="831"/>
    </row>
    <row r="796" spans="8:9" s="676" customFormat="1" x14ac:dyDescent="0.2">
      <c r="H796" s="831"/>
      <c r="I796" s="831"/>
    </row>
    <row r="797" spans="8:9" s="676" customFormat="1" x14ac:dyDescent="0.2">
      <c r="H797" s="831"/>
      <c r="I797" s="831"/>
    </row>
    <row r="798" spans="8:9" s="676" customFormat="1" x14ac:dyDescent="0.2">
      <c r="H798" s="831"/>
      <c r="I798" s="831"/>
    </row>
    <row r="799" spans="8:9" s="676" customFormat="1" x14ac:dyDescent="0.2">
      <c r="H799" s="831"/>
      <c r="I799" s="831"/>
    </row>
    <row r="800" spans="8:9" s="676" customFormat="1" x14ac:dyDescent="0.2">
      <c r="H800" s="831"/>
      <c r="I800" s="831"/>
    </row>
    <row r="801" spans="8:9" s="676" customFormat="1" x14ac:dyDescent="0.2">
      <c r="H801" s="831"/>
      <c r="I801" s="831"/>
    </row>
    <row r="802" spans="8:9" s="676" customFormat="1" x14ac:dyDescent="0.2">
      <c r="H802" s="831"/>
      <c r="I802" s="831"/>
    </row>
    <row r="803" spans="8:9" s="676" customFormat="1" x14ac:dyDescent="0.2">
      <c r="H803" s="831"/>
      <c r="I803" s="831"/>
    </row>
    <row r="804" spans="8:9" s="676" customFormat="1" x14ac:dyDescent="0.2">
      <c r="H804" s="831"/>
      <c r="I804" s="831"/>
    </row>
    <row r="805" spans="8:9" s="676" customFormat="1" x14ac:dyDescent="0.2">
      <c r="H805" s="831"/>
      <c r="I805" s="831"/>
    </row>
    <row r="806" spans="8:9" s="676" customFormat="1" x14ac:dyDescent="0.2">
      <c r="H806" s="831"/>
      <c r="I806" s="831"/>
    </row>
    <row r="807" spans="8:9" s="676" customFormat="1" x14ac:dyDescent="0.2">
      <c r="H807" s="831"/>
      <c r="I807" s="831"/>
    </row>
    <row r="808" spans="8:9" s="676" customFormat="1" x14ac:dyDescent="0.2">
      <c r="H808" s="831"/>
      <c r="I808" s="831"/>
    </row>
    <row r="809" spans="8:9" s="676" customFormat="1" x14ac:dyDescent="0.2">
      <c r="H809" s="831"/>
      <c r="I809" s="831"/>
    </row>
    <row r="810" spans="8:9" s="676" customFormat="1" x14ac:dyDescent="0.2">
      <c r="H810" s="831"/>
      <c r="I810" s="831"/>
    </row>
    <row r="811" spans="8:9" s="676" customFormat="1" x14ac:dyDescent="0.2">
      <c r="H811" s="831"/>
      <c r="I811" s="831"/>
    </row>
    <row r="812" spans="8:9" s="676" customFormat="1" x14ac:dyDescent="0.2">
      <c r="H812" s="831"/>
      <c r="I812" s="831"/>
    </row>
    <row r="813" spans="8:9" s="676" customFormat="1" x14ac:dyDescent="0.2">
      <c r="H813" s="831"/>
      <c r="I813" s="831"/>
    </row>
    <row r="814" spans="8:9" s="676" customFormat="1" x14ac:dyDescent="0.2">
      <c r="H814" s="831"/>
      <c r="I814" s="831"/>
    </row>
    <row r="815" spans="8:9" s="676" customFormat="1" x14ac:dyDescent="0.2">
      <c r="H815" s="831"/>
      <c r="I815" s="831"/>
    </row>
    <row r="816" spans="8:9" s="676" customFormat="1" x14ac:dyDescent="0.2">
      <c r="H816" s="831"/>
      <c r="I816" s="831"/>
    </row>
    <row r="817" spans="8:9" s="676" customFormat="1" x14ac:dyDescent="0.2">
      <c r="H817" s="831"/>
      <c r="I817" s="831"/>
    </row>
    <row r="818" spans="8:9" s="676" customFormat="1" x14ac:dyDescent="0.2">
      <c r="H818" s="831"/>
      <c r="I818" s="831"/>
    </row>
    <row r="819" spans="8:9" s="676" customFormat="1" x14ac:dyDescent="0.2">
      <c r="H819" s="831"/>
      <c r="I819" s="831"/>
    </row>
    <row r="820" spans="8:9" s="676" customFormat="1" x14ac:dyDescent="0.2">
      <c r="H820" s="831"/>
      <c r="I820" s="831"/>
    </row>
    <row r="821" spans="8:9" s="676" customFormat="1" x14ac:dyDescent="0.2">
      <c r="H821" s="831"/>
      <c r="I821" s="831"/>
    </row>
    <row r="822" spans="8:9" s="676" customFormat="1" x14ac:dyDescent="0.2">
      <c r="H822" s="831"/>
      <c r="I822" s="831"/>
    </row>
    <row r="823" spans="8:9" s="676" customFormat="1" x14ac:dyDescent="0.2">
      <c r="H823" s="831"/>
      <c r="I823" s="831"/>
    </row>
    <row r="824" spans="8:9" s="676" customFormat="1" x14ac:dyDescent="0.2">
      <c r="H824" s="831"/>
      <c r="I824" s="831"/>
    </row>
    <row r="825" spans="8:9" s="676" customFormat="1" x14ac:dyDescent="0.2">
      <c r="H825" s="831"/>
      <c r="I825" s="831"/>
    </row>
    <row r="826" spans="8:9" s="676" customFormat="1" x14ac:dyDescent="0.2">
      <c r="H826" s="831"/>
      <c r="I826" s="831"/>
    </row>
    <row r="827" spans="8:9" s="676" customFormat="1" x14ac:dyDescent="0.2">
      <c r="H827" s="831"/>
      <c r="I827" s="831"/>
    </row>
    <row r="828" spans="8:9" s="676" customFormat="1" x14ac:dyDescent="0.2">
      <c r="H828" s="831"/>
      <c r="I828" s="831"/>
    </row>
    <row r="829" spans="8:9" s="676" customFormat="1" x14ac:dyDescent="0.2">
      <c r="H829" s="831"/>
      <c r="I829" s="831"/>
    </row>
    <row r="830" spans="8:9" s="676" customFormat="1" x14ac:dyDescent="0.2">
      <c r="H830" s="831"/>
      <c r="I830" s="831"/>
    </row>
    <row r="831" spans="8:9" s="676" customFormat="1" x14ac:dyDescent="0.2">
      <c r="H831" s="831"/>
      <c r="I831" s="831"/>
    </row>
    <row r="832" spans="8:9" s="676" customFormat="1" x14ac:dyDescent="0.2">
      <c r="H832" s="831"/>
      <c r="I832" s="831"/>
    </row>
    <row r="833" spans="8:9" s="676" customFormat="1" x14ac:dyDescent="0.2">
      <c r="H833" s="831"/>
      <c r="I833" s="831"/>
    </row>
    <row r="834" spans="8:9" s="676" customFormat="1" x14ac:dyDescent="0.2">
      <c r="H834" s="831"/>
      <c r="I834" s="831"/>
    </row>
    <row r="835" spans="8:9" s="676" customFormat="1" x14ac:dyDescent="0.2">
      <c r="H835" s="831"/>
      <c r="I835" s="831"/>
    </row>
    <row r="836" spans="8:9" s="676" customFormat="1" x14ac:dyDescent="0.2">
      <c r="H836" s="831"/>
      <c r="I836" s="831"/>
    </row>
    <row r="837" spans="8:9" s="676" customFormat="1" x14ac:dyDescent="0.2">
      <c r="H837" s="831"/>
      <c r="I837" s="831"/>
    </row>
    <row r="838" spans="8:9" s="676" customFormat="1" x14ac:dyDescent="0.2">
      <c r="H838" s="831"/>
      <c r="I838" s="831"/>
    </row>
    <row r="839" spans="8:9" s="676" customFormat="1" x14ac:dyDescent="0.2">
      <c r="H839" s="831"/>
      <c r="I839" s="831"/>
    </row>
    <row r="840" spans="8:9" s="676" customFormat="1" x14ac:dyDescent="0.2">
      <c r="H840" s="831"/>
      <c r="I840" s="831"/>
    </row>
    <row r="841" spans="8:9" s="676" customFormat="1" x14ac:dyDescent="0.2">
      <c r="H841" s="831"/>
      <c r="I841" s="831"/>
    </row>
    <row r="842" spans="8:9" s="676" customFormat="1" x14ac:dyDescent="0.2">
      <c r="H842" s="831"/>
      <c r="I842" s="831"/>
    </row>
    <row r="843" spans="8:9" s="676" customFormat="1" x14ac:dyDescent="0.2">
      <c r="H843" s="831"/>
      <c r="I843" s="831"/>
    </row>
    <row r="844" spans="8:9" s="676" customFormat="1" x14ac:dyDescent="0.2">
      <c r="H844" s="831"/>
      <c r="I844" s="831"/>
    </row>
    <row r="845" spans="8:9" s="676" customFormat="1" x14ac:dyDescent="0.2">
      <c r="H845" s="831"/>
      <c r="I845" s="831"/>
    </row>
    <row r="846" spans="8:9" s="676" customFormat="1" x14ac:dyDescent="0.2">
      <c r="H846" s="831"/>
      <c r="I846" s="831"/>
    </row>
    <row r="847" spans="8:9" s="676" customFormat="1" x14ac:dyDescent="0.2">
      <c r="H847" s="831"/>
      <c r="I847" s="831"/>
    </row>
    <row r="848" spans="8:9" s="676" customFormat="1" x14ac:dyDescent="0.2">
      <c r="H848" s="831"/>
      <c r="I848" s="831"/>
    </row>
    <row r="849" spans="8:9" s="676" customFormat="1" x14ac:dyDescent="0.2">
      <c r="H849" s="831"/>
      <c r="I849" s="831"/>
    </row>
    <row r="850" spans="8:9" s="676" customFormat="1" x14ac:dyDescent="0.2">
      <c r="H850" s="831"/>
      <c r="I850" s="831"/>
    </row>
    <row r="851" spans="8:9" s="676" customFormat="1" x14ac:dyDescent="0.2">
      <c r="H851" s="831"/>
      <c r="I851" s="831"/>
    </row>
    <row r="852" spans="8:9" s="676" customFormat="1" x14ac:dyDescent="0.2">
      <c r="H852" s="831"/>
      <c r="I852" s="831"/>
    </row>
    <row r="853" spans="8:9" s="676" customFormat="1" x14ac:dyDescent="0.2">
      <c r="H853" s="831"/>
      <c r="I853" s="831"/>
    </row>
    <row r="854" spans="8:9" s="676" customFormat="1" x14ac:dyDescent="0.2">
      <c r="H854" s="831"/>
      <c r="I854" s="831"/>
    </row>
    <row r="855" spans="8:9" s="676" customFormat="1" x14ac:dyDescent="0.2">
      <c r="H855" s="831"/>
      <c r="I855" s="831"/>
    </row>
    <row r="856" spans="8:9" s="676" customFormat="1" x14ac:dyDescent="0.2">
      <c r="H856" s="831"/>
      <c r="I856" s="831"/>
    </row>
    <row r="857" spans="8:9" s="676" customFormat="1" x14ac:dyDescent="0.2">
      <c r="H857" s="831"/>
      <c r="I857" s="831"/>
    </row>
    <row r="858" spans="8:9" s="676" customFormat="1" x14ac:dyDescent="0.2">
      <c r="H858" s="831"/>
      <c r="I858" s="831"/>
    </row>
    <row r="859" spans="8:9" s="676" customFormat="1" x14ac:dyDescent="0.2">
      <c r="H859" s="831"/>
      <c r="I859" s="831"/>
    </row>
    <row r="860" spans="8:9" s="676" customFormat="1" x14ac:dyDescent="0.2">
      <c r="H860" s="831"/>
      <c r="I860" s="831"/>
    </row>
    <row r="861" spans="8:9" s="676" customFormat="1" x14ac:dyDescent="0.2">
      <c r="H861" s="831"/>
      <c r="I861" s="831"/>
    </row>
    <row r="862" spans="8:9" s="676" customFormat="1" x14ac:dyDescent="0.2">
      <c r="H862" s="831"/>
      <c r="I862" s="831"/>
    </row>
    <row r="863" spans="8:9" s="676" customFormat="1" x14ac:dyDescent="0.2">
      <c r="H863" s="831"/>
      <c r="I863" s="831"/>
    </row>
    <row r="864" spans="8:9" s="676" customFormat="1" x14ac:dyDescent="0.2">
      <c r="H864" s="831"/>
      <c r="I864" s="831"/>
    </row>
    <row r="865" spans="8:9" s="676" customFormat="1" x14ac:dyDescent="0.2">
      <c r="H865" s="831"/>
      <c r="I865" s="831"/>
    </row>
    <row r="866" spans="8:9" s="676" customFormat="1" x14ac:dyDescent="0.2">
      <c r="H866" s="831"/>
      <c r="I866" s="831"/>
    </row>
    <row r="867" spans="8:9" s="676" customFormat="1" x14ac:dyDescent="0.2">
      <c r="H867" s="831"/>
      <c r="I867" s="831"/>
    </row>
    <row r="868" spans="8:9" s="676" customFormat="1" x14ac:dyDescent="0.2">
      <c r="H868" s="831"/>
      <c r="I868" s="831"/>
    </row>
    <row r="869" spans="8:9" s="676" customFormat="1" x14ac:dyDescent="0.2">
      <c r="H869" s="831"/>
      <c r="I869" s="831"/>
    </row>
    <row r="870" spans="8:9" s="676" customFormat="1" x14ac:dyDescent="0.2">
      <c r="H870" s="831"/>
      <c r="I870" s="831"/>
    </row>
    <row r="871" spans="8:9" s="676" customFormat="1" x14ac:dyDescent="0.2">
      <c r="H871" s="831"/>
      <c r="I871" s="831"/>
    </row>
    <row r="872" spans="8:9" s="676" customFormat="1" x14ac:dyDescent="0.2">
      <c r="H872" s="831"/>
      <c r="I872" s="831"/>
    </row>
    <row r="873" spans="8:9" s="676" customFormat="1" x14ac:dyDescent="0.2">
      <c r="H873" s="831"/>
      <c r="I873" s="831"/>
    </row>
    <row r="874" spans="8:9" s="676" customFormat="1" x14ac:dyDescent="0.2">
      <c r="H874" s="831"/>
      <c r="I874" s="831"/>
    </row>
    <row r="875" spans="8:9" s="676" customFormat="1" x14ac:dyDescent="0.2">
      <c r="H875" s="831"/>
      <c r="I875" s="831"/>
    </row>
    <row r="876" spans="8:9" s="676" customFormat="1" x14ac:dyDescent="0.2">
      <c r="H876" s="831"/>
      <c r="I876" s="831"/>
    </row>
    <row r="877" spans="8:9" s="676" customFormat="1" x14ac:dyDescent="0.2">
      <c r="H877" s="831"/>
      <c r="I877" s="831"/>
    </row>
    <row r="878" spans="8:9" s="676" customFormat="1" x14ac:dyDescent="0.2">
      <c r="H878" s="831"/>
      <c r="I878" s="831"/>
    </row>
    <row r="879" spans="8:9" s="676" customFormat="1" x14ac:dyDescent="0.2">
      <c r="H879" s="831"/>
      <c r="I879" s="831"/>
    </row>
    <row r="880" spans="8:9" s="676" customFormat="1" x14ac:dyDescent="0.2">
      <c r="H880" s="831"/>
      <c r="I880" s="831"/>
    </row>
    <row r="881" spans="8:9" s="676" customFormat="1" x14ac:dyDescent="0.2">
      <c r="H881" s="831"/>
      <c r="I881" s="831"/>
    </row>
    <row r="882" spans="8:9" s="676" customFormat="1" x14ac:dyDescent="0.2">
      <c r="H882" s="831"/>
      <c r="I882" s="831"/>
    </row>
    <row r="883" spans="8:9" s="676" customFormat="1" x14ac:dyDescent="0.2">
      <c r="H883" s="831"/>
      <c r="I883" s="831"/>
    </row>
    <row r="884" spans="8:9" s="676" customFormat="1" x14ac:dyDescent="0.2">
      <c r="H884" s="831"/>
      <c r="I884" s="831"/>
    </row>
    <row r="885" spans="8:9" s="676" customFormat="1" x14ac:dyDescent="0.2">
      <c r="H885" s="831"/>
      <c r="I885" s="831"/>
    </row>
    <row r="886" spans="8:9" s="676" customFormat="1" x14ac:dyDescent="0.2">
      <c r="H886" s="831"/>
      <c r="I886" s="831"/>
    </row>
    <row r="887" spans="8:9" s="676" customFormat="1" x14ac:dyDescent="0.2">
      <c r="H887" s="831"/>
      <c r="I887" s="831"/>
    </row>
    <row r="888" spans="8:9" s="676" customFormat="1" x14ac:dyDescent="0.2">
      <c r="H888" s="831"/>
      <c r="I888" s="831"/>
    </row>
    <row r="889" spans="8:9" s="676" customFormat="1" x14ac:dyDescent="0.2">
      <c r="H889" s="831"/>
      <c r="I889" s="831"/>
    </row>
    <row r="890" spans="8:9" s="676" customFormat="1" x14ac:dyDescent="0.2">
      <c r="H890" s="831"/>
      <c r="I890" s="831"/>
    </row>
    <row r="891" spans="8:9" s="676" customFormat="1" x14ac:dyDescent="0.2">
      <c r="H891" s="831"/>
      <c r="I891" s="831"/>
    </row>
    <row r="892" spans="8:9" s="676" customFormat="1" x14ac:dyDescent="0.2">
      <c r="H892" s="831"/>
      <c r="I892" s="831"/>
    </row>
    <row r="893" spans="8:9" s="676" customFormat="1" x14ac:dyDescent="0.2">
      <c r="H893" s="831"/>
      <c r="I893" s="831"/>
    </row>
    <row r="894" spans="8:9" s="676" customFormat="1" x14ac:dyDescent="0.2">
      <c r="H894" s="831"/>
      <c r="I894" s="831"/>
    </row>
    <row r="895" spans="8:9" s="676" customFormat="1" x14ac:dyDescent="0.2">
      <c r="H895" s="831"/>
      <c r="I895" s="831"/>
    </row>
    <row r="896" spans="8:9" s="676" customFormat="1" x14ac:dyDescent="0.2">
      <c r="H896" s="831"/>
      <c r="I896" s="831"/>
    </row>
    <row r="897" spans="8:9" s="676" customFormat="1" x14ac:dyDescent="0.2">
      <c r="H897" s="831"/>
      <c r="I897" s="831"/>
    </row>
    <row r="898" spans="8:9" s="676" customFormat="1" x14ac:dyDescent="0.2">
      <c r="H898" s="831"/>
      <c r="I898" s="831"/>
    </row>
    <row r="899" spans="8:9" s="676" customFormat="1" x14ac:dyDescent="0.2">
      <c r="H899" s="831"/>
      <c r="I899" s="831"/>
    </row>
    <row r="900" spans="8:9" s="676" customFormat="1" x14ac:dyDescent="0.2">
      <c r="H900" s="831"/>
      <c r="I900" s="831"/>
    </row>
    <row r="901" spans="8:9" s="676" customFormat="1" x14ac:dyDescent="0.2">
      <c r="H901" s="831"/>
      <c r="I901" s="831"/>
    </row>
    <row r="902" spans="8:9" s="676" customFormat="1" x14ac:dyDescent="0.2">
      <c r="H902" s="831"/>
      <c r="I902" s="831"/>
    </row>
    <row r="903" spans="8:9" s="676" customFormat="1" x14ac:dyDescent="0.2">
      <c r="H903" s="831"/>
      <c r="I903" s="831"/>
    </row>
    <row r="904" spans="8:9" s="676" customFormat="1" x14ac:dyDescent="0.2">
      <c r="H904" s="831"/>
      <c r="I904" s="831"/>
    </row>
    <row r="905" spans="8:9" s="676" customFormat="1" x14ac:dyDescent="0.2">
      <c r="H905" s="831"/>
      <c r="I905" s="831"/>
    </row>
    <row r="906" spans="8:9" s="676" customFormat="1" x14ac:dyDescent="0.2">
      <c r="H906" s="831"/>
      <c r="I906" s="831"/>
    </row>
    <row r="907" spans="8:9" s="676" customFormat="1" x14ac:dyDescent="0.2">
      <c r="H907" s="831"/>
      <c r="I907" s="831"/>
    </row>
    <row r="908" spans="8:9" s="676" customFormat="1" x14ac:dyDescent="0.2">
      <c r="H908" s="831"/>
      <c r="I908" s="831"/>
    </row>
    <row r="909" spans="8:9" s="676" customFormat="1" x14ac:dyDescent="0.2">
      <c r="H909" s="831"/>
      <c r="I909" s="831"/>
    </row>
    <row r="910" spans="8:9" s="676" customFormat="1" x14ac:dyDescent="0.2">
      <c r="H910" s="831"/>
      <c r="I910" s="831"/>
    </row>
    <row r="911" spans="8:9" s="676" customFormat="1" x14ac:dyDescent="0.2">
      <c r="H911" s="831"/>
      <c r="I911" s="831"/>
    </row>
    <row r="912" spans="8:9" s="676" customFormat="1" x14ac:dyDescent="0.2">
      <c r="H912" s="831"/>
      <c r="I912" s="831"/>
    </row>
    <row r="913" spans="8:9" s="676" customFormat="1" x14ac:dyDescent="0.2">
      <c r="H913" s="831"/>
      <c r="I913" s="831"/>
    </row>
    <row r="914" spans="8:9" s="676" customFormat="1" x14ac:dyDescent="0.2">
      <c r="H914" s="831"/>
      <c r="I914" s="831"/>
    </row>
    <row r="915" spans="8:9" s="676" customFormat="1" x14ac:dyDescent="0.2">
      <c r="H915" s="831"/>
      <c r="I915" s="831"/>
    </row>
    <row r="916" spans="8:9" s="676" customFormat="1" x14ac:dyDescent="0.2">
      <c r="H916" s="831"/>
      <c r="I916" s="831"/>
    </row>
    <row r="917" spans="8:9" s="676" customFormat="1" x14ac:dyDescent="0.2">
      <c r="H917" s="831"/>
      <c r="I917" s="831"/>
    </row>
    <row r="918" spans="8:9" s="676" customFormat="1" x14ac:dyDescent="0.2">
      <c r="H918" s="831"/>
      <c r="I918" s="831"/>
    </row>
    <row r="919" spans="8:9" s="676" customFormat="1" x14ac:dyDescent="0.2">
      <c r="H919" s="831"/>
      <c r="I919" s="831"/>
    </row>
    <row r="920" spans="8:9" s="676" customFormat="1" x14ac:dyDescent="0.2">
      <c r="H920" s="831"/>
      <c r="I920" s="831"/>
    </row>
    <row r="921" spans="8:9" s="676" customFormat="1" x14ac:dyDescent="0.2">
      <c r="H921" s="831"/>
      <c r="I921" s="831"/>
    </row>
    <row r="922" spans="8:9" s="676" customFormat="1" x14ac:dyDescent="0.2">
      <c r="H922" s="831"/>
      <c r="I922" s="831"/>
    </row>
    <row r="923" spans="8:9" s="676" customFormat="1" x14ac:dyDescent="0.2">
      <c r="H923" s="831"/>
      <c r="I923" s="831"/>
    </row>
    <row r="924" spans="8:9" s="676" customFormat="1" x14ac:dyDescent="0.2">
      <c r="H924" s="831"/>
      <c r="I924" s="831"/>
    </row>
    <row r="925" spans="8:9" s="676" customFormat="1" x14ac:dyDescent="0.2">
      <c r="H925" s="831"/>
      <c r="I925" s="831"/>
    </row>
    <row r="926" spans="8:9" s="676" customFormat="1" x14ac:dyDescent="0.2">
      <c r="H926" s="831"/>
      <c r="I926" s="831"/>
    </row>
    <row r="927" spans="8:9" s="676" customFormat="1" x14ac:dyDescent="0.2">
      <c r="H927" s="831"/>
      <c r="I927" s="831"/>
    </row>
    <row r="928" spans="8:9" s="676" customFormat="1" x14ac:dyDescent="0.2">
      <c r="H928" s="831"/>
      <c r="I928" s="831"/>
    </row>
    <row r="929" spans="8:9" s="676" customFormat="1" x14ac:dyDescent="0.2">
      <c r="H929" s="831"/>
      <c r="I929" s="831"/>
    </row>
    <row r="930" spans="8:9" s="676" customFormat="1" x14ac:dyDescent="0.2">
      <c r="H930" s="831"/>
      <c r="I930" s="831"/>
    </row>
    <row r="931" spans="8:9" s="676" customFormat="1" x14ac:dyDescent="0.2">
      <c r="H931" s="831"/>
      <c r="I931" s="831"/>
    </row>
    <row r="932" spans="8:9" s="676" customFormat="1" x14ac:dyDescent="0.2">
      <c r="H932" s="831"/>
      <c r="I932" s="831"/>
    </row>
    <row r="933" spans="8:9" s="676" customFormat="1" x14ac:dyDescent="0.2">
      <c r="H933" s="831"/>
      <c r="I933" s="831"/>
    </row>
    <row r="934" spans="8:9" s="676" customFormat="1" x14ac:dyDescent="0.2">
      <c r="H934" s="831"/>
      <c r="I934" s="831"/>
    </row>
    <row r="935" spans="8:9" s="676" customFormat="1" x14ac:dyDescent="0.2">
      <c r="H935" s="831"/>
      <c r="I935" s="831"/>
    </row>
    <row r="936" spans="8:9" s="676" customFormat="1" x14ac:dyDescent="0.2">
      <c r="H936" s="831"/>
      <c r="I936" s="831"/>
    </row>
    <row r="937" spans="8:9" s="676" customFormat="1" x14ac:dyDescent="0.2">
      <c r="H937" s="831"/>
      <c r="I937" s="831"/>
    </row>
    <row r="938" spans="8:9" s="676" customFormat="1" x14ac:dyDescent="0.2">
      <c r="H938" s="831"/>
      <c r="I938" s="831"/>
    </row>
    <row r="939" spans="8:9" s="676" customFormat="1" x14ac:dyDescent="0.2">
      <c r="H939" s="831"/>
      <c r="I939" s="831"/>
    </row>
    <row r="940" spans="8:9" s="676" customFormat="1" x14ac:dyDescent="0.2">
      <c r="H940" s="831"/>
      <c r="I940" s="831"/>
    </row>
    <row r="941" spans="8:9" s="676" customFormat="1" x14ac:dyDescent="0.2">
      <c r="H941" s="831"/>
      <c r="I941" s="831"/>
    </row>
    <row r="942" spans="8:9" s="676" customFormat="1" x14ac:dyDescent="0.2">
      <c r="H942" s="831"/>
      <c r="I942" s="831"/>
    </row>
    <row r="943" spans="8:9" s="676" customFormat="1" x14ac:dyDescent="0.2">
      <c r="H943" s="831"/>
      <c r="I943" s="831"/>
    </row>
    <row r="944" spans="8:9" s="676" customFormat="1" x14ac:dyDescent="0.2">
      <c r="H944" s="831"/>
      <c r="I944" s="831"/>
    </row>
    <row r="945" spans="8:9" s="676" customFormat="1" x14ac:dyDescent="0.2">
      <c r="H945" s="831"/>
      <c r="I945" s="831"/>
    </row>
    <row r="946" spans="8:9" s="676" customFormat="1" x14ac:dyDescent="0.2">
      <c r="H946" s="831"/>
      <c r="I946" s="831"/>
    </row>
    <row r="947" spans="8:9" s="676" customFormat="1" x14ac:dyDescent="0.2">
      <c r="H947" s="831"/>
      <c r="I947" s="831"/>
    </row>
    <row r="948" spans="8:9" s="676" customFormat="1" x14ac:dyDescent="0.2">
      <c r="H948" s="831"/>
      <c r="I948" s="831"/>
    </row>
    <row r="949" spans="8:9" s="676" customFormat="1" x14ac:dyDescent="0.2">
      <c r="H949" s="831"/>
      <c r="I949" s="831"/>
    </row>
    <row r="950" spans="8:9" s="676" customFormat="1" x14ac:dyDescent="0.2">
      <c r="H950" s="831"/>
      <c r="I950" s="831"/>
    </row>
    <row r="951" spans="8:9" s="676" customFormat="1" x14ac:dyDescent="0.2">
      <c r="H951" s="831"/>
      <c r="I951" s="831"/>
    </row>
    <row r="952" spans="8:9" s="676" customFormat="1" x14ac:dyDescent="0.2">
      <c r="H952" s="831"/>
      <c r="I952" s="831"/>
    </row>
    <row r="953" spans="8:9" s="676" customFormat="1" x14ac:dyDescent="0.2">
      <c r="H953" s="831"/>
      <c r="I953" s="831"/>
    </row>
    <row r="954" spans="8:9" s="676" customFormat="1" x14ac:dyDescent="0.2">
      <c r="H954" s="831"/>
      <c r="I954" s="831"/>
    </row>
    <row r="955" spans="8:9" s="676" customFormat="1" x14ac:dyDescent="0.2">
      <c r="H955" s="831"/>
      <c r="I955" s="831"/>
    </row>
    <row r="956" spans="8:9" s="676" customFormat="1" x14ac:dyDescent="0.2">
      <c r="H956" s="831"/>
      <c r="I956" s="831"/>
    </row>
    <row r="957" spans="8:9" s="676" customFormat="1" x14ac:dyDescent="0.2">
      <c r="H957" s="831"/>
      <c r="I957" s="831"/>
    </row>
    <row r="958" spans="8:9" s="676" customFormat="1" x14ac:dyDescent="0.2">
      <c r="H958" s="831"/>
      <c r="I958" s="831"/>
    </row>
    <row r="959" spans="8:9" s="676" customFormat="1" x14ac:dyDescent="0.2">
      <c r="H959" s="831"/>
      <c r="I959" s="831"/>
    </row>
    <row r="960" spans="8:9" s="676" customFormat="1" x14ac:dyDescent="0.2">
      <c r="H960" s="831"/>
      <c r="I960" s="831"/>
    </row>
    <row r="961" spans="8:9" s="676" customFormat="1" x14ac:dyDescent="0.2">
      <c r="H961" s="831"/>
      <c r="I961" s="831"/>
    </row>
    <row r="962" spans="8:9" s="676" customFormat="1" x14ac:dyDescent="0.2">
      <c r="H962" s="831"/>
      <c r="I962" s="831"/>
    </row>
    <row r="963" spans="8:9" s="676" customFormat="1" x14ac:dyDescent="0.2">
      <c r="H963" s="831"/>
      <c r="I963" s="831"/>
    </row>
    <row r="964" spans="8:9" s="676" customFormat="1" x14ac:dyDescent="0.2">
      <c r="H964" s="831"/>
      <c r="I964" s="831"/>
    </row>
    <row r="965" spans="8:9" s="676" customFormat="1" x14ac:dyDescent="0.2">
      <c r="H965" s="831"/>
      <c r="I965" s="831"/>
    </row>
    <row r="966" spans="8:9" s="676" customFormat="1" x14ac:dyDescent="0.2">
      <c r="H966" s="831"/>
      <c r="I966" s="831"/>
    </row>
    <row r="967" spans="8:9" s="676" customFormat="1" x14ac:dyDescent="0.2">
      <c r="H967" s="831"/>
      <c r="I967" s="831"/>
    </row>
    <row r="968" spans="8:9" s="676" customFormat="1" x14ac:dyDescent="0.2">
      <c r="H968" s="831"/>
      <c r="I968" s="831"/>
    </row>
    <row r="969" spans="8:9" s="676" customFormat="1" x14ac:dyDescent="0.2">
      <c r="H969" s="831"/>
      <c r="I969" s="831"/>
    </row>
    <row r="970" spans="8:9" s="676" customFormat="1" x14ac:dyDescent="0.2">
      <c r="H970" s="831"/>
      <c r="I970" s="831"/>
    </row>
    <row r="971" spans="8:9" s="676" customFormat="1" x14ac:dyDescent="0.2">
      <c r="H971" s="831"/>
      <c r="I971" s="831"/>
    </row>
    <row r="972" spans="8:9" s="676" customFormat="1" x14ac:dyDescent="0.2">
      <c r="H972" s="831"/>
      <c r="I972" s="831"/>
    </row>
    <row r="973" spans="8:9" s="676" customFormat="1" x14ac:dyDescent="0.2">
      <c r="H973" s="831"/>
      <c r="I973" s="831"/>
    </row>
    <row r="974" spans="8:9" s="676" customFormat="1" x14ac:dyDescent="0.2">
      <c r="H974" s="831"/>
      <c r="I974" s="831"/>
    </row>
    <row r="975" spans="8:9" s="676" customFormat="1" x14ac:dyDescent="0.2">
      <c r="H975" s="831"/>
      <c r="I975" s="831"/>
    </row>
    <row r="976" spans="8:9" s="676" customFormat="1" x14ac:dyDescent="0.2">
      <c r="H976" s="831"/>
      <c r="I976" s="831"/>
    </row>
    <row r="977" spans="8:9" s="676" customFormat="1" x14ac:dyDescent="0.2">
      <c r="H977" s="831"/>
      <c r="I977" s="831"/>
    </row>
    <row r="978" spans="8:9" s="676" customFormat="1" x14ac:dyDescent="0.2">
      <c r="H978" s="831"/>
      <c r="I978" s="831"/>
    </row>
    <row r="979" spans="8:9" s="676" customFormat="1" x14ac:dyDescent="0.2">
      <c r="H979" s="831"/>
      <c r="I979" s="831"/>
    </row>
    <row r="980" spans="8:9" s="676" customFormat="1" x14ac:dyDescent="0.2">
      <c r="H980" s="831"/>
      <c r="I980" s="831"/>
    </row>
    <row r="981" spans="8:9" s="676" customFormat="1" x14ac:dyDescent="0.2">
      <c r="H981" s="831"/>
      <c r="I981" s="831"/>
    </row>
    <row r="982" spans="8:9" s="676" customFormat="1" x14ac:dyDescent="0.2">
      <c r="H982" s="831"/>
      <c r="I982" s="831"/>
    </row>
    <row r="983" spans="8:9" s="676" customFormat="1" x14ac:dyDescent="0.2">
      <c r="H983" s="831"/>
      <c r="I983" s="831"/>
    </row>
    <row r="984" spans="8:9" s="676" customFormat="1" x14ac:dyDescent="0.2">
      <c r="H984" s="831"/>
      <c r="I984" s="831"/>
    </row>
    <row r="985" spans="8:9" s="676" customFormat="1" x14ac:dyDescent="0.2">
      <c r="H985" s="831"/>
      <c r="I985" s="831"/>
    </row>
    <row r="986" spans="8:9" s="676" customFormat="1" x14ac:dyDescent="0.2">
      <c r="H986" s="831"/>
      <c r="I986" s="831"/>
    </row>
    <row r="987" spans="8:9" s="676" customFormat="1" x14ac:dyDescent="0.2">
      <c r="H987" s="831"/>
      <c r="I987" s="831"/>
    </row>
    <row r="988" spans="8:9" s="676" customFormat="1" x14ac:dyDescent="0.2">
      <c r="H988" s="831"/>
      <c r="I988" s="831"/>
    </row>
    <row r="989" spans="8:9" s="676" customFormat="1" x14ac:dyDescent="0.2">
      <c r="H989" s="831"/>
      <c r="I989" s="831"/>
    </row>
    <row r="990" spans="8:9" s="676" customFormat="1" x14ac:dyDescent="0.2">
      <c r="H990" s="831"/>
      <c r="I990" s="831"/>
    </row>
    <row r="991" spans="8:9" s="676" customFormat="1" x14ac:dyDescent="0.2">
      <c r="H991" s="831"/>
      <c r="I991" s="831"/>
    </row>
    <row r="992" spans="8:9" s="676" customFormat="1" x14ac:dyDescent="0.2">
      <c r="H992" s="831"/>
      <c r="I992" s="831"/>
    </row>
    <row r="993" spans="8:9" s="676" customFormat="1" x14ac:dyDescent="0.2">
      <c r="H993" s="831"/>
      <c r="I993" s="831"/>
    </row>
    <row r="994" spans="8:9" s="676" customFormat="1" x14ac:dyDescent="0.2">
      <c r="H994" s="831"/>
      <c r="I994" s="831"/>
    </row>
    <row r="995" spans="8:9" s="676" customFormat="1" x14ac:dyDescent="0.2">
      <c r="H995" s="831"/>
      <c r="I995" s="831"/>
    </row>
    <row r="996" spans="8:9" s="676" customFormat="1" x14ac:dyDescent="0.2">
      <c r="H996" s="831"/>
      <c r="I996" s="831"/>
    </row>
    <row r="997" spans="8:9" s="676" customFormat="1" x14ac:dyDescent="0.2">
      <c r="H997" s="831"/>
      <c r="I997" s="831"/>
    </row>
    <row r="998" spans="8:9" s="676" customFormat="1" x14ac:dyDescent="0.2">
      <c r="H998" s="831"/>
      <c r="I998" s="831"/>
    </row>
    <row r="999" spans="8:9" s="676" customFormat="1" x14ac:dyDescent="0.2">
      <c r="H999" s="831"/>
      <c r="I999" s="831"/>
    </row>
    <row r="1000" spans="8:9" s="676" customFormat="1" x14ac:dyDescent="0.2">
      <c r="H1000" s="831"/>
      <c r="I1000" s="831"/>
    </row>
    <row r="1001" spans="8:9" s="676" customFormat="1" x14ac:dyDescent="0.2">
      <c r="H1001" s="831"/>
      <c r="I1001" s="831"/>
    </row>
    <row r="1002" spans="8:9" s="676" customFormat="1" x14ac:dyDescent="0.2">
      <c r="H1002" s="831"/>
      <c r="I1002" s="831"/>
    </row>
    <row r="1003" spans="8:9" s="676" customFormat="1" x14ac:dyDescent="0.2">
      <c r="H1003" s="831"/>
      <c r="I1003" s="831"/>
    </row>
    <row r="1004" spans="8:9" s="676" customFormat="1" x14ac:dyDescent="0.2">
      <c r="H1004" s="831"/>
      <c r="I1004" s="831"/>
    </row>
    <row r="1005" spans="8:9" s="676" customFormat="1" x14ac:dyDescent="0.2">
      <c r="H1005" s="831"/>
      <c r="I1005" s="831"/>
    </row>
    <row r="1006" spans="8:9" s="676" customFormat="1" x14ac:dyDescent="0.2">
      <c r="H1006" s="831"/>
      <c r="I1006" s="831"/>
    </row>
    <row r="1007" spans="8:9" s="676" customFormat="1" x14ac:dyDescent="0.2">
      <c r="H1007" s="831"/>
      <c r="I1007" s="831"/>
    </row>
    <row r="1008" spans="8:9" s="676" customFormat="1" x14ac:dyDescent="0.2">
      <c r="H1008" s="831"/>
      <c r="I1008" s="831"/>
    </row>
    <row r="1009" spans="8:9" s="676" customFormat="1" x14ac:dyDescent="0.2">
      <c r="H1009" s="831"/>
      <c r="I1009" s="831"/>
    </row>
    <row r="1010" spans="8:9" s="676" customFormat="1" x14ac:dyDescent="0.2">
      <c r="H1010" s="831"/>
      <c r="I1010" s="831"/>
    </row>
    <row r="1011" spans="8:9" s="676" customFormat="1" x14ac:dyDescent="0.2">
      <c r="H1011" s="831"/>
      <c r="I1011" s="831"/>
    </row>
    <row r="1012" spans="8:9" s="676" customFormat="1" x14ac:dyDescent="0.2">
      <c r="H1012" s="831"/>
      <c r="I1012" s="831"/>
    </row>
    <row r="1013" spans="8:9" s="676" customFormat="1" x14ac:dyDescent="0.2">
      <c r="H1013" s="831"/>
      <c r="I1013" s="831"/>
    </row>
    <row r="1014" spans="8:9" s="676" customFormat="1" x14ac:dyDescent="0.2">
      <c r="H1014" s="831"/>
      <c r="I1014" s="831"/>
    </row>
    <row r="1015" spans="8:9" s="676" customFormat="1" x14ac:dyDescent="0.2">
      <c r="H1015" s="831"/>
      <c r="I1015" s="831"/>
    </row>
    <row r="1016" spans="8:9" s="676" customFormat="1" x14ac:dyDescent="0.2">
      <c r="H1016" s="831"/>
      <c r="I1016" s="831"/>
    </row>
    <row r="1017" spans="8:9" s="676" customFormat="1" x14ac:dyDescent="0.2">
      <c r="H1017" s="831"/>
      <c r="I1017" s="831"/>
    </row>
    <row r="1018" spans="8:9" s="676" customFormat="1" x14ac:dyDescent="0.2">
      <c r="H1018" s="831"/>
      <c r="I1018" s="831"/>
    </row>
    <row r="1019" spans="8:9" s="676" customFormat="1" x14ac:dyDescent="0.2">
      <c r="H1019" s="831"/>
      <c r="I1019" s="831"/>
    </row>
    <row r="1020" spans="8:9" s="676" customFormat="1" x14ac:dyDescent="0.2">
      <c r="H1020" s="831"/>
      <c r="I1020" s="831"/>
    </row>
    <row r="1021" spans="8:9" s="676" customFormat="1" x14ac:dyDescent="0.2">
      <c r="H1021" s="831"/>
      <c r="I1021" s="831"/>
    </row>
    <row r="1022" spans="8:9" s="676" customFormat="1" x14ac:dyDescent="0.2">
      <c r="H1022" s="831"/>
      <c r="I1022" s="831"/>
    </row>
    <row r="1023" spans="8:9" s="676" customFormat="1" x14ac:dyDescent="0.2">
      <c r="H1023" s="831"/>
      <c r="I1023" s="831"/>
    </row>
    <row r="1024" spans="8:9" s="676" customFormat="1" x14ac:dyDescent="0.2">
      <c r="H1024" s="831"/>
      <c r="I1024" s="831"/>
    </row>
    <row r="1025" spans="8:9" s="676" customFormat="1" x14ac:dyDescent="0.2">
      <c r="H1025" s="831"/>
      <c r="I1025" s="831"/>
    </row>
    <row r="1026" spans="8:9" s="676" customFormat="1" x14ac:dyDescent="0.2">
      <c r="H1026" s="831"/>
      <c r="I1026" s="831"/>
    </row>
    <row r="1027" spans="8:9" s="676" customFormat="1" x14ac:dyDescent="0.2">
      <c r="H1027" s="831"/>
      <c r="I1027" s="831"/>
    </row>
    <row r="1028" spans="8:9" s="676" customFormat="1" x14ac:dyDescent="0.2">
      <c r="H1028" s="831"/>
      <c r="I1028" s="831"/>
    </row>
    <row r="1029" spans="8:9" s="676" customFormat="1" x14ac:dyDescent="0.2">
      <c r="H1029" s="831"/>
      <c r="I1029" s="831"/>
    </row>
    <row r="1030" spans="8:9" s="676" customFormat="1" x14ac:dyDescent="0.2">
      <c r="H1030" s="831"/>
      <c r="I1030" s="831"/>
    </row>
    <row r="1031" spans="8:9" s="676" customFormat="1" x14ac:dyDescent="0.2">
      <c r="H1031" s="831"/>
      <c r="I1031" s="831"/>
    </row>
    <row r="1032" spans="8:9" s="676" customFormat="1" x14ac:dyDescent="0.2">
      <c r="H1032" s="831"/>
      <c r="I1032" s="831"/>
    </row>
    <row r="1033" spans="8:9" s="676" customFormat="1" x14ac:dyDescent="0.2">
      <c r="H1033" s="831"/>
      <c r="I1033" s="831"/>
    </row>
    <row r="1034" spans="8:9" s="676" customFormat="1" x14ac:dyDescent="0.2">
      <c r="H1034" s="831"/>
      <c r="I1034" s="831"/>
    </row>
    <row r="1035" spans="8:9" s="676" customFormat="1" x14ac:dyDescent="0.2">
      <c r="H1035" s="831"/>
      <c r="I1035" s="831"/>
    </row>
    <row r="1036" spans="8:9" s="676" customFormat="1" x14ac:dyDescent="0.2">
      <c r="H1036" s="831"/>
      <c r="I1036" s="831"/>
    </row>
    <row r="1037" spans="8:9" s="676" customFormat="1" x14ac:dyDescent="0.2">
      <c r="H1037" s="831"/>
      <c r="I1037" s="831"/>
    </row>
    <row r="1038" spans="8:9" s="676" customFormat="1" x14ac:dyDescent="0.2">
      <c r="H1038" s="831"/>
      <c r="I1038" s="831"/>
    </row>
    <row r="1039" spans="8:9" s="676" customFormat="1" x14ac:dyDescent="0.2">
      <c r="H1039" s="831"/>
      <c r="I1039" s="831"/>
    </row>
    <row r="1040" spans="8:9" s="676" customFormat="1" x14ac:dyDescent="0.2">
      <c r="H1040" s="831"/>
      <c r="I1040" s="831"/>
    </row>
    <row r="1041" spans="8:9" s="676" customFormat="1" x14ac:dyDescent="0.2">
      <c r="H1041" s="831"/>
      <c r="I1041" s="831"/>
    </row>
    <row r="1042" spans="8:9" s="676" customFormat="1" x14ac:dyDescent="0.2">
      <c r="H1042" s="831"/>
      <c r="I1042" s="831"/>
    </row>
    <row r="1043" spans="8:9" s="676" customFormat="1" x14ac:dyDescent="0.2">
      <c r="H1043" s="831"/>
      <c r="I1043" s="831"/>
    </row>
    <row r="1044" spans="8:9" s="676" customFormat="1" x14ac:dyDescent="0.2">
      <c r="H1044" s="831"/>
      <c r="I1044" s="831"/>
    </row>
    <row r="1045" spans="8:9" s="676" customFormat="1" x14ac:dyDescent="0.2">
      <c r="H1045" s="831"/>
      <c r="I1045" s="831"/>
    </row>
    <row r="1046" spans="8:9" s="676" customFormat="1" x14ac:dyDescent="0.2">
      <c r="H1046" s="831"/>
      <c r="I1046" s="831"/>
    </row>
    <row r="1047" spans="8:9" s="676" customFormat="1" x14ac:dyDescent="0.2">
      <c r="H1047" s="831"/>
      <c r="I1047" s="831"/>
    </row>
    <row r="1048" spans="8:9" s="676" customFormat="1" x14ac:dyDescent="0.2">
      <c r="H1048" s="831"/>
      <c r="I1048" s="831"/>
    </row>
    <row r="1049" spans="8:9" s="676" customFormat="1" x14ac:dyDescent="0.2">
      <c r="H1049" s="831"/>
      <c r="I1049" s="831"/>
    </row>
    <row r="1050" spans="8:9" s="676" customFormat="1" x14ac:dyDescent="0.2">
      <c r="H1050" s="831"/>
      <c r="I1050" s="831"/>
    </row>
    <row r="1051" spans="8:9" s="676" customFormat="1" x14ac:dyDescent="0.2">
      <c r="H1051" s="831"/>
      <c r="I1051" s="831"/>
    </row>
    <row r="1052" spans="8:9" s="676" customFormat="1" x14ac:dyDescent="0.2">
      <c r="H1052" s="831"/>
      <c r="I1052" s="831"/>
    </row>
    <row r="1053" spans="8:9" s="676" customFormat="1" x14ac:dyDescent="0.2">
      <c r="H1053" s="831"/>
      <c r="I1053" s="831"/>
    </row>
    <row r="1054" spans="8:9" s="676" customFormat="1" x14ac:dyDescent="0.2">
      <c r="H1054" s="831"/>
      <c r="I1054" s="831"/>
    </row>
    <row r="1055" spans="8:9" s="676" customFormat="1" x14ac:dyDescent="0.2">
      <c r="H1055" s="831"/>
      <c r="I1055" s="831"/>
    </row>
    <row r="1056" spans="8:9" s="676" customFormat="1" x14ac:dyDescent="0.2">
      <c r="H1056" s="831"/>
      <c r="I1056" s="831"/>
    </row>
    <row r="1057" spans="8:9" s="676" customFormat="1" x14ac:dyDescent="0.2">
      <c r="H1057" s="831"/>
      <c r="I1057" s="831"/>
    </row>
    <row r="1058" spans="8:9" s="676" customFormat="1" x14ac:dyDescent="0.2">
      <c r="H1058" s="831"/>
      <c r="I1058" s="831"/>
    </row>
    <row r="1059" spans="8:9" s="676" customFormat="1" x14ac:dyDescent="0.2">
      <c r="H1059" s="831"/>
      <c r="I1059" s="831"/>
    </row>
    <row r="1060" spans="8:9" s="676" customFormat="1" x14ac:dyDescent="0.2">
      <c r="H1060" s="831"/>
      <c r="I1060" s="831"/>
    </row>
    <row r="1061" spans="8:9" s="676" customFormat="1" x14ac:dyDescent="0.2">
      <c r="H1061" s="831"/>
      <c r="I1061" s="831"/>
    </row>
    <row r="1062" spans="8:9" s="676" customFormat="1" x14ac:dyDescent="0.2">
      <c r="H1062" s="831"/>
      <c r="I1062" s="831"/>
    </row>
    <row r="1063" spans="8:9" s="676" customFormat="1" x14ac:dyDescent="0.2">
      <c r="H1063" s="831"/>
      <c r="I1063" s="831"/>
    </row>
    <row r="1064" spans="8:9" s="676" customFormat="1" x14ac:dyDescent="0.2">
      <c r="H1064" s="831"/>
      <c r="I1064" s="831"/>
    </row>
    <row r="1065" spans="8:9" s="676" customFormat="1" x14ac:dyDescent="0.2">
      <c r="H1065" s="831"/>
      <c r="I1065" s="831"/>
    </row>
    <row r="1066" spans="8:9" s="676" customFormat="1" x14ac:dyDescent="0.2">
      <c r="H1066" s="831"/>
      <c r="I1066" s="831"/>
    </row>
    <row r="1067" spans="8:9" s="676" customFormat="1" x14ac:dyDescent="0.2">
      <c r="H1067" s="831"/>
      <c r="I1067" s="831"/>
    </row>
    <row r="1068" spans="8:9" s="676" customFormat="1" x14ac:dyDescent="0.2">
      <c r="H1068" s="831"/>
      <c r="I1068" s="831"/>
    </row>
    <row r="1069" spans="8:9" s="676" customFormat="1" x14ac:dyDescent="0.2">
      <c r="H1069" s="831"/>
      <c r="I1069" s="831"/>
    </row>
    <row r="1070" spans="8:9" s="676" customFormat="1" x14ac:dyDescent="0.2">
      <c r="H1070" s="831"/>
      <c r="I1070" s="831"/>
    </row>
    <row r="1071" spans="8:9" s="676" customFormat="1" x14ac:dyDescent="0.2">
      <c r="H1071" s="831"/>
      <c r="I1071" s="831"/>
    </row>
    <row r="1072" spans="8:9" s="676" customFormat="1" x14ac:dyDescent="0.2">
      <c r="H1072" s="831"/>
      <c r="I1072" s="831"/>
    </row>
    <row r="1073" spans="8:9" s="676" customFormat="1" x14ac:dyDescent="0.2">
      <c r="H1073" s="831"/>
      <c r="I1073" s="831"/>
    </row>
    <row r="1074" spans="8:9" s="676" customFormat="1" x14ac:dyDescent="0.2">
      <c r="H1074" s="831"/>
      <c r="I1074" s="831"/>
    </row>
    <row r="1075" spans="8:9" s="676" customFormat="1" x14ac:dyDescent="0.2">
      <c r="H1075" s="831"/>
      <c r="I1075" s="831"/>
    </row>
    <row r="1076" spans="8:9" s="676" customFormat="1" x14ac:dyDescent="0.2">
      <c r="H1076" s="831"/>
      <c r="I1076" s="831"/>
    </row>
    <row r="1077" spans="8:9" s="676" customFormat="1" x14ac:dyDescent="0.2">
      <c r="H1077" s="831"/>
      <c r="I1077" s="831"/>
    </row>
    <row r="1078" spans="8:9" s="676" customFormat="1" x14ac:dyDescent="0.2">
      <c r="H1078" s="831"/>
      <c r="I1078" s="831"/>
    </row>
    <row r="1079" spans="8:9" s="676" customFormat="1" x14ac:dyDescent="0.2">
      <c r="H1079" s="831"/>
      <c r="I1079" s="831"/>
    </row>
    <row r="1080" spans="8:9" s="676" customFormat="1" x14ac:dyDescent="0.2">
      <c r="H1080" s="831"/>
      <c r="I1080" s="831"/>
    </row>
    <row r="1081" spans="8:9" s="676" customFormat="1" x14ac:dyDescent="0.2">
      <c r="H1081" s="831"/>
      <c r="I1081" s="831"/>
    </row>
    <row r="1082" spans="8:9" s="676" customFormat="1" x14ac:dyDescent="0.2">
      <c r="H1082" s="831"/>
      <c r="I1082" s="831"/>
    </row>
    <row r="1083" spans="8:9" s="676" customFormat="1" x14ac:dyDescent="0.2">
      <c r="H1083" s="831"/>
      <c r="I1083" s="831"/>
    </row>
    <row r="1084" spans="8:9" s="676" customFormat="1" x14ac:dyDescent="0.2">
      <c r="H1084" s="831"/>
      <c r="I1084" s="831"/>
    </row>
    <row r="1085" spans="8:9" s="676" customFormat="1" x14ac:dyDescent="0.2">
      <c r="H1085" s="831"/>
      <c r="I1085" s="831"/>
    </row>
    <row r="1086" spans="8:9" s="676" customFormat="1" x14ac:dyDescent="0.2">
      <c r="H1086" s="831"/>
      <c r="I1086" s="831"/>
    </row>
    <row r="1087" spans="8:9" s="676" customFormat="1" x14ac:dyDescent="0.2">
      <c r="H1087" s="831"/>
      <c r="I1087" s="831"/>
    </row>
    <row r="1088" spans="8:9" s="676" customFormat="1" x14ac:dyDescent="0.2">
      <c r="H1088" s="831"/>
      <c r="I1088" s="831"/>
    </row>
    <row r="1089" spans="8:9" s="676" customFormat="1" x14ac:dyDescent="0.2">
      <c r="H1089" s="831"/>
      <c r="I1089" s="831"/>
    </row>
    <row r="1090" spans="8:9" s="676" customFormat="1" x14ac:dyDescent="0.2">
      <c r="H1090" s="831"/>
      <c r="I1090" s="831"/>
    </row>
    <row r="1091" spans="8:9" s="676" customFormat="1" x14ac:dyDescent="0.2">
      <c r="H1091" s="831"/>
      <c r="I1091" s="831"/>
    </row>
    <row r="1092" spans="8:9" s="676" customFormat="1" x14ac:dyDescent="0.2">
      <c r="H1092" s="831"/>
      <c r="I1092" s="831"/>
    </row>
    <row r="1093" spans="8:9" s="676" customFormat="1" x14ac:dyDescent="0.2">
      <c r="H1093" s="831"/>
      <c r="I1093" s="831"/>
    </row>
    <row r="1094" spans="8:9" s="676" customFormat="1" x14ac:dyDescent="0.2">
      <c r="H1094" s="831"/>
      <c r="I1094" s="831"/>
    </row>
    <row r="1095" spans="8:9" s="676" customFormat="1" x14ac:dyDescent="0.2">
      <c r="H1095" s="831"/>
      <c r="I1095" s="831"/>
    </row>
    <row r="1096" spans="8:9" s="676" customFormat="1" x14ac:dyDescent="0.2">
      <c r="H1096" s="831"/>
      <c r="I1096" s="831"/>
    </row>
    <row r="1097" spans="8:9" s="676" customFormat="1" x14ac:dyDescent="0.2">
      <c r="H1097" s="831"/>
      <c r="I1097" s="831"/>
    </row>
    <row r="1098" spans="8:9" s="676" customFormat="1" x14ac:dyDescent="0.2">
      <c r="H1098" s="831"/>
      <c r="I1098" s="831"/>
    </row>
    <row r="1099" spans="8:9" s="676" customFormat="1" x14ac:dyDescent="0.2">
      <c r="H1099" s="831"/>
      <c r="I1099" s="831"/>
    </row>
    <row r="1100" spans="8:9" s="676" customFormat="1" x14ac:dyDescent="0.2">
      <c r="H1100" s="831"/>
      <c r="I1100" s="831"/>
    </row>
    <row r="1101" spans="8:9" s="676" customFormat="1" x14ac:dyDescent="0.2">
      <c r="H1101" s="831"/>
      <c r="I1101" s="831"/>
    </row>
    <row r="1102" spans="8:9" s="676" customFormat="1" x14ac:dyDescent="0.2">
      <c r="H1102" s="831"/>
      <c r="I1102" s="831"/>
    </row>
    <row r="1103" spans="8:9" s="676" customFormat="1" x14ac:dyDescent="0.2">
      <c r="H1103" s="831"/>
      <c r="I1103" s="831"/>
    </row>
    <row r="1104" spans="8:9" s="676" customFormat="1" x14ac:dyDescent="0.2">
      <c r="H1104" s="831"/>
      <c r="I1104" s="831"/>
    </row>
    <row r="1105" spans="8:9" s="676" customFormat="1" x14ac:dyDescent="0.2">
      <c r="H1105" s="831"/>
      <c r="I1105" s="831"/>
    </row>
    <row r="1106" spans="8:9" s="676" customFormat="1" x14ac:dyDescent="0.2">
      <c r="H1106" s="831"/>
      <c r="I1106" s="831"/>
    </row>
    <row r="1107" spans="8:9" s="676" customFormat="1" x14ac:dyDescent="0.2">
      <c r="H1107" s="831"/>
      <c r="I1107" s="831"/>
    </row>
    <row r="1108" spans="8:9" s="676" customFormat="1" x14ac:dyDescent="0.2">
      <c r="H1108" s="831"/>
      <c r="I1108" s="831"/>
    </row>
    <row r="1109" spans="8:9" s="676" customFormat="1" x14ac:dyDescent="0.2">
      <c r="H1109" s="831"/>
      <c r="I1109" s="831"/>
    </row>
    <row r="1110" spans="8:9" s="676" customFormat="1" x14ac:dyDescent="0.2">
      <c r="H1110" s="831"/>
      <c r="I1110" s="831"/>
    </row>
    <row r="1111" spans="8:9" s="676" customFormat="1" x14ac:dyDescent="0.2">
      <c r="H1111" s="831"/>
      <c r="I1111" s="831"/>
    </row>
    <row r="1112" spans="8:9" s="676" customFormat="1" x14ac:dyDescent="0.2">
      <c r="H1112" s="831"/>
      <c r="I1112" s="831"/>
    </row>
    <row r="1113" spans="8:9" s="676" customFormat="1" x14ac:dyDescent="0.2">
      <c r="H1113" s="831"/>
      <c r="I1113" s="831"/>
    </row>
    <row r="1114" spans="8:9" s="676" customFormat="1" x14ac:dyDescent="0.2">
      <c r="H1114" s="831"/>
      <c r="I1114" s="831"/>
    </row>
    <row r="1115" spans="8:9" s="676" customFormat="1" x14ac:dyDescent="0.2">
      <c r="H1115" s="831"/>
      <c r="I1115" s="831"/>
    </row>
    <row r="1116" spans="8:9" s="676" customFormat="1" x14ac:dyDescent="0.2">
      <c r="H1116" s="831"/>
      <c r="I1116" s="831"/>
    </row>
    <row r="1117" spans="8:9" s="676" customFormat="1" x14ac:dyDescent="0.2">
      <c r="H1117" s="831"/>
      <c r="I1117" s="831"/>
    </row>
    <row r="1118" spans="8:9" s="676" customFormat="1" x14ac:dyDescent="0.2">
      <c r="H1118" s="831"/>
      <c r="I1118" s="831"/>
    </row>
    <row r="1119" spans="8:9" s="676" customFormat="1" x14ac:dyDescent="0.2">
      <c r="H1119" s="831"/>
      <c r="I1119" s="831"/>
    </row>
    <row r="1120" spans="8:9" s="676" customFormat="1" x14ac:dyDescent="0.2">
      <c r="H1120" s="831"/>
      <c r="I1120" s="831"/>
    </row>
    <row r="1121" spans="8:9" s="676" customFormat="1" x14ac:dyDescent="0.2">
      <c r="H1121" s="831"/>
      <c r="I1121" s="831"/>
    </row>
    <row r="1122" spans="8:9" s="676" customFormat="1" x14ac:dyDescent="0.2">
      <c r="H1122" s="831"/>
      <c r="I1122" s="831"/>
    </row>
    <row r="1123" spans="8:9" s="676" customFormat="1" x14ac:dyDescent="0.2">
      <c r="H1123" s="831"/>
      <c r="I1123" s="831"/>
    </row>
    <row r="1124" spans="8:9" s="676" customFormat="1" x14ac:dyDescent="0.2">
      <c r="H1124" s="831"/>
      <c r="I1124" s="831"/>
    </row>
    <row r="1125" spans="8:9" s="676" customFormat="1" x14ac:dyDescent="0.2">
      <c r="H1125" s="831"/>
      <c r="I1125" s="831"/>
    </row>
    <row r="1126" spans="8:9" s="676" customFormat="1" x14ac:dyDescent="0.2">
      <c r="H1126" s="831"/>
      <c r="I1126" s="831"/>
    </row>
    <row r="1127" spans="8:9" s="676" customFormat="1" x14ac:dyDescent="0.2">
      <c r="H1127" s="831"/>
      <c r="I1127" s="831"/>
    </row>
    <row r="1128" spans="8:9" s="676" customFormat="1" x14ac:dyDescent="0.2">
      <c r="H1128" s="831"/>
      <c r="I1128" s="831"/>
    </row>
    <row r="1129" spans="8:9" s="676" customFormat="1" x14ac:dyDescent="0.2">
      <c r="H1129" s="831"/>
      <c r="I1129" s="831"/>
    </row>
    <row r="1130" spans="8:9" s="676" customFormat="1" x14ac:dyDescent="0.2">
      <c r="H1130" s="831"/>
      <c r="I1130" s="831"/>
    </row>
    <row r="1131" spans="8:9" s="676" customFormat="1" x14ac:dyDescent="0.2">
      <c r="H1131" s="831"/>
      <c r="I1131" s="831"/>
    </row>
    <row r="1132" spans="8:9" s="676" customFormat="1" x14ac:dyDescent="0.2">
      <c r="H1132" s="831"/>
      <c r="I1132" s="831"/>
    </row>
    <row r="1133" spans="8:9" s="676" customFormat="1" x14ac:dyDescent="0.2">
      <c r="H1133" s="831"/>
      <c r="I1133" s="831"/>
    </row>
    <row r="1134" spans="8:9" s="676" customFormat="1" x14ac:dyDescent="0.2">
      <c r="H1134" s="831"/>
      <c r="I1134" s="831"/>
    </row>
    <row r="1135" spans="8:9" s="676" customFormat="1" x14ac:dyDescent="0.2">
      <c r="H1135" s="831"/>
      <c r="I1135" s="831"/>
    </row>
    <row r="1136" spans="8:9" s="676" customFormat="1" x14ac:dyDescent="0.2">
      <c r="H1136" s="831"/>
      <c r="I1136" s="831"/>
    </row>
    <row r="1137" spans="8:9" s="676" customFormat="1" x14ac:dyDescent="0.2">
      <c r="H1137" s="831"/>
      <c r="I1137" s="831"/>
    </row>
    <row r="1138" spans="8:9" s="676" customFormat="1" x14ac:dyDescent="0.2">
      <c r="H1138" s="831"/>
      <c r="I1138" s="831"/>
    </row>
    <row r="1139" spans="8:9" s="676" customFormat="1" x14ac:dyDescent="0.2">
      <c r="H1139" s="831"/>
      <c r="I1139" s="831"/>
    </row>
    <row r="1140" spans="8:9" s="676" customFormat="1" x14ac:dyDescent="0.2">
      <c r="H1140" s="831"/>
      <c r="I1140" s="831"/>
    </row>
    <row r="1141" spans="8:9" s="676" customFormat="1" x14ac:dyDescent="0.2">
      <c r="H1141" s="831"/>
      <c r="I1141" s="831"/>
    </row>
    <row r="1142" spans="8:9" s="676" customFormat="1" x14ac:dyDescent="0.2">
      <c r="H1142" s="831"/>
      <c r="I1142" s="831"/>
    </row>
    <row r="1143" spans="8:9" s="676" customFormat="1" x14ac:dyDescent="0.2">
      <c r="H1143" s="831"/>
      <c r="I1143" s="831"/>
    </row>
    <row r="1144" spans="8:9" s="676" customFormat="1" x14ac:dyDescent="0.2">
      <c r="H1144" s="831"/>
      <c r="I1144" s="831"/>
    </row>
    <row r="1145" spans="8:9" s="676" customFormat="1" x14ac:dyDescent="0.2">
      <c r="H1145" s="831"/>
      <c r="I1145" s="831"/>
    </row>
    <row r="1146" spans="8:9" s="676" customFormat="1" x14ac:dyDescent="0.2">
      <c r="H1146" s="831"/>
      <c r="I1146" s="831"/>
    </row>
    <row r="1147" spans="8:9" s="676" customFormat="1" x14ac:dyDescent="0.2">
      <c r="H1147" s="831"/>
      <c r="I1147" s="831"/>
    </row>
    <row r="1148" spans="8:9" s="676" customFormat="1" x14ac:dyDescent="0.2">
      <c r="H1148" s="831"/>
      <c r="I1148" s="831"/>
    </row>
    <row r="1149" spans="8:9" s="676" customFormat="1" x14ac:dyDescent="0.2">
      <c r="H1149" s="831"/>
      <c r="I1149" s="831"/>
    </row>
    <row r="1150" spans="8:9" s="676" customFormat="1" x14ac:dyDescent="0.2">
      <c r="H1150" s="831"/>
      <c r="I1150" s="831"/>
    </row>
    <row r="1151" spans="8:9" s="676" customFormat="1" x14ac:dyDescent="0.2">
      <c r="H1151" s="831"/>
      <c r="I1151" s="831"/>
    </row>
    <row r="1152" spans="8:9" s="676" customFormat="1" x14ac:dyDescent="0.2">
      <c r="H1152" s="831"/>
      <c r="I1152" s="831"/>
    </row>
    <row r="1153" spans="8:9" s="676" customFormat="1" x14ac:dyDescent="0.2">
      <c r="H1153" s="831"/>
      <c r="I1153" s="831"/>
    </row>
    <row r="1154" spans="8:9" s="676" customFormat="1" x14ac:dyDescent="0.2">
      <c r="H1154" s="831"/>
      <c r="I1154" s="831"/>
    </row>
    <row r="1155" spans="8:9" s="676" customFormat="1" x14ac:dyDescent="0.2">
      <c r="H1155" s="831"/>
      <c r="I1155" s="831"/>
    </row>
    <row r="1156" spans="8:9" s="676" customFormat="1" x14ac:dyDescent="0.2">
      <c r="H1156" s="831"/>
      <c r="I1156" s="831"/>
    </row>
    <row r="1157" spans="8:9" s="676" customFormat="1" x14ac:dyDescent="0.2">
      <c r="H1157" s="831"/>
      <c r="I1157" s="831"/>
    </row>
    <row r="1158" spans="8:9" s="676" customFormat="1" x14ac:dyDescent="0.2">
      <c r="H1158" s="831"/>
      <c r="I1158" s="831"/>
    </row>
    <row r="1159" spans="8:9" s="676" customFormat="1" x14ac:dyDescent="0.2">
      <c r="H1159" s="831"/>
      <c r="I1159" s="831"/>
    </row>
    <row r="1160" spans="8:9" s="676" customFormat="1" x14ac:dyDescent="0.2">
      <c r="H1160" s="831"/>
      <c r="I1160" s="831"/>
    </row>
    <row r="1161" spans="8:9" s="676" customFormat="1" x14ac:dyDescent="0.2">
      <c r="H1161" s="831"/>
      <c r="I1161" s="831"/>
    </row>
    <row r="1162" spans="8:9" s="676" customFormat="1" x14ac:dyDescent="0.2">
      <c r="H1162" s="831"/>
      <c r="I1162" s="831"/>
    </row>
    <row r="1163" spans="8:9" s="676" customFormat="1" x14ac:dyDescent="0.2">
      <c r="H1163" s="831"/>
      <c r="I1163" s="831"/>
    </row>
    <row r="1164" spans="8:9" s="676" customFormat="1" x14ac:dyDescent="0.2">
      <c r="H1164" s="831"/>
      <c r="I1164" s="831"/>
    </row>
    <row r="1165" spans="8:9" s="676" customFormat="1" x14ac:dyDescent="0.2">
      <c r="H1165" s="831"/>
      <c r="I1165" s="831"/>
    </row>
    <row r="1166" spans="8:9" s="676" customFormat="1" x14ac:dyDescent="0.2">
      <c r="H1166" s="831"/>
      <c r="I1166" s="831"/>
    </row>
    <row r="1167" spans="8:9" s="676" customFormat="1" x14ac:dyDescent="0.2">
      <c r="H1167" s="831"/>
      <c r="I1167" s="831"/>
    </row>
    <row r="1168" spans="8:9" s="676" customFormat="1" x14ac:dyDescent="0.2">
      <c r="H1168" s="831"/>
      <c r="I1168" s="831"/>
    </row>
    <row r="1169" spans="8:9" s="676" customFormat="1" x14ac:dyDescent="0.2">
      <c r="H1169" s="831"/>
      <c r="I1169" s="831"/>
    </row>
    <row r="1170" spans="8:9" s="676" customFormat="1" x14ac:dyDescent="0.2">
      <c r="H1170" s="831"/>
      <c r="I1170" s="831"/>
    </row>
    <row r="1171" spans="8:9" s="676" customFormat="1" x14ac:dyDescent="0.2">
      <c r="H1171" s="831"/>
      <c r="I1171" s="831"/>
    </row>
    <row r="1172" spans="8:9" s="676" customFormat="1" x14ac:dyDescent="0.2">
      <c r="H1172" s="831"/>
      <c r="I1172" s="831"/>
    </row>
    <row r="1173" spans="8:9" s="676" customFormat="1" x14ac:dyDescent="0.2">
      <c r="H1173" s="831"/>
      <c r="I1173" s="831"/>
    </row>
    <row r="1174" spans="8:9" s="676" customFormat="1" x14ac:dyDescent="0.2">
      <c r="H1174" s="831"/>
      <c r="I1174" s="831"/>
    </row>
    <row r="1175" spans="8:9" s="676" customFormat="1" x14ac:dyDescent="0.2">
      <c r="H1175" s="831"/>
      <c r="I1175" s="831"/>
    </row>
    <row r="1176" spans="8:9" s="676" customFormat="1" x14ac:dyDescent="0.2">
      <c r="H1176" s="831"/>
      <c r="I1176" s="831"/>
    </row>
    <row r="1177" spans="8:9" s="676" customFormat="1" x14ac:dyDescent="0.2">
      <c r="H1177" s="831"/>
      <c r="I1177" s="831"/>
    </row>
    <row r="1178" spans="8:9" s="676" customFormat="1" x14ac:dyDescent="0.2">
      <c r="H1178" s="831"/>
      <c r="I1178" s="831"/>
    </row>
    <row r="1179" spans="8:9" s="676" customFormat="1" x14ac:dyDescent="0.2">
      <c r="H1179" s="831"/>
      <c r="I1179" s="831"/>
    </row>
    <row r="1180" spans="8:9" s="676" customFormat="1" x14ac:dyDescent="0.2">
      <c r="H1180" s="831"/>
      <c r="I1180" s="831"/>
    </row>
    <row r="1181" spans="8:9" s="676" customFormat="1" x14ac:dyDescent="0.2">
      <c r="H1181" s="831"/>
      <c r="I1181" s="831"/>
    </row>
    <row r="1182" spans="8:9" s="676" customFormat="1" x14ac:dyDescent="0.2">
      <c r="H1182" s="831"/>
      <c r="I1182" s="831"/>
    </row>
    <row r="1183" spans="8:9" s="676" customFormat="1" x14ac:dyDescent="0.2">
      <c r="H1183" s="831"/>
      <c r="I1183" s="831"/>
    </row>
    <row r="1184" spans="8:9" s="676" customFormat="1" x14ac:dyDescent="0.2">
      <c r="H1184" s="831"/>
      <c r="I1184" s="831"/>
    </row>
    <row r="1185" spans="8:9" s="676" customFormat="1" x14ac:dyDescent="0.2">
      <c r="H1185" s="831"/>
      <c r="I1185" s="831"/>
    </row>
    <row r="1186" spans="8:9" s="676" customFormat="1" x14ac:dyDescent="0.2">
      <c r="H1186" s="831"/>
      <c r="I1186" s="831"/>
    </row>
    <row r="1187" spans="8:9" s="676" customFormat="1" x14ac:dyDescent="0.2">
      <c r="H1187" s="831"/>
      <c r="I1187" s="831"/>
    </row>
    <row r="1188" spans="8:9" s="676" customFormat="1" x14ac:dyDescent="0.2">
      <c r="H1188" s="831"/>
      <c r="I1188" s="831"/>
    </row>
    <row r="1189" spans="8:9" s="676" customFormat="1" x14ac:dyDescent="0.2">
      <c r="H1189" s="831"/>
      <c r="I1189" s="831"/>
    </row>
    <row r="1190" spans="8:9" s="676" customFormat="1" x14ac:dyDescent="0.2">
      <c r="H1190" s="831"/>
      <c r="I1190" s="831"/>
    </row>
    <row r="1191" spans="8:9" s="676" customFormat="1" x14ac:dyDescent="0.2">
      <c r="H1191" s="831"/>
      <c r="I1191" s="831"/>
    </row>
    <row r="1192" spans="8:9" s="676" customFormat="1" x14ac:dyDescent="0.2">
      <c r="H1192" s="831"/>
      <c r="I1192" s="831"/>
    </row>
    <row r="1193" spans="8:9" s="676" customFormat="1" x14ac:dyDescent="0.2">
      <c r="H1193" s="831"/>
      <c r="I1193" s="831"/>
    </row>
    <row r="1194" spans="8:9" s="676" customFormat="1" x14ac:dyDescent="0.2">
      <c r="H1194" s="831"/>
      <c r="I1194" s="831"/>
    </row>
    <row r="1195" spans="8:9" s="676" customFormat="1" x14ac:dyDescent="0.2">
      <c r="H1195" s="831"/>
      <c r="I1195" s="831"/>
    </row>
    <row r="1196" spans="8:9" s="676" customFormat="1" x14ac:dyDescent="0.2">
      <c r="H1196" s="831"/>
      <c r="I1196" s="831"/>
    </row>
    <row r="1197" spans="8:9" s="676" customFormat="1" x14ac:dyDescent="0.2">
      <c r="H1197" s="831"/>
      <c r="I1197" s="831"/>
    </row>
    <row r="1198" spans="8:9" s="676" customFormat="1" x14ac:dyDescent="0.2">
      <c r="H1198" s="831"/>
      <c r="I1198" s="831"/>
    </row>
    <row r="1199" spans="8:9" s="676" customFormat="1" x14ac:dyDescent="0.2">
      <c r="H1199" s="831"/>
      <c r="I1199" s="831"/>
    </row>
    <row r="1200" spans="8:9" s="676" customFormat="1" x14ac:dyDescent="0.2">
      <c r="H1200" s="831"/>
      <c r="I1200" s="831"/>
    </row>
    <row r="1201" spans="8:9" s="676" customFormat="1" x14ac:dyDescent="0.2">
      <c r="H1201" s="831"/>
      <c r="I1201" s="831"/>
    </row>
    <row r="1202" spans="8:9" s="676" customFormat="1" x14ac:dyDescent="0.2">
      <c r="H1202" s="831"/>
      <c r="I1202" s="831"/>
    </row>
    <row r="1203" spans="8:9" s="676" customFormat="1" x14ac:dyDescent="0.2">
      <c r="H1203" s="831"/>
      <c r="I1203" s="831"/>
    </row>
    <row r="1204" spans="8:9" s="676" customFormat="1" x14ac:dyDescent="0.2">
      <c r="H1204" s="831"/>
      <c r="I1204" s="831"/>
    </row>
    <row r="1205" spans="8:9" s="676" customFormat="1" x14ac:dyDescent="0.2">
      <c r="H1205" s="831"/>
      <c r="I1205" s="831"/>
    </row>
    <row r="1206" spans="8:9" s="676" customFormat="1" x14ac:dyDescent="0.2">
      <c r="H1206" s="831"/>
      <c r="I1206" s="831"/>
    </row>
    <row r="1207" spans="8:9" s="676" customFormat="1" x14ac:dyDescent="0.2">
      <c r="H1207" s="831"/>
      <c r="I1207" s="831"/>
    </row>
    <row r="1208" spans="8:9" s="676" customFormat="1" x14ac:dyDescent="0.2">
      <c r="H1208" s="831"/>
      <c r="I1208" s="831"/>
    </row>
    <row r="1209" spans="8:9" s="676" customFormat="1" x14ac:dyDescent="0.2">
      <c r="H1209" s="831"/>
      <c r="I1209" s="831"/>
    </row>
    <row r="1210" spans="8:9" s="676" customFormat="1" x14ac:dyDescent="0.2">
      <c r="H1210" s="831"/>
      <c r="I1210" s="831"/>
    </row>
    <row r="1211" spans="8:9" s="676" customFormat="1" x14ac:dyDescent="0.2">
      <c r="H1211" s="831"/>
      <c r="I1211" s="831"/>
    </row>
    <row r="1212" spans="8:9" s="676" customFormat="1" x14ac:dyDescent="0.2">
      <c r="H1212" s="831"/>
      <c r="I1212" s="831"/>
    </row>
    <row r="1213" spans="8:9" s="676" customFormat="1" x14ac:dyDescent="0.2">
      <c r="H1213" s="831"/>
      <c r="I1213" s="831"/>
    </row>
    <row r="1214" spans="8:9" s="676" customFormat="1" x14ac:dyDescent="0.2">
      <c r="H1214" s="831"/>
      <c r="I1214" s="831"/>
    </row>
    <row r="1215" spans="8:9" s="676" customFormat="1" x14ac:dyDescent="0.2">
      <c r="H1215" s="831"/>
      <c r="I1215" s="831"/>
    </row>
    <row r="1216" spans="8:9" s="676" customFormat="1" x14ac:dyDescent="0.2">
      <c r="H1216" s="831"/>
      <c r="I1216" s="831"/>
    </row>
    <row r="1217" spans="8:9" s="676" customFormat="1" x14ac:dyDescent="0.2">
      <c r="H1217" s="831"/>
      <c r="I1217" s="831"/>
    </row>
    <row r="1218" spans="8:9" s="676" customFormat="1" x14ac:dyDescent="0.2">
      <c r="H1218" s="831"/>
      <c r="I1218" s="831"/>
    </row>
    <row r="1219" spans="8:9" s="676" customFormat="1" x14ac:dyDescent="0.2">
      <c r="H1219" s="831"/>
      <c r="I1219" s="831"/>
    </row>
    <row r="1220" spans="8:9" s="676" customFormat="1" x14ac:dyDescent="0.2">
      <c r="H1220" s="831"/>
      <c r="I1220" s="831"/>
    </row>
    <row r="1221" spans="8:9" s="676" customFormat="1" x14ac:dyDescent="0.2">
      <c r="H1221" s="831"/>
      <c r="I1221" s="831"/>
    </row>
    <row r="1222" spans="8:9" s="676" customFormat="1" x14ac:dyDescent="0.2">
      <c r="H1222" s="831"/>
      <c r="I1222" s="831"/>
    </row>
    <row r="1223" spans="8:9" s="676" customFormat="1" x14ac:dyDescent="0.2">
      <c r="H1223" s="831"/>
      <c r="I1223" s="831"/>
    </row>
    <row r="1224" spans="8:9" s="676" customFormat="1" x14ac:dyDescent="0.2">
      <c r="H1224" s="831"/>
      <c r="I1224" s="831"/>
    </row>
    <row r="1225" spans="8:9" s="676" customFormat="1" x14ac:dyDescent="0.2">
      <c r="H1225" s="831"/>
      <c r="I1225" s="831"/>
    </row>
    <row r="1226" spans="8:9" s="676" customFormat="1" x14ac:dyDescent="0.2">
      <c r="H1226" s="831"/>
      <c r="I1226" s="831"/>
    </row>
    <row r="1227" spans="8:9" s="676" customFormat="1" x14ac:dyDescent="0.2">
      <c r="H1227" s="831"/>
      <c r="I1227" s="831"/>
    </row>
    <row r="1228" spans="8:9" s="676" customFormat="1" x14ac:dyDescent="0.2">
      <c r="H1228" s="831"/>
      <c r="I1228" s="831"/>
    </row>
    <row r="1229" spans="8:9" s="676" customFormat="1" x14ac:dyDescent="0.2">
      <c r="H1229" s="831"/>
      <c r="I1229" s="831"/>
    </row>
    <row r="1230" spans="8:9" s="676" customFormat="1" x14ac:dyDescent="0.2">
      <c r="H1230" s="831"/>
      <c r="I1230" s="831"/>
    </row>
    <row r="1231" spans="8:9" s="676" customFormat="1" x14ac:dyDescent="0.2">
      <c r="H1231" s="831"/>
      <c r="I1231" s="831"/>
    </row>
    <row r="1232" spans="8:9" s="676" customFormat="1" x14ac:dyDescent="0.2">
      <c r="H1232" s="831"/>
      <c r="I1232" s="831"/>
    </row>
    <row r="1233" spans="8:9" s="676" customFormat="1" x14ac:dyDescent="0.2">
      <c r="H1233" s="831"/>
      <c r="I1233" s="831"/>
    </row>
    <row r="1234" spans="8:9" s="676" customFormat="1" x14ac:dyDescent="0.2">
      <c r="H1234" s="831"/>
      <c r="I1234" s="831"/>
    </row>
    <row r="1235" spans="8:9" s="676" customFormat="1" x14ac:dyDescent="0.2">
      <c r="H1235" s="831"/>
      <c r="I1235" s="831"/>
    </row>
    <row r="1236" spans="8:9" s="676" customFormat="1" x14ac:dyDescent="0.2">
      <c r="H1236" s="831"/>
      <c r="I1236" s="831"/>
    </row>
    <row r="1237" spans="8:9" s="676" customFormat="1" x14ac:dyDescent="0.2">
      <c r="H1237" s="831"/>
      <c r="I1237" s="831"/>
    </row>
    <row r="1238" spans="8:9" s="676" customFormat="1" x14ac:dyDescent="0.2">
      <c r="H1238" s="831"/>
      <c r="I1238" s="831"/>
    </row>
    <row r="1239" spans="8:9" s="676" customFormat="1" x14ac:dyDescent="0.2">
      <c r="H1239" s="831"/>
      <c r="I1239" s="831"/>
    </row>
    <row r="1240" spans="8:9" s="676" customFormat="1" x14ac:dyDescent="0.2">
      <c r="H1240" s="831"/>
      <c r="I1240" s="831"/>
    </row>
    <row r="1241" spans="8:9" s="676" customFormat="1" x14ac:dyDescent="0.2">
      <c r="H1241" s="831"/>
      <c r="I1241" s="831"/>
    </row>
    <row r="1242" spans="8:9" s="676" customFormat="1" x14ac:dyDescent="0.2">
      <c r="H1242" s="831"/>
      <c r="I1242" s="831"/>
    </row>
    <row r="1243" spans="8:9" s="676" customFormat="1" x14ac:dyDescent="0.2">
      <c r="H1243" s="831"/>
      <c r="I1243" s="831"/>
    </row>
    <row r="1244" spans="8:9" s="676" customFormat="1" x14ac:dyDescent="0.2">
      <c r="H1244" s="831"/>
      <c r="I1244" s="831"/>
    </row>
    <row r="1245" spans="8:9" s="676" customFormat="1" x14ac:dyDescent="0.2">
      <c r="H1245" s="831"/>
      <c r="I1245" s="831"/>
    </row>
    <row r="1246" spans="8:9" s="676" customFormat="1" x14ac:dyDescent="0.2">
      <c r="H1246" s="831"/>
      <c r="I1246" s="831"/>
    </row>
    <row r="1247" spans="8:9" s="676" customFormat="1" x14ac:dyDescent="0.2">
      <c r="H1247" s="831"/>
      <c r="I1247" s="831"/>
    </row>
    <row r="1248" spans="8:9" s="676" customFormat="1" x14ac:dyDescent="0.2">
      <c r="H1248" s="831"/>
      <c r="I1248" s="831"/>
    </row>
    <row r="1249" spans="8:9" s="676" customFormat="1" x14ac:dyDescent="0.2">
      <c r="H1249" s="831"/>
      <c r="I1249" s="831"/>
    </row>
    <row r="1250" spans="8:9" s="676" customFormat="1" x14ac:dyDescent="0.2">
      <c r="H1250" s="831"/>
      <c r="I1250" s="831"/>
    </row>
    <row r="1251" spans="8:9" s="676" customFormat="1" x14ac:dyDescent="0.2">
      <c r="H1251" s="831"/>
      <c r="I1251" s="831"/>
    </row>
    <row r="1252" spans="8:9" s="676" customFormat="1" x14ac:dyDescent="0.2">
      <c r="H1252" s="831"/>
      <c r="I1252" s="831"/>
    </row>
    <row r="1253" spans="8:9" s="676" customFormat="1" x14ac:dyDescent="0.2">
      <c r="H1253" s="831"/>
      <c r="I1253" s="831"/>
    </row>
    <row r="1254" spans="8:9" s="676" customFormat="1" x14ac:dyDescent="0.2">
      <c r="H1254" s="831"/>
      <c r="I1254" s="831"/>
    </row>
    <row r="1255" spans="8:9" s="676" customFormat="1" x14ac:dyDescent="0.2">
      <c r="H1255" s="831"/>
      <c r="I1255" s="831"/>
    </row>
    <row r="1256" spans="8:9" s="676" customFormat="1" x14ac:dyDescent="0.2">
      <c r="H1256" s="831"/>
      <c r="I1256" s="831"/>
    </row>
    <row r="1257" spans="8:9" s="676" customFormat="1" x14ac:dyDescent="0.2">
      <c r="H1257" s="831"/>
      <c r="I1257" s="831"/>
    </row>
    <row r="1258" spans="8:9" s="676" customFormat="1" x14ac:dyDescent="0.2">
      <c r="H1258" s="831"/>
      <c r="I1258" s="831"/>
    </row>
    <row r="1259" spans="8:9" s="676" customFormat="1" x14ac:dyDescent="0.2">
      <c r="H1259" s="831"/>
      <c r="I1259" s="831"/>
    </row>
    <row r="1260" spans="8:9" s="676" customFormat="1" x14ac:dyDescent="0.2">
      <c r="H1260" s="831"/>
      <c r="I1260" s="831"/>
    </row>
    <row r="1261" spans="8:9" s="676" customFormat="1" x14ac:dyDescent="0.2">
      <c r="H1261" s="831"/>
      <c r="I1261" s="831"/>
    </row>
    <row r="1262" spans="8:9" s="676" customFormat="1" x14ac:dyDescent="0.2">
      <c r="H1262" s="831"/>
      <c r="I1262" s="831"/>
    </row>
    <row r="1263" spans="8:9" s="676" customFormat="1" x14ac:dyDescent="0.2">
      <c r="H1263" s="831"/>
      <c r="I1263" s="831"/>
    </row>
    <row r="1264" spans="8:9" s="676" customFormat="1" x14ac:dyDescent="0.2">
      <c r="H1264" s="831"/>
      <c r="I1264" s="831"/>
    </row>
    <row r="1265" spans="8:9" s="676" customFormat="1" x14ac:dyDescent="0.2">
      <c r="H1265" s="831"/>
      <c r="I1265" s="831"/>
    </row>
    <row r="1266" spans="8:9" s="676" customFormat="1" x14ac:dyDescent="0.2">
      <c r="H1266" s="831"/>
      <c r="I1266" s="831"/>
    </row>
    <row r="1267" spans="8:9" s="676" customFormat="1" x14ac:dyDescent="0.2">
      <c r="H1267" s="831"/>
      <c r="I1267" s="831"/>
    </row>
    <row r="1268" spans="8:9" s="676" customFormat="1" x14ac:dyDescent="0.2">
      <c r="H1268" s="831"/>
      <c r="I1268" s="831"/>
    </row>
    <row r="1269" spans="8:9" s="676" customFormat="1" x14ac:dyDescent="0.2">
      <c r="H1269" s="831"/>
      <c r="I1269" s="831"/>
    </row>
    <row r="1270" spans="8:9" s="676" customFormat="1" x14ac:dyDescent="0.2">
      <c r="H1270" s="831"/>
      <c r="I1270" s="831"/>
    </row>
    <row r="1271" spans="8:9" s="676" customFormat="1" x14ac:dyDescent="0.2">
      <c r="H1271" s="831"/>
      <c r="I1271" s="831"/>
    </row>
    <row r="1272" spans="8:9" s="676" customFormat="1" x14ac:dyDescent="0.2">
      <c r="H1272" s="831"/>
      <c r="I1272" s="831"/>
    </row>
    <row r="1273" spans="8:9" s="676" customFormat="1" x14ac:dyDescent="0.2">
      <c r="H1273" s="831"/>
      <c r="I1273" s="831"/>
    </row>
    <row r="1274" spans="8:9" s="676" customFormat="1" x14ac:dyDescent="0.2">
      <c r="H1274" s="831"/>
      <c r="I1274" s="831"/>
    </row>
    <row r="1275" spans="8:9" s="676" customFormat="1" x14ac:dyDescent="0.2">
      <c r="H1275" s="831"/>
      <c r="I1275" s="831"/>
    </row>
    <row r="1276" spans="8:9" s="676" customFormat="1" x14ac:dyDescent="0.2">
      <c r="H1276" s="831"/>
      <c r="I1276" s="831"/>
    </row>
    <row r="1277" spans="8:9" s="676" customFormat="1" x14ac:dyDescent="0.2">
      <c r="H1277" s="831"/>
      <c r="I1277" s="831"/>
    </row>
    <row r="1278" spans="8:9" s="676" customFormat="1" x14ac:dyDescent="0.2">
      <c r="H1278" s="831"/>
      <c r="I1278" s="831"/>
    </row>
    <row r="1279" spans="8:9" s="676" customFormat="1" x14ac:dyDescent="0.2">
      <c r="H1279" s="831"/>
      <c r="I1279" s="831"/>
    </row>
    <row r="1280" spans="8:9" s="676" customFormat="1" x14ac:dyDescent="0.2">
      <c r="H1280" s="831"/>
      <c r="I1280" s="831"/>
    </row>
    <row r="1281" spans="8:27" s="676" customFormat="1" x14ac:dyDescent="0.2">
      <c r="H1281" s="831"/>
      <c r="I1281" s="831"/>
    </row>
    <row r="1282" spans="8:27" s="676" customFormat="1" x14ac:dyDescent="0.2">
      <c r="H1282" s="831"/>
      <c r="I1282" s="831"/>
    </row>
    <row r="1283" spans="8:27" s="676" customFormat="1" x14ac:dyDescent="0.2">
      <c r="H1283" s="831"/>
      <c r="I1283" s="831"/>
    </row>
    <row r="1284" spans="8:27" s="676" customFormat="1" x14ac:dyDescent="0.2">
      <c r="H1284" s="831"/>
      <c r="I1284" s="831"/>
    </row>
    <row r="1285" spans="8:27" s="676" customFormat="1" x14ac:dyDescent="0.2">
      <c r="H1285" s="831"/>
      <c r="I1285" s="831"/>
    </row>
    <row r="1286" spans="8:27" s="676" customFormat="1" x14ac:dyDescent="0.2">
      <c r="H1286" s="831"/>
      <c r="I1286" s="831"/>
    </row>
    <row r="1287" spans="8:27" s="676" customFormat="1" x14ac:dyDescent="0.2">
      <c r="H1287" s="831"/>
      <c r="I1287" s="831"/>
    </row>
    <row r="1288" spans="8:27" s="676" customFormat="1" x14ac:dyDescent="0.2">
      <c r="H1288" s="831"/>
      <c r="I1288" s="831"/>
    </row>
    <row r="1289" spans="8:27" x14ac:dyDescent="0.2">
      <c r="Y1289" s="676"/>
      <c r="Z1289" s="676"/>
      <c r="AA1289" s="676"/>
    </row>
  </sheetData>
  <mergeCells count="28">
    <mergeCell ref="C182:F182"/>
    <mergeCell ref="K182:N182"/>
    <mergeCell ref="C105:F105"/>
    <mergeCell ref="K105:N105"/>
    <mergeCell ref="C131:F131"/>
    <mergeCell ref="K131:N131"/>
    <mergeCell ref="C157:F157"/>
    <mergeCell ref="K157:N157"/>
    <mergeCell ref="V19:W19"/>
    <mergeCell ref="C30:F30"/>
    <mergeCell ref="K30:N30"/>
    <mergeCell ref="C55:F55"/>
    <mergeCell ref="K55:N55"/>
    <mergeCell ref="C80:F80"/>
    <mergeCell ref="K80:N80"/>
    <mergeCell ref="P6:P7"/>
    <mergeCell ref="Q6:Q7"/>
    <mergeCell ref="R6:R7"/>
    <mergeCell ref="V12:W12"/>
    <mergeCell ref="B3:G3"/>
    <mergeCell ref="J3:O3"/>
    <mergeCell ref="P3:T3"/>
    <mergeCell ref="V3:W3"/>
    <mergeCell ref="Y3:AA3"/>
    <mergeCell ref="C5:F5"/>
    <mergeCell ref="K5:N5"/>
    <mergeCell ref="S6:S7"/>
    <mergeCell ref="T6:T7"/>
  </mergeCells>
  <pageMargins left="0.25" right="0.25" top="0.75" bottom="0.75" header="0.3" footer="0.3"/>
  <pageSetup scale="45" fitToHeight="0" orientation="landscape" r:id="rId1"/>
  <rowBreaks count="3" manualBreakCount="3">
    <brk id="53" max="16383" man="1"/>
    <brk id="103" max="16383" man="1"/>
    <brk id="155"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9B42EB-7878-42FA-A11C-84CD9C286762}">
  <dimension ref="A1:ARS300"/>
  <sheetViews>
    <sheetView topLeftCell="AF1" workbookViewId="0">
      <selection activeCell="AQ5" sqref="AQ5"/>
    </sheetView>
  </sheetViews>
  <sheetFormatPr defaultRowHeight="15" x14ac:dyDescent="0.25"/>
  <cols>
    <col min="1" max="1" width="49.83203125" customWidth="1"/>
    <col min="2" max="2" width="22.83203125" customWidth="1"/>
    <col min="4" max="43" width="22.83203125" customWidth="1"/>
    <col min="804" max="843" width="8.83203125" style="180"/>
    <col min="1044" max="1163" width="8.83203125" style="181"/>
  </cols>
  <sheetData>
    <row r="1" spans="1:43" x14ac:dyDescent="0.25">
      <c r="A1" s="233">
        <v>13</v>
      </c>
      <c r="C1" s="234" t="s">
        <v>351</v>
      </c>
      <c r="E1" s="235">
        <f ca="1">IF(COUNT(E12:E300)=0,"-",AVERAGE(E12:OFFSET(E12,$A$1-1,0)))</f>
        <v>8155.6186943553821</v>
      </c>
      <c r="G1" s="235">
        <f ca="1">IF(COUNT(G12:G300)=0,"-",AVERAGE(G12:OFFSET(G12,$A$1-1,0)))</f>
        <v>5408.6659416662069</v>
      </c>
      <c r="I1" s="235" t="str">
        <f ca="1">IF(COUNT(I12:I300)=0,"-",AVERAGE(I12:OFFSET(I12,$A$1-1,0)))</f>
        <v>-</v>
      </c>
      <c r="K1" s="235">
        <f ca="1">IF(COUNT(K12:K300)=0,"-",AVERAGE(K12:OFFSET(K12,$A$1-1,0)))</f>
        <v>1037.8512773870432</v>
      </c>
      <c r="M1" s="235" t="str">
        <f ca="1">IF(COUNT(M12:M300)=0,"-",AVERAGE(M12:OFFSET(M12,$A$1-1,0)))</f>
        <v>-</v>
      </c>
      <c r="O1" s="235">
        <f ca="1">IF(COUNT(O12:O300)=0,"-",AVERAGE(O12:OFFSET(O12,$A$1-1,0)))</f>
        <v>215.84347459492199</v>
      </c>
      <c r="Q1" s="235">
        <f ca="1">IF(COUNT(Q12:Q300)=0,"-",AVERAGE(Q12:OFFSET(Q12,$A$1-1,0)))</f>
        <v>52.562204793126106</v>
      </c>
      <c r="S1" s="235">
        <f ca="1">IF(COUNT(S12:S300)=0,"-",AVERAGE(S12:OFFSET(S12,$A$1-1,0)))</f>
        <v>8.8771131451719452</v>
      </c>
      <c r="U1" s="235">
        <f ca="1">IF(COUNT(U12:U300)=0,"-",AVERAGE(U12:OFFSET(U12,$A$1-1,0)))</f>
        <v>145.93731619191672</v>
      </c>
      <c r="W1" s="235">
        <f ca="1">IF(COUNT(W12:W300)=0,"-",AVERAGE(W12:OFFSET(W12,$A$1-1,0)))</f>
        <v>129.28993972210634</v>
      </c>
      <c r="Y1" s="235" t="str">
        <f ca="1">IF(COUNT(Y12:Y300)=0,"-",AVERAGE(Y12:OFFSET(Y12,$A$1-1,0)))</f>
        <v>-</v>
      </c>
      <c r="AA1" s="235">
        <f ca="1">IF(COUNT(AA12:AA300)=0,"-",AVERAGE(AA12:OFFSET(AA12,$A$1-1,0)))</f>
        <v>351.24230833218201</v>
      </c>
      <c r="AC1" s="235">
        <f ca="1">IF(COUNT(AC12:AC300)=0,"-",AVERAGE(AC12:OFFSET(AC12,$A$1-1,0)))</f>
        <v>3011.2679159122831</v>
      </c>
      <c r="AE1" s="235">
        <f ca="1">IF(COUNT(AE12:AE300)=0,"-",AVERAGE(AE12:OFFSET(AE12,$A$1-1,0)))</f>
        <v>1454.4381391653583</v>
      </c>
      <c r="AG1" s="235" t="str">
        <f ca="1">IF(COUNT(AG12:AG300)=0,"-",AVERAGE(AG12:OFFSET(AG12,$A$1-1,0)))</f>
        <v>-</v>
      </c>
      <c r="AI1" s="235">
        <f ca="1">IF(COUNT(AI12:AI300)=0,"-",AVERAGE(AI12:OFFSET(AI12,$A$1-1,0)))</f>
        <v>2165.5670103092784</v>
      </c>
      <c r="AK1" s="235">
        <f ca="1">IF(COUNT(AK12:AK300)=0,"-",AVERAGE(AK12:OFFSET(AK12,$A$1-1,0)))</f>
        <v>1750.4746010630854</v>
      </c>
      <c r="AM1" s="235" t="str">
        <f ca="1">IF(COUNT(AM12:AM300)=0,"-",AVERAGE(AM12:OFFSET(AM12,$A$1-1,0)))</f>
        <v>-</v>
      </c>
      <c r="AO1" s="235">
        <f ca="1">IF(COUNT(AO12:AO300)=0,"-",AVERAGE(AO12:OFFSET(AO12,$A$1-1,0)))</f>
        <v>2.2865853658536586</v>
      </c>
      <c r="AQ1" s="235">
        <f ca="1">IF(COUNT(AQ12:AQ300)=0,"-",AVERAGE(AQ12:OFFSET(AQ12,$A$1-1,0)))</f>
        <v>7438.0311781791097</v>
      </c>
    </row>
    <row r="2" spans="1:43" x14ac:dyDescent="0.25">
      <c r="C2" s="234" t="s">
        <v>352</v>
      </c>
      <c r="E2" s="235">
        <f ca="1">IF(COUNT(E12:E300)=0,"-",E1-(2*_xlfn.STDEV.P(E12:OFFSET(E12,$A$1-1,0))))</f>
        <v>-6737.5552177930949</v>
      </c>
      <c r="G2" s="235">
        <f ca="1">IF(COUNT(G12:G300)=0,"-",G1-(2*_xlfn.STDEV.P(G12:OFFSET(G12,$A$1-1,0))))</f>
        <v>-4466.7872782765853</v>
      </c>
      <c r="I2" s="235" t="str">
        <f ca="1">IF(COUNT(I12:I300)=0,"-",I1-(2*_xlfn.STDEV.P(I12:OFFSET(I12,$A$1-1,0))))</f>
        <v>-</v>
      </c>
      <c r="K2" s="235">
        <f ca="1">IF(COUNT(K12:K300)=0,"-",K1-(2*_xlfn.STDEV.P(K12:OFFSET(K12,$A$1-1,0))))</f>
        <v>-868.46067199991944</v>
      </c>
      <c r="M2" s="235" t="str">
        <f ca="1">IF(COUNT(M12:M300)=0,"-",M1-(2*_xlfn.STDEV.P(M12:OFFSET(M12,$A$1-1,0))))</f>
        <v>-</v>
      </c>
      <c r="O2" s="235">
        <f ca="1">IF(COUNT(O12:O300)=0,"-",O1-(2*_xlfn.STDEV.P(O12:OFFSET(O12,$A$1-1,0))))</f>
        <v>-69.186394847209499</v>
      </c>
      <c r="Q2" s="235">
        <f ca="1">IF(COUNT(Q12:Q300)=0,"-",Q1-(2*_xlfn.STDEV.P(Q12:OFFSET(Q12,$A$1-1,0))))</f>
        <v>-145.58211972953606</v>
      </c>
      <c r="S2" s="235">
        <f ca="1">IF(COUNT(S12:S300)=0,"-",S1-(2*_xlfn.STDEV.P(S12:OFFSET(S12,$A$1-1,0))))</f>
        <v>5.2962275512273571</v>
      </c>
      <c r="U2" s="235">
        <f ca="1">IF(COUNT(U12:U300)=0,"-",U1-(2*_xlfn.STDEV.P(U12:OFFSET(U12,$A$1-1,0))))</f>
        <v>145.93731619191672</v>
      </c>
      <c r="W2" s="235">
        <f ca="1">IF(COUNT(W12:W300)=0,"-",W1-(2*_xlfn.STDEV.P(W12:OFFSET(W12,$A$1-1,0))))</f>
        <v>127.80884355656295</v>
      </c>
      <c r="Y2" s="235" t="str">
        <f ca="1">IF(COUNT(Y12:Y300)=0,"-",Y1-(2*_xlfn.STDEV.P(Y12:OFFSET(Y12,$A$1-1,0))))</f>
        <v>-</v>
      </c>
      <c r="AA2" s="235">
        <f ca="1">IF(COUNT(AA12:AA300)=0,"-",AA1-(2*_xlfn.STDEV.P(AA12:OFFSET(AA12,$A$1-1,0))))</f>
        <v>351.24230833218201</v>
      </c>
      <c r="AC2" s="235">
        <f ca="1">IF(COUNT(AC12:AC300)=0,"-",AC1-(2*_xlfn.STDEV.P(AC12:OFFSET(AC12,$A$1-1,0))))</f>
        <v>-1161.1399120287001</v>
      </c>
      <c r="AE2" s="235">
        <f ca="1">IF(COUNT(AE12:AE300)=0,"-",AE1-(2*_xlfn.STDEV.P(AE12:OFFSET(AE12,$A$1-1,0))))</f>
        <v>-376.89176807093622</v>
      </c>
      <c r="AG2" s="235" t="str">
        <f ca="1">IF(COUNT(AG12:AG300)=0,"-",AG1-(2*_xlfn.STDEV.P(AG12:OFFSET(AG12,$A$1-1,0))))</f>
        <v>-</v>
      </c>
      <c r="AI2" s="235">
        <f ca="1">IF(COUNT(AI12:AI300)=0,"-",AI1-(2*_xlfn.STDEV.P(AI12:OFFSET(AI12,$A$1-1,0))))</f>
        <v>2165.5670103092784</v>
      </c>
      <c r="AK2" s="235">
        <f ca="1">IF(COUNT(AK12:AK300)=0,"-",AK1-(2*_xlfn.STDEV.P(AK12:OFFSET(AK12,$A$1-1,0))))</f>
        <v>-3070.9261884249618</v>
      </c>
      <c r="AM2" s="235" t="str">
        <f ca="1">IF(COUNT(AM12:AM300)=0,"-",AM1-(2*_xlfn.STDEV.P(AM12:OFFSET(AM12,$A$1-1,0))))</f>
        <v>-</v>
      </c>
      <c r="AO2" s="235">
        <f ca="1">IF(COUNT(AO12:AO300)=0,"-",AO1-(2*_xlfn.STDEV.P(AO12:OFFSET(AO12,$A$1-1,0))))</f>
        <v>2.2865853658536586</v>
      </c>
      <c r="AQ2" s="235">
        <f ca="1">IF(COUNT(AQ12:AQ300)=0,"-",AQ1-(2*_xlfn.STDEV.P(AQ12:OFFSET(AQ12,$A$1-1,0))))</f>
        <v>-4553.6416697336463</v>
      </c>
    </row>
    <row r="3" spans="1:43" x14ac:dyDescent="0.25">
      <c r="A3" s="949" t="s">
        <v>479</v>
      </c>
      <c r="C3" s="234" t="s">
        <v>353</v>
      </c>
      <c r="E3" s="235">
        <f ca="1">IF(COUNT(E12:E300)=0,"-",E1+(2*_xlfn.STDEV.P(E12:OFFSET(E12,$A$1-1,0))))</f>
        <v>23048.792606503859</v>
      </c>
      <c r="G3" s="235">
        <f ca="1">IF(COUNT(G12:G300)=0,"-",G1+(2*_xlfn.STDEV.P(G12:OFFSET(G12,$A$1-1,0))))</f>
        <v>15284.119161609</v>
      </c>
      <c r="I3" s="235" t="str">
        <f ca="1">IF(COUNT(I12:I300)=0,"-",I1+(2*_xlfn.STDEV.P(I12:OFFSET(I12,$A$1-1,0))))</f>
        <v>-</v>
      </c>
      <c r="K3" s="235">
        <f ca="1">IF(COUNT(K12:K300)=0,"-",K1+(2*_xlfn.STDEV.P(K12:OFFSET(K12,$A$1-1,0))))</f>
        <v>2944.163226774006</v>
      </c>
      <c r="M3" s="235" t="str">
        <f ca="1">IF(COUNT(M12:M300)=0,"-",M1+(2*_xlfn.STDEV.P(M12:OFFSET(M12,$A$1-1,0))))</f>
        <v>-</v>
      </c>
      <c r="O3" s="235">
        <f ca="1">IF(COUNT(O12:O300)=0,"-",O1+(2*_xlfn.STDEV.P(O12:OFFSET(O12,$A$1-1,0))))</f>
        <v>500.87334403705347</v>
      </c>
      <c r="Q3" s="235">
        <f ca="1">IF(COUNT(Q12:Q300)=0,"-",Q1+(2*_xlfn.STDEV.P(Q12:OFFSET(Q12,$A$1-1,0))))</f>
        <v>250.70652931578829</v>
      </c>
      <c r="S3" s="235">
        <f ca="1">IF(COUNT(S12:S300)=0,"-",S1+(2*_xlfn.STDEV.P(S12:OFFSET(S12,$A$1-1,0))))</f>
        <v>12.457998739116533</v>
      </c>
      <c r="U3" s="235">
        <f ca="1">IF(COUNT(U12:U300)=0,"-",U1+(2*_xlfn.STDEV.P(U12:OFFSET(U12,$A$1-1,0))))</f>
        <v>145.93731619191672</v>
      </c>
      <c r="W3" s="235">
        <f ca="1">IF(COUNT(W12:W300)=0,"-",W1+(2*_xlfn.STDEV.P(W12:OFFSET(W12,$A$1-1,0))))</f>
        <v>130.77103588764973</v>
      </c>
      <c r="Y3" s="235" t="str">
        <f ca="1">IF(COUNT(Y12:Y300)=0,"-",Y1+(2*_xlfn.STDEV.P(Y12:OFFSET(Y12,$A$1-1,0))))</f>
        <v>-</v>
      </c>
      <c r="AA3" s="235">
        <f ca="1">IF(COUNT(AA12:AA300)=0,"-",AA1+(2*_xlfn.STDEV.P(AA12:OFFSET(AA12,$A$1-1,0))))</f>
        <v>351.24230833218201</v>
      </c>
      <c r="AC3" s="235">
        <f ca="1">IF(COUNT(AC12:AC300)=0,"-",AC1+(2*_xlfn.STDEV.P(AC12:OFFSET(AC12,$A$1-1,0))))</f>
        <v>7183.6757438532659</v>
      </c>
      <c r="AE3" s="235">
        <f ca="1">IF(COUNT(AE12:AE300)=0,"-",AE1+(2*_xlfn.STDEV.P(AE12:OFFSET(AE12,$A$1-1,0))))</f>
        <v>3285.768046401653</v>
      </c>
      <c r="AG3" s="235" t="str">
        <f ca="1">IF(COUNT(AG12:AG300)=0,"-",AG1+(2*_xlfn.STDEV.P(AG12:OFFSET(AG12,$A$1-1,0))))</f>
        <v>-</v>
      </c>
      <c r="AI3" s="235">
        <f ca="1">IF(COUNT(AI12:AI300)=0,"-",AI1+(2*_xlfn.STDEV.P(AI12:OFFSET(AI12,$A$1-1,0))))</f>
        <v>2165.5670103092784</v>
      </c>
      <c r="AK3" s="235">
        <f ca="1">IF(COUNT(AK12:AK300)=0,"-",AK1+(2*_xlfn.STDEV.P(AK12:OFFSET(AK12,$A$1-1,0))))</f>
        <v>6571.8753905511321</v>
      </c>
      <c r="AM3" s="235" t="str">
        <f ca="1">IF(COUNT(AM12:AM300)=0,"-",AM1+(2*_xlfn.STDEV.P(AM12:OFFSET(AM12,$A$1-1,0))))</f>
        <v>-</v>
      </c>
      <c r="AO3" s="235">
        <f ca="1">IF(COUNT(AO12:AO300)=0,"-",AO1+(2*_xlfn.STDEV.P(AO12:OFFSET(AO12,$A$1-1,0))))</f>
        <v>2.2865853658536586</v>
      </c>
      <c r="AQ3" s="235">
        <f ca="1">IF(COUNT(AQ12:AQ300)=0,"-",AQ1+(2*_xlfn.STDEV.P(AQ12:OFFSET(AQ12,$A$1-1,0))))</f>
        <v>19429.704026091866</v>
      </c>
    </row>
    <row r="4" spans="1:43" x14ac:dyDescent="0.25">
      <c r="A4" s="949"/>
      <c r="C4" s="234" t="s">
        <v>354</v>
      </c>
      <c r="E4" s="236">
        <f ca="1">IF(COUNT(E12:E300)=0,"-",AVERAGEIFS(E12:E300, E12:E300, "&gt;="&amp;E2,E12:E300,"&lt;="&amp;E3))</f>
        <v>6095.7311339595099</v>
      </c>
      <c r="G4" s="236">
        <f ca="1">IF(COUNT(G12:G300)=0,"-",AVERAGEIFS(G12:G300, G12:G300, "&gt;="&amp;G2,G12:G300,"&lt;="&amp;G3))</f>
        <v>5408.6659416662069</v>
      </c>
      <c r="I4" s="236" t="str">
        <f>IF(COUNT(I12:I300)=0,"-",AVERAGEIFS(I12:I300, I12:I300, "&gt;="&amp;I2,I12:I300,"&lt;="&amp;I3))</f>
        <v>-</v>
      </c>
      <c r="K4" s="236">
        <f ca="1">IF(COUNT(K12:K300)=0,"-",AVERAGEIFS(K12:K300, K12:K300, "&gt;="&amp;K2,K12:K300,"&lt;="&amp;K3))</f>
        <v>1037.8512773870432</v>
      </c>
      <c r="M4" s="236" t="str">
        <f>IF(COUNT(M12:M300)=0,"-",AVERAGEIFS(M12:M300, M12:M300, "&gt;="&amp;M2,M12:M300,"&lt;="&amp;M3))</f>
        <v>-</v>
      </c>
      <c r="O4" s="236">
        <f ca="1">IF(COUNT(O12:O300)=0,"-",AVERAGEIFS(O12:O300, O12:O300, "&gt;="&amp;O2,O12:O300,"&lt;="&amp;O3))</f>
        <v>215.84347459492199</v>
      </c>
      <c r="Q4" s="236">
        <f ca="1">IF(COUNT(Q12:Q300)=0,"-",AVERAGEIFS(Q12:Q300, Q12:Q300, "&gt;="&amp;Q2,Q12:Q300,"&lt;="&amp;Q3))</f>
        <v>17.854414761869638</v>
      </c>
      <c r="S4" s="236">
        <f ca="1">IF(COUNT(S12:S300)=0,"-",AVERAGEIFS(S12:S300, S12:S300, "&gt;="&amp;S2,S12:S300,"&lt;="&amp;S3))</f>
        <v>8.8771131451719452</v>
      </c>
      <c r="U4" s="236">
        <f ca="1">IF(COUNT(U12:U300)=0,"-",AVERAGEIFS(U12:U300, U12:U300, "&gt;="&amp;U2,U12:U300,"&lt;="&amp;U3))</f>
        <v>145.93731619191672</v>
      </c>
      <c r="W4" s="236">
        <f ca="1">IF(COUNT(W12:W300)=0,"-",AVERAGEIFS(W12:W300, W12:W300, "&gt;="&amp;W2,W12:W300,"&lt;="&amp;W3))</f>
        <v>129.28993972210634</v>
      </c>
      <c r="Y4" s="236" t="str">
        <f>IF(COUNT(Y12:Y300)=0,"-",AVERAGEIFS(Y12:Y300, Y12:Y300, "&gt;="&amp;Y2,Y12:Y300,"&lt;="&amp;Y3))</f>
        <v>-</v>
      </c>
      <c r="AA4" s="236">
        <f ca="1">IF(COUNT(AA12:AA300)=0,"-",AVERAGEIFS(AA12:AA300, AA12:AA300, "&gt;="&amp;AA2,AA12:AA300,"&lt;="&amp;AA3))</f>
        <v>351.24230833218201</v>
      </c>
      <c r="AC4" s="236">
        <f ca="1">IF(COUNT(AC12:AC300)=0,"-",AVERAGEIFS(AC12:AC300, AC12:AC300, "&gt;="&amp;AC2,AC12:AC300,"&lt;="&amp;AC3))</f>
        <v>3011.2679159122831</v>
      </c>
      <c r="AE4" s="236">
        <f ca="1">IF(COUNT(AE12:AE300)=0,"-",AVERAGEIFS(AE12:AE300, AE12:AE300, "&gt;="&amp;AE2,AE12:AE300,"&lt;="&amp;AE3))</f>
        <v>1454.4381391653583</v>
      </c>
      <c r="AG4" s="236" t="str">
        <f>IF(COUNT(AG12:AG300)=0,"-",AVERAGEIFS(AG12:AG300, AG12:AG300, "&gt;="&amp;AG2,AG12:AG300,"&lt;="&amp;AG3))</f>
        <v>-</v>
      </c>
      <c r="AI4" s="236">
        <f ca="1">IF(COUNT(AI12:AI300)=0,"-",AVERAGEIFS(AI12:AI300, AI12:AI300, "&gt;="&amp;AI2,AI12:AI300,"&lt;="&amp;AI3))</f>
        <v>2165.5670103092784</v>
      </c>
      <c r="AK4" s="236">
        <f ca="1">IF(COUNT(AK12:AK300)=0,"-",AVERAGEIFS(AK12:AK300, AK12:AK300, "&gt;="&amp;AK2,AK12:AK300,"&lt;="&amp;AK3))</f>
        <v>975.95590071826427</v>
      </c>
      <c r="AM4" s="236" t="str">
        <f>IF(COUNT(AM12:AM300)=0,"-",AVERAGEIFS(AM12:AM300, AM12:AM300, "&gt;="&amp;AM2,AM12:AM300,"&lt;="&amp;AM3))</f>
        <v>-</v>
      </c>
      <c r="AO4" s="236">
        <f ca="1">IF(COUNT(AO12:AO300)=0,"-",AVERAGEIFS(AO12:AO300, AO12:AO300, "&gt;="&amp;AO2,AO12:AO300,"&lt;="&amp;AO3))</f>
        <v>2.2865853658536586</v>
      </c>
      <c r="AQ4" s="236">
        <f ca="1">IF(COUNT(AQ12:AQ300)=0,"-",AVERAGEIFS(AQ12:AQ300, AQ12:AQ300, "&gt;="&amp;AQ2,AQ12:AQ300,"&lt;="&amp;AQ3))</f>
        <v>6194.3056335766396</v>
      </c>
    </row>
    <row r="5" spans="1:43" x14ac:dyDescent="0.25">
      <c r="A5" s="949"/>
      <c r="C5" s="234" t="s">
        <v>355</v>
      </c>
      <c r="E5" s="237">
        <f ca="1">IF(COUNT(E12:E300)=0,"-",SUMIFS(D12:D300,E12:E300,"&gt;="&amp;E2,E12:E300,"&lt;="&amp;E3)/SUMIFS($B12:$B300,E12:E300,"&gt;="&amp;E2,E12:E300,"&lt;="&amp;E3))</f>
        <v>5185.8361405640408</v>
      </c>
      <c r="G5" s="237">
        <f ca="1">IF(COUNT(G12:G300)=0,"-",SUMIFS(F12:F300,G12:G300,"&gt;="&amp;G2,G12:G300,"&lt;="&amp;G3)/SUMIFS($B12:$B300,G12:G300,"&gt;="&amp;G2,G12:G300,"&lt;="&amp;G3))</f>
        <v>6400.6355438504906</v>
      </c>
      <c r="I5" s="237" t="str">
        <f>IF(COUNT(I12:I300)=0,"-",SUMIFS(H12:H300,I12:I300,"&gt;="&amp;I2,I12:I300,"&lt;="&amp;I3)/SUMIFS($B12:$B300,I12:I300,"&gt;="&amp;I2,I12:I300,"&lt;="&amp;I3))</f>
        <v>-</v>
      </c>
      <c r="K5" s="237">
        <f ca="1">IF(COUNT(K12:K300)=0,"-",SUMIFS(J12:J300,K12:K300,"&gt;="&amp;K2,K12:K300,"&lt;="&amp;K3)/SUMIFS($B12:$B300,K12:K300,"&gt;="&amp;K2,K12:K300,"&lt;="&amp;K3))</f>
        <v>1099.4078848047827</v>
      </c>
      <c r="M5" s="237" t="str">
        <f>IF(COUNT(M12:M300)=0,"-",SUMIFS(L12:L300,M12:M300,"&gt;="&amp;M2,M12:M300,"&lt;="&amp;M3)/SUMIFS($B12:$B300,M12:M300,"&gt;="&amp;M2,M12:M300,"&lt;="&amp;M3))</f>
        <v>-</v>
      </c>
      <c r="O5" s="237">
        <f ca="1">IF(COUNT(O12:O300)=0,"-",SUMIFS(N12:N300,O12:O300,"&gt;="&amp;O2,O12:O300,"&lt;="&amp;O3)/SUMIFS($B12:$B300,O12:O300,"&gt;="&amp;O2,O12:O300,"&lt;="&amp;O3))</f>
        <v>231.71302428955997</v>
      </c>
      <c r="Q5" s="237">
        <f ca="1">IF(COUNT(Q12:Q300)=0,"-",SUMIFS(P12:P300,Q12:Q300,"&gt;="&amp;Q2,Q12:Q300,"&lt;="&amp;Q3)/SUMIFS($B12:$B300,Q12:Q300,"&gt;="&amp;Q2,Q12:Q300,"&lt;="&amp;Q3))</f>
        <v>14.878490588526459</v>
      </c>
      <c r="S5" s="237">
        <f ca="1">IF(COUNT(S12:S300)=0,"-",SUMIFS(R12:R300,S12:S300,"&gt;="&amp;S2,S12:S300,"&lt;="&amp;S3)/SUMIFS($B12:$B300,S12:S300,"&gt;="&amp;S2,S12:S300,"&lt;="&amp;S3))</f>
        <v>8.6492436613509049</v>
      </c>
      <c r="U5" s="237">
        <f ca="1">IF(COUNT(U12:U300)=0,"-",SUMIFS(T12:T300,U12:U300,"&gt;="&amp;U2,U12:U300,"&lt;="&amp;U3)/SUMIFS($B12:$B300,U12:U300,"&gt;="&amp;U2,U12:U300,"&lt;="&amp;U3))</f>
        <v>145.93731619191672</v>
      </c>
      <c r="W5" s="237">
        <f ca="1">IF(COUNT(W12:W300)=0,"-",SUMIFS(V12:V300,W12:W300,"&gt;="&amp;W2,W12:W300,"&lt;="&amp;W3)/SUMIFS($B12:$B300,W12:W300,"&gt;="&amp;W2,W12:W300,"&lt;="&amp;W3))</f>
        <v>129.60491567478161</v>
      </c>
      <c r="Y5" s="237" t="str">
        <f>IF(COUNT(Y12:Y300)=0,"-",SUMIFS(X12:X300,Y12:Y300,"&gt;="&amp;Y2,Y12:Y300,"&lt;="&amp;Y3)/SUMIFS($B12:$B300,Y12:Y300,"&gt;="&amp;Y2,Y12:Y300,"&lt;="&amp;Y3))</f>
        <v>-</v>
      </c>
      <c r="AA5" s="237">
        <f ca="1">IF(COUNT(AA12:AA300)=0,"-",SUMIFS(Z12:Z300,AA12:AA300,"&gt;="&amp;AA2,AA12:AA300,"&lt;="&amp;AA3)/SUMIFS($B12:$B300,AA12:AA300,"&gt;="&amp;AA2,AA12:AA300,"&lt;="&amp;AA3))</f>
        <v>351.24230833218201</v>
      </c>
      <c r="AC5" s="237">
        <f ca="1">IF(COUNT(AC12:AC300)=0,"-",SUMIFS(AB12:AB300,AC12:AC300,"&gt;="&amp;AC2,AC12:AC300,"&lt;="&amp;AC3)/SUMIFS($B12:$B300,AC12:AC300,"&gt;="&amp;AC2,AC12:AC300,"&lt;="&amp;AC3))</f>
        <v>2851.1914378029078</v>
      </c>
      <c r="AE5" s="237">
        <f ca="1">IF(COUNT(AE12:AE300)=0,"-",SUMIFS(AD12:AD300,AE12:AE300,"&gt;="&amp;AE2,AE12:AE300,"&lt;="&amp;AE3)/SUMIFS($B12:$B300,AE12:AE300,"&gt;="&amp;AE2,AE12:AE300,"&lt;="&amp;AE3))</f>
        <v>1723.8393887216534</v>
      </c>
      <c r="AG5" s="237" t="str">
        <f>IF(COUNT(AG12:AG300)=0,"-",SUMIFS(AF12:AF300,AG12:AG300,"&gt;="&amp;AG2,AG12:AG300,"&lt;="&amp;AG3)/SUMIFS($B12:$B300,AG12:AG300,"&gt;="&amp;AG2,AG12:AG300,"&lt;="&amp;AG3))</f>
        <v>-</v>
      </c>
      <c r="AI5" s="237">
        <f ca="1">IF(COUNT(AI12:AI300)=0,"-",SUMIFS(AH12:AH300,AI12:AI300,"&gt;="&amp;AI2,AI12:AI300,"&lt;="&amp;AI3)/SUMIFS($B12:$B300,AI12:AI300,"&gt;="&amp;AI2,AI12:AI300,"&lt;="&amp;AI3))</f>
        <v>2165.5670103092784</v>
      </c>
      <c r="AK5" s="237">
        <f ca="1">IF(COUNT(AK12:AK300)=0,"-",SUMIFS(AJ12:AJ300,AK12:AK300,"&gt;="&amp;AK2,AK12:AK300,"&lt;="&amp;AK3)/SUMIFS($B12:$B300,AK12:AK300,"&gt;="&amp;AK2,AK12:AK300,"&lt;="&amp;AK3))</f>
        <v>588.93353791247966</v>
      </c>
      <c r="AM5" s="237" t="str">
        <f>IF(COUNT(AM12:AM300)=0,"-",SUMIFS(AL12:AL300,AM12:AM300,"&gt;="&amp;AM2,AM12:AM300,"&lt;="&amp;AM3)/SUMIFS($B12:$B300,AM12:AM300,"&gt;="&amp;AM2,AM12:AM300,"&lt;="&amp;AM3))</f>
        <v>-</v>
      </c>
      <c r="AO5" s="237">
        <f ca="1">IF(COUNT(AO12:AO300)=0,"-",SUMIFS(AN12:AN300,AO12:AO300,"&gt;="&amp;AO2,AO12:AO300,"&lt;="&amp;AO3)/SUMIFS($B12:$B300,AO12:AO300,"&gt;="&amp;AO2,AO12:AO300,"&lt;="&amp;AO3))</f>
        <v>2.2865853658536586</v>
      </c>
      <c r="AQ5" s="237">
        <f ca="1">IF(COUNT(AQ12:AQ300)=0,"-",SUMIFS(AP12:AP300,AQ12:AQ300,"&gt;="&amp;AQ2,AQ12:AQ300,"&lt;="&amp;AQ3)/SUMIFS($B12:$B300,AQ12:AQ300,"&gt;="&amp;AQ2,AQ12:AQ300,"&lt;="&amp;AQ3))</f>
        <v>7647.052337614894</v>
      </c>
    </row>
    <row r="6" spans="1:43" x14ac:dyDescent="0.25">
      <c r="A6" s="949"/>
      <c r="C6" s="234" t="s">
        <v>356</v>
      </c>
      <c r="E6" s="238">
        <f ca="1">IF(COUNT(E12:E300)=0,"-",SUMIFS(E12:E300, E12:E300, "&gt;="&amp;E2,E12:E300,"&lt;="&amp;E3)/($A$1-COUNTIF(E12:E300,"&lt;"&amp;E$2)-COUNTIF(E12:E300,"&gt;"&amp;E$3)))</f>
        <v>5587.753539462884</v>
      </c>
      <c r="G6" s="238">
        <f ca="1">IF(COUNT(G12:G300)=0,"-",SUMIFS(G12:G300, G12:G300, "&gt;="&amp;G2,G12:G300,"&lt;="&amp;G3)/($A$1-COUNTIF(G12:G300,"&lt;"&amp;G$2)-COUNTIF(G12:G300,"&gt;"&amp;G$3)))</f>
        <v>3328.4098102561275</v>
      </c>
      <c r="I6" s="238" t="str">
        <f>IF(COUNT(I12:I300)=0,"-",SUMIFS(I12:I300, I12:I300, "&gt;="&amp;I2,I12:I300,"&lt;="&amp;I3)/($A$1-COUNTIF(I12:I300,"&lt;"&amp;I$2)-COUNTIF(I12:I300,"&gt;"&amp;I$3)))</f>
        <v>-</v>
      </c>
      <c r="K6" s="238">
        <f ca="1">IF(COUNT(K12:K300)=0,"-",SUMIFS(K12:K300, K12:K300, "&gt;="&amp;K2,K12:K300,"&lt;="&amp;K3)/($A$1-COUNTIF(K12:K300,"&lt;"&amp;K$2)-COUNTIF(K12:K300,"&gt;"&amp;K$3)))</f>
        <v>239.50414093547153</v>
      </c>
      <c r="M6" s="238" t="str">
        <f>IF(COUNT(M12:M300)=0,"-",SUMIFS(M12:M300, M12:M300, "&gt;="&amp;M2,M12:M300,"&lt;="&amp;M3)/($A$1-COUNTIF(M12:M300,"&lt;"&amp;M$2)-COUNTIF(M12:M300,"&gt;"&amp;M$3)))</f>
        <v>-</v>
      </c>
      <c r="O6" s="238">
        <f ca="1">IF(COUNT(O12:O300)=0,"-",SUMIFS(O12:O300, O12:O300, "&gt;="&amp;O2,O12:O300,"&lt;="&amp;O3)/($A$1-COUNTIF(O12:O300,"&lt;"&amp;O$2)-COUNTIF(O12:O300,"&gt;"&amp;O$3)))</f>
        <v>99.620065197656302</v>
      </c>
      <c r="Q6" s="238">
        <f ca="1">IF(COUNT(Q12:Q300)=0,"-",SUMIFS(Q12:Q300, Q12:Q300, "&gt;="&amp;Q2,Q12:Q300,"&lt;="&amp;Q3)/($A$1-COUNTIF(Q12:Q300,"&lt;"&amp;Q$2)-COUNTIF(Q12:Q300,"&gt;"&amp;Q$3)))</f>
        <v>11.902943174579759</v>
      </c>
      <c r="S6" s="238">
        <f ca="1">IF(COUNT(S12:S300)=0,"-",SUMIFS(S12:S300, S12:S300, "&gt;="&amp;S2,S12:S300,"&lt;="&amp;S3)/($A$1-COUNTIF(S12:S300,"&lt;"&amp;S$2)-COUNTIF(S12:S300,"&gt;"&amp;S$3)))</f>
        <v>2.7314194292836755</v>
      </c>
      <c r="U6" s="238">
        <f ca="1">IF(COUNT(U12:U300)=0,"-",SUMIFS(U12:U300, U12:U300, "&gt;="&amp;U2,U12:U300,"&lt;="&amp;U3)/($A$1-COUNTIF(U12:U300,"&lt;"&amp;U$2)-COUNTIF(U12:U300,"&gt;"&amp;U$3)))</f>
        <v>11.22594739937821</v>
      </c>
      <c r="W6" s="238">
        <f ca="1">IF(COUNT(W12:W300)=0,"-",SUMIFS(W12:W300, W12:W300, "&gt;="&amp;W2,W12:W300,"&lt;="&amp;W3)/($A$1-COUNTIF(W12:W300,"&lt;"&amp;W$2)-COUNTIF(W12:W300,"&gt;"&amp;W$3)))</f>
        <v>19.890759957247131</v>
      </c>
      <c r="Y6" s="238" t="str">
        <f>IF(COUNT(Y12:Y300)=0,"-",SUMIFS(Y12:Y300, Y12:Y300, "&gt;="&amp;Y2,Y12:Y300,"&lt;="&amp;Y3)/($A$1-COUNTIF(Y12:Y300,"&lt;"&amp;Y$2)-COUNTIF(Y12:Y300,"&gt;"&amp;Y$3)))</f>
        <v>-</v>
      </c>
      <c r="AA6" s="238">
        <f ca="1">IF(COUNT(AA12:AA300)=0,"-",SUMIFS(AA12:AA300, AA12:AA300, "&gt;="&amp;AA2,AA12:AA300,"&lt;="&amp;AA3)/($A$1-COUNTIF(AA12:AA300,"&lt;"&amp;AA$2)-COUNTIF(AA12:AA300,"&gt;"&amp;AA$3)))</f>
        <v>27.018639102475539</v>
      </c>
      <c r="AC6" s="238">
        <f ca="1">IF(COUNT(AC12:AC300)=0,"-",SUMIFS(AC12:AC300, AC12:AC300, "&gt;="&amp;AC2,AC12:AC300,"&lt;="&amp;AC3)/($A$1-COUNTIF(AC12:AC300,"&lt;"&amp;AC$2)-COUNTIF(AC12:AC300,"&gt;"&amp;AC$3)))</f>
        <v>926.54397412685637</v>
      </c>
      <c r="AE6" s="238">
        <f ca="1">IF(COUNT(AE12:AE300)=0,"-",SUMIFS(AE12:AE300, AE12:AE300, "&gt;="&amp;AE2,AE12:AE300,"&lt;="&amp;AE3)/($A$1-COUNTIF(AE12:AE300,"&lt;"&amp;AE$2)-COUNTIF(AE12:AE300,"&gt;"&amp;AE$3)))</f>
        <v>223.75971371774742</v>
      </c>
      <c r="AG6" s="238" t="str">
        <f>IF(COUNT(AG12:AG300)=0,"-",SUMIFS(AG12:AG300, AG12:AG300, "&gt;="&amp;AG2,AG12:AG300,"&lt;="&amp;AG3)/($A$1-COUNTIF(AG12:AG300,"&lt;"&amp;AG$2)-COUNTIF(AG12:AG300,"&gt;"&amp;AG$3)))</f>
        <v>-</v>
      </c>
      <c r="AI6" s="238">
        <f ca="1">IF(COUNT(AI12:AI300)=0,"-",SUMIFS(AI12:AI300, AI12:AI300, "&gt;="&amp;AI2,AI12:AI300,"&lt;="&amp;AI3)/($A$1-COUNTIF(AI12:AI300,"&lt;"&amp;AI$2)-COUNTIF(AI12:AI300,"&gt;"&amp;AI$3)))</f>
        <v>166.58207771609835</v>
      </c>
      <c r="AK6" s="238">
        <f ca="1">IF(COUNT(AK12:AK300)=0,"-",SUMIFS(AK12:AK300, AK12:AK300, "&gt;="&amp;AK2,AK12:AK300,"&lt;="&amp;AK3)/($A$1-COUNTIF(AK12:AK300,"&lt;"&amp;AK$2)-COUNTIF(AK12:AK300,"&gt;"&amp;AK$3)))</f>
        <v>650.63726714550955</v>
      </c>
      <c r="AM6" s="238" t="str">
        <f>IF(COUNT(AM12:AM300)=0,"-",SUMIFS(AM12:AM300, AM12:AM300, "&gt;="&amp;AM2,AM12:AM300,"&lt;="&amp;AM3)/($A$1-COUNTIF(AM12:AM300,"&lt;"&amp;AM$2)-COUNTIF(AM12:AM300,"&gt;"&amp;AM$3)))</f>
        <v>-</v>
      </c>
      <c r="AO6" s="238">
        <f ca="1">IF(COUNT(AO12:AO300)=0,"-",SUMIFS(AO12:AO300, AO12:AO300, "&gt;="&amp;AO2,AO12:AO300,"&lt;="&amp;AO3)/($A$1-COUNTIF(AO12:AO300,"&lt;"&amp;AO$2)-COUNTIF(AO12:AO300,"&gt;"&amp;AO$3)))</f>
        <v>0.17589118198874296</v>
      </c>
      <c r="AQ6" s="238">
        <f ca="1">IF(COUNT(AQ12:AQ300)=0,"-",SUMIFS(AQ12:AQ300, AQ12:AQ300, "&gt;="&amp;AQ2,AQ12:AQ300,"&lt;="&amp;AQ3)/($A$1-COUNTIF(AQ12:AQ300,"&lt;"&amp;AQ$2)-COUNTIF(AQ12:AQ300,"&gt;"&amp;AQ$3)))</f>
        <v>5161.9213613138663</v>
      </c>
    </row>
    <row r="9" spans="1:43" x14ac:dyDescent="0.25">
      <c r="D9" s="246" t="s">
        <v>286</v>
      </c>
      <c r="E9" s="247"/>
      <c r="F9" s="246" t="s">
        <v>287</v>
      </c>
      <c r="G9" s="247"/>
      <c r="H9" s="246" t="s">
        <v>288</v>
      </c>
      <c r="I9" s="247"/>
      <c r="J9" s="246" t="s">
        <v>289</v>
      </c>
      <c r="K9" s="247"/>
      <c r="L9" s="246" t="s">
        <v>290</v>
      </c>
      <c r="M9" s="247"/>
      <c r="N9" s="246" t="s">
        <v>291</v>
      </c>
      <c r="O9" s="247"/>
      <c r="P9" s="246" t="s">
        <v>292</v>
      </c>
      <c r="Q9" s="247"/>
      <c r="R9" s="246" t="s">
        <v>293</v>
      </c>
      <c r="S9" s="247"/>
      <c r="T9" s="246" t="s">
        <v>294</v>
      </c>
      <c r="U9" s="247"/>
      <c r="V9" s="246" t="s">
        <v>295</v>
      </c>
      <c r="W9" s="247"/>
      <c r="X9" s="246" t="s">
        <v>296</v>
      </c>
      <c r="Y9" s="247"/>
      <c r="Z9" s="246" t="s">
        <v>297</v>
      </c>
      <c r="AA9" s="247"/>
      <c r="AB9" s="246" t="s">
        <v>298</v>
      </c>
      <c r="AC9" s="247"/>
      <c r="AD9" s="246" t="s">
        <v>299</v>
      </c>
      <c r="AE9" s="247"/>
      <c r="AF9" s="246" t="s">
        <v>300</v>
      </c>
      <c r="AG9" s="247"/>
      <c r="AH9" s="246" t="s">
        <v>301</v>
      </c>
      <c r="AI9" s="247"/>
      <c r="AJ9" s="246" t="s">
        <v>302</v>
      </c>
      <c r="AK9" s="247"/>
      <c r="AL9" s="246" t="s">
        <v>303</v>
      </c>
      <c r="AM9" s="247"/>
      <c r="AN9" s="246" t="s">
        <v>304</v>
      </c>
      <c r="AO9" s="247"/>
      <c r="AP9" s="246" t="s">
        <v>305</v>
      </c>
      <c r="AQ9" s="247"/>
    </row>
    <row r="10" spans="1:43" ht="34.5" x14ac:dyDescent="0.25">
      <c r="A10" s="182"/>
      <c r="B10" s="183"/>
      <c r="D10" s="248" t="s">
        <v>306</v>
      </c>
      <c r="E10" s="249" t="str">
        <f>D10&amp;"
per FTE"</f>
        <v>Total Occupancy
per FTE</v>
      </c>
      <c r="F10" s="248" t="s">
        <v>307</v>
      </c>
      <c r="G10" s="249" t="str">
        <f>F10&amp;"
per FTE"</f>
        <v>Direct Care Consultant 201
per FTE</v>
      </c>
      <c r="H10" s="248" t="s">
        <v>308</v>
      </c>
      <c r="I10" s="249" t="str">
        <f>H10&amp;"
per FTE"</f>
        <v>Temporary Help 202
per FTE</v>
      </c>
      <c r="J10" s="248" t="s">
        <v>309</v>
      </c>
      <c r="K10" s="249" t="str">
        <f>J10&amp;"
per FTE"</f>
        <v>Clients and Caregivers Reimb./Stipends 203
per FTE</v>
      </c>
      <c r="L10" s="248" t="s">
        <v>310</v>
      </c>
      <c r="M10" s="249" t="str">
        <f>L10&amp;"
per FTE"</f>
        <v>Subcontracted Direct Care 206
per FTE</v>
      </c>
      <c r="N10" s="248" t="s">
        <v>311</v>
      </c>
      <c r="O10" s="249" t="str">
        <f>N10&amp;"
per FTE"</f>
        <v>Staff Training 204
per FTE</v>
      </c>
      <c r="P10" s="248" t="s">
        <v>312</v>
      </c>
      <c r="Q10" s="249" t="str">
        <f>P10&amp;"
per FTE"</f>
        <v>Staff Mileage / Travel 205
per FTE</v>
      </c>
      <c r="R10" s="248" t="s">
        <v>313</v>
      </c>
      <c r="S10" s="249" t="str">
        <f>R10&amp;"
per FTE"</f>
        <v>Meals 207
per FTE</v>
      </c>
      <c r="T10" s="248" t="s">
        <v>314</v>
      </c>
      <c r="U10" s="249" t="str">
        <f>T10&amp;"
per FTE"</f>
        <v>Client Transportation 208
per FTE</v>
      </c>
      <c r="V10" s="248" t="s">
        <v>315</v>
      </c>
      <c r="W10" s="249" t="str">
        <f>V10&amp;"
per FTE"</f>
        <v>Vehicle Expenses 208
per FTE</v>
      </c>
      <c r="X10" s="248" t="s">
        <v>316</v>
      </c>
      <c r="Y10" s="249" t="str">
        <f>X10&amp;"
per FTE"</f>
        <v>Vehicle Depreciation 208
per FTE</v>
      </c>
      <c r="Z10" s="248" t="s">
        <v>317</v>
      </c>
      <c r="AA10" s="249" t="str">
        <f>Z10&amp;"
per FTE"</f>
        <v>Incidental Medical /Medicine/Pharmacy 209
per FTE</v>
      </c>
      <c r="AB10" s="248" t="s">
        <v>318</v>
      </c>
      <c r="AC10" s="249" t="str">
        <f>AB10&amp;"
per FTE"</f>
        <v>Client Personal Allowances 211
per FTE</v>
      </c>
      <c r="AD10" s="248" t="s">
        <v>319</v>
      </c>
      <c r="AE10" s="249" t="str">
        <f>AD10&amp;"
per FTE"</f>
        <v>Provision Material Goods/Svs./Benefits 212
per FTE</v>
      </c>
      <c r="AF10" s="248" t="s">
        <v>320</v>
      </c>
      <c r="AG10" s="249" t="str">
        <f>AF10&amp;"
per FTE"</f>
        <v>Direct Client Wages 214
per FTE</v>
      </c>
      <c r="AH10" s="248" t="s">
        <v>321</v>
      </c>
      <c r="AI10" s="249" t="str">
        <f>AH10&amp;"
per FTE"</f>
        <v>Other Commercial Prod. &amp; Svs. 214
per FTE</v>
      </c>
      <c r="AJ10" s="248" t="s">
        <v>322</v>
      </c>
      <c r="AK10" s="249" t="str">
        <f>AJ10&amp;"
per FTE"</f>
        <v>Program Supplies &amp; Materials 215
per FTE</v>
      </c>
      <c r="AL10" s="248" t="s">
        <v>323</v>
      </c>
      <c r="AM10" s="249" t="str">
        <f>AL10&amp;"
per FTE"</f>
        <v>Non Charitable Expenses
per FTE</v>
      </c>
      <c r="AN10" s="248" t="s">
        <v>324</v>
      </c>
      <c r="AO10" s="249" t="str">
        <f>AN10&amp;"
per FTE"</f>
        <v>Other Expense
per FTE</v>
      </c>
      <c r="AP10" s="248" t="s">
        <v>325</v>
      </c>
      <c r="AQ10" s="249" t="str">
        <f>AP10&amp;"
per FTE"</f>
        <v>Total Other Program Expense
per FTE</v>
      </c>
    </row>
    <row r="11" spans="1:43" x14ac:dyDescent="0.25">
      <c r="A11" s="246" t="s">
        <v>326</v>
      </c>
      <c r="B11" s="250" t="s">
        <v>327</v>
      </c>
      <c r="D11" s="246" t="s">
        <v>328</v>
      </c>
      <c r="E11" s="247"/>
      <c r="F11" s="246" t="s">
        <v>328</v>
      </c>
      <c r="G11" s="247"/>
      <c r="H11" s="246" t="s">
        <v>328</v>
      </c>
      <c r="I11" s="247"/>
      <c r="J11" s="246" t="s">
        <v>328</v>
      </c>
      <c r="K11" s="247"/>
      <c r="L11" s="246" t="s">
        <v>328</v>
      </c>
      <c r="M11" s="247"/>
      <c r="N11" s="246" t="s">
        <v>328</v>
      </c>
      <c r="O11" s="247"/>
      <c r="P11" s="246" t="s">
        <v>328</v>
      </c>
      <c r="Q11" s="247"/>
      <c r="R11" s="246" t="s">
        <v>328</v>
      </c>
      <c r="S11" s="247"/>
      <c r="T11" s="246" t="s">
        <v>328</v>
      </c>
      <c r="U11" s="247"/>
      <c r="V11" s="246" t="s">
        <v>328</v>
      </c>
      <c r="W11" s="247"/>
      <c r="X11" s="246" t="s">
        <v>328</v>
      </c>
      <c r="Y11" s="247"/>
      <c r="Z11" s="246" t="s">
        <v>328</v>
      </c>
      <c r="AA11" s="247"/>
      <c r="AB11" s="246" t="s">
        <v>328</v>
      </c>
      <c r="AC11" s="247"/>
      <c r="AD11" s="246" t="s">
        <v>328</v>
      </c>
      <c r="AE11" s="247"/>
      <c r="AF11" s="246" t="s">
        <v>328</v>
      </c>
      <c r="AG11" s="247"/>
      <c r="AH11" s="246" t="s">
        <v>328</v>
      </c>
      <c r="AI11" s="247"/>
      <c r="AJ11" s="246" t="s">
        <v>328</v>
      </c>
      <c r="AK11" s="247"/>
      <c r="AL11" s="246" t="s">
        <v>328</v>
      </c>
      <c r="AM11" s="247"/>
      <c r="AN11" s="246" t="s">
        <v>328</v>
      </c>
      <c r="AO11" s="247"/>
      <c r="AP11" s="246" t="s">
        <v>328</v>
      </c>
      <c r="AQ11" s="247"/>
    </row>
    <row r="12" spans="1:43" x14ac:dyDescent="0.25">
      <c r="A12" s="246" t="s">
        <v>336</v>
      </c>
      <c r="B12" s="250">
        <v>1.04</v>
      </c>
      <c r="D12" s="251">
        <v>7296</v>
      </c>
      <c r="E12" s="186">
        <f>IF(OR($B12=0,D12=0),"",D12/$B12)</f>
        <v>7015.3846153846152</v>
      </c>
      <c r="F12" s="252"/>
      <c r="G12" s="186" t="str">
        <f>IF(OR($B12=0,F12=0),"",F12/$B12)</f>
        <v/>
      </c>
      <c r="H12" s="251"/>
      <c r="I12" s="186" t="str">
        <f>IF(OR($B12=0,H12=0),"",H12/$B12)</f>
        <v/>
      </c>
      <c r="J12" s="251"/>
      <c r="K12" s="186" t="str">
        <f>IF(OR($B12=0,J12=0),"",J12/$B12)</f>
        <v/>
      </c>
      <c r="L12" s="251"/>
      <c r="M12" s="186" t="str">
        <f>IF(OR($B12=0,L12=0),"",L12/$B12)</f>
        <v/>
      </c>
      <c r="N12" s="251">
        <v>220</v>
      </c>
      <c r="O12" s="186">
        <f>IF(OR($B12=0,N12=0),"",N12/$B12)</f>
        <v>211.53846153846152</v>
      </c>
      <c r="P12" s="251">
        <v>24</v>
      </c>
      <c r="Q12" s="186">
        <f>IF(OR($B12=0,P12=0),"",P12/$B12)</f>
        <v>23.076923076923077</v>
      </c>
      <c r="R12" s="251"/>
      <c r="S12" s="186" t="str">
        <f>IF(OR($B12=0,R12=0),"",R12/$B12)</f>
        <v/>
      </c>
      <c r="T12" s="251"/>
      <c r="U12" s="186" t="str">
        <f>IF(OR($B12=0,T12=0),"",T12/$B12)</f>
        <v/>
      </c>
      <c r="V12" s="251"/>
      <c r="W12" s="186" t="str">
        <f>IF(OR($B12=0,V12=0),"",V12/$B12)</f>
        <v/>
      </c>
      <c r="X12" s="251"/>
      <c r="Y12" s="186" t="str">
        <f>IF(OR($B12=0,X12=0),"",X12/$B12)</f>
        <v/>
      </c>
      <c r="Z12" s="251"/>
      <c r="AA12" s="186" t="str">
        <f>IF(OR($B12=0,Z12=0),"",Z12/$B12)</f>
        <v/>
      </c>
      <c r="AB12" s="251">
        <v>5949</v>
      </c>
      <c r="AC12" s="186">
        <f>IF(OR($B12=0,AB12=0),"",AB12/$B12)</f>
        <v>5720.1923076923076</v>
      </c>
      <c r="AD12" s="251"/>
      <c r="AE12" s="186" t="str">
        <f>IF(OR($B12=0,AD12=0),"",AD12/$B12)</f>
        <v/>
      </c>
      <c r="AF12" s="251"/>
      <c r="AG12" s="186" t="str">
        <f>IF(OR($B12=0,AF12=0),"",AF12/$B12)</f>
        <v/>
      </c>
      <c r="AH12" s="251"/>
      <c r="AI12" s="186" t="str">
        <f>IF(OR($B12=0,AH12=0),"",AH12/$B12)</f>
        <v/>
      </c>
      <c r="AJ12" s="251">
        <v>3134</v>
      </c>
      <c r="AK12" s="186">
        <f>IF(OR($B12=0,AJ12=0),"",AJ12/$B12)</f>
        <v>3013.4615384615386</v>
      </c>
      <c r="AL12" s="251"/>
      <c r="AM12" s="186" t="str">
        <f>IF(OR($B12=0,AL12=0),"",AL12/$B12)</f>
        <v/>
      </c>
      <c r="AN12" s="251"/>
      <c r="AO12" s="186" t="str">
        <f>IF(OR($B12=0,AN12=0),"",AN12/$B12)</f>
        <v/>
      </c>
      <c r="AP12" s="251">
        <v>9327</v>
      </c>
      <c r="AQ12" s="186">
        <f>IF(OR($B12=0,AP12=0),"",AP12/$B12)</f>
        <v>8968.2692307692305</v>
      </c>
    </row>
    <row r="13" spans="1:43" x14ac:dyDescent="0.25">
      <c r="A13" s="246" t="s">
        <v>492</v>
      </c>
      <c r="B13" s="250">
        <v>24.55</v>
      </c>
      <c r="D13" s="251">
        <v>33228</v>
      </c>
      <c r="E13" s="186">
        <f t="shared" ref="E13:G76" si="0">IF(OR($B13=0,D13=0),"",D13/$B13)</f>
        <v>1353.4826883910387</v>
      </c>
      <c r="F13" s="251">
        <v>57063</v>
      </c>
      <c r="G13" s="186">
        <f t="shared" si="0"/>
        <v>2324.3584521384928</v>
      </c>
      <c r="H13" s="251"/>
      <c r="I13" s="186" t="str">
        <f t="shared" ref="I13:I76" si="1">IF(OR($B13=0,H13=0),"",H13/$B13)</f>
        <v/>
      </c>
      <c r="J13" s="251">
        <v>6400</v>
      </c>
      <c r="K13" s="186">
        <f t="shared" ref="K13:K76" si="2">IF(OR($B13=0,J13=0),"",J13/$B13)</f>
        <v>260.69246435845213</v>
      </c>
      <c r="L13" s="251"/>
      <c r="M13" s="186" t="str">
        <f t="shared" ref="M13:M76" si="3">IF(OR($B13=0,L13=0),"",L13/$B13)</f>
        <v/>
      </c>
      <c r="N13" s="251"/>
      <c r="O13" s="186" t="str">
        <f t="shared" ref="O13:O76" si="4">IF(OR($B13=0,N13=0),"",N13/$B13)</f>
        <v/>
      </c>
      <c r="P13" s="251"/>
      <c r="Q13" s="186" t="str">
        <f t="shared" ref="Q13:Q76" si="5">IF(OR($B13=0,P13=0),"",P13/$B13)</f>
        <v/>
      </c>
      <c r="R13" s="251"/>
      <c r="S13" s="186" t="str">
        <f t="shared" ref="S13:S76" si="6">IF(OR($B13=0,R13=0),"",R13/$B13)</f>
        <v/>
      </c>
      <c r="T13" s="251"/>
      <c r="U13" s="186" t="str">
        <f t="shared" ref="U13:U76" si="7">IF(OR($B13=0,T13=0),"",T13/$B13)</f>
        <v/>
      </c>
      <c r="V13" s="251"/>
      <c r="W13" s="186" t="str">
        <f t="shared" ref="W13:W76" si="8">IF(OR($B13=0,V13=0),"",V13/$B13)</f>
        <v/>
      </c>
      <c r="X13" s="251"/>
      <c r="Y13" s="186" t="str">
        <f t="shared" ref="Y13:Y76" si="9">IF(OR($B13=0,X13=0),"",X13/$B13)</f>
        <v/>
      </c>
      <c r="Z13" s="251"/>
      <c r="AA13" s="186" t="str">
        <f t="shared" ref="AA13:AA76" si="10">IF(OR($B13=0,Z13=0),"",Z13/$B13)</f>
        <v/>
      </c>
      <c r="AB13" s="251">
        <v>105037</v>
      </c>
      <c r="AC13" s="186">
        <f t="shared" ref="AC13:AC76" si="11">IF(OR($B13=0,AB13=0),"",AB13/$B13)</f>
        <v>4278.4928716904278</v>
      </c>
      <c r="AD13" s="251"/>
      <c r="AE13" s="186" t="str">
        <f t="shared" ref="AE13:AE76" si="12">IF(OR($B13=0,AD13=0),"",AD13/$B13)</f>
        <v/>
      </c>
      <c r="AF13" s="251"/>
      <c r="AG13" s="186" t="str">
        <f t="shared" ref="AG13:AG76" si="13">IF(OR($B13=0,AF13=0),"",AF13/$B13)</f>
        <v/>
      </c>
      <c r="AH13" s="251"/>
      <c r="AI13" s="186" t="str">
        <f t="shared" ref="AI13:AI76" si="14">IF(OR($B13=0,AH13=0),"",AH13/$B13)</f>
        <v/>
      </c>
      <c r="AJ13" s="251"/>
      <c r="AK13" s="186" t="str">
        <f t="shared" ref="AK13:AK76" si="15">IF(OR($B13=0,AJ13=0),"",AJ13/$B13)</f>
        <v/>
      </c>
      <c r="AL13" s="251"/>
      <c r="AM13" s="186" t="str">
        <f t="shared" ref="AM13:AM76" si="16">IF(OR($B13=0,AL13=0),"",AL13/$B13)</f>
        <v/>
      </c>
      <c r="AN13" s="251"/>
      <c r="AO13" s="186" t="str">
        <f t="shared" ref="AO13:AO76" si="17">IF(OR($B13=0,AN13=0),"",AN13/$B13)</f>
        <v/>
      </c>
      <c r="AP13" s="251">
        <v>168500</v>
      </c>
      <c r="AQ13" s="186">
        <f t="shared" ref="AQ13:AQ76" si="18">IF(OR($B13=0,AP13=0),"",AP13/$B13)</f>
        <v>6863.5437881873722</v>
      </c>
    </row>
    <row r="14" spans="1:43" x14ac:dyDescent="0.25">
      <c r="A14" s="188"/>
      <c r="B14">
        <v>17.37</v>
      </c>
      <c r="D14" s="189"/>
      <c r="E14" s="186" t="str">
        <f t="shared" si="0"/>
        <v/>
      </c>
      <c r="F14" s="189">
        <v>175092</v>
      </c>
      <c r="G14" s="186">
        <f t="shared" si="0"/>
        <v>10080.13816925734</v>
      </c>
      <c r="H14" s="189"/>
      <c r="I14" s="186" t="str">
        <f t="shared" si="1"/>
        <v/>
      </c>
      <c r="J14" s="189">
        <v>41345</v>
      </c>
      <c r="K14" s="186">
        <f t="shared" si="2"/>
        <v>2380.2533103051237</v>
      </c>
      <c r="L14" s="189"/>
      <c r="M14" s="186" t="str">
        <f t="shared" si="3"/>
        <v/>
      </c>
      <c r="N14" s="189"/>
      <c r="O14" s="186" t="str">
        <f t="shared" si="4"/>
        <v/>
      </c>
      <c r="P14" s="189">
        <v>5736</v>
      </c>
      <c r="Q14" s="186">
        <f t="shared" si="5"/>
        <v>330.22452504317789</v>
      </c>
      <c r="R14" s="189"/>
      <c r="S14" s="186" t="str">
        <f t="shared" si="6"/>
        <v/>
      </c>
      <c r="T14" s="189"/>
      <c r="U14" s="186" t="str">
        <f t="shared" si="7"/>
        <v/>
      </c>
      <c r="V14" s="189"/>
      <c r="W14" s="186" t="str">
        <f t="shared" si="8"/>
        <v/>
      </c>
      <c r="X14" s="189"/>
      <c r="Y14" s="186" t="str">
        <f t="shared" si="9"/>
        <v/>
      </c>
      <c r="Z14" s="189"/>
      <c r="AA14" s="186" t="str">
        <f t="shared" si="10"/>
        <v/>
      </c>
      <c r="AB14" s="189">
        <v>26964</v>
      </c>
      <c r="AC14" s="186">
        <f t="shared" si="11"/>
        <v>1552.3316062176166</v>
      </c>
      <c r="AD14" s="189"/>
      <c r="AE14" s="186" t="str">
        <f t="shared" si="12"/>
        <v/>
      </c>
      <c r="AF14" s="189"/>
      <c r="AG14" s="186" t="str">
        <f t="shared" si="13"/>
        <v/>
      </c>
      <c r="AH14" s="189"/>
      <c r="AI14" s="186" t="str">
        <f t="shared" si="14"/>
        <v/>
      </c>
      <c r="AJ14" s="189">
        <v>631</v>
      </c>
      <c r="AK14" s="186">
        <f t="shared" si="15"/>
        <v>36.327000575705235</v>
      </c>
      <c r="AL14" s="189"/>
      <c r="AM14" s="186" t="str">
        <f t="shared" si="16"/>
        <v/>
      </c>
      <c r="AN14" s="189"/>
      <c r="AO14" s="186" t="str">
        <f t="shared" si="17"/>
        <v/>
      </c>
      <c r="AP14" s="189">
        <v>249768</v>
      </c>
      <c r="AQ14" s="186">
        <f t="shared" si="18"/>
        <v>14379.274611398963</v>
      </c>
    </row>
    <row r="15" spans="1:43" x14ac:dyDescent="0.25">
      <c r="A15" s="188"/>
      <c r="B15">
        <v>2.84</v>
      </c>
      <c r="D15" s="189"/>
      <c r="E15" s="186" t="str">
        <f t="shared" si="0"/>
        <v/>
      </c>
      <c r="F15" s="189"/>
      <c r="G15" s="186" t="str">
        <f t="shared" si="0"/>
        <v/>
      </c>
      <c r="H15" s="189"/>
      <c r="I15" s="186" t="str">
        <f t="shared" si="1"/>
        <v/>
      </c>
      <c r="J15" s="189"/>
      <c r="K15" s="186" t="str">
        <f t="shared" si="2"/>
        <v/>
      </c>
      <c r="L15" s="189"/>
      <c r="M15" s="186" t="str">
        <f t="shared" si="3"/>
        <v/>
      </c>
      <c r="N15" s="189"/>
      <c r="O15" s="186" t="str">
        <f t="shared" si="4"/>
        <v/>
      </c>
      <c r="P15" s="189"/>
      <c r="Q15" s="186" t="str">
        <f t="shared" si="5"/>
        <v/>
      </c>
      <c r="R15" s="189"/>
      <c r="S15" s="186" t="str">
        <f t="shared" si="6"/>
        <v/>
      </c>
      <c r="T15" s="189"/>
      <c r="U15" s="186" t="str">
        <f t="shared" si="7"/>
        <v/>
      </c>
      <c r="V15" s="189"/>
      <c r="W15" s="186" t="str">
        <f t="shared" si="8"/>
        <v/>
      </c>
      <c r="X15" s="189"/>
      <c r="Y15" s="186" t="str">
        <f t="shared" si="9"/>
        <v/>
      </c>
      <c r="Z15" s="189"/>
      <c r="AA15" s="186" t="str">
        <f t="shared" si="10"/>
        <v/>
      </c>
      <c r="AB15" s="189"/>
      <c r="AC15" s="186" t="str">
        <f t="shared" si="11"/>
        <v/>
      </c>
      <c r="AD15" s="189"/>
      <c r="AE15" s="186" t="str">
        <f t="shared" si="12"/>
        <v/>
      </c>
      <c r="AF15" s="189"/>
      <c r="AG15" s="186" t="str">
        <f t="shared" si="13"/>
        <v/>
      </c>
      <c r="AH15" s="189"/>
      <c r="AI15" s="186" t="str">
        <f t="shared" si="14"/>
        <v/>
      </c>
      <c r="AJ15" s="189"/>
      <c r="AK15" s="186" t="str">
        <f t="shared" si="15"/>
        <v/>
      </c>
      <c r="AL15" s="189"/>
      <c r="AM15" s="186" t="str">
        <f t="shared" si="16"/>
        <v/>
      </c>
      <c r="AN15" s="189"/>
      <c r="AO15" s="186" t="str">
        <f t="shared" si="17"/>
        <v/>
      </c>
      <c r="AP15" s="189"/>
      <c r="AQ15" s="186" t="str">
        <f t="shared" si="18"/>
        <v/>
      </c>
    </row>
    <row r="16" spans="1:43" x14ac:dyDescent="0.25">
      <c r="A16" s="246" t="s">
        <v>493</v>
      </c>
      <c r="B16" s="250">
        <v>4.5773076923076896</v>
      </c>
      <c r="D16" s="251">
        <v>62474</v>
      </c>
      <c r="E16" s="186">
        <f t="shared" si="0"/>
        <v>13648.634568523661</v>
      </c>
      <c r="F16" s="251">
        <v>8073</v>
      </c>
      <c r="G16" s="186">
        <f t="shared" si="0"/>
        <v>1763.700529367281</v>
      </c>
      <c r="H16" s="251"/>
      <c r="I16" s="186" t="str">
        <f t="shared" si="1"/>
        <v/>
      </c>
      <c r="J16" s="251"/>
      <c r="K16" s="186" t="str">
        <f t="shared" si="2"/>
        <v/>
      </c>
      <c r="L16" s="251"/>
      <c r="M16" s="186" t="str">
        <f t="shared" si="3"/>
        <v/>
      </c>
      <c r="N16" s="251"/>
      <c r="O16" s="186" t="str">
        <f t="shared" si="4"/>
        <v/>
      </c>
      <c r="P16" s="251">
        <v>146</v>
      </c>
      <c r="Q16" s="186">
        <f t="shared" si="5"/>
        <v>31.896479287454856</v>
      </c>
      <c r="R16" s="251"/>
      <c r="S16" s="186" t="str">
        <f t="shared" si="6"/>
        <v/>
      </c>
      <c r="T16" s="251">
        <v>668</v>
      </c>
      <c r="U16" s="186">
        <f t="shared" si="7"/>
        <v>145.93731619191672</v>
      </c>
      <c r="V16" s="251"/>
      <c r="W16" s="186" t="str">
        <f t="shared" si="8"/>
        <v/>
      </c>
      <c r="X16" s="251"/>
      <c r="Y16" s="186" t="str">
        <f t="shared" si="9"/>
        <v/>
      </c>
      <c r="Z16" s="251"/>
      <c r="AA16" s="186" t="str">
        <f t="shared" si="10"/>
        <v/>
      </c>
      <c r="AB16" s="251"/>
      <c r="AC16" s="186" t="str">
        <f t="shared" si="11"/>
        <v/>
      </c>
      <c r="AD16" s="251"/>
      <c r="AE16" s="186" t="str">
        <f t="shared" si="12"/>
        <v/>
      </c>
      <c r="AF16" s="251"/>
      <c r="AG16" s="186" t="str">
        <f t="shared" si="13"/>
        <v/>
      </c>
      <c r="AH16" s="251"/>
      <c r="AI16" s="186" t="str">
        <f t="shared" si="14"/>
        <v/>
      </c>
      <c r="AJ16" s="251"/>
      <c r="AK16" s="186" t="str">
        <f t="shared" si="15"/>
        <v/>
      </c>
      <c r="AL16" s="251"/>
      <c r="AM16" s="186" t="str">
        <f t="shared" si="16"/>
        <v/>
      </c>
      <c r="AN16" s="251"/>
      <c r="AO16" s="186" t="str">
        <f t="shared" si="17"/>
        <v/>
      </c>
      <c r="AP16" s="251">
        <v>8887</v>
      </c>
      <c r="AQ16" s="186">
        <f t="shared" si="18"/>
        <v>1941.5343248466527</v>
      </c>
    </row>
    <row r="17" spans="1:43" x14ac:dyDescent="0.25">
      <c r="A17" s="246" t="s">
        <v>494</v>
      </c>
      <c r="B17" s="250">
        <v>5.6</v>
      </c>
      <c r="D17" s="251">
        <v>12681</v>
      </c>
      <c r="E17" s="186">
        <f t="shared" si="0"/>
        <v>2264.4642857142858</v>
      </c>
      <c r="F17" s="251"/>
      <c r="G17" s="186" t="str">
        <f t="shared" si="0"/>
        <v/>
      </c>
      <c r="H17" s="251"/>
      <c r="I17" s="186" t="str">
        <f t="shared" si="1"/>
        <v/>
      </c>
      <c r="J17" s="251"/>
      <c r="K17" s="186" t="str">
        <f t="shared" si="2"/>
        <v/>
      </c>
      <c r="L17" s="251"/>
      <c r="M17" s="186" t="str">
        <f t="shared" si="3"/>
        <v/>
      </c>
      <c r="N17" s="251">
        <v>1265</v>
      </c>
      <c r="O17" s="186">
        <f t="shared" si="4"/>
        <v>225.89285714285717</v>
      </c>
      <c r="P17" s="251"/>
      <c r="Q17" s="186" t="str">
        <f t="shared" si="5"/>
        <v/>
      </c>
      <c r="R17" s="251">
        <v>62</v>
      </c>
      <c r="S17" s="186">
        <f t="shared" si="6"/>
        <v>11.071428571428573</v>
      </c>
      <c r="T17" s="251"/>
      <c r="U17" s="186" t="str">
        <f t="shared" si="7"/>
        <v/>
      </c>
      <c r="V17" s="251"/>
      <c r="W17" s="186" t="str">
        <f t="shared" si="8"/>
        <v/>
      </c>
      <c r="X17" s="251"/>
      <c r="Y17" s="186" t="str">
        <f t="shared" si="9"/>
        <v/>
      </c>
      <c r="Z17" s="251"/>
      <c r="AA17" s="186" t="str">
        <f t="shared" si="10"/>
        <v/>
      </c>
      <c r="AB17" s="251"/>
      <c r="AC17" s="186" t="str">
        <f t="shared" si="11"/>
        <v/>
      </c>
      <c r="AD17" s="251"/>
      <c r="AE17" s="186" t="str">
        <f t="shared" si="12"/>
        <v/>
      </c>
      <c r="AF17" s="251"/>
      <c r="AG17" s="186" t="str">
        <f t="shared" si="13"/>
        <v/>
      </c>
      <c r="AH17" s="251"/>
      <c r="AI17" s="186" t="str">
        <f t="shared" si="14"/>
        <v/>
      </c>
      <c r="AJ17" s="251">
        <v>1527</v>
      </c>
      <c r="AK17" s="186">
        <f t="shared" si="15"/>
        <v>272.67857142857144</v>
      </c>
      <c r="AL17" s="251"/>
      <c r="AM17" s="186" t="str">
        <f t="shared" si="16"/>
        <v/>
      </c>
      <c r="AN17" s="251"/>
      <c r="AO17" s="186" t="str">
        <f t="shared" si="17"/>
        <v/>
      </c>
      <c r="AP17" s="251">
        <v>2854</v>
      </c>
      <c r="AQ17" s="186">
        <f t="shared" si="18"/>
        <v>509.64285714285717</v>
      </c>
    </row>
    <row r="18" spans="1:43" x14ac:dyDescent="0.25">
      <c r="A18" s="246" t="s">
        <v>487</v>
      </c>
      <c r="B18" s="250">
        <v>15.7</v>
      </c>
      <c r="D18" s="251">
        <v>136809</v>
      </c>
      <c r="E18" s="186">
        <f t="shared" si="0"/>
        <v>8713.9490445859883</v>
      </c>
      <c r="F18" s="251">
        <v>187199</v>
      </c>
      <c r="G18" s="186">
        <f t="shared" si="0"/>
        <v>11923.503184713376</v>
      </c>
      <c r="H18" s="251"/>
      <c r="I18" s="186" t="str">
        <f t="shared" si="1"/>
        <v/>
      </c>
      <c r="J18" s="251"/>
      <c r="K18" s="186" t="str">
        <f t="shared" si="2"/>
        <v/>
      </c>
      <c r="L18" s="251"/>
      <c r="M18" s="186" t="str">
        <f t="shared" si="3"/>
        <v/>
      </c>
      <c r="N18" s="251"/>
      <c r="O18" s="186" t="str">
        <f t="shared" si="4"/>
        <v/>
      </c>
      <c r="P18" s="251">
        <v>81</v>
      </c>
      <c r="Q18" s="186">
        <f t="shared" si="5"/>
        <v>5.1592356687898091</v>
      </c>
      <c r="R18" s="251"/>
      <c r="S18" s="186" t="str">
        <f t="shared" si="6"/>
        <v/>
      </c>
      <c r="T18" s="251"/>
      <c r="U18" s="186" t="str">
        <f t="shared" si="7"/>
        <v/>
      </c>
      <c r="V18" s="251"/>
      <c r="W18" s="186" t="str">
        <f t="shared" si="8"/>
        <v/>
      </c>
      <c r="X18" s="251"/>
      <c r="Y18" s="186" t="str">
        <f t="shared" si="9"/>
        <v/>
      </c>
      <c r="Z18" s="251"/>
      <c r="AA18" s="186" t="str">
        <f t="shared" si="10"/>
        <v/>
      </c>
      <c r="AB18" s="251"/>
      <c r="AC18" s="186" t="str">
        <f t="shared" si="11"/>
        <v/>
      </c>
      <c r="AD18" s="251"/>
      <c r="AE18" s="186" t="str">
        <f t="shared" si="12"/>
        <v/>
      </c>
      <c r="AF18" s="251"/>
      <c r="AG18" s="186" t="str">
        <f t="shared" si="13"/>
        <v/>
      </c>
      <c r="AH18" s="251"/>
      <c r="AI18" s="186" t="str">
        <f t="shared" si="14"/>
        <v/>
      </c>
      <c r="AJ18" s="251">
        <v>124762</v>
      </c>
      <c r="AK18" s="186">
        <f t="shared" si="15"/>
        <v>7946.624203821656</v>
      </c>
      <c r="AL18" s="251"/>
      <c r="AM18" s="186" t="str">
        <f t="shared" si="16"/>
        <v/>
      </c>
      <c r="AN18" s="251"/>
      <c r="AO18" s="186" t="str">
        <f t="shared" si="17"/>
        <v/>
      </c>
      <c r="AP18" s="251">
        <v>312042</v>
      </c>
      <c r="AQ18" s="186">
        <f t="shared" si="18"/>
        <v>19875.286624203822</v>
      </c>
    </row>
    <row r="19" spans="1:43" x14ac:dyDescent="0.25">
      <c r="A19" s="188"/>
      <c r="B19">
        <v>5.41</v>
      </c>
      <c r="D19" s="189">
        <v>45821</v>
      </c>
      <c r="E19" s="186">
        <f t="shared" si="0"/>
        <v>8469.6857670979662</v>
      </c>
      <c r="F19" s="189">
        <v>25124</v>
      </c>
      <c r="G19" s="186">
        <f t="shared" si="0"/>
        <v>4643.992606284658</v>
      </c>
      <c r="H19" s="189"/>
      <c r="I19" s="186" t="str">
        <f t="shared" si="1"/>
        <v/>
      </c>
      <c r="J19" s="189"/>
      <c r="K19" s="186" t="str">
        <f t="shared" si="2"/>
        <v/>
      </c>
      <c r="L19" s="189"/>
      <c r="M19" s="186" t="str">
        <f t="shared" si="3"/>
        <v/>
      </c>
      <c r="N19" s="189">
        <v>2077</v>
      </c>
      <c r="O19" s="186">
        <f t="shared" si="4"/>
        <v>383.91866913123846</v>
      </c>
      <c r="P19" s="189">
        <v>244</v>
      </c>
      <c r="Q19" s="186">
        <f t="shared" si="5"/>
        <v>45.10166358595194</v>
      </c>
      <c r="R19" s="189"/>
      <c r="S19" s="186" t="str">
        <f t="shared" si="6"/>
        <v/>
      </c>
      <c r="T19" s="189"/>
      <c r="U19" s="186" t="str">
        <f t="shared" si="7"/>
        <v/>
      </c>
      <c r="V19" s="189"/>
      <c r="W19" s="186" t="str">
        <f t="shared" si="8"/>
        <v/>
      </c>
      <c r="X19" s="189"/>
      <c r="Y19" s="186" t="str">
        <f t="shared" si="9"/>
        <v/>
      </c>
      <c r="Z19" s="189"/>
      <c r="AA19" s="186" t="str">
        <f t="shared" si="10"/>
        <v/>
      </c>
      <c r="AB19" s="189"/>
      <c r="AC19" s="186" t="str">
        <f t="shared" si="11"/>
        <v/>
      </c>
      <c r="AD19" s="189"/>
      <c r="AE19" s="186" t="str">
        <f t="shared" si="12"/>
        <v/>
      </c>
      <c r="AF19" s="189"/>
      <c r="AG19" s="186" t="str">
        <f t="shared" si="13"/>
        <v/>
      </c>
      <c r="AH19" s="189"/>
      <c r="AI19" s="186" t="str">
        <f t="shared" si="14"/>
        <v/>
      </c>
      <c r="AJ19" s="189">
        <v>13281</v>
      </c>
      <c r="AK19" s="186">
        <f t="shared" si="15"/>
        <v>2454.8983364140481</v>
      </c>
      <c r="AL19" s="189"/>
      <c r="AM19" s="186" t="str">
        <f t="shared" si="16"/>
        <v/>
      </c>
      <c r="AN19" s="189"/>
      <c r="AO19" s="186" t="str">
        <f t="shared" si="17"/>
        <v/>
      </c>
      <c r="AP19" s="189">
        <v>40726</v>
      </c>
      <c r="AQ19" s="186">
        <f t="shared" si="18"/>
        <v>7527.9112754158959</v>
      </c>
    </row>
    <row r="20" spans="1:43" x14ac:dyDescent="0.25">
      <c r="A20" s="246" t="s">
        <v>489</v>
      </c>
      <c r="B20" s="250">
        <v>6.4</v>
      </c>
      <c r="D20" s="251">
        <v>28496</v>
      </c>
      <c r="E20" s="186">
        <f t="shared" si="0"/>
        <v>4452.5</v>
      </c>
      <c r="F20" s="251">
        <v>79735</v>
      </c>
      <c r="G20" s="186">
        <f t="shared" si="0"/>
        <v>12458.59375</v>
      </c>
      <c r="H20" s="251"/>
      <c r="I20" s="186" t="str">
        <f t="shared" si="1"/>
        <v/>
      </c>
      <c r="J20" s="251"/>
      <c r="K20" s="186" t="str">
        <f t="shared" si="2"/>
        <v/>
      </c>
      <c r="L20" s="251"/>
      <c r="M20" s="186" t="str">
        <f t="shared" si="3"/>
        <v/>
      </c>
      <c r="N20" s="251">
        <v>100</v>
      </c>
      <c r="O20" s="186">
        <f t="shared" si="4"/>
        <v>15.625</v>
      </c>
      <c r="P20" s="251">
        <v>103</v>
      </c>
      <c r="Q20" s="186">
        <f t="shared" si="5"/>
        <v>16.09375</v>
      </c>
      <c r="R20" s="251"/>
      <c r="S20" s="186" t="str">
        <f t="shared" si="6"/>
        <v/>
      </c>
      <c r="T20" s="251"/>
      <c r="U20" s="186" t="str">
        <f t="shared" si="7"/>
        <v/>
      </c>
      <c r="V20" s="251"/>
      <c r="W20" s="186" t="str">
        <f t="shared" si="8"/>
        <v/>
      </c>
      <c r="X20" s="251"/>
      <c r="Y20" s="186" t="str">
        <f t="shared" si="9"/>
        <v/>
      </c>
      <c r="Z20" s="251"/>
      <c r="AA20" s="186" t="str">
        <f t="shared" si="10"/>
        <v/>
      </c>
      <c r="AB20" s="251"/>
      <c r="AC20" s="186" t="str">
        <f t="shared" si="11"/>
        <v/>
      </c>
      <c r="AD20" s="251"/>
      <c r="AE20" s="186" t="str">
        <f t="shared" si="12"/>
        <v/>
      </c>
      <c r="AF20" s="251"/>
      <c r="AG20" s="186" t="str">
        <f t="shared" si="13"/>
        <v/>
      </c>
      <c r="AH20" s="251"/>
      <c r="AI20" s="186" t="str">
        <f t="shared" si="14"/>
        <v/>
      </c>
      <c r="AJ20" s="251">
        <v>6242</v>
      </c>
      <c r="AK20" s="186">
        <f t="shared" si="15"/>
        <v>975.3125</v>
      </c>
      <c r="AL20" s="251"/>
      <c r="AM20" s="186" t="str">
        <f t="shared" si="16"/>
        <v/>
      </c>
      <c r="AN20" s="251"/>
      <c r="AO20" s="186" t="str">
        <f t="shared" si="17"/>
        <v/>
      </c>
      <c r="AP20" s="251">
        <v>86180</v>
      </c>
      <c r="AQ20" s="186">
        <f t="shared" si="18"/>
        <v>13465.625</v>
      </c>
    </row>
    <row r="21" spans="1:43" x14ac:dyDescent="0.25">
      <c r="A21" s="246" t="s">
        <v>495</v>
      </c>
      <c r="B21" s="250">
        <v>2.6448977755874798</v>
      </c>
      <c r="D21" s="251">
        <v>31997</v>
      </c>
      <c r="E21" s="186">
        <f t="shared" si="0"/>
        <v>12097.632012599384</v>
      </c>
      <c r="F21" s="251">
        <v>113</v>
      </c>
      <c r="G21" s="186">
        <f t="shared" si="0"/>
        <v>42.723768397778869</v>
      </c>
      <c r="H21" s="251"/>
      <c r="I21" s="186" t="str">
        <f t="shared" si="1"/>
        <v/>
      </c>
      <c r="J21" s="251">
        <v>1250</v>
      </c>
      <c r="K21" s="186">
        <f t="shared" si="2"/>
        <v>472.60805749755389</v>
      </c>
      <c r="L21" s="251"/>
      <c r="M21" s="186" t="str">
        <f t="shared" si="3"/>
        <v/>
      </c>
      <c r="N21" s="251">
        <v>175</v>
      </c>
      <c r="O21" s="186">
        <f t="shared" si="4"/>
        <v>66.16512804965754</v>
      </c>
      <c r="P21" s="251">
        <v>6</v>
      </c>
      <c r="Q21" s="186">
        <f t="shared" si="5"/>
        <v>2.2685186759882585</v>
      </c>
      <c r="R21" s="251">
        <v>27</v>
      </c>
      <c r="S21" s="186">
        <f t="shared" si="6"/>
        <v>10.208334041947163</v>
      </c>
      <c r="T21" s="251"/>
      <c r="U21" s="186" t="str">
        <f t="shared" si="7"/>
        <v/>
      </c>
      <c r="V21" s="251">
        <v>340</v>
      </c>
      <c r="W21" s="186">
        <f t="shared" si="8"/>
        <v>128.54939163933466</v>
      </c>
      <c r="X21" s="251"/>
      <c r="Y21" s="186" t="str">
        <f t="shared" si="9"/>
        <v/>
      </c>
      <c r="Z21" s="251">
        <v>929</v>
      </c>
      <c r="AA21" s="186">
        <f t="shared" si="10"/>
        <v>351.24230833218201</v>
      </c>
      <c r="AB21" s="251"/>
      <c r="AC21" s="186" t="str">
        <f t="shared" si="11"/>
        <v/>
      </c>
      <c r="AD21" s="251">
        <v>1425</v>
      </c>
      <c r="AE21" s="186">
        <f t="shared" si="12"/>
        <v>538.77318554721137</v>
      </c>
      <c r="AF21" s="251"/>
      <c r="AG21" s="186" t="str">
        <f t="shared" si="13"/>
        <v/>
      </c>
      <c r="AH21" s="251"/>
      <c r="AI21" s="186" t="str">
        <f t="shared" si="14"/>
        <v/>
      </c>
      <c r="AJ21" s="251">
        <v>771</v>
      </c>
      <c r="AK21" s="186">
        <f t="shared" si="15"/>
        <v>291.50464986449123</v>
      </c>
      <c r="AL21" s="251"/>
      <c r="AM21" s="186" t="str">
        <f t="shared" si="16"/>
        <v/>
      </c>
      <c r="AN21" s="251"/>
      <c r="AO21" s="186" t="str">
        <f t="shared" si="17"/>
        <v/>
      </c>
      <c r="AP21" s="251">
        <v>5036</v>
      </c>
      <c r="AQ21" s="186">
        <f t="shared" si="18"/>
        <v>1904.043342046145</v>
      </c>
    </row>
    <row r="22" spans="1:43" x14ac:dyDescent="0.25">
      <c r="A22" s="188"/>
      <c r="B22">
        <v>0.78080610065186196</v>
      </c>
      <c r="D22" s="189">
        <v>888</v>
      </c>
      <c r="E22" s="186">
        <f t="shared" si="0"/>
        <v>1137.2861959693275</v>
      </c>
      <c r="F22" s="189"/>
      <c r="G22" s="186" t="str">
        <f t="shared" si="0"/>
        <v/>
      </c>
      <c r="H22" s="189"/>
      <c r="I22" s="186" t="str">
        <f t="shared" si="1"/>
        <v/>
      </c>
      <c r="J22" s="189"/>
      <c r="K22" s="186" t="str">
        <f t="shared" si="2"/>
        <v/>
      </c>
      <c r="L22" s="189"/>
      <c r="M22" s="186" t="str">
        <f t="shared" si="3"/>
        <v/>
      </c>
      <c r="N22" s="189"/>
      <c r="O22" s="186" t="str">
        <f t="shared" si="4"/>
        <v/>
      </c>
      <c r="P22" s="189"/>
      <c r="Q22" s="186" t="str">
        <f t="shared" si="5"/>
        <v/>
      </c>
      <c r="R22" s="189"/>
      <c r="S22" s="186" t="str">
        <f t="shared" si="6"/>
        <v/>
      </c>
      <c r="T22" s="189"/>
      <c r="U22" s="186" t="str">
        <f t="shared" si="7"/>
        <v/>
      </c>
      <c r="V22" s="189"/>
      <c r="W22" s="186" t="str">
        <f t="shared" si="8"/>
        <v/>
      </c>
      <c r="X22" s="189"/>
      <c r="Y22" s="186" t="str">
        <f t="shared" si="9"/>
        <v/>
      </c>
      <c r="Z22" s="189"/>
      <c r="AA22" s="186" t="str">
        <f t="shared" si="10"/>
        <v/>
      </c>
      <c r="AB22" s="189"/>
      <c r="AC22" s="186" t="str">
        <f t="shared" si="11"/>
        <v/>
      </c>
      <c r="AD22" s="189"/>
      <c r="AE22" s="186" t="str">
        <f t="shared" si="12"/>
        <v/>
      </c>
      <c r="AF22" s="189"/>
      <c r="AG22" s="186" t="str">
        <f t="shared" si="13"/>
        <v/>
      </c>
      <c r="AH22" s="189"/>
      <c r="AI22" s="186" t="str">
        <f t="shared" si="14"/>
        <v/>
      </c>
      <c r="AJ22" s="189"/>
      <c r="AK22" s="186" t="str">
        <f t="shared" si="15"/>
        <v/>
      </c>
      <c r="AL22" s="189"/>
      <c r="AM22" s="186" t="str">
        <f t="shared" si="16"/>
        <v/>
      </c>
      <c r="AN22" s="189"/>
      <c r="AO22" s="186" t="str">
        <f t="shared" si="17"/>
        <v/>
      </c>
      <c r="AP22" s="189"/>
      <c r="AQ22" s="186" t="str">
        <f t="shared" si="18"/>
        <v/>
      </c>
    </row>
    <row r="23" spans="1:43" x14ac:dyDescent="0.25">
      <c r="A23" s="246" t="s">
        <v>347</v>
      </c>
      <c r="B23" s="250">
        <v>4.8499999999999996</v>
      </c>
      <c r="D23" s="251">
        <v>135175</v>
      </c>
      <c r="E23" s="186">
        <f t="shared" si="0"/>
        <v>27871.13402061856</v>
      </c>
      <c r="F23" s="251"/>
      <c r="G23" s="186" t="str">
        <f t="shared" si="0"/>
        <v/>
      </c>
      <c r="H23" s="251"/>
      <c r="I23" s="186" t="str">
        <f t="shared" si="1"/>
        <v/>
      </c>
      <c r="J23" s="251"/>
      <c r="K23" s="186" t="str">
        <f t="shared" si="2"/>
        <v/>
      </c>
      <c r="L23" s="251"/>
      <c r="M23" s="186" t="str">
        <f t="shared" si="3"/>
        <v/>
      </c>
      <c r="N23" s="251"/>
      <c r="O23" s="186" t="str">
        <f t="shared" si="4"/>
        <v/>
      </c>
      <c r="P23" s="251">
        <v>80</v>
      </c>
      <c r="Q23" s="186">
        <f t="shared" si="5"/>
        <v>16.494845360824744</v>
      </c>
      <c r="R23" s="251">
        <v>35</v>
      </c>
      <c r="S23" s="186">
        <f t="shared" si="6"/>
        <v>7.2164948453608249</v>
      </c>
      <c r="T23" s="251"/>
      <c r="U23" s="186" t="str">
        <f t="shared" si="7"/>
        <v/>
      </c>
      <c r="V23" s="251"/>
      <c r="W23" s="186" t="str">
        <f t="shared" si="8"/>
        <v/>
      </c>
      <c r="X23" s="251"/>
      <c r="Y23" s="186" t="str">
        <f t="shared" si="9"/>
        <v/>
      </c>
      <c r="Z23" s="251"/>
      <c r="AA23" s="186" t="str">
        <f t="shared" si="10"/>
        <v/>
      </c>
      <c r="AB23" s="251"/>
      <c r="AC23" s="186" t="str">
        <f t="shared" si="11"/>
        <v/>
      </c>
      <c r="AD23" s="251">
        <v>11495</v>
      </c>
      <c r="AE23" s="186">
        <f t="shared" si="12"/>
        <v>2370.1030927835054</v>
      </c>
      <c r="AF23" s="251"/>
      <c r="AG23" s="186" t="str">
        <f t="shared" si="13"/>
        <v/>
      </c>
      <c r="AH23" s="251">
        <v>10503</v>
      </c>
      <c r="AI23" s="186">
        <f t="shared" si="14"/>
        <v>2165.5670103092784</v>
      </c>
      <c r="AJ23" s="251">
        <v>3464</v>
      </c>
      <c r="AK23" s="186">
        <f t="shared" si="15"/>
        <v>714.22680412371142</v>
      </c>
      <c r="AL23" s="251"/>
      <c r="AM23" s="186" t="str">
        <f t="shared" si="16"/>
        <v/>
      </c>
      <c r="AN23" s="251"/>
      <c r="AO23" s="186" t="str">
        <f t="shared" si="17"/>
        <v/>
      </c>
      <c r="AP23" s="251">
        <v>25577</v>
      </c>
      <c r="AQ23" s="186">
        <f t="shared" si="18"/>
        <v>5273.6082474226805</v>
      </c>
    </row>
    <row r="24" spans="1:43" x14ac:dyDescent="0.25">
      <c r="A24" s="246" t="s">
        <v>335</v>
      </c>
      <c r="B24" s="250">
        <v>6.56</v>
      </c>
      <c r="D24" s="251">
        <v>17631</v>
      </c>
      <c r="E24" s="186">
        <f t="shared" si="0"/>
        <v>2687.6524390243903</v>
      </c>
      <c r="F24" s="251">
        <v>212</v>
      </c>
      <c r="G24" s="186">
        <f t="shared" si="0"/>
        <v>32.31707317073171</v>
      </c>
      <c r="H24" s="251"/>
      <c r="I24" s="186" t="str">
        <f t="shared" si="1"/>
        <v/>
      </c>
      <c r="J24" s="251"/>
      <c r="K24" s="186" t="str">
        <f t="shared" si="2"/>
        <v/>
      </c>
      <c r="L24" s="251"/>
      <c r="M24" s="186" t="str">
        <f t="shared" si="3"/>
        <v/>
      </c>
      <c r="N24" s="251">
        <v>2571</v>
      </c>
      <c r="O24" s="186">
        <f t="shared" si="4"/>
        <v>391.92073170731709</v>
      </c>
      <c r="P24" s="251">
        <v>18</v>
      </c>
      <c r="Q24" s="186">
        <f t="shared" si="5"/>
        <v>2.7439024390243905</v>
      </c>
      <c r="R24" s="251">
        <v>46</v>
      </c>
      <c r="S24" s="186">
        <f t="shared" si="6"/>
        <v>7.01219512195122</v>
      </c>
      <c r="T24" s="251"/>
      <c r="U24" s="186" t="str">
        <f t="shared" si="7"/>
        <v/>
      </c>
      <c r="V24" s="251">
        <v>853</v>
      </c>
      <c r="W24" s="186">
        <f t="shared" si="8"/>
        <v>130.03048780487805</v>
      </c>
      <c r="X24" s="251"/>
      <c r="Y24" s="186" t="str">
        <f t="shared" si="9"/>
        <v/>
      </c>
      <c r="Z24" s="251"/>
      <c r="AA24" s="186" t="str">
        <f t="shared" si="10"/>
        <v/>
      </c>
      <c r="AB24" s="251">
        <v>3241</v>
      </c>
      <c r="AC24" s="186">
        <f t="shared" si="11"/>
        <v>494.05487804878049</v>
      </c>
      <c r="AD24" s="251"/>
      <c r="AE24" s="186" t="str">
        <f t="shared" si="12"/>
        <v/>
      </c>
      <c r="AF24" s="251"/>
      <c r="AG24" s="186" t="str">
        <f t="shared" si="13"/>
        <v/>
      </c>
      <c r="AH24" s="251"/>
      <c r="AI24" s="186" t="str">
        <f t="shared" si="14"/>
        <v/>
      </c>
      <c r="AJ24" s="251">
        <v>323</v>
      </c>
      <c r="AK24" s="186">
        <f t="shared" si="15"/>
        <v>49.237804878048784</v>
      </c>
      <c r="AL24" s="251"/>
      <c r="AM24" s="186" t="str">
        <f t="shared" si="16"/>
        <v/>
      </c>
      <c r="AN24" s="251">
        <v>15</v>
      </c>
      <c r="AO24" s="186">
        <f t="shared" si="17"/>
        <v>2.2865853658536586</v>
      </c>
      <c r="AP24" s="251">
        <v>7279</v>
      </c>
      <c r="AQ24" s="186">
        <f t="shared" si="18"/>
        <v>1109.6036585365855</v>
      </c>
    </row>
    <row r="25" spans="1:43" x14ac:dyDescent="0.25">
      <c r="E25" s="186" t="str">
        <f t="shared" si="0"/>
        <v/>
      </c>
      <c r="G25" s="186" t="str">
        <f t="shared" si="0"/>
        <v/>
      </c>
      <c r="I25" s="186" t="str">
        <f t="shared" si="1"/>
        <v/>
      </c>
      <c r="K25" s="186" t="str">
        <f t="shared" si="2"/>
        <v/>
      </c>
      <c r="M25" s="186" t="str">
        <f t="shared" si="3"/>
        <v/>
      </c>
      <c r="O25" s="186" t="str">
        <f t="shared" si="4"/>
        <v/>
      </c>
      <c r="Q25" s="186" t="str">
        <f t="shared" si="5"/>
        <v/>
      </c>
      <c r="S25" s="186" t="str">
        <f t="shared" si="6"/>
        <v/>
      </c>
      <c r="U25" s="186" t="str">
        <f t="shared" si="7"/>
        <v/>
      </c>
      <c r="W25" s="186" t="str">
        <f t="shared" si="8"/>
        <v/>
      </c>
      <c r="Y25" s="186" t="str">
        <f t="shared" si="9"/>
        <v/>
      </c>
      <c r="AA25" s="186" t="str">
        <f t="shared" si="10"/>
        <v/>
      </c>
      <c r="AC25" s="186" t="str">
        <f t="shared" si="11"/>
        <v/>
      </c>
      <c r="AE25" s="186" t="str">
        <f t="shared" si="12"/>
        <v/>
      </c>
      <c r="AG25" s="186" t="str">
        <f t="shared" si="13"/>
        <v/>
      </c>
      <c r="AI25" s="186" t="str">
        <f t="shared" si="14"/>
        <v/>
      </c>
      <c r="AK25" s="186" t="str">
        <f t="shared" si="15"/>
        <v/>
      </c>
      <c r="AM25" s="186" t="str">
        <f t="shared" si="16"/>
        <v/>
      </c>
      <c r="AO25" s="186" t="str">
        <f t="shared" si="17"/>
        <v/>
      </c>
      <c r="AQ25" s="186" t="str">
        <f t="shared" si="18"/>
        <v/>
      </c>
    </row>
    <row r="26" spans="1:43" x14ac:dyDescent="0.25">
      <c r="E26" s="186" t="str">
        <f t="shared" si="0"/>
        <v/>
      </c>
      <c r="G26" s="186" t="str">
        <f t="shared" si="0"/>
        <v/>
      </c>
      <c r="I26" s="186" t="str">
        <f t="shared" si="1"/>
        <v/>
      </c>
      <c r="K26" s="186" t="str">
        <f t="shared" si="2"/>
        <v/>
      </c>
      <c r="M26" s="186" t="str">
        <f t="shared" si="3"/>
        <v/>
      </c>
      <c r="O26" s="186" t="str">
        <f t="shared" si="4"/>
        <v/>
      </c>
      <c r="Q26" s="186" t="str">
        <f t="shared" si="5"/>
        <v/>
      </c>
      <c r="S26" s="186" t="str">
        <f t="shared" si="6"/>
        <v/>
      </c>
      <c r="U26" s="186" t="str">
        <f t="shared" si="7"/>
        <v/>
      </c>
      <c r="W26" s="186" t="str">
        <f t="shared" si="8"/>
        <v/>
      </c>
      <c r="Y26" s="186" t="str">
        <f t="shared" si="9"/>
        <v/>
      </c>
      <c r="AA26" s="186" t="str">
        <f t="shared" si="10"/>
        <v/>
      </c>
      <c r="AC26" s="186" t="str">
        <f t="shared" si="11"/>
        <v/>
      </c>
      <c r="AE26" s="186" t="str">
        <f t="shared" si="12"/>
        <v/>
      </c>
      <c r="AG26" s="186" t="str">
        <f t="shared" si="13"/>
        <v/>
      </c>
      <c r="AI26" s="186" t="str">
        <f t="shared" si="14"/>
        <v/>
      </c>
      <c r="AK26" s="186" t="str">
        <f t="shared" si="15"/>
        <v/>
      </c>
      <c r="AM26" s="186" t="str">
        <f t="shared" si="16"/>
        <v/>
      </c>
      <c r="AO26" s="186" t="str">
        <f t="shared" si="17"/>
        <v/>
      </c>
      <c r="AQ26" s="186" t="str">
        <f t="shared" si="18"/>
        <v/>
      </c>
    </row>
    <row r="27" spans="1:43" x14ac:dyDescent="0.25">
      <c r="B27">
        <f>SUM(B12:B26)</f>
        <v>98.323011568547031</v>
      </c>
      <c r="D27" s="235">
        <f>SUM(D12:D26)</f>
        <v>512496</v>
      </c>
      <c r="E27" s="186">
        <f>D27/B27</f>
        <v>5212.3708562639731</v>
      </c>
      <c r="G27" s="186" t="str">
        <f t="shared" si="0"/>
        <v/>
      </c>
      <c r="I27" s="186" t="str">
        <f t="shared" si="1"/>
        <v/>
      </c>
      <c r="K27" s="186" t="str">
        <f t="shared" si="2"/>
        <v/>
      </c>
      <c r="M27" s="186" t="str">
        <f t="shared" si="3"/>
        <v/>
      </c>
      <c r="O27" s="186" t="str">
        <f t="shared" si="4"/>
        <v/>
      </c>
      <c r="Q27" s="186" t="str">
        <f t="shared" si="5"/>
        <v/>
      </c>
      <c r="S27" s="186" t="str">
        <f t="shared" si="6"/>
        <v/>
      </c>
      <c r="U27" s="186" t="str">
        <f t="shared" si="7"/>
        <v/>
      </c>
      <c r="W27" s="186" t="str">
        <f t="shared" si="8"/>
        <v/>
      </c>
      <c r="Y27" s="186" t="str">
        <f t="shared" si="9"/>
        <v/>
      </c>
      <c r="AA27" s="186" t="str">
        <f t="shared" si="10"/>
        <v/>
      </c>
      <c r="AC27" s="186" t="str">
        <f t="shared" si="11"/>
        <v/>
      </c>
      <c r="AE27" s="186" t="str">
        <f t="shared" si="12"/>
        <v/>
      </c>
      <c r="AG27" s="186" t="str">
        <f t="shared" si="13"/>
        <v/>
      </c>
      <c r="AI27" s="186" t="str">
        <f t="shared" si="14"/>
        <v/>
      </c>
      <c r="AK27" s="186" t="str">
        <f t="shared" si="15"/>
        <v/>
      </c>
      <c r="AM27" s="186" t="str">
        <f t="shared" si="16"/>
        <v/>
      </c>
      <c r="AO27" s="186" t="str">
        <f t="shared" si="17"/>
        <v/>
      </c>
      <c r="AQ27" s="186" t="str">
        <f t="shared" si="18"/>
        <v/>
      </c>
    </row>
    <row r="28" spans="1:43" x14ac:dyDescent="0.25">
      <c r="E28" s="186"/>
      <c r="G28" s="186" t="str">
        <f t="shared" si="0"/>
        <v/>
      </c>
      <c r="I28" s="186" t="str">
        <f t="shared" si="1"/>
        <v/>
      </c>
      <c r="K28" s="186" t="str">
        <f t="shared" si="2"/>
        <v/>
      </c>
      <c r="M28" s="186" t="str">
        <f t="shared" si="3"/>
        <v/>
      </c>
      <c r="O28" s="186" t="str">
        <f t="shared" si="4"/>
        <v/>
      </c>
      <c r="Q28" s="186" t="str">
        <f t="shared" si="5"/>
        <v/>
      </c>
      <c r="S28" s="186" t="str">
        <f t="shared" si="6"/>
        <v/>
      </c>
      <c r="U28" s="186" t="str">
        <f t="shared" si="7"/>
        <v/>
      </c>
      <c r="W28" s="186" t="str">
        <f t="shared" si="8"/>
        <v/>
      </c>
      <c r="Y28" s="186" t="str">
        <f t="shared" si="9"/>
        <v/>
      </c>
      <c r="AA28" s="186" t="str">
        <f t="shared" si="10"/>
        <v/>
      </c>
      <c r="AC28" s="186" t="str">
        <f t="shared" si="11"/>
        <v/>
      </c>
      <c r="AE28" s="186" t="str">
        <f t="shared" si="12"/>
        <v/>
      </c>
      <c r="AG28" s="186" t="str">
        <f t="shared" si="13"/>
        <v/>
      </c>
      <c r="AI28" s="186" t="str">
        <f t="shared" si="14"/>
        <v/>
      </c>
      <c r="AK28" s="186" t="str">
        <f t="shared" si="15"/>
        <v/>
      </c>
      <c r="AM28" s="186" t="str">
        <f t="shared" si="16"/>
        <v/>
      </c>
      <c r="AO28" s="186" t="str">
        <f t="shared" si="17"/>
        <v/>
      </c>
      <c r="AQ28" s="186" t="str">
        <f t="shared" si="18"/>
        <v/>
      </c>
    </row>
    <row r="29" spans="1:43" x14ac:dyDescent="0.25">
      <c r="E29" s="186" t="str">
        <f t="shared" si="0"/>
        <v/>
      </c>
      <c r="G29" s="186" t="str">
        <f t="shared" si="0"/>
        <v/>
      </c>
      <c r="I29" s="186" t="str">
        <f t="shared" si="1"/>
        <v/>
      </c>
      <c r="K29" s="186" t="str">
        <f t="shared" si="2"/>
        <v/>
      </c>
      <c r="M29" s="186" t="str">
        <f t="shared" si="3"/>
        <v/>
      </c>
      <c r="O29" s="186" t="str">
        <f t="shared" si="4"/>
        <v/>
      </c>
      <c r="Q29" s="186" t="str">
        <f t="shared" si="5"/>
        <v/>
      </c>
      <c r="S29" s="186" t="str">
        <f t="shared" si="6"/>
        <v/>
      </c>
      <c r="U29" s="186" t="str">
        <f t="shared" si="7"/>
        <v/>
      </c>
      <c r="W29" s="186" t="str">
        <f t="shared" si="8"/>
        <v/>
      </c>
      <c r="Y29" s="186" t="str">
        <f t="shared" si="9"/>
        <v/>
      </c>
      <c r="AA29" s="186" t="str">
        <f t="shared" si="10"/>
        <v/>
      </c>
      <c r="AC29" s="186" t="str">
        <f t="shared" si="11"/>
        <v/>
      </c>
      <c r="AE29" s="186" t="str">
        <f t="shared" si="12"/>
        <v/>
      </c>
      <c r="AG29" s="186" t="str">
        <f t="shared" si="13"/>
        <v/>
      </c>
      <c r="AI29" s="186" t="str">
        <f t="shared" si="14"/>
        <v/>
      </c>
      <c r="AK29" s="186" t="str">
        <f t="shared" si="15"/>
        <v/>
      </c>
      <c r="AM29" s="186" t="str">
        <f t="shared" si="16"/>
        <v/>
      </c>
      <c r="AO29" s="186" t="str">
        <f t="shared" si="17"/>
        <v/>
      </c>
      <c r="AQ29" s="186" t="str">
        <f t="shared" si="18"/>
        <v/>
      </c>
    </row>
    <row r="30" spans="1:43" x14ac:dyDescent="0.25">
      <c r="E30" s="186" t="str">
        <f t="shared" si="0"/>
        <v/>
      </c>
      <c r="G30" s="186" t="str">
        <f t="shared" si="0"/>
        <v/>
      </c>
      <c r="I30" s="186" t="str">
        <f t="shared" si="1"/>
        <v/>
      </c>
      <c r="K30" s="186" t="str">
        <f t="shared" si="2"/>
        <v/>
      </c>
      <c r="M30" s="186" t="str">
        <f t="shared" si="3"/>
        <v/>
      </c>
      <c r="O30" s="186" t="str">
        <f t="shared" si="4"/>
        <v/>
      </c>
      <c r="Q30" s="186" t="str">
        <f t="shared" si="5"/>
        <v/>
      </c>
      <c r="S30" s="186" t="str">
        <f t="shared" si="6"/>
        <v/>
      </c>
      <c r="U30" s="186" t="str">
        <f t="shared" si="7"/>
        <v/>
      </c>
      <c r="W30" s="186" t="str">
        <f t="shared" si="8"/>
        <v/>
      </c>
      <c r="Y30" s="186" t="str">
        <f t="shared" si="9"/>
        <v/>
      </c>
      <c r="AA30" s="186" t="str">
        <f t="shared" si="10"/>
        <v/>
      </c>
      <c r="AC30" s="186" t="str">
        <f t="shared" si="11"/>
        <v/>
      </c>
      <c r="AE30" s="186" t="str">
        <f t="shared" si="12"/>
        <v/>
      </c>
      <c r="AG30" s="186" t="str">
        <f t="shared" si="13"/>
        <v/>
      </c>
      <c r="AI30" s="186" t="str">
        <f t="shared" si="14"/>
        <v/>
      </c>
      <c r="AK30" s="186" t="str">
        <f t="shared" si="15"/>
        <v/>
      </c>
      <c r="AM30" s="186" t="str">
        <f t="shared" si="16"/>
        <v/>
      </c>
      <c r="AO30" s="186" t="str">
        <f t="shared" si="17"/>
        <v/>
      </c>
      <c r="AQ30" s="186" t="str">
        <f t="shared" si="18"/>
        <v/>
      </c>
    </row>
    <row r="31" spans="1:43" x14ac:dyDescent="0.25">
      <c r="E31" s="186" t="str">
        <f t="shared" si="0"/>
        <v/>
      </c>
      <c r="G31" s="186" t="str">
        <f t="shared" si="0"/>
        <v/>
      </c>
      <c r="I31" s="186" t="str">
        <f t="shared" si="1"/>
        <v/>
      </c>
      <c r="K31" s="186" t="str">
        <f t="shared" si="2"/>
        <v/>
      </c>
      <c r="M31" s="186" t="str">
        <f t="shared" si="3"/>
        <v/>
      </c>
      <c r="O31" s="186" t="str">
        <f t="shared" si="4"/>
        <v/>
      </c>
      <c r="Q31" s="186" t="str">
        <f t="shared" si="5"/>
        <v/>
      </c>
      <c r="S31" s="186" t="str">
        <f t="shared" si="6"/>
        <v/>
      </c>
      <c r="U31" s="186" t="str">
        <f t="shared" si="7"/>
        <v/>
      </c>
      <c r="W31" s="186" t="str">
        <f t="shared" si="8"/>
        <v/>
      </c>
      <c r="Y31" s="186" t="str">
        <f t="shared" si="9"/>
        <v/>
      </c>
      <c r="AA31" s="186" t="str">
        <f t="shared" si="10"/>
        <v/>
      </c>
      <c r="AC31" s="186" t="str">
        <f t="shared" si="11"/>
        <v/>
      </c>
      <c r="AE31" s="186" t="str">
        <f t="shared" si="12"/>
        <v/>
      </c>
      <c r="AG31" s="186" t="str">
        <f t="shared" si="13"/>
        <v/>
      </c>
      <c r="AI31" s="186" t="str">
        <f t="shared" si="14"/>
        <v/>
      </c>
      <c r="AK31" s="186" t="str">
        <f t="shared" si="15"/>
        <v/>
      </c>
      <c r="AM31" s="186" t="str">
        <f t="shared" si="16"/>
        <v/>
      </c>
      <c r="AO31" s="186" t="str">
        <f t="shared" si="17"/>
        <v/>
      </c>
      <c r="AQ31" s="186" t="str">
        <f t="shared" si="18"/>
        <v/>
      </c>
    </row>
    <row r="32" spans="1:43" x14ac:dyDescent="0.25">
      <c r="E32" s="186" t="str">
        <f t="shared" si="0"/>
        <v/>
      </c>
      <c r="G32" s="186" t="str">
        <f t="shared" si="0"/>
        <v/>
      </c>
      <c r="I32" s="186" t="str">
        <f t="shared" si="1"/>
        <v/>
      </c>
      <c r="K32" s="186" t="str">
        <f t="shared" si="2"/>
        <v/>
      </c>
      <c r="M32" s="186" t="str">
        <f t="shared" si="3"/>
        <v/>
      </c>
      <c r="O32" s="186" t="str">
        <f t="shared" si="4"/>
        <v/>
      </c>
      <c r="Q32" s="186" t="str">
        <f t="shared" si="5"/>
        <v/>
      </c>
      <c r="S32" s="186" t="str">
        <f t="shared" si="6"/>
        <v/>
      </c>
      <c r="U32" s="186" t="str">
        <f t="shared" si="7"/>
        <v/>
      </c>
      <c r="W32" s="186" t="str">
        <f t="shared" si="8"/>
        <v/>
      </c>
      <c r="Y32" s="186" t="str">
        <f t="shared" si="9"/>
        <v/>
      </c>
      <c r="AA32" s="186" t="str">
        <f t="shared" si="10"/>
        <v/>
      </c>
      <c r="AC32" s="186" t="str">
        <f t="shared" si="11"/>
        <v/>
      </c>
      <c r="AE32" s="186" t="str">
        <f t="shared" si="12"/>
        <v/>
      </c>
      <c r="AG32" s="186" t="str">
        <f t="shared" si="13"/>
        <v/>
      </c>
      <c r="AI32" s="186" t="str">
        <f t="shared" si="14"/>
        <v/>
      </c>
      <c r="AK32" s="186" t="str">
        <f t="shared" si="15"/>
        <v/>
      </c>
      <c r="AM32" s="186" t="str">
        <f t="shared" si="16"/>
        <v/>
      </c>
      <c r="AO32" s="186" t="str">
        <f t="shared" si="17"/>
        <v/>
      </c>
      <c r="AQ32" s="186" t="str">
        <f t="shared" si="18"/>
        <v/>
      </c>
    </row>
    <row r="33" spans="5:43" x14ac:dyDescent="0.25">
      <c r="E33" s="186" t="str">
        <f t="shared" si="0"/>
        <v/>
      </c>
      <c r="G33" s="186" t="str">
        <f t="shared" si="0"/>
        <v/>
      </c>
      <c r="I33" s="186" t="str">
        <f t="shared" si="1"/>
        <v/>
      </c>
      <c r="K33" s="186" t="str">
        <f t="shared" si="2"/>
        <v/>
      </c>
      <c r="M33" s="186" t="str">
        <f t="shared" si="3"/>
        <v/>
      </c>
      <c r="O33" s="186" t="str">
        <f t="shared" si="4"/>
        <v/>
      </c>
      <c r="Q33" s="186" t="str">
        <f t="shared" si="5"/>
        <v/>
      </c>
      <c r="S33" s="186" t="str">
        <f t="shared" si="6"/>
        <v/>
      </c>
      <c r="U33" s="186" t="str">
        <f t="shared" si="7"/>
        <v/>
      </c>
      <c r="W33" s="186" t="str">
        <f t="shared" si="8"/>
        <v/>
      </c>
      <c r="Y33" s="186" t="str">
        <f t="shared" si="9"/>
        <v/>
      </c>
      <c r="AA33" s="186" t="str">
        <f t="shared" si="10"/>
        <v/>
      </c>
      <c r="AC33" s="186" t="str">
        <f t="shared" si="11"/>
        <v/>
      </c>
      <c r="AE33" s="186" t="str">
        <f t="shared" si="12"/>
        <v/>
      </c>
      <c r="AG33" s="186" t="str">
        <f t="shared" si="13"/>
        <v/>
      </c>
      <c r="AI33" s="186" t="str">
        <f t="shared" si="14"/>
        <v/>
      </c>
      <c r="AK33" s="186" t="str">
        <f t="shared" si="15"/>
        <v/>
      </c>
      <c r="AM33" s="186" t="str">
        <f t="shared" si="16"/>
        <v/>
      </c>
      <c r="AO33" s="186" t="str">
        <f t="shared" si="17"/>
        <v/>
      </c>
      <c r="AQ33" s="186" t="str">
        <f t="shared" si="18"/>
        <v/>
      </c>
    </row>
    <row r="34" spans="5:43" x14ac:dyDescent="0.25">
      <c r="E34" s="186" t="str">
        <f t="shared" si="0"/>
        <v/>
      </c>
      <c r="G34" s="186" t="str">
        <f t="shared" si="0"/>
        <v/>
      </c>
      <c r="I34" s="186" t="str">
        <f t="shared" si="1"/>
        <v/>
      </c>
      <c r="K34" s="186" t="str">
        <f t="shared" si="2"/>
        <v/>
      </c>
      <c r="M34" s="186" t="str">
        <f t="shared" si="3"/>
        <v/>
      </c>
      <c r="O34" s="186" t="str">
        <f t="shared" si="4"/>
        <v/>
      </c>
      <c r="Q34" s="186" t="str">
        <f t="shared" si="5"/>
        <v/>
      </c>
      <c r="S34" s="186" t="str">
        <f t="shared" si="6"/>
        <v/>
      </c>
      <c r="U34" s="186" t="str">
        <f t="shared" si="7"/>
        <v/>
      </c>
      <c r="W34" s="186" t="str">
        <f t="shared" si="8"/>
        <v/>
      </c>
      <c r="Y34" s="186" t="str">
        <f t="shared" si="9"/>
        <v/>
      </c>
      <c r="AA34" s="186" t="str">
        <f t="shared" si="10"/>
        <v/>
      </c>
      <c r="AC34" s="186" t="str">
        <f t="shared" si="11"/>
        <v/>
      </c>
      <c r="AE34" s="186" t="str">
        <f t="shared" si="12"/>
        <v/>
      </c>
      <c r="AG34" s="186" t="str">
        <f t="shared" si="13"/>
        <v/>
      </c>
      <c r="AI34" s="186" t="str">
        <f t="shared" si="14"/>
        <v/>
      </c>
      <c r="AK34" s="186" t="str">
        <f t="shared" si="15"/>
        <v/>
      </c>
      <c r="AM34" s="186" t="str">
        <f t="shared" si="16"/>
        <v/>
      </c>
      <c r="AO34" s="186" t="str">
        <f t="shared" si="17"/>
        <v/>
      </c>
      <c r="AQ34" s="186" t="str">
        <f t="shared" si="18"/>
        <v/>
      </c>
    </row>
    <row r="35" spans="5:43" x14ac:dyDescent="0.25">
      <c r="E35" s="186" t="str">
        <f t="shared" si="0"/>
        <v/>
      </c>
      <c r="G35" s="186" t="str">
        <f t="shared" si="0"/>
        <v/>
      </c>
      <c r="I35" s="186" t="str">
        <f t="shared" si="1"/>
        <v/>
      </c>
      <c r="K35" s="186" t="str">
        <f t="shared" si="2"/>
        <v/>
      </c>
      <c r="M35" s="186" t="str">
        <f t="shared" si="3"/>
        <v/>
      </c>
      <c r="O35" s="186" t="str">
        <f t="shared" si="4"/>
        <v/>
      </c>
      <c r="Q35" s="186" t="str">
        <f t="shared" si="5"/>
        <v/>
      </c>
      <c r="S35" s="186" t="str">
        <f t="shared" si="6"/>
        <v/>
      </c>
      <c r="U35" s="186" t="str">
        <f t="shared" si="7"/>
        <v/>
      </c>
      <c r="W35" s="186" t="str">
        <f t="shared" si="8"/>
        <v/>
      </c>
      <c r="Y35" s="186" t="str">
        <f t="shared" si="9"/>
        <v/>
      </c>
      <c r="AA35" s="186" t="str">
        <f t="shared" si="10"/>
        <v/>
      </c>
      <c r="AC35" s="186" t="str">
        <f t="shared" si="11"/>
        <v/>
      </c>
      <c r="AE35" s="186" t="str">
        <f t="shared" si="12"/>
        <v/>
      </c>
      <c r="AG35" s="186" t="str">
        <f t="shared" si="13"/>
        <v/>
      </c>
      <c r="AI35" s="186" t="str">
        <f t="shared" si="14"/>
        <v/>
      </c>
      <c r="AK35" s="186" t="str">
        <f t="shared" si="15"/>
        <v/>
      </c>
      <c r="AM35" s="186" t="str">
        <f t="shared" si="16"/>
        <v/>
      </c>
      <c r="AO35" s="186" t="str">
        <f t="shared" si="17"/>
        <v/>
      </c>
      <c r="AQ35" s="186" t="str">
        <f t="shared" si="18"/>
        <v/>
      </c>
    </row>
    <row r="36" spans="5:43" x14ac:dyDescent="0.25">
      <c r="E36" s="186" t="str">
        <f t="shared" si="0"/>
        <v/>
      </c>
      <c r="G36" s="186" t="str">
        <f t="shared" si="0"/>
        <v/>
      </c>
      <c r="I36" s="186" t="str">
        <f t="shared" si="1"/>
        <v/>
      </c>
      <c r="K36" s="186" t="str">
        <f t="shared" si="2"/>
        <v/>
      </c>
      <c r="M36" s="186" t="str">
        <f t="shared" si="3"/>
        <v/>
      </c>
      <c r="O36" s="186" t="str">
        <f t="shared" si="4"/>
        <v/>
      </c>
      <c r="Q36" s="186" t="str">
        <f t="shared" si="5"/>
        <v/>
      </c>
      <c r="S36" s="186" t="str">
        <f t="shared" si="6"/>
        <v/>
      </c>
      <c r="U36" s="186" t="str">
        <f t="shared" si="7"/>
        <v/>
      </c>
      <c r="W36" s="186" t="str">
        <f t="shared" si="8"/>
        <v/>
      </c>
      <c r="Y36" s="186" t="str">
        <f t="shared" si="9"/>
        <v/>
      </c>
      <c r="AA36" s="186" t="str">
        <f t="shared" si="10"/>
        <v/>
      </c>
      <c r="AC36" s="186" t="str">
        <f t="shared" si="11"/>
        <v/>
      </c>
      <c r="AE36" s="186" t="str">
        <f t="shared" si="12"/>
        <v/>
      </c>
      <c r="AG36" s="186" t="str">
        <f t="shared" si="13"/>
        <v/>
      </c>
      <c r="AI36" s="186" t="str">
        <f t="shared" si="14"/>
        <v/>
      </c>
      <c r="AK36" s="186" t="str">
        <f t="shared" si="15"/>
        <v/>
      </c>
      <c r="AM36" s="186" t="str">
        <f t="shared" si="16"/>
        <v/>
      </c>
      <c r="AO36" s="186" t="str">
        <f t="shared" si="17"/>
        <v/>
      </c>
      <c r="AQ36" s="186" t="str">
        <f t="shared" si="18"/>
        <v/>
      </c>
    </row>
    <row r="37" spans="5:43" x14ac:dyDescent="0.25">
      <c r="E37" s="186" t="str">
        <f t="shared" si="0"/>
        <v/>
      </c>
      <c r="G37" s="186" t="str">
        <f t="shared" si="0"/>
        <v/>
      </c>
      <c r="I37" s="186" t="str">
        <f t="shared" si="1"/>
        <v/>
      </c>
      <c r="K37" s="186" t="str">
        <f t="shared" si="2"/>
        <v/>
      </c>
      <c r="M37" s="186" t="str">
        <f t="shared" si="3"/>
        <v/>
      </c>
      <c r="O37" s="186" t="str">
        <f t="shared" si="4"/>
        <v/>
      </c>
      <c r="Q37" s="186" t="str">
        <f t="shared" si="5"/>
        <v/>
      </c>
      <c r="S37" s="186" t="str">
        <f t="shared" si="6"/>
        <v/>
      </c>
      <c r="U37" s="186" t="str">
        <f t="shared" si="7"/>
        <v/>
      </c>
      <c r="W37" s="186" t="str">
        <f t="shared" si="8"/>
        <v/>
      </c>
      <c r="Y37" s="186" t="str">
        <f t="shared" si="9"/>
        <v/>
      </c>
      <c r="AA37" s="186" t="str">
        <f t="shared" si="10"/>
        <v/>
      </c>
      <c r="AC37" s="186" t="str">
        <f t="shared" si="11"/>
        <v/>
      </c>
      <c r="AE37" s="186" t="str">
        <f t="shared" si="12"/>
        <v/>
      </c>
      <c r="AG37" s="186" t="str">
        <f t="shared" si="13"/>
        <v/>
      </c>
      <c r="AI37" s="186" t="str">
        <f t="shared" si="14"/>
        <v/>
      </c>
      <c r="AK37" s="186" t="str">
        <f t="shared" si="15"/>
        <v/>
      </c>
      <c r="AM37" s="186" t="str">
        <f t="shared" si="16"/>
        <v/>
      </c>
      <c r="AO37" s="186" t="str">
        <f t="shared" si="17"/>
        <v/>
      </c>
      <c r="AQ37" s="186" t="str">
        <f t="shared" si="18"/>
        <v/>
      </c>
    </row>
    <row r="38" spans="5:43" x14ac:dyDescent="0.25">
      <c r="E38" s="186" t="str">
        <f t="shared" si="0"/>
        <v/>
      </c>
      <c r="G38" s="186" t="str">
        <f t="shared" si="0"/>
        <v/>
      </c>
      <c r="I38" s="186" t="str">
        <f t="shared" si="1"/>
        <v/>
      </c>
      <c r="K38" s="186" t="str">
        <f t="shared" si="2"/>
        <v/>
      </c>
      <c r="M38" s="186" t="str">
        <f t="shared" si="3"/>
        <v/>
      </c>
      <c r="O38" s="186" t="str">
        <f t="shared" si="4"/>
        <v/>
      </c>
      <c r="Q38" s="186" t="str">
        <f t="shared" si="5"/>
        <v/>
      </c>
      <c r="S38" s="186" t="str">
        <f t="shared" si="6"/>
        <v/>
      </c>
      <c r="U38" s="186" t="str">
        <f t="shared" si="7"/>
        <v/>
      </c>
      <c r="W38" s="186" t="str">
        <f t="shared" si="8"/>
        <v/>
      </c>
      <c r="Y38" s="186" t="str">
        <f t="shared" si="9"/>
        <v/>
      </c>
      <c r="AA38" s="186" t="str">
        <f t="shared" si="10"/>
        <v/>
      </c>
      <c r="AC38" s="186" t="str">
        <f t="shared" si="11"/>
        <v/>
      </c>
      <c r="AE38" s="186" t="str">
        <f t="shared" si="12"/>
        <v/>
      </c>
      <c r="AG38" s="186" t="str">
        <f t="shared" si="13"/>
        <v/>
      </c>
      <c r="AI38" s="186" t="str">
        <f t="shared" si="14"/>
        <v/>
      </c>
      <c r="AK38" s="186" t="str">
        <f t="shared" si="15"/>
        <v/>
      </c>
      <c r="AM38" s="186" t="str">
        <f t="shared" si="16"/>
        <v/>
      </c>
      <c r="AO38" s="186" t="str">
        <f t="shared" si="17"/>
        <v/>
      </c>
      <c r="AQ38" s="186" t="str">
        <f t="shared" si="18"/>
        <v/>
      </c>
    </row>
    <row r="39" spans="5:43" x14ac:dyDescent="0.25">
      <c r="E39" s="186" t="str">
        <f t="shared" si="0"/>
        <v/>
      </c>
      <c r="G39" s="186" t="str">
        <f t="shared" si="0"/>
        <v/>
      </c>
      <c r="I39" s="186" t="str">
        <f t="shared" si="1"/>
        <v/>
      </c>
      <c r="K39" s="186" t="str">
        <f t="shared" si="2"/>
        <v/>
      </c>
      <c r="M39" s="186" t="str">
        <f t="shared" si="3"/>
        <v/>
      </c>
      <c r="O39" s="186" t="str">
        <f t="shared" si="4"/>
        <v/>
      </c>
      <c r="Q39" s="186" t="str">
        <f t="shared" si="5"/>
        <v/>
      </c>
      <c r="S39" s="186" t="str">
        <f t="shared" si="6"/>
        <v/>
      </c>
      <c r="U39" s="186" t="str">
        <f t="shared" si="7"/>
        <v/>
      </c>
      <c r="W39" s="186" t="str">
        <f t="shared" si="8"/>
        <v/>
      </c>
      <c r="Y39" s="186" t="str">
        <f t="shared" si="9"/>
        <v/>
      </c>
      <c r="AA39" s="186" t="str">
        <f t="shared" si="10"/>
        <v/>
      </c>
      <c r="AC39" s="186" t="str">
        <f t="shared" si="11"/>
        <v/>
      </c>
      <c r="AE39" s="186" t="str">
        <f t="shared" si="12"/>
        <v/>
      </c>
      <c r="AG39" s="186" t="str">
        <f t="shared" si="13"/>
        <v/>
      </c>
      <c r="AI39" s="186" t="str">
        <f t="shared" si="14"/>
        <v/>
      </c>
      <c r="AK39" s="186" t="str">
        <f t="shared" si="15"/>
        <v/>
      </c>
      <c r="AM39" s="186" t="str">
        <f t="shared" si="16"/>
        <v/>
      </c>
      <c r="AO39" s="186" t="str">
        <f t="shared" si="17"/>
        <v/>
      </c>
      <c r="AQ39" s="186" t="str">
        <f t="shared" si="18"/>
        <v/>
      </c>
    </row>
    <row r="40" spans="5:43" x14ac:dyDescent="0.25">
      <c r="E40" s="186" t="str">
        <f t="shared" si="0"/>
        <v/>
      </c>
      <c r="G40" s="186" t="str">
        <f t="shared" si="0"/>
        <v/>
      </c>
      <c r="I40" s="186" t="str">
        <f t="shared" si="1"/>
        <v/>
      </c>
      <c r="K40" s="186" t="str">
        <f t="shared" si="2"/>
        <v/>
      </c>
      <c r="M40" s="186" t="str">
        <f t="shared" si="3"/>
        <v/>
      </c>
      <c r="O40" s="186" t="str">
        <f t="shared" si="4"/>
        <v/>
      </c>
      <c r="Q40" s="186" t="str">
        <f t="shared" si="5"/>
        <v/>
      </c>
      <c r="S40" s="186" t="str">
        <f t="shared" si="6"/>
        <v/>
      </c>
      <c r="U40" s="186" t="str">
        <f t="shared" si="7"/>
        <v/>
      </c>
      <c r="W40" s="186" t="str">
        <f t="shared" si="8"/>
        <v/>
      </c>
      <c r="Y40" s="186" t="str">
        <f t="shared" si="9"/>
        <v/>
      </c>
      <c r="AA40" s="186" t="str">
        <f t="shared" si="10"/>
        <v/>
      </c>
      <c r="AC40" s="186" t="str">
        <f t="shared" si="11"/>
        <v/>
      </c>
      <c r="AE40" s="186" t="str">
        <f t="shared" si="12"/>
        <v/>
      </c>
      <c r="AG40" s="186" t="str">
        <f t="shared" si="13"/>
        <v/>
      </c>
      <c r="AI40" s="186" t="str">
        <f t="shared" si="14"/>
        <v/>
      </c>
      <c r="AK40" s="186" t="str">
        <f t="shared" si="15"/>
        <v/>
      </c>
      <c r="AM40" s="186" t="str">
        <f t="shared" si="16"/>
        <v/>
      </c>
      <c r="AO40" s="186" t="str">
        <f t="shared" si="17"/>
        <v/>
      </c>
      <c r="AQ40" s="186" t="str">
        <f t="shared" si="18"/>
        <v/>
      </c>
    </row>
    <row r="41" spans="5:43" x14ac:dyDescent="0.25">
      <c r="E41" s="186" t="str">
        <f t="shared" si="0"/>
        <v/>
      </c>
      <c r="G41" s="186" t="str">
        <f t="shared" si="0"/>
        <v/>
      </c>
      <c r="I41" s="186" t="str">
        <f t="shared" si="1"/>
        <v/>
      </c>
      <c r="K41" s="186" t="str">
        <f t="shared" si="2"/>
        <v/>
      </c>
      <c r="M41" s="186" t="str">
        <f t="shared" si="3"/>
        <v/>
      </c>
      <c r="O41" s="186" t="str">
        <f t="shared" si="4"/>
        <v/>
      </c>
      <c r="Q41" s="186" t="str">
        <f t="shared" si="5"/>
        <v/>
      </c>
      <c r="S41" s="186" t="str">
        <f t="shared" si="6"/>
        <v/>
      </c>
      <c r="U41" s="186" t="str">
        <f t="shared" si="7"/>
        <v/>
      </c>
      <c r="W41" s="186" t="str">
        <f t="shared" si="8"/>
        <v/>
      </c>
      <c r="Y41" s="186" t="str">
        <f t="shared" si="9"/>
        <v/>
      </c>
      <c r="AA41" s="186" t="str">
        <f t="shared" si="10"/>
        <v/>
      </c>
      <c r="AC41" s="186" t="str">
        <f t="shared" si="11"/>
        <v/>
      </c>
      <c r="AE41" s="186" t="str">
        <f t="shared" si="12"/>
        <v/>
      </c>
      <c r="AG41" s="186" t="str">
        <f t="shared" si="13"/>
        <v/>
      </c>
      <c r="AI41" s="186" t="str">
        <f t="shared" si="14"/>
        <v/>
      </c>
      <c r="AK41" s="186" t="str">
        <f t="shared" si="15"/>
        <v/>
      </c>
      <c r="AM41" s="186" t="str">
        <f t="shared" si="16"/>
        <v/>
      </c>
      <c r="AO41" s="186" t="str">
        <f t="shared" si="17"/>
        <v/>
      </c>
      <c r="AQ41" s="186" t="str">
        <f t="shared" si="18"/>
        <v/>
      </c>
    </row>
    <row r="42" spans="5:43" x14ac:dyDescent="0.25">
      <c r="E42" s="186" t="str">
        <f t="shared" si="0"/>
        <v/>
      </c>
      <c r="G42" s="186" t="str">
        <f t="shared" si="0"/>
        <v/>
      </c>
      <c r="I42" s="186" t="str">
        <f t="shared" si="1"/>
        <v/>
      </c>
      <c r="K42" s="186" t="str">
        <f t="shared" si="2"/>
        <v/>
      </c>
      <c r="M42" s="186" t="str">
        <f t="shared" si="3"/>
        <v/>
      </c>
      <c r="O42" s="186" t="str">
        <f t="shared" si="4"/>
        <v/>
      </c>
      <c r="Q42" s="186" t="str">
        <f t="shared" si="5"/>
        <v/>
      </c>
      <c r="S42" s="186" t="str">
        <f t="shared" si="6"/>
        <v/>
      </c>
      <c r="U42" s="186" t="str">
        <f t="shared" si="7"/>
        <v/>
      </c>
      <c r="W42" s="186" t="str">
        <f t="shared" si="8"/>
        <v/>
      </c>
      <c r="Y42" s="186" t="str">
        <f t="shared" si="9"/>
        <v/>
      </c>
      <c r="AA42" s="186" t="str">
        <f t="shared" si="10"/>
        <v/>
      </c>
      <c r="AC42" s="186" t="str">
        <f t="shared" si="11"/>
        <v/>
      </c>
      <c r="AE42" s="186" t="str">
        <f t="shared" si="12"/>
        <v/>
      </c>
      <c r="AG42" s="186" t="str">
        <f t="shared" si="13"/>
        <v/>
      </c>
      <c r="AI42" s="186" t="str">
        <f t="shared" si="14"/>
        <v/>
      </c>
      <c r="AK42" s="186" t="str">
        <f t="shared" si="15"/>
        <v/>
      </c>
      <c r="AM42" s="186" t="str">
        <f t="shared" si="16"/>
        <v/>
      </c>
      <c r="AO42" s="186" t="str">
        <f t="shared" si="17"/>
        <v/>
      </c>
      <c r="AQ42" s="186" t="str">
        <f t="shared" si="18"/>
        <v/>
      </c>
    </row>
    <row r="43" spans="5:43" x14ac:dyDescent="0.25">
      <c r="E43" s="186" t="str">
        <f t="shared" si="0"/>
        <v/>
      </c>
      <c r="G43" s="186" t="str">
        <f t="shared" si="0"/>
        <v/>
      </c>
      <c r="I43" s="186" t="str">
        <f t="shared" si="1"/>
        <v/>
      </c>
      <c r="K43" s="186" t="str">
        <f t="shared" si="2"/>
        <v/>
      </c>
      <c r="M43" s="186" t="str">
        <f t="shared" si="3"/>
        <v/>
      </c>
      <c r="O43" s="186" t="str">
        <f t="shared" si="4"/>
        <v/>
      </c>
      <c r="Q43" s="186" t="str">
        <f t="shared" si="5"/>
        <v/>
      </c>
      <c r="S43" s="186" t="str">
        <f t="shared" si="6"/>
        <v/>
      </c>
      <c r="U43" s="186" t="str">
        <f t="shared" si="7"/>
        <v/>
      </c>
      <c r="W43" s="186" t="str">
        <f t="shared" si="8"/>
        <v/>
      </c>
      <c r="Y43" s="186" t="str">
        <f t="shared" si="9"/>
        <v/>
      </c>
      <c r="AA43" s="186" t="str">
        <f t="shared" si="10"/>
        <v/>
      </c>
      <c r="AC43" s="186" t="str">
        <f t="shared" si="11"/>
        <v/>
      </c>
      <c r="AE43" s="186" t="str">
        <f t="shared" si="12"/>
        <v/>
      </c>
      <c r="AG43" s="186" t="str">
        <f t="shared" si="13"/>
        <v/>
      </c>
      <c r="AI43" s="186" t="str">
        <f t="shared" si="14"/>
        <v/>
      </c>
      <c r="AK43" s="186" t="str">
        <f t="shared" si="15"/>
        <v/>
      </c>
      <c r="AM43" s="186" t="str">
        <f t="shared" si="16"/>
        <v/>
      </c>
      <c r="AO43" s="186" t="str">
        <f t="shared" si="17"/>
        <v/>
      </c>
      <c r="AQ43" s="186" t="str">
        <f t="shared" si="18"/>
        <v/>
      </c>
    </row>
    <row r="44" spans="5:43" x14ac:dyDescent="0.25">
      <c r="E44" s="186" t="str">
        <f t="shared" si="0"/>
        <v/>
      </c>
      <c r="G44" s="186" t="str">
        <f t="shared" si="0"/>
        <v/>
      </c>
      <c r="I44" s="186" t="str">
        <f t="shared" si="1"/>
        <v/>
      </c>
      <c r="K44" s="186" t="str">
        <f t="shared" si="2"/>
        <v/>
      </c>
      <c r="M44" s="186" t="str">
        <f t="shared" si="3"/>
        <v/>
      </c>
      <c r="O44" s="186" t="str">
        <f t="shared" si="4"/>
        <v/>
      </c>
      <c r="Q44" s="186" t="str">
        <f t="shared" si="5"/>
        <v/>
      </c>
      <c r="S44" s="186" t="str">
        <f t="shared" si="6"/>
        <v/>
      </c>
      <c r="U44" s="186" t="str">
        <f t="shared" si="7"/>
        <v/>
      </c>
      <c r="W44" s="186" t="str">
        <f t="shared" si="8"/>
        <v/>
      </c>
      <c r="Y44" s="186" t="str">
        <f t="shared" si="9"/>
        <v/>
      </c>
      <c r="AA44" s="186" t="str">
        <f t="shared" si="10"/>
        <v/>
      </c>
      <c r="AC44" s="186" t="str">
        <f t="shared" si="11"/>
        <v/>
      </c>
      <c r="AE44" s="186" t="str">
        <f t="shared" si="12"/>
        <v/>
      </c>
      <c r="AG44" s="186" t="str">
        <f t="shared" si="13"/>
        <v/>
      </c>
      <c r="AI44" s="186" t="str">
        <f t="shared" si="14"/>
        <v/>
      </c>
      <c r="AK44" s="186" t="str">
        <f t="shared" si="15"/>
        <v/>
      </c>
      <c r="AM44" s="186" t="str">
        <f t="shared" si="16"/>
        <v/>
      </c>
      <c r="AO44" s="186" t="str">
        <f t="shared" si="17"/>
        <v/>
      </c>
      <c r="AQ44" s="186" t="str">
        <f t="shared" si="18"/>
        <v/>
      </c>
    </row>
    <row r="45" spans="5:43" x14ac:dyDescent="0.25">
      <c r="E45" s="186" t="str">
        <f t="shared" si="0"/>
        <v/>
      </c>
      <c r="G45" s="186" t="str">
        <f t="shared" si="0"/>
        <v/>
      </c>
      <c r="I45" s="186" t="str">
        <f t="shared" si="1"/>
        <v/>
      </c>
      <c r="K45" s="186" t="str">
        <f t="shared" si="2"/>
        <v/>
      </c>
      <c r="M45" s="186" t="str">
        <f t="shared" si="3"/>
        <v/>
      </c>
      <c r="O45" s="186" t="str">
        <f t="shared" si="4"/>
        <v/>
      </c>
      <c r="Q45" s="186" t="str">
        <f t="shared" si="5"/>
        <v/>
      </c>
      <c r="S45" s="186" t="str">
        <f t="shared" si="6"/>
        <v/>
      </c>
      <c r="U45" s="186" t="str">
        <f t="shared" si="7"/>
        <v/>
      </c>
      <c r="W45" s="186" t="str">
        <f t="shared" si="8"/>
        <v/>
      </c>
      <c r="Y45" s="186" t="str">
        <f t="shared" si="9"/>
        <v/>
      </c>
      <c r="AA45" s="186" t="str">
        <f t="shared" si="10"/>
        <v/>
      </c>
      <c r="AC45" s="186" t="str">
        <f t="shared" si="11"/>
        <v/>
      </c>
      <c r="AE45" s="186" t="str">
        <f t="shared" si="12"/>
        <v/>
      </c>
      <c r="AG45" s="186" t="str">
        <f t="shared" si="13"/>
        <v/>
      </c>
      <c r="AI45" s="186" t="str">
        <f t="shared" si="14"/>
        <v/>
      </c>
      <c r="AK45" s="186" t="str">
        <f t="shared" si="15"/>
        <v/>
      </c>
      <c r="AM45" s="186" t="str">
        <f t="shared" si="16"/>
        <v/>
      </c>
      <c r="AO45" s="186" t="str">
        <f t="shared" si="17"/>
        <v/>
      </c>
      <c r="AQ45" s="186" t="str">
        <f t="shared" si="18"/>
        <v/>
      </c>
    </row>
    <row r="46" spans="5:43" x14ac:dyDescent="0.25">
      <c r="E46" s="186" t="str">
        <f t="shared" si="0"/>
        <v/>
      </c>
      <c r="G46" s="186" t="str">
        <f t="shared" si="0"/>
        <v/>
      </c>
      <c r="I46" s="186" t="str">
        <f t="shared" si="1"/>
        <v/>
      </c>
      <c r="K46" s="186" t="str">
        <f t="shared" si="2"/>
        <v/>
      </c>
      <c r="M46" s="186" t="str">
        <f t="shared" si="3"/>
        <v/>
      </c>
      <c r="O46" s="186" t="str">
        <f t="shared" si="4"/>
        <v/>
      </c>
      <c r="Q46" s="186" t="str">
        <f t="shared" si="5"/>
        <v/>
      </c>
      <c r="S46" s="186" t="str">
        <f t="shared" si="6"/>
        <v/>
      </c>
      <c r="U46" s="186" t="str">
        <f t="shared" si="7"/>
        <v/>
      </c>
      <c r="W46" s="186" t="str">
        <f t="shared" si="8"/>
        <v/>
      </c>
      <c r="Y46" s="186" t="str">
        <f t="shared" si="9"/>
        <v/>
      </c>
      <c r="AA46" s="186" t="str">
        <f t="shared" si="10"/>
        <v/>
      </c>
      <c r="AC46" s="186" t="str">
        <f t="shared" si="11"/>
        <v/>
      </c>
      <c r="AE46" s="186" t="str">
        <f t="shared" si="12"/>
        <v/>
      </c>
      <c r="AG46" s="186" t="str">
        <f t="shared" si="13"/>
        <v/>
      </c>
      <c r="AI46" s="186" t="str">
        <f t="shared" si="14"/>
        <v/>
      </c>
      <c r="AK46" s="186" t="str">
        <f t="shared" si="15"/>
        <v/>
      </c>
      <c r="AM46" s="186" t="str">
        <f t="shared" si="16"/>
        <v/>
      </c>
      <c r="AO46" s="186" t="str">
        <f t="shared" si="17"/>
        <v/>
      </c>
      <c r="AQ46" s="186" t="str">
        <f t="shared" si="18"/>
        <v/>
      </c>
    </row>
    <row r="47" spans="5:43" x14ac:dyDescent="0.25">
      <c r="E47" s="186" t="str">
        <f t="shared" si="0"/>
        <v/>
      </c>
      <c r="G47" s="186" t="str">
        <f t="shared" si="0"/>
        <v/>
      </c>
      <c r="I47" s="186" t="str">
        <f t="shared" si="1"/>
        <v/>
      </c>
      <c r="K47" s="186" t="str">
        <f t="shared" si="2"/>
        <v/>
      </c>
      <c r="M47" s="186" t="str">
        <f t="shared" si="3"/>
        <v/>
      </c>
      <c r="O47" s="186" t="str">
        <f t="shared" si="4"/>
        <v/>
      </c>
      <c r="Q47" s="186" t="str">
        <f t="shared" si="5"/>
        <v/>
      </c>
      <c r="S47" s="186" t="str">
        <f t="shared" si="6"/>
        <v/>
      </c>
      <c r="U47" s="186" t="str">
        <f t="shared" si="7"/>
        <v/>
      </c>
      <c r="W47" s="186" t="str">
        <f t="shared" si="8"/>
        <v/>
      </c>
      <c r="Y47" s="186" t="str">
        <f t="shared" si="9"/>
        <v/>
      </c>
      <c r="AA47" s="186" t="str">
        <f t="shared" si="10"/>
        <v/>
      </c>
      <c r="AC47" s="186" t="str">
        <f t="shared" si="11"/>
        <v/>
      </c>
      <c r="AE47" s="186" t="str">
        <f t="shared" si="12"/>
        <v/>
      </c>
      <c r="AG47" s="186" t="str">
        <f t="shared" si="13"/>
        <v/>
      </c>
      <c r="AI47" s="186" t="str">
        <f t="shared" si="14"/>
        <v/>
      </c>
      <c r="AK47" s="186" t="str">
        <f t="shared" si="15"/>
        <v/>
      </c>
      <c r="AM47" s="186" t="str">
        <f t="shared" si="16"/>
        <v/>
      </c>
      <c r="AO47" s="186" t="str">
        <f t="shared" si="17"/>
        <v/>
      </c>
      <c r="AQ47" s="186" t="str">
        <f t="shared" si="18"/>
        <v/>
      </c>
    </row>
    <row r="48" spans="5:43" x14ac:dyDescent="0.25">
      <c r="E48" s="186" t="str">
        <f t="shared" si="0"/>
        <v/>
      </c>
      <c r="G48" s="186" t="str">
        <f t="shared" si="0"/>
        <v/>
      </c>
      <c r="I48" s="186" t="str">
        <f t="shared" si="1"/>
        <v/>
      </c>
      <c r="K48" s="186" t="str">
        <f t="shared" si="2"/>
        <v/>
      </c>
      <c r="M48" s="186" t="str">
        <f t="shared" si="3"/>
        <v/>
      </c>
      <c r="O48" s="186" t="str">
        <f t="shared" si="4"/>
        <v/>
      </c>
      <c r="Q48" s="186" t="str">
        <f t="shared" si="5"/>
        <v/>
      </c>
      <c r="S48" s="186" t="str">
        <f t="shared" si="6"/>
        <v/>
      </c>
      <c r="U48" s="186" t="str">
        <f t="shared" si="7"/>
        <v/>
      </c>
      <c r="W48" s="186" t="str">
        <f t="shared" si="8"/>
        <v/>
      </c>
      <c r="Y48" s="186" t="str">
        <f t="shared" si="9"/>
        <v/>
      </c>
      <c r="AA48" s="186" t="str">
        <f t="shared" si="10"/>
        <v/>
      </c>
      <c r="AC48" s="186" t="str">
        <f t="shared" si="11"/>
        <v/>
      </c>
      <c r="AE48" s="186" t="str">
        <f t="shared" si="12"/>
        <v/>
      </c>
      <c r="AG48" s="186" t="str">
        <f t="shared" si="13"/>
        <v/>
      </c>
      <c r="AI48" s="186" t="str">
        <f t="shared" si="14"/>
        <v/>
      </c>
      <c r="AK48" s="186" t="str">
        <f t="shared" si="15"/>
        <v/>
      </c>
      <c r="AM48" s="186" t="str">
        <f t="shared" si="16"/>
        <v/>
      </c>
      <c r="AO48" s="186" t="str">
        <f t="shared" si="17"/>
        <v/>
      </c>
      <c r="AQ48" s="186" t="str">
        <f t="shared" si="18"/>
        <v/>
      </c>
    </row>
    <row r="49" spans="5:43" x14ac:dyDescent="0.25">
      <c r="E49" s="186" t="str">
        <f t="shared" si="0"/>
        <v/>
      </c>
      <c r="G49" s="186" t="str">
        <f t="shared" si="0"/>
        <v/>
      </c>
      <c r="I49" s="186" t="str">
        <f t="shared" si="1"/>
        <v/>
      </c>
      <c r="K49" s="186" t="str">
        <f t="shared" si="2"/>
        <v/>
      </c>
      <c r="M49" s="186" t="str">
        <f t="shared" si="3"/>
        <v/>
      </c>
      <c r="O49" s="186" t="str">
        <f t="shared" si="4"/>
        <v/>
      </c>
      <c r="Q49" s="186" t="str">
        <f t="shared" si="5"/>
        <v/>
      </c>
      <c r="S49" s="186" t="str">
        <f t="shared" si="6"/>
        <v/>
      </c>
      <c r="U49" s="186" t="str">
        <f t="shared" si="7"/>
        <v/>
      </c>
      <c r="W49" s="186" t="str">
        <f t="shared" si="8"/>
        <v/>
      </c>
      <c r="Y49" s="186" t="str">
        <f t="shared" si="9"/>
        <v/>
      </c>
      <c r="AA49" s="186" t="str">
        <f t="shared" si="10"/>
        <v/>
      </c>
      <c r="AC49" s="186" t="str">
        <f t="shared" si="11"/>
        <v/>
      </c>
      <c r="AE49" s="186" t="str">
        <f t="shared" si="12"/>
        <v/>
      </c>
      <c r="AG49" s="186" t="str">
        <f t="shared" si="13"/>
        <v/>
      </c>
      <c r="AI49" s="186" t="str">
        <f t="shared" si="14"/>
        <v/>
      </c>
      <c r="AK49" s="186" t="str">
        <f t="shared" si="15"/>
        <v/>
      </c>
      <c r="AM49" s="186" t="str">
        <f t="shared" si="16"/>
        <v/>
      </c>
      <c r="AO49" s="186" t="str">
        <f t="shared" si="17"/>
        <v/>
      </c>
      <c r="AQ49" s="186" t="str">
        <f t="shared" si="18"/>
        <v/>
      </c>
    </row>
    <row r="50" spans="5:43" x14ac:dyDescent="0.25">
      <c r="E50" s="186" t="str">
        <f t="shared" si="0"/>
        <v/>
      </c>
      <c r="G50" s="186" t="str">
        <f t="shared" si="0"/>
        <v/>
      </c>
      <c r="I50" s="186" t="str">
        <f t="shared" si="1"/>
        <v/>
      </c>
      <c r="K50" s="186" t="str">
        <f t="shared" si="2"/>
        <v/>
      </c>
      <c r="M50" s="186" t="str">
        <f t="shared" si="3"/>
        <v/>
      </c>
      <c r="O50" s="186" t="str">
        <f t="shared" si="4"/>
        <v/>
      </c>
      <c r="Q50" s="186" t="str">
        <f t="shared" si="5"/>
        <v/>
      </c>
      <c r="S50" s="186" t="str">
        <f t="shared" si="6"/>
        <v/>
      </c>
      <c r="U50" s="186" t="str">
        <f t="shared" si="7"/>
        <v/>
      </c>
      <c r="W50" s="186" t="str">
        <f t="shared" si="8"/>
        <v/>
      </c>
      <c r="Y50" s="186" t="str">
        <f t="shared" si="9"/>
        <v/>
      </c>
      <c r="AA50" s="186" t="str">
        <f t="shared" si="10"/>
        <v/>
      </c>
      <c r="AC50" s="186" t="str">
        <f t="shared" si="11"/>
        <v/>
      </c>
      <c r="AE50" s="186" t="str">
        <f t="shared" si="12"/>
        <v/>
      </c>
      <c r="AG50" s="186" t="str">
        <f t="shared" si="13"/>
        <v/>
      </c>
      <c r="AI50" s="186" t="str">
        <f t="shared" si="14"/>
        <v/>
      </c>
      <c r="AK50" s="186" t="str">
        <f t="shared" si="15"/>
        <v/>
      </c>
      <c r="AM50" s="186" t="str">
        <f t="shared" si="16"/>
        <v/>
      </c>
      <c r="AO50" s="186" t="str">
        <f t="shared" si="17"/>
        <v/>
      </c>
      <c r="AQ50" s="186" t="str">
        <f t="shared" si="18"/>
        <v/>
      </c>
    </row>
    <row r="51" spans="5:43" x14ac:dyDescent="0.25">
      <c r="E51" s="186" t="str">
        <f t="shared" si="0"/>
        <v/>
      </c>
      <c r="G51" s="186" t="str">
        <f t="shared" si="0"/>
        <v/>
      </c>
      <c r="I51" s="186" t="str">
        <f t="shared" si="1"/>
        <v/>
      </c>
      <c r="K51" s="186" t="str">
        <f t="shared" si="2"/>
        <v/>
      </c>
      <c r="M51" s="186" t="str">
        <f t="shared" si="3"/>
        <v/>
      </c>
      <c r="O51" s="186" t="str">
        <f t="shared" si="4"/>
        <v/>
      </c>
      <c r="Q51" s="186" t="str">
        <f t="shared" si="5"/>
        <v/>
      </c>
      <c r="S51" s="186" t="str">
        <f t="shared" si="6"/>
        <v/>
      </c>
      <c r="U51" s="186" t="str">
        <f t="shared" si="7"/>
        <v/>
      </c>
      <c r="W51" s="186" t="str">
        <f t="shared" si="8"/>
        <v/>
      </c>
      <c r="Y51" s="186" t="str">
        <f t="shared" si="9"/>
        <v/>
      </c>
      <c r="AA51" s="186" t="str">
        <f t="shared" si="10"/>
        <v/>
      </c>
      <c r="AC51" s="186" t="str">
        <f t="shared" si="11"/>
        <v/>
      </c>
      <c r="AE51" s="186" t="str">
        <f t="shared" si="12"/>
        <v/>
      </c>
      <c r="AG51" s="186" t="str">
        <f t="shared" si="13"/>
        <v/>
      </c>
      <c r="AI51" s="186" t="str">
        <f t="shared" si="14"/>
        <v/>
      </c>
      <c r="AK51" s="186" t="str">
        <f t="shared" si="15"/>
        <v/>
      </c>
      <c r="AM51" s="186" t="str">
        <f t="shared" si="16"/>
        <v/>
      </c>
      <c r="AO51" s="186" t="str">
        <f t="shared" si="17"/>
        <v/>
      </c>
      <c r="AQ51" s="186" t="str">
        <f t="shared" si="18"/>
        <v/>
      </c>
    </row>
    <row r="52" spans="5:43" x14ac:dyDescent="0.25">
      <c r="E52" s="186" t="str">
        <f t="shared" si="0"/>
        <v/>
      </c>
      <c r="G52" s="186" t="str">
        <f t="shared" si="0"/>
        <v/>
      </c>
      <c r="I52" s="186" t="str">
        <f t="shared" si="1"/>
        <v/>
      </c>
      <c r="K52" s="186" t="str">
        <f t="shared" si="2"/>
        <v/>
      </c>
      <c r="M52" s="186" t="str">
        <f t="shared" si="3"/>
        <v/>
      </c>
      <c r="O52" s="186" t="str">
        <f t="shared" si="4"/>
        <v/>
      </c>
      <c r="Q52" s="186" t="str">
        <f t="shared" si="5"/>
        <v/>
      </c>
      <c r="S52" s="186" t="str">
        <f t="shared" si="6"/>
        <v/>
      </c>
      <c r="U52" s="186" t="str">
        <f t="shared" si="7"/>
        <v/>
      </c>
      <c r="W52" s="186" t="str">
        <f t="shared" si="8"/>
        <v/>
      </c>
      <c r="Y52" s="186" t="str">
        <f t="shared" si="9"/>
        <v/>
      </c>
      <c r="AA52" s="186" t="str">
        <f t="shared" si="10"/>
        <v/>
      </c>
      <c r="AC52" s="186" t="str">
        <f t="shared" si="11"/>
        <v/>
      </c>
      <c r="AE52" s="186" t="str">
        <f t="shared" si="12"/>
        <v/>
      </c>
      <c r="AG52" s="186" t="str">
        <f t="shared" si="13"/>
        <v/>
      </c>
      <c r="AI52" s="186" t="str">
        <f t="shared" si="14"/>
        <v/>
      </c>
      <c r="AK52" s="186" t="str">
        <f t="shared" si="15"/>
        <v/>
      </c>
      <c r="AM52" s="186" t="str">
        <f t="shared" si="16"/>
        <v/>
      </c>
      <c r="AO52" s="186" t="str">
        <f t="shared" si="17"/>
        <v/>
      </c>
      <c r="AQ52" s="186" t="str">
        <f t="shared" si="18"/>
        <v/>
      </c>
    </row>
    <row r="53" spans="5:43" x14ac:dyDescent="0.25">
      <c r="E53" s="186" t="str">
        <f t="shared" si="0"/>
        <v/>
      </c>
      <c r="G53" s="186" t="str">
        <f t="shared" si="0"/>
        <v/>
      </c>
      <c r="I53" s="186" t="str">
        <f t="shared" si="1"/>
        <v/>
      </c>
      <c r="K53" s="186" t="str">
        <f t="shared" si="2"/>
        <v/>
      </c>
      <c r="M53" s="186" t="str">
        <f t="shared" si="3"/>
        <v/>
      </c>
      <c r="O53" s="186" t="str">
        <f t="shared" si="4"/>
        <v/>
      </c>
      <c r="Q53" s="186" t="str">
        <f t="shared" si="5"/>
        <v/>
      </c>
      <c r="S53" s="186" t="str">
        <f t="shared" si="6"/>
        <v/>
      </c>
      <c r="U53" s="186" t="str">
        <f t="shared" si="7"/>
        <v/>
      </c>
      <c r="W53" s="186" t="str">
        <f t="shared" si="8"/>
        <v/>
      </c>
      <c r="Y53" s="186" t="str">
        <f t="shared" si="9"/>
        <v/>
      </c>
      <c r="AA53" s="186" t="str">
        <f t="shared" si="10"/>
        <v/>
      </c>
      <c r="AC53" s="186" t="str">
        <f t="shared" si="11"/>
        <v/>
      </c>
      <c r="AE53" s="186" t="str">
        <f t="shared" si="12"/>
        <v/>
      </c>
      <c r="AG53" s="186" t="str">
        <f t="shared" si="13"/>
        <v/>
      </c>
      <c r="AI53" s="186" t="str">
        <f t="shared" si="14"/>
        <v/>
      </c>
      <c r="AK53" s="186" t="str">
        <f t="shared" si="15"/>
        <v/>
      </c>
      <c r="AM53" s="186" t="str">
        <f t="shared" si="16"/>
        <v/>
      </c>
      <c r="AO53" s="186" t="str">
        <f t="shared" si="17"/>
        <v/>
      </c>
      <c r="AQ53" s="186" t="str">
        <f t="shared" si="18"/>
        <v/>
      </c>
    </row>
    <row r="54" spans="5:43" x14ac:dyDescent="0.25">
      <c r="E54" s="186" t="str">
        <f t="shared" si="0"/>
        <v/>
      </c>
      <c r="G54" s="186" t="str">
        <f t="shared" si="0"/>
        <v/>
      </c>
      <c r="I54" s="186" t="str">
        <f t="shared" si="1"/>
        <v/>
      </c>
      <c r="K54" s="186" t="str">
        <f t="shared" si="2"/>
        <v/>
      </c>
      <c r="M54" s="186" t="str">
        <f t="shared" si="3"/>
        <v/>
      </c>
      <c r="O54" s="186" t="str">
        <f t="shared" si="4"/>
        <v/>
      </c>
      <c r="Q54" s="186" t="str">
        <f t="shared" si="5"/>
        <v/>
      </c>
      <c r="S54" s="186" t="str">
        <f t="shared" si="6"/>
        <v/>
      </c>
      <c r="U54" s="186" t="str">
        <f t="shared" si="7"/>
        <v/>
      </c>
      <c r="W54" s="186" t="str">
        <f t="shared" si="8"/>
        <v/>
      </c>
      <c r="Y54" s="186" t="str">
        <f t="shared" si="9"/>
        <v/>
      </c>
      <c r="AA54" s="186" t="str">
        <f t="shared" si="10"/>
        <v/>
      </c>
      <c r="AC54" s="186" t="str">
        <f t="shared" si="11"/>
        <v/>
      </c>
      <c r="AE54" s="186" t="str">
        <f t="shared" si="12"/>
        <v/>
      </c>
      <c r="AG54" s="186" t="str">
        <f t="shared" si="13"/>
        <v/>
      </c>
      <c r="AI54" s="186" t="str">
        <f t="shared" si="14"/>
        <v/>
      </c>
      <c r="AK54" s="186" t="str">
        <f t="shared" si="15"/>
        <v/>
      </c>
      <c r="AM54" s="186" t="str">
        <f t="shared" si="16"/>
        <v/>
      </c>
      <c r="AO54" s="186" t="str">
        <f t="shared" si="17"/>
        <v/>
      </c>
      <c r="AQ54" s="186" t="str">
        <f t="shared" si="18"/>
        <v/>
      </c>
    </row>
    <row r="55" spans="5:43" x14ac:dyDescent="0.25">
      <c r="E55" s="186" t="str">
        <f t="shared" si="0"/>
        <v/>
      </c>
      <c r="G55" s="186" t="str">
        <f t="shared" si="0"/>
        <v/>
      </c>
      <c r="I55" s="186" t="str">
        <f t="shared" si="1"/>
        <v/>
      </c>
      <c r="K55" s="186" t="str">
        <f t="shared" si="2"/>
        <v/>
      </c>
      <c r="M55" s="186" t="str">
        <f t="shared" si="3"/>
        <v/>
      </c>
      <c r="O55" s="186" t="str">
        <f t="shared" si="4"/>
        <v/>
      </c>
      <c r="Q55" s="186" t="str">
        <f t="shared" si="5"/>
        <v/>
      </c>
      <c r="S55" s="186" t="str">
        <f t="shared" si="6"/>
        <v/>
      </c>
      <c r="U55" s="186" t="str">
        <f t="shared" si="7"/>
        <v/>
      </c>
      <c r="W55" s="186" t="str">
        <f t="shared" si="8"/>
        <v/>
      </c>
      <c r="Y55" s="186" t="str">
        <f t="shared" si="9"/>
        <v/>
      </c>
      <c r="AA55" s="186" t="str">
        <f t="shared" si="10"/>
        <v/>
      </c>
      <c r="AC55" s="186" t="str">
        <f t="shared" si="11"/>
        <v/>
      </c>
      <c r="AE55" s="186" t="str">
        <f t="shared" si="12"/>
        <v/>
      </c>
      <c r="AG55" s="186" t="str">
        <f t="shared" si="13"/>
        <v/>
      </c>
      <c r="AI55" s="186" t="str">
        <f t="shared" si="14"/>
        <v/>
      </c>
      <c r="AK55" s="186" t="str">
        <f t="shared" si="15"/>
        <v/>
      </c>
      <c r="AM55" s="186" t="str">
        <f t="shared" si="16"/>
        <v/>
      </c>
      <c r="AO55" s="186" t="str">
        <f t="shared" si="17"/>
        <v/>
      </c>
      <c r="AQ55" s="186" t="str">
        <f t="shared" si="18"/>
        <v/>
      </c>
    </row>
    <row r="56" spans="5:43" x14ac:dyDescent="0.25">
      <c r="E56" s="186" t="str">
        <f t="shared" si="0"/>
        <v/>
      </c>
      <c r="G56" s="186" t="str">
        <f t="shared" si="0"/>
        <v/>
      </c>
      <c r="I56" s="186" t="str">
        <f t="shared" si="1"/>
        <v/>
      </c>
      <c r="K56" s="186" t="str">
        <f t="shared" si="2"/>
        <v/>
      </c>
      <c r="M56" s="186" t="str">
        <f t="shared" si="3"/>
        <v/>
      </c>
      <c r="O56" s="186" t="str">
        <f t="shared" si="4"/>
        <v/>
      </c>
      <c r="Q56" s="186" t="str">
        <f t="shared" si="5"/>
        <v/>
      </c>
      <c r="S56" s="186" t="str">
        <f t="shared" si="6"/>
        <v/>
      </c>
      <c r="U56" s="186" t="str">
        <f t="shared" si="7"/>
        <v/>
      </c>
      <c r="W56" s="186" t="str">
        <f t="shared" si="8"/>
        <v/>
      </c>
      <c r="Y56" s="186" t="str">
        <f t="shared" si="9"/>
        <v/>
      </c>
      <c r="AA56" s="186" t="str">
        <f t="shared" si="10"/>
        <v/>
      </c>
      <c r="AC56" s="186" t="str">
        <f t="shared" si="11"/>
        <v/>
      </c>
      <c r="AE56" s="186" t="str">
        <f t="shared" si="12"/>
        <v/>
      </c>
      <c r="AG56" s="186" t="str">
        <f t="shared" si="13"/>
        <v/>
      </c>
      <c r="AI56" s="186" t="str">
        <f t="shared" si="14"/>
        <v/>
      </c>
      <c r="AK56" s="186" t="str">
        <f t="shared" si="15"/>
        <v/>
      </c>
      <c r="AM56" s="186" t="str">
        <f t="shared" si="16"/>
        <v/>
      </c>
      <c r="AO56" s="186" t="str">
        <f t="shared" si="17"/>
        <v/>
      </c>
      <c r="AQ56" s="186" t="str">
        <f t="shared" si="18"/>
        <v/>
      </c>
    </row>
    <row r="57" spans="5:43" x14ac:dyDescent="0.25">
      <c r="E57" s="186" t="str">
        <f t="shared" si="0"/>
        <v/>
      </c>
      <c r="G57" s="186" t="str">
        <f t="shared" si="0"/>
        <v/>
      </c>
      <c r="I57" s="186" t="str">
        <f t="shared" si="1"/>
        <v/>
      </c>
      <c r="K57" s="186" t="str">
        <f t="shared" si="2"/>
        <v/>
      </c>
      <c r="M57" s="186" t="str">
        <f t="shared" si="3"/>
        <v/>
      </c>
      <c r="O57" s="186" t="str">
        <f t="shared" si="4"/>
        <v/>
      </c>
      <c r="Q57" s="186" t="str">
        <f t="shared" si="5"/>
        <v/>
      </c>
      <c r="S57" s="186" t="str">
        <f t="shared" si="6"/>
        <v/>
      </c>
      <c r="U57" s="186" t="str">
        <f t="shared" si="7"/>
        <v/>
      </c>
      <c r="W57" s="186" t="str">
        <f t="shared" si="8"/>
        <v/>
      </c>
      <c r="Y57" s="186" t="str">
        <f t="shared" si="9"/>
        <v/>
      </c>
      <c r="AA57" s="186" t="str">
        <f t="shared" si="10"/>
        <v/>
      </c>
      <c r="AC57" s="186" t="str">
        <f t="shared" si="11"/>
        <v/>
      </c>
      <c r="AE57" s="186" t="str">
        <f t="shared" si="12"/>
        <v/>
      </c>
      <c r="AG57" s="186" t="str">
        <f t="shared" si="13"/>
        <v/>
      </c>
      <c r="AI57" s="186" t="str">
        <f t="shared" si="14"/>
        <v/>
      </c>
      <c r="AK57" s="186" t="str">
        <f t="shared" si="15"/>
        <v/>
      </c>
      <c r="AM57" s="186" t="str">
        <f t="shared" si="16"/>
        <v/>
      </c>
      <c r="AO57" s="186" t="str">
        <f t="shared" si="17"/>
        <v/>
      </c>
      <c r="AQ57" s="186" t="str">
        <f t="shared" si="18"/>
        <v/>
      </c>
    </row>
    <row r="58" spans="5:43" x14ac:dyDescent="0.25">
      <c r="E58" s="186" t="str">
        <f t="shared" si="0"/>
        <v/>
      </c>
      <c r="G58" s="186" t="str">
        <f t="shared" si="0"/>
        <v/>
      </c>
      <c r="I58" s="186" t="str">
        <f t="shared" si="1"/>
        <v/>
      </c>
      <c r="K58" s="186" t="str">
        <f t="shared" si="2"/>
        <v/>
      </c>
      <c r="M58" s="186" t="str">
        <f t="shared" si="3"/>
        <v/>
      </c>
      <c r="O58" s="186" t="str">
        <f t="shared" si="4"/>
        <v/>
      </c>
      <c r="Q58" s="186" t="str">
        <f t="shared" si="5"/>
        <v/>
      </c>
      <c r="S58" s="186" t="str">
        <f t="shared" si="6"/>
        <v/>
      </c>
      <c r="U58" s="186" t="str">
        <f t="shared" si="7"/>
        <v/>
      </c>
      <c r="W58" s="186" t="str">
        <f t="shared" si="8"/>
        <v/>
      </c>
      <c r="Y58" s="186" t="str">
        <f t="shared" si="9"/>
        <v/>
      </c>
      <c r="AA58" s="186" t="str">
        <f t="shared" si="10"/>
        <v/>
      </c>
      <c r="AC58" s="186" t="str">
        <f t="shared" si="11"/>
        <v/>
      </c>
      <c r="AE58" s="186" t="str">
        <f t="shared" si="12"/>
        <v/>
      </c>
      <c r="AG58" s="186" t="str">
        <f t="shared" si="13"/>
        <v/>
      </c>
      <c r="AI58" s="186" t="str">
        <f t="shared" si="14"/>
        <v/>
      </c>
      <c r="AK58" s="186" t="str">
        <f t="shared" si="15"/>
        <v/>
      </c>
      <c r="AM58" s="186" t="str">
        <f t="shared" si="16"/>
        <v/>
      </c>
      <c r="AO58" s="186" t="str">
        <f t="shared" si="17"/>
        <v/>
      </c>
      <c r="AQ58" s="186" t="str">
        <f t="shared" si="18"/>
        <v/>
      </c>
    </row>
    <row r="59" spans="5:43" x14ac:dyDescent="0.25">
      <c r="E59" s="186" t="str">
        <f t="shared" si="0"/>
        <v/>
      </c>
      <c r="G59" s="186" t="str">
        <f t="shared" si="0"/>
        <v/>
      </c>
      <c r="I59" s="186" t="str">
        <f t="shared" si="1"/>
        <v/>
      </c>
      <c r="K59" s="186" t="str">
        <f t="shared" si="2"/>
        <v/>
      </c>
      <c r="M59" s="186" t="str">
        <f t="shared" si="3"/>
        <v/>
      </c>
      <c r="O59" s="186" t="str">
        <f t="shared" si="4"/>
        <v/>
      </c>
      <c r="Q59" s="186" t="str">
        <f t="shared" si="5"/>
        <v/>
      </c>
      <c r="S59" s="186" t="str">
        <f t="shared" si="6"/>
        <v/>
      </c>
      <c r="U59" s="186" t="str">
        <f t="shared" si="7"/>
        <v/>
      </c>
      <c r="W59" s="186" t="str">
        <f t="shared" si="8"/>
        <v/>
      </c>
      <c r="Y59" s="186" t="str">
        <f t="shared" si="9"/>
        <v/>
      </c>
      <c r="AA59" s="186" t="str">
        <f t="shared" si="10"/>
        <v/>
      </c>
      <c r="AC59" s="186" t="str">
        <f t="shared" si="11"/>
        <v/>
      </c>
      <c r="AE59" s="186" t="str">
        <f t="shared" si="12"/>
        <v/>
      </c>
      <c r="AG59" s="186" t="str">
        <f t="shared" si="13"/>
        <v/>
      </c>
      <c r="AI59" s="186" t="str">
        <f t="shared" si="14"/>
        <v/>
      </c>
      <c r="AK59" s="186" t="str">
        <f t="shared" si="15"/>
        <v/>
      </c>
      <c r="AM59" s="186" t="str">
        <f t="shared" si="16"/>
        <v/>
      </c>
      <c r="AO59" s="186" t="str">
        <f t="shared" si="17"/>
        <v/>
      </c>
      <c r="AQ59" s="186" t="str">
        <f t="shared" si="18"/>
        <v/>
      </c>
    </row>
    <row r="60" spans="5:43" x14ac:dyDescent="0.25">
      <c r="E60" s="186" t="str">
        <f t="shared" si="0"/>
        <v/>
      </c>
      <c r="G60" s="186" t="str">
        <f t="shared" si="0"/>
        <v/>
      </c>
      <c r="I60" s="186" t="str">
        <f t="shared" si="1"/>
        <v/>
      </c>
      <c r="K60" s="186" t="str">
        <f t="shared" si="2"/>
        <v/>
      </c>
      <c r="M60" s="186" t="str">
        <f t="shared" si="3"/>
        <v/>
      </c>
      <c r="O60" s="186" t="str">
        <f t="shared" si="4"/>
        <v/>
      </c>
      <c r="Q60" s="186" t="str">
        <f t="shared" si="5"/>
        <v/>
      </c>
      <c r="S60" s="186" t="str">
        <f t="shared" si="6"/>
        <v/>
      </c>
      <c r="U60" s="186" t="str">
        <f t="shared" si="7"/>
        <v/>
      </c>
      <c r="W60" s="186" t="str">
        <f t="shared" si="8"/>
        <v/>
      </c>
      <c r="Y60" s="186" t="str">
        <f t="shared" si="9"/>
        <v/>
      </c>
      <c r="AA60" s="186" t="str">
        <f t="shared" si="10"/>
        <v/>
      </c>
      <c r="AC60" s="186" t="str">
        <f t="shared" si="11"/>
        <v/>
      </c>
      <c r="AE60" s="186" t="str">
        <f t="shared" si="12"/>
        <v/>
      </c>
      <c r="AG60" s="186" t="str">
        <f t="shared" si="13"/>
        <v/>
      </c>
      <c r="AI60" s="186" t="str">
        <f t="shared" si="14"/>
        <v/>
      </c>
      <c r="AK60" s="186" t="str">
        <f t="shared" si="15"/>
        <v/>
      </c>
      <c r="AM60" s="186" t="str">
        <f t="shared" si="16"/>
        <v/>
      </c>
      <c r="AO60" s="186" t="str">
        <f t="shared" si="17"/>
        <v/>
      </c>
      <c r="AQ60" s="186" t="str">
        <f t="shared" si="18"/>
        <v/>
      </c>
    </row>
    <row r="61" spans="5:43" x14ac:dyDescent="0.25">
      <c r="E61" s="186" t="str">
        <f t="shared" si="0"/>
        <v/>
      </c>
      <c r="G61" s="186" t="str">
        <f t="shared" si="0"/>
        <v/>
      </c>
      <c r="I61" s="186" t="str">
        <f t="shared" si="1"/>
        <v/>
      </c>
      <c r="K61" s="186" t="str">
        <f t="shared" si="2"/>
        <v/>
      </c>
      <c r="M61" s="186" t="str">
        <f t="shared" si="3"/>
        <v/>
      </c>
      <c r="O61" s="186" t="str">
        <f t="shared" si="4"/>
        <v/>
      </c>
      <c r="Q61" s="186" t="str">
        <f t="shared" si="5"/>
        <v/>
      </c>
      <c r="S61" s="186" t="str">
        <f t="shared" si="6"/>
        <v/>
      </c>
      <c r="U61" s="186" t="str">
        <f t="shared" si="7"/>
        <v/>
      </c>
      <c r="W61" s="186" t="str">
        <f t="shared" si="8"/>
        <v/>
      </c>
      <c r="Y61" s="186" t="str">
        <f t="shared" si="9"/>
        <v/>
      </c>
      <c r="AA61" s="186" t="str">
        <f t="shared" si="10"/>
        <v/>
      </c>
      <c r="AC61" s="186" t="str">
        <f t="shared" si="11"/>
        <v/>
      </c>
      <c r="AE61" s="186" t="str">
        <f t="shared" si="12"/>
        <v/>
      </c>
      <c r="AG61" s="186" t="str">
        <f t="shared" si="13"/>
        <v/>
      </c>
      <c r="AI61" s="186" t="str">
        <f t="shared" si="14"/>
        <v/>
      </c>
      <c r="AK61" s="186" t="str">
        <f t="shared" si="15"/>
        <v/>
      </c>
      <c r="AM61" s="186" t="str">
        <f t="shared" si="16"/>
        <v/>
      </c>
      <c r="AO61" s="186" t="str">
        <f t="shared" si="17"/>
        <v/>
      </c>
      <c r="AQ61" s="186" t="str">
        <f t="shared" si="18"/>
        <v/>
      </c>
    </row>
    <row r="62" spans="5:43" x14ac:dyDescent="0.25">
      <c r="E62" s="186" t="str">
        <f t="shared" si="0"/>
        <v/>
      </c>
      <c r="G62" s="186" t="str">
        <f t="shared" si="0"/>
        <v/>
      </c>
      <c r="I62" s="186" t="str">
        <f t="shared" si="1"/>
        <v/>
      </c>
      <c r="K62" s="186" t="str">
        <f t="shared" si="2"/>
        <v/>
      </c>
      <c r="M62" s="186" t="str">
        <f t="shared" si="3"/>
        <v/>
      </c>
      <c r="O62" s="186" t="str">
        <f t="shared" si="4"/>
        <v/>
      </c>
      <c r="Q62" s="186" t="str">
        <f t="shared" si="5"/>
        <v/>
      </c>
      <c r="S62" s="186" t="str">
        <f t="shared" si="6"/>
        <v/>
      </c>
      <c r="U62" s="186" t="str">
        <f t="shared" si="7"/>
        <v/>
      </c>
      <c r="W62" s="186" t="str">
        <f t="shared" si="8"/>
        <v/>
      </c>
      <c r="Y62" s="186" t="str">
        <f t="shared" si="9"/>
        <v/>
      </c>
      <c r="AA62" s="186" t="str">
        <f t="shared" si="10"/>
        <v/>
      </c>
      <c r="AC62" s="186" t="str">
        <f t="shared" si="11"/>
        <v/>
      </c>
      <c r="AE62" s="186" t="str">
        <f t="shared" si="12"/>
        <v/>
      </c>
      <c r="AG62" s="186" t="str">
        <f t="shared" si="13"/>
        <v/>
      </c>
      <c r="AI62" s="186" t="str">
        <f t="shared" si="14"/>
        <v/>
      </c>
      <c r="AK62" s="186" t="str">
        <f t="shared" si="15"/>
        <v/>
      </c>
      <c r="AM62" s="186" t="str">
        <f t="shared" si="16"/>
        <v/>
      </c>
      <c r="AO62" s="186" t="str">
        <f t="shared" si="17"/>
        <v/>
      </c>
      <c r="AQ62" s="186" t="str">
        <f t="shared" si="18"/>
        <v/>
      </c>
    </row>
    <row r="63" spans="5:43" x14ac:dyDescent="0.25">
      <c r="E63" s="186" t="str">
        <f t="shared" si="0"/>
        <v/>
      </c>
      <c r="G63" s="186" t="str">
        <f t="shared" si="0"/>
        <v/>
      </c>
      <c r="I63" s="186" t="str">
        <f t="shared" si="1"/>
        <v/>
      </c>
      <c r="K63" s="186" t="str">
        <f t="shared" si="2"/>
        <v/>
      </c>
      <c r="M63" s="186" t="str">
        <f t="shared" si="3"/>
        <v/>
      </c>
      <c r="O63" s="186" t="str">
        <f t="shared" si="4"/>
        <v/>
      </c>
      <c r="Q63" s="186" t="str">
        <f t="shared" si="5"/>
        <v/>
      </c>
      <c r="S63" s="186" t="str">
        <f t="shared" si="6"/>
        <v/>
      </c>
      <c r="U63" s="186" t="str">
        <f t="shared" si="7"/>
        <v/>
      </c>
      <c r="W63" s="186" t="str">
        <f t="shared" si="8"/>
        <v/>
      </c>
      <c r="Y63" s="186" t="str">
        <f t="shared" si="9"/>
        <v/>
      </c>
      <c r="AA63" s="186" t="str">
        <f t="shared" si="10"/>
        <v/>
      </c>
      <c r="AC63" s="186" t="str">
        <f t="shared" si="11"/>
        <v/>
      </c>
      <c r="AE63" s="186" t="str">
        <f t="shared" si="12"/>
        <v/>
      </c>
      <c r="AG63" s="186" t="str">
        <f t="shared" si="13"/>
        <v/>
      </c>
      <c r="AI63" s="186" t="str">
        <f t="shared" si="14"/>
        <v/>
      </c>
      <c r="AK63" s="186" t="str">
        <f t="shared" si="15"/>
        <v/>
      </c>
      <c r="AM63" s="186" t="str">
        <f t="shared" si="16"/>
        <v/>
      </c>
      <c r="AO63" s="186" t="str">
        <f t="shared" si="17"/>
        <v/>
      </c>
      <c r="AQ63" s="186" t="str">
        <f t="shared" si="18"/>
        <v/>
      </c>
    </row>
    <row r="64" spans="5:43" x14ac:dyDescent="0.25">
      <c r="E64" s="186" t="str">
        <f t="shared" si="0"/>
        <v/>
      </c>
      <c r="G64" s="186" t="str">
        <f t="shared" si="0"/>
        <v/>
      </c>
      <c r="I64" s="186" t="str">
        <f t="shared" si="1"/>
        <v/>
      </c>
      <c r="K64" s="186" t="str">
        <f t="shared" si="2"/>
        <v/>
      </c>
      <c r="M64" s="186" t="str">
        <f t="shared" si="3"/>
        <v/>
      </c>
      <c r="O64" s="186" t="str">
        <f t="shared" si="4"/>
        <v/>
      </c>
      <c r="Q64" s="186" t="str">
        <f t="shared" si="5"/>
        <v/>
      </c>
      <c r="S64" s="186" t="str">
        <f t="shared" si="6"/>
        <v/>
      </c>
      <c r="U64" s="186" t="str">
        <f t="shared" si="7"/>
        <v/>
      </c>
      <c r="W64" s="186" t="str">
        <f t="shared" si="8"/>
        <v/>
      </c>
      <c r="Y64" s="186" t="str">
        <f t="shared" si="9"/>
        <v/>
      </c>
      <c r="AA64" s="186" t="str">
        <f t="shared" si="10"/>
        <v/>
      </c>
      <c r="AC64" s="186" t="str">
        <f t="shared" si="11"/>
        <v/>
      </c>
      <c r="AE64" s="186" t="str">
        <f t="shared" si="12"/>
        <v/>
      </c>
      <c r="AG64" s="186" t="str">
        <f t="shared" si="13"/>
        <v/>
      </c>
      <c r="AI64" s="186" t="str">
        <f t="shared" si="14"/>
        <v/>
      </c>
      <c r="AK64" s="186" t="str">
        <f t="shared" si="15"/>
        <v/>
      </c>
      <c r="AM64" s="186" t="str">
        <f t="shared" si="16"/>
        <v/>
      </c>
      <c r="AO64" s="186" t="str">
        <f t="shared" si="17"/>
        <v/>
      </c>
      <c r="AQ64" s="186" t="str">
        <f t="shared" si="18"/>
        <v/>
      </c>
    </row>
    <row r="65" spans="5:43" x14ac:dyDescent="0.25">
      <c r="E65" s="186" t="str">
        <f t="shared" si="0"/>
        <v/>
      </c>
      <c r="G65" s="186" t="str">
        <f t="shared" si="0"/>
        <v/>
      </c>
      <c r="I65" s="186" t="str">
        <f t="shared" si="1"/>
        <v/>
      </c>
      <c r="K65" s="186" t="str">
        <f t="shared" si="2"/>
        <v/>
      </c>
      <c r="M65" s="186" t="str">
        <f t="shared" si="3"/>
        <v/>
      </c>
      <c r="O65" s="186" t="str">
        <f t="shared" si="4"/>
        <v/>
      </c>
      <c r="Q65" s="186" t="str">
        <f t="shared" si="5"/>
        <v/>
      </c>
      <c r="S65" s="186" t="str">
        <f t="shared" si="6"/>
        <v/>
      </c>
      <c r="U65" s="186" t="str">
        <f t="shared" si="7"/>
        <v/>
      </c>
      <c r="W65" s="186" t="str">
        <f t="shared" si="8"/>
        <v/>
      </c>
      <c r="Y65" s="186" t="str">
        <f t="shared" si="9"/>
        <v/>
      </c>
      <c r="AA65" s="186" t="str">
        <f t="shared" si="10"/>
        <v/>
      </c>
      <c r="AC65" s="186" t="str">
        <f t="shared" si="11"/>
        <v/>
      </c>
      <c r="AE65" s="186" t="str">
        <f t="shared" si="12"/>
        <v/>
      </c>
      <c r="AG65" s="186" t="str">
        <f t="shared" si="13"/>
        <v/>
      </c>
      <c r="AI65" s="186" t="str">
        <f t="shared" si="14"/>
        <v/>
      </c>
      <c r="AK65" s="186" t="str">
        <f t="shared" si="15"/>
        <v/>
      </c>
      <c r="AM65" s="186" t="str">
        <f t="shared" si="16"/>
        <v/>
      </c>
      <c r="AO65" s="186" t="str">
        <f t="shared" si="17"/>
        <v/>
      </c>
      <c r="AQ65" s="186" t="str">
        <f t="shared" si="18"/>
        <v/>
      </c>
    </row>
    <row r="66" spans="5:43" x14ac:dyDescent="0.25">
      <c r="E66" s="186" t="str">
        <f t="shared" si="0"/>
        <v/>
      </c>
      <c r="G66" s="186" t="str">
        <f t="shared" si="0"/>
        <v/>
      </c>
      <c r="I66" s="186" t="str">
        <f t="shared" si="1"/>
        <v/>
      </c>
      <c r="K66" s="186" t="str">
        <f t="shared" si="2"/>
        <v/>
      </c>
      <c r="M66" s="186" t="str">
        <f t="shared" si="3"/>
        <v/>
      </c>
      <c r="O66" s="186" t="str">
        <f t="shared" si="4"/>
        <v/>
      </c>
      <c r="Q66" s="186" t="str">
        <f t="shared" si="5"/>
        <v/>
      </c>
      <c r="S66" s="186" t="str">
        <f t="shared" si="6"/>
        <v/>
      </c>
      <c r="U66" s="186" t="str">
        <f t="shared" si="7"/>
        <v/>
      </c>
      <c r="W66" s="186" t="str">
        <f t="shared" si="8"/>
        <v/>
      </c>
      <c r="Y66" s="186" t="str">
        <f t="shared" si="9"/>
        <v/>
      </c>
      <c r="AA66" s="186" t="str">
        <f t="shared" si="10"/>
        <v/>
      </c>
      <c r="AC66" s="186" t="str">
        <f t="shared" si="11"/>
        <v/>
      </c>
      <c r="AE66" s="186" t="str">
        <f t="shared" si="12"/>
        <v/>
      </c>
      <c r="AG66" s="186" t="str">
        <f t="shared" si="13"/>
        <v/>
      </c>
      <c r="AI66" s="186" t="str">
        <f t="shared" si="14"/>
        <v/>
      </c>
      <c r="AK66" s="186" t="str">
        <f t="shared" si="15"/>
        <v/>
      </c>
      <c r="AM66" s="186" t="str">
        <f t="shared" si="16"/>
        <v/>
      </c>
      <c r="AO66" s="186" t="str">
        <f t="shared" si="17"/>
        <v/>
      </c>
      <c r="AQ66" s="186" t="str">
        <f t="shared" si="18"/>
        <v/>
      </c>
    </row>
    <row r="67" spans="5:43" x14ac:dyDescent="0.25">
      <c r="E67" s="186" t="str">
        <f t="shared" si="0"/>
        <v/>
      </c>
      <c r="G67" s="186" t="str">
        <f t="shared" si="0"/>
        <v/>
      </c>
      <c r="I67" s="186" t="str">
        <f t="shared" si="1"/>
        <v/>
      </c>
      <c r="K67" s="186" t="str">
        <f t="shared" si="2"/>
        <v/>
      </c>
      <c r="M67" s="186" t="str">
        <f t="shared" si="3"/>
        <v/>
      </c>
      <c r="O67" s="186" t="str">
        <f t="shared" si="4"/>
        <v/>
      </c>
      <c r="Q67" s="186" t="str">
        <f t="shared" si="5"/>
        <v/>
      </c>
      <c r="S67" s="186" t="str">
        <f t="shared" si="6"/>
        <v/>
      </c>
      <c r="U67" s="186" t="str">
        <f t="shared" si="7"/>
        <v/>
      </c>
      <c r="W67" s="186" t="str">
        <f t="shared" si="8"/>
        <v/>
      </c>
      <c r="Y67" s="186" t="str">
        <f t="shared" si="9"/>
        <v/>
      </c>
      <c r="AA67" s="186" t="str">
        <f t="shared" si="10"/>
        <v/>
      </c>
      <c r="AC67" s="186" t="str">
        <f t="shared" si="11"/>
        <v/>
      </c>
      <c r="AE67" s="186" t="str">
        <f t="shared" si="12"/>
        <v/>
      </c>
      <c r="AG67" s="186" t="str">
        <f t="shared" si="13"/>
        <v/>
      </c>
      <c r="AI67" s="186" t="str">
        <f t="shared" si="14"/>
        <v/>
      </c>
      <c r="AK67" s="186" t="str">
        <f t="shared" si="15"/>
        <v/>
      </c>
      <c r="AM67" s="186" t="str">
        <f t="shared" si="16"/>
        <v/>
      </c>
      <c r="AO67" s="186" t="str">
        <f t="shared" si="17"/>
        <v/>
      </c>
      <c r="AQ67" s="186" t="str">
        <f t="shared" si="18"/>
        <v/>
      </c>
    </row>
    <row r="68" spans="5:43" x14ac:dyDescent="0.25">
      <c r="E68" s="186" t="str">
        <f t="shared" si="0"/>
        <v/>
      </c>
      <c r="G68" s="186" t="str">
        <f t="shared" si="0"/>
        <v/>
      </c>
      <c r="I68" s="186" t="str">
        <f t="shared" si="1"/>
        <v/>
      </c>
      <c r="K68" s="186" t="str">
        <f t="shared" si="2"/>
        <v/>
      </c>
      <c r="M68" s="186" t="str">
        <f t="shared" si="3"/>
        <v/>
      </c>
      <c r="O68" s="186" t="str">
        <f t="shared" si="4"/>
        <v/>
      </c>
      <c r="Q68" s="186" t="str">
        <f t="shared" si="5"/>
        <v/>
      </c>
      <c r="S68" s="186" t="str">
        <f t="shared" si="6"/>
        <v/>
      </c>
      <c r="U68" s="186" t="str">
        <f t="shared" si="7"/>
        <v/>
      </c>
      <c r="W68" s="186" t="str">
        <f t="shared" si="8"/>
        <v/>
      </c>
      <c r="Y68" s="186" t="str">
        <f t="shared" si="9"/>
        <v/>
      </c>
      <c r="AA68" s="186" t="str">
        <f t="shared" si="10"/>
        <v/>
      </c>
      <c r="AC68" s="186" t="str">
        <f t="shared" si="11"/>
        <v/>
      </c>
      <c r="AE68" s="186" t="str">
        <f t="shared" si="12"/>
        <v/>
      </c>
      <c r="AG68" s="186" t="str">
        <f t="shared" si="13"/>
        <v/>
      </c>
      <c r="AI68" s="186" t="str">
        <f t="shared" si="14"/>
        <v/>
      </c>
      <c r="AK68" s="186" t="str">
        <f t="shared" si="15"/>
        <v/>
      </c>
      <c r="AM68" s="186" t="str">
        <f t="shared" si="16"/>
        <v/>
      </c>
      <c r="AO68" s="186" t="str">
        <f t="shared" si="17"/>
        <v/>
      </c>
      <c r="AQ68" s="186" t="str">
        <f t="shared" si="18"/>
        <v/>
      </c>
    </row>
    <row r="69" spans="5:43" x14ac:dyDescent="0.25">
      <c r="E69" s="186" t="str">
        <f t="shared" si="0"/>
        <v/>
      </c>
      <c r="G69" s="186" t="str">
        <f t="shared" si="0"/>
        <v/>
      </c>
      <c r="I69" s="186" t="str">
        <f t="shared" si="1"/>
        <v/>
      </c>
      <c r="K69" s="186" t="str">
        <f t="shared" si="2"/>
        <v/>
      </c>
      <c r="M69" s="186" t="str">
        <f t="shared" si="3"/>
        <v/>
      </c>
      <c r="O69" s="186" t="str">
        <f t="shared" si="4"/>
        <v/>
      </c>
      <c r="Q69" s="186" t="str">
        <f t="shared" si="5"/>
        <v/>
      </c>
      <c r="S69" s="186" t="str">
        <f t="shared" si="6"/>
        <v/>
      </c>
      <c r="U69" s="186" t="str">
        <f t="shared" si="7"/>
        <v/>
      </c>
      <c r="W69" s="186" t="str">
        <f t="shared" si="8"/>
        <v/>
      </c>
      <c r="Y69" s="186" t="str">
        <f t="shared" si="9"/>
        <v/>
      </c>
      <c r="AA69" s="186" t="str">
        <f t="shared" si="10"/>
        <v/>
      </c>
      <c r="AC69" s="186" t="str">
        <f t="shared" si="11"/>
        <v/>
      </c>
      <c r="AE69" s="186" t="str">
        <f t="shared" si="12"/>
        <v/>
      </c>
      <c r="AG69" s="186" t="str">
        <f t="shared" si="13"/>
        <v/>
      </c>
      <c r="AI69" s="186" t="str">
        <f t="shared" si="14"/>
        <v/>
      </c>
      <c r="AK69" s="186" t="str">
        <f t="shared" si="15"/>
        <v/>
      </c>
      <c r="AM69" s="186" t="str">
        <f t="shared" si="16"/>
        <v/>
      </c>
      <c r="AO69" s="186" t="str">
        <f t="shared" si="17"/>
        <v/>
      </c>
      <c r="AQ69" s="186" t="str">
        <f t="shared" si="18"/>
        <v/>
      </c>
    </row>
    <row r="70" spans="5:43" x14ac:dyDescent="0.25">
      <c r="E70" s="186" t="str">
        <f t="shared" si="0"/>
        <v/>
      </c>
      <c r="G70" s="186" t="str">
        <f t="shared" si="0"/>
        <v/>
      </c>
      <c r="I70" s="186" t="str">
        <f t="shared" si="1"/>
        <v/>
      </c>
      <c r="K70" s="186" t="str">
        <f t="shared" si="2"/>
        <v/>
      </c>
      <c r="M70" s="186" t="str">
        <f t="shared" si="3"/>
        <v/>
      </c>
      <c r="O70" s="186" t="str">
        <f t="shared" si="4"/>
        <v/>
      </c>
      <c r="Q70" s="186" t="str">
        <f t="shared" si="5"/>
        <v/>
      </c>
      <c r="S70" s="186" t="str">
        <f t="shared" si="6"/>
        <v/>
      </c>
      <c r="U70" s="186" t="str">
        <f t="shared" si="7"/>
        <v/>
      </c>
      <c r="W70" s="186" t="str">
        <f t="shared" si="8"/>
        <v/>
      </c>
      <c r="Y70" s="186" t="str">
        <f t="shared" si="9"/>
        <v/>
      </c>
      <c r="AA70" s="186" t="str">
        <f t="shared" si="10"/>
        <v/>
      </c>
      <c r="AC70" s="186" t="str">
        <f t="shared" si="11"/>
        <v/>
      </c>
      <c r="AE70" s="186" t="str">
        <f t="shared" si="12"/>
        <v/>
      </c>
      <c r="AG70" s="186" t="str">
        <f t="shared" si="13"/>
        <v/>
      </c>
      <c r="AI70" s="186" t="str">
        <f t="shared" si="14"/>
        <v/>
      </c>
      <c r="AK70" s="186" t="str">
        <f t="shared" si="15"/>
        <v/>
      </c>
      <c r="AM70" s="186" t="str">
        <f t="shared" si="16"/>
        <v/>
      </c>
      <c r="AO70" s="186" t="str">
        <f t="shared" si="17"/>
        <v/>
      </c>
      <c r="AQ70" s="186" t="str">
        <f t="shared" si="18"/>
        <v/>
      </c>
    </row>
    <row r="71" spans="5:43" x14ac:dyDescent="0.25">
      <c r="E71" s="186" t="str">
        <f t="shared" si="0"/>
        <v/>
      </c>
      <c r="G71" s="186" t="str">
        <f t="shared" si="0"/>
        <v/>
      </c>
      <c r="I71" s="186" t="str">
        <f t="shared" si="1"/>
        <v/>
      </c>
      <c r="K71" s="186" t="str">
        <f t="shared" si="2"/>
        <v/>
      </c>
      <c r="M71" s="186" t="str">
        <f t="shared" si="3"/>
        <v/>
      </c>
      <c r="O71" s="186" t="str">
        <f t="shared" si="4"/>
        <v/>
      </c>
      <c r="Q71" s="186" t="str">
        <f t="shared" si="5"/>
        <v/>
      </c>
      <c r="S71" s="186" t="str">
        <f t="shared" si="6"/>
        <v/>
      </c>
      <c r="U71" s="186" t="str">
        <f t="shared" si="7"/>
        <v/>
      </c>
      <c r="W71" s="186" t="str">
        <f t="shared" si="8"/>
        <v/>
      </c>
      <c r="Y71" s="186" t="str">
        <f t="shared" si="9"/>
        <v/>
      </c>
      <c r="AA71" s="186" t="str">
        <f t="shared" si="10"/>
        <v/>
      </c>
      <c r="AC71" s="186" t="str">
        <f t="shared" si="11"/>
        <v/>
      </c>
      <c r="AE71" s="186" t="str">
        <f t="shared" si="12"/>
        <v/>
      </c>
      <c r="AG71" s="186" t="str">
        <f t="shared" si="13"/>
        <v/>
      </c>
      <c r="AI71" s="186" t="str">
        <f t="shared" si="14"/>
        <v/>
      </c>
      <c r="AK71" s="186" t="str">
        <f t="shared" si="15"/>
        <v/>
      </c>
      <c r="AM71" s="186" t="str">
        <f t="shared" si="16"/>
        <v/>
      </c>
      <c r="AO71" s="186" t="str">
        <f t="shared" si="17"/>
        <v/>
      </c>
      <c r="AQ71" s="186" t="str">
        <f t="shared" si="18"/>
        <v/>
      </c>
    </row>
    <row r="72" spans="5:43" x14ac:dyDescent="0.25">
      <c r="E72" s="186" t="str">
        <f t="shared" si="0"/>
        <v/>
      </c>
      <c r="G72" s="186" t="str">
        <f t="shared" si="0"/>
        <v/>
      </c>
      <c r="I72" s="186" t="str">
        <f t="shared" si="1"/>
        <v/>
      </c>
      <c r="K72" s="186" t="str">
        <f t="shared" si="2"/>
        <v/>
      </c>
      <c r="M72" s="186" t="str">
        <f t="shared" si="3"/>
        <v/>
      </c>
      <c r="O72" s="186" t="str">
        <f t="shared" si="4"/>
        <v/>
      </c>
      <c r="Q72" s="186" t="str">
        <f t="shared" si="5"/>
        <v/>
      </c>
      <c r="S72" s="186" t="str">
        <f t="shared" si="6"/>
        <v/>
      </c>
      <c r="U72" s="186" t="str">
        <f t="shared" si="7"/>
        <v/>
      </c>
      <c r="W72" s="186" t="str">
        <f t="shared" si="8"/>
        <v/>
      </c>
      <c r="Y72" s="186" t="str">
        <f t="shared" si="9"/>
        <v/>
      </c>
      <c r="AA72" s="186" t="str">
        <f t="shared" si="10"/>
        <v/>
      </c>
      <c r="AC72" s="186" t="str">
        <f t="shared" si="11"/>
        <v/>
      </c>
      <c r="AE72" s="186" t="str">
        <f t="shared" si="12"/>
        <v/>
      </c>
      <c r="AG72" s="186" t="str">
        <f t="shared" si="13"/>
        <v/>
      </c>
      <c r="AI72" s="186" t="str">
        <f t="shared" si="14"/>
        <v/>
      </c>
      <c r="AK72" s="186" t="str">
        <f t="shared" si="15"/>
        <v/>
      </c>
      <c r="AM72" s="186" t="str">
        <f t="shared" si="16"/>
        <v/>
      </c>
      <c r="AO72" s="186" t="str">
        <f t="shared" si="17"/>
        <v/>
      </c>
      <c r="AQ72" s="186" t="str">
        <f t="shared" si="18"/>
        <v/>
      </c>
    </row>
    <row r="73" spans="5:43" x14ac:dyDescent="0.25">
      <c r="E73" s="186" t="str">
        <f t="shared" si="0"/>
        <v/>
      </c>
      <c r="G73" s="186" t="str">
        <f t="shared" si="0"/>
        <v/>
      </c>
      <c r="I73" s="186" t="str">
        <f t="shared" si="1"/>
        <v/>
      </c>
      <c r="K73" s="186" t="str">
        <f t="shared" si="2"/>
        <v/>
      </c>
      <c r="M73" s="186" t="str">
        <f t="shared" si="3"/>
        <v/>
      </c>
      <c r="O73" s="186" t="str">
        <f t="shared" si="4"/>
        <v/>
      </c>
      <c r="Q73" s="186" t="str">
        <f t="shared" si="5"/>
        <v/>
      </c>
      <c r="S73" s="186" t="str">
        <f t="shared" si="6"/>
        <v/>
      </c>
      <c r="U73" s="186" t="str">
        <f t="shared" si="7"/>
        <v/>
      </c>
      <c r="W73" s="186" t="str">
        <f t="shared" si="8"/>
        <v/>
      </c>
      <c r="Y73" s="186" t="str">
        <f t="shared" si="9"/>
        <v/>
      </c>
      <c r="AA73" s="186" t="str">
        <f t="shared" si="10"/>
        <v/>
      </c>
      <c r="AC73" s="186" t="str">
        <f t="shared" si="11"/>
        <v/>
      </c>
      <c r="AE73" s="186" t="str">
        <f t="shared" si="12"/>
        <v/>
      </c>
      <c r="AG73" s="186" t="str">
        <f t="shared" si="13"/>
        <v/>
      </c>
      <c r="AI73" s="186" t="str">
        <f t="shared" si="14"/>
        <v/>
      </c>
      <c r="AK73" s="186" t="str">
        <f t="shared" si="15"/>
        <v/>
      </c>
      <c r="AM73" s="186" t="str">
        <f t="shared" si="16"/>
        <v/>
      </c>
      <c r="AO73" s="186" t="str">
        <f t="shared" si="17"/>
        <v/>
      </c>
      <c r="AQ73" s="186" t="str">
        <f t="shared" si="18"/>
        <v/>
      </c>
    </row>
    <row r="74" spans="5:43" x14ac:dyDescent="0.25">
      <c r="E74" s="186" t="str">
        <f t="shared" si="0"/>
        <v/>
      </c>
      <c r="G74" s="186" t="str">
        <f t="shared" si="0"/>
        <v/>
      </c>
      <c r="I74" s="186" t="str">
        <f t="shared" si="1"/>
        <v/>
      </c>
      <c r="K74" s="186" t="str">
        <f t="shared" si="2"/>
        <v/>
      </c>
      <c r="M74" s="186" t="str">
        <f t="shared" si="3"/>
        <v/>
      </c>
      <c r="O74" s="186" t="str">
        <f t="shared" si="4"/>
        <v/>
      </c>
      <c r="Q74" s="186" t="str">
        <f t="shared" si="5"/>
        <v/>
      </c>
      <c r="S74" s="186" t="str">
        <f t="shared" si="6"/>
        <v/>
      </c>
      <c r="U74" s="186" t="str">
        <f t="shared" si="7"/>
        <v/>
      </c>
      <c r="W74" s="186" t="str">
        <f t="shared" si="8"/>
        <v/>
      </c>
      <c r="Y74" s="186" t="str">
        <f t="shared" si="9"/>
        <v/>
      </c>
      <c r="AA74" s="186" t="str">
        <f t="shared" si="10"/>
        <v/>
      </c>
      <c r="AC74" s="186" t="str">
        <f t="shared" si="11"/>
        <v/>
      </c>
      <c r="AE74" s="186" t="str">
        <f t="shared" si="12"/>
        <v/>
      </c>
      <c r="AG74" s="186" t="str">
        <f t="shared" si="13"/>
        <v/>
      </c>
      <c r="AI74" s="186" t="str">
        <f t="shared" si="14"/>
        <v/>
      </c>
      <c r="AK74" s="186" t="str">
        <f t="shared" si="15"/>
        <v/>
      </c>
      <c r="AM74" s="186" t="str">
        <f t="shared" si="16"/>
        <v/>
      </c>
      <c r="AO74" s="186" t="str">
        <f t="shared" si="17"/>
        <v/>
      </c>
      <c r="AQ74" s="186" t="str">
        <f t="shared" si="18"/>
        <v/>
      </c>
    </row>
    <row r="75" spans="5:43" x14ac:dyDescent="0.25">
      <c r="E75" s="186" t="str">
        <f t="shared" si="0"/>
        <v/>
      </c>
      <c r="G75" s="186" t="str">
        <f t="shared" si="0"/>
        <v/>
      </c>
      <c r="I75" s="186" t="str">
        <f t="shared" si="1"/>
        <v/>
      </c>
      <c r="K75" s="186" t="str">
        <f t="shared" si="2"/>
        <v/>
      </c>
      <c r="M75" s="186" t="str">
        <f t="shared" si="3"/>
        <v/>
      </c>
      <c r="O75" s="186" t="str">
        <f t="shared" si="4"/>
        <v/>
      </c>
      <c r="Q75" s="186" t="str">
        <f t="shared" si="5"/>
        <v/>
      </c>
      <c r="S75" s="186" t="str">
        <f t="shared" si="6"/>
        <v/>
      </c>
      <c r="U75" s="186" t="str">
        <f t="shared" si="7"/>
        <v/>
      </c>
      <c r="W75" s="186" t="str">
        <f t="shared" si="8"/>
        <v/>
      </c>
      <c r="Y75" s="186" t="str">
        <f t="shared" si="9"/>
        <v/>
      </c>
      <c r="AA75" s="186" t="str">
        <f t="shared" si="10"/>
        <v/>
      </c>
      <c r="AC75" s="186" t="str">
        <f t="shared" si="11"/>
        <v/>
      </c>
      <c r="AE75" s="186" t="str">
        <f t="shared" si="12"/>
        <v/>
      </c>
      <c r="AG75" s="186" t="str">
        <f t="shared" si="13"/>
        <v/>
      </c>
      <c r="AI75" s="186" t="str">
        <f t="shared" si="14"/>
        <v/>
      </c>
      <c r="AK75" s="186" t="str">
        <f t="shared" si="15"/>
        <v/>
      </c>
      <c r="AM75" s="186" t="str">
        <f t="shared" si="16"/>
        <v/>
      </c>
      <c r="AO75" s="186" t="str">
        <f t="shared" si="17"/>
        <v/>
      </c>
      <c r="AQ75" s="186" t="str">
        <f t="shared" si="18"/>
        <v/>
      </c>
    </row>
    <row r="76" spans="5:43" x14ac:dyDescent="0.25">
      <c r="E76" s="186" t="str">
        <f t="shared" si="0"/>
        <v/>
      </c>
      <c r="G76" s="186" t="str">
        <f t="shared" si="0"/>
        <v/>
      </c>
      <c r="I76" s="186" t="str">
        <f t="shared" si="1"/>
        <v/>
      </c>
      <c r="K76" s="186" t="str">
        <f t="shared" si="2"/>
        <v/>
      </c>
      <c r="M76" s="186" t="str">
        <f t="shared" si="3"/>
        <v/>
      </c>
      <c r="O76" s="186" t="str">
        <f t="shared" si="4"/>
        <v/>
      </c>
      <c r="Q76" s="186" t="str">
        <f t="shared" si="5"/>
        <v/>
      </c>
      <c r="S76" s="186" t="str">
        <f t="shared" si="6"/>
        <v/>
      </c>
      <c r="U76" s="186" t="str">
        <f t="shared" si="7"/>
        <v/>
      </c>
      <c r="W76" s="186" t="str">
        <f t="shared" si="8"/>
        <v/>
      </c>
      <c r="Y76" s="186" t="str">
        <f t="shared" si="9"/>
        <v/>
      </c>
      <c r="AA76" s="186" t="str">
        <f t="shared" si="10"/>
        <v/>
      </c>
      <c r="AC76" s="186" t="str">
        <f t="shared" si="11"/>
        <v/>
      </c>
      <c r="AE76" s="186" t="str">
        <f t="shared" si="12"/>
        <v/>
      </c>
      <c r="AG76" s="186" t="str">
        <f t="shared" si="13"/>
        <v/>
      </c>
      <c r="AI76" s="186" t="str">
        <f t="shared" si="14"/>
        <v/>
      </c>
      <c r="AK76" s="186" t="str">
        <f t="shared" si="15"/>
        <v/>
      </c>
      <c r="AM76" s="186" t="str">
        <f t="shared" si="16"/>
        <v/>
      </c>
      <c r="AO76" s="186" t="str">
        <f t="shared" si="17"/>
        <v/>
      </c>
      <c r="AQ76" s="186" t="str">
        <f t="shared" si="18"/>
        <v/>
      </c>
    </row>
    <row r="77" spans="5:43" x14ac:dyDescent="0.25">
      <c r="E77" s="186" t="str">
        <f t="shared" ref="E77:G140" si="19">IF(OR($B77=0,D77=0),"",D77/$B77)</f>
        <v/>
      </c>
      <c r="G77" s="186" t="str">
        <f t="shared" si="19"/>
        <v/>
      </c>
      <c r="I77" s="186" t="str">
        <f t="shared" ref="I77:I140" si="20">IF(OR($B77=0,H77=0),"",H77/$B77)</f>
        <v/>
      </c>
      <c r="K77" s="186" t="str">
        <f t="shared" ref="K77:K140" si="21">IF(OR($B77=0,J77=0),"",J77/$B77)</f>
        <v/>
      </c>
      <c r="M77" s="186" t="str">
        <f t="shared" ref="M77:M140" si="22">IF(OR($B77=0,L77=0),"",L77/$B77)</f>
        <v/>
      </c>
      <c r="O77" s="186" t="str">
        <f t="shared" ref="O77:O140" si="23">IF(OR($B77=0,N77=0),"",N77/$B77)</f>
        <v/>
      </c>
      <c r="Q77" s="186" t="str">
        <f t="shared" ref="Q77:Q140" si="24">IF(OR($B77=0,P77=0),"",P77/$B77)</f>
        <v/>
      </c>
      <c r="S77" s="186" t="str">
        <f t="shared" ref="S77:S140" si="25">IF(OR($B77=0,R77=0),"",R77/$B77)</f>
        <v/>
      </c>
      <c r="U77" s="186" t="str">
        <f t="shared" ref="U77:U140" si="26">IF(OR($B77=0,T77=0),"",T77/$B77)</f>
        <v/>
      </c>
      <c r="W77" s="186" t="str">
        <f t="shared" ref="W77:W140" si="27">IF(OR($B77=0,V77=0),"",V77/$B77)</f>
        <v/>
      </c>
      <c r="Y77" s="186" t="str">
        <f t="shared" ref="Y77:Y140" si="28">IF(OR($B77=0,X77=0),"",X77/$B77)</f>
        <v/>
      </c>
      <c r="AA77" s="186" t="str">
        <f t="shared" ref="AA77:AA140" si="29">IF(OR($B77=0,Z77=0),"",Z77/$B77)</f>
        <v/>
      </c>
      <c r="AC77" s="186" t="str">
        <f t="shared" ref="AC77:AC140" si="30">IF(OR($B77=0,AB77=0),"",AB77/$B77)</f>
        <v/>
      </c>
      <c r="AE77" s="186" t="str">
        <f t="shared" ref="AE77:AE140" si="31">IF(OR($B77=0,AD77=0),"",AD77/$B77)</f>
        <v/>
      </c>
      <c r="AG77" s="186" t="str">
        <f t="shared" ref="AG77:AG140" si="32">IF(OR($B77=0,AF77=0),"",AF77/$B77)</f>
        <v/>
      </c>
      <c r="AI77" s="186" t="str">
        <f t="shared" ref="AI77:AI140" si="33">IF(OR($B77=0,AH77=0),"",AH77/$B77)</f>
        <v/>
      </c>
      <c r="AK77" s="186" t="str">
        <f t="shared" ref="AK77:AK140" si="34">IF(OR($B77=0,AJ77=0),"",AJ77/$B77)</f>
        <v/>
      </c>
      <c r="AM77" s="186" t="str">
        <f t="shared" ref="AM77:AM140" si="35">IF(OR($B77=0,AL77=0),"",AL77/$B77)</f>
        <v/>
      </c>
      <c r="AO77" s="186" t="str">
        <f t="shared" ref="AO77:AO140" si="36">IF(OR($B77=0,AN77=0),"",AN77/$B77)</f>
        <v/>
      </c>
      <c r="AQ77" s="186" t="str">
        <f t="shared" ref="AQ77:AQ140" si="37">IF(OR($B77=0,AP77=0),"",AP77/$B77)</f>
        <v/>
      </c>
    </row>
    <row r="78" spans="5:43" x14ac:dyDescent="0.25">
      <c r="E78" s="186" t="str">
        <f t="shared" si="19"/>
        <v/>
      </c>
      <c r="G78" s="186" t="str">
        <f t="shared" si="19"/>
        <v/>
      </c>
      <c r="I78" s="186" t="str">
        <f t="shared" si="20"/>
        <v/>
      </c>
      <c r="K78" s="186" t="str">
        <f t="shared" si="21"/>
        <v/>
      </c>
      <c r="M78" s="186" t="str">
        <f t="shared" si="22"/>
        <v/>
      </c>
      <c r="O78" s="186" t="str">
        <f t="shared" si="23"/>
        <v/>
      </c>
      <c r="Q78" s="186" t="str">
        <f t="shared" si="24"/>
        <v/>
      </c>
      <c r="S78" s="186" t="str">
        <f t="shared" si="25"/>
        <v/>
      </c>
      <c r="U78" s="186" t="str">
        <f t="shared" si="26"/>
        <v/>
      </c>
      <c r="W78" s="186" t="str">
        <f t="shared" si="27"/>
        <v/>
      </c>
      <c r="Y78" s="186" t="str">
        <f t="shared" si="28"/>
        <v/>
      </c>
      <c r="AA78" s="186" t="str">
        <f t="shared" si="29"/>
        <v/>
      </c>
      <c r="AC78" s="186" t="str">
        <f t="shared" si="30"/>
        <v/>
      </c>
      <c r="AE78" s="186" t="str">
        <f t="shared" si="31"/>
        <v/>
      </c>
      <c r="AG78" s="186" t="str">
        <f t="shared" si="32"/>
        <v/>
      </c>
      <c r="AI78" s="186" t="str">
        <f t="shared" si="33"/>
        <v/>
      </c>
      <c r="AK78" s="186" t="str">
        <f t="shared" si="34"/>
        <v/>
      </c>
      <c r="AM78" s="186" t="str">
        <f t="shared" si="35"/>
        <v/>
      </c>
      <c r="AO78" s="186" t="str">
        <f t="shared" si="36"/>
        <v/>
      </c>
      <c r="AQ78" s="186" t="str">
        <f t="shared" si="37"/>
        <v/>
      </c>
    </row>
    <row r="79" spans="5:43" x14ac:dyDescent="0.25">
      <c r="E79" s="186" t="str">
        <f t="shared" si="19"/>
        <v/>
      </c>
      <c r="G79" s="186" t="str">
        <f t="shared" si="19"/>
        <v/>
      </c>
      <c r="I79" s="186" t="str">
        <f t="shared" si="20"/>
        <v/>
      </c>
      <c r="K79" s="186" t="str">
        <f t="shared" si="21"/>
        <v/>
      </c>
      <c r="M79" s="186" t="str">
        <f t="shared" si="22"/>
        <v/>
      </c>
      <c r="O79" s="186" t="str">
        <f t="shared" si="23"/>
        <v/>
      </c>
      <c r="Q79" s="186" t="str">
        <f t="shared" si="24"/>
        <v/>
      </c>
      <c r="S79" s="186" t="str">
        <f t="shared" si="25"/>
        <v/>
      </c>
      <c r="U79" s="186" t="str">
        <f t="shared" si="26"/>
        <v/>
      </c>
      <c r="W79" s="186" t="str">
        <f t="shared" si="27"/>
        <v/>
      </c>
      <c r="Y79" s="186" t="str">
        <f t="shared" si="28"/>
        <v/>
      </c>
      <c r="AA79" s="186" t="str">
        <f t="shared" si="29"/>
        <v/>
      </c>
      <c r="AC79" s="186" t="str">
        <f t="shared" si="30"/>
        <v/>
      </c>
      <c r="AE79" s="186" t="str">
        <f t="shared" si="31"/>
        <v/>
      </c>
      <c r="AG79" s="186" t="str">
        <f t="shared" si="32"/>
        <v/>
      </c>
      <c r="AI79" s="186" t="str">
        <f t="shared" si="33"/>
        <v/>
      </c>
      <c r="AK79" s="186" t="str">
        <f t="shared" si="34"/>
        <v/>
      </c>
      <c r="AM79" s="186" t="str">
        <f t="shared" si="35"/>
        <v/>
      </c>
      <c r="AO79" s="186" t="str">
        <f t="shared" si="36"/>
        <v/>
      </c>
      <c r="AQ79" s="186" t="str">
        <f t="shared" si="37"/>
        <v/>
      </c>
    </row>
    <row r="80" spans="5:43" x14ac:dyDescent="0.25">
      <c r="E80" s="186" t="str">
        <f t="shared" si="19"/>
        <v/>
      </c>
      <c r="G80" s="186" t="str">
        <f t="shared" si="19"/>
        <v/>
      </c>
      <c r="I80" s="186" t="str">
        <f t="shared" si="20"/>
        <v/>
      </c>
      <c r="K80" s="186" t="str">
        <f t="shared" si="21"/>
        <v/>
      </c>
      <c r="M80" s="186" t="str">
        <f t="shared" si="22"/>
        <v/>
      </c>
      <c r="O80" s="186" t="str">
        <f t="shared" si="23"/>
        <v/>
      </c>
      <c r="Q80" s="186" t="str">
        <f t="shared" si="24"/>
        <v/>
      </c>
      <c r="S80" s="186" t="str">
        <f t="shared" si="25"/>
        <v/>
      </c>
      <c r="U80" s="186" t="str">
        <f t="shared" si="26"/>
        <v/>
      </c>
      <c r="W80" s="186" t="str">
        <f t="shared" si="27"/>
        <v/>
      </c>
      <c r="Y80" s="186" t="str">
        <f t="shared" si="28"/>
        <v/>
      </c>
      <c r="AA80" s="186" t="str">
        <f t="shared" si="29"/>
        <v/>
      </c>
      <c r="AC80" s="186" t="str">
        <f t="shared" si="30"/>
        <v/>
      </c>
      <c r="AE80" s="186" t="str">
        <f t="shared" si="31"/>
        <v/>
      </c>
      <c r="AG80" s="186" t="str">
        <f t="shared" si="32"/>
        <v/>
      </c>
      <c r="AI80" s="186" t="str">
        <f t="shared" si="33"/>
        <v/>
      </c>
      <c r="AK80" s="186" t="str">
        <f t="shared" si="34"/>
        <v/>
      </c>
      <c r="AM80" s="186" t="str">
        <f t="shared" si="35"/>
        <v/>
      </c>
      <c r="AO80" s="186" t="str">
        <f t="shared" si="36"/>
        <v/>
      </c>
      <c r="AQ80" s="186" t="str">
        <f t="shared" si="37"/>
        <v/>
      </c>
    </row>
    <row r="81" spans="5:43" x14ac:dyDescent="0.25">
      <c r="E81" s="186" t="str">
        <f t="shared" si="19"/>
        <v/>
      </c>
      <c r="G81" s="186" t="str">
        <f t="shared" si="19"/>
        <v/>
      </c>
      <c r="I81" s="186" t="str">
        <f t="shared" si="20"/>
        <v/>
      </c>
      <c r="K81" s="186" t="str">
        <f t="shared" si="21"/>
        <v/>
      </c>
      <c r="M81" s="186" t="str">
        <f t="shared" si="22"/>
        <v/>
      </c>
      <c r="O81" s="186" t="str">
        <f t="shared" si="23"/>
        <v/>
      </c>
      <c r="Q81" s="186" t="str">
        <f t="shared" si="24"/>
        <v/>
      </c>
      <c r="S81" s="186" t="str">
        <f t="shared" si="25"/>
        <v/>
      </c>
      <c r="U81" s="186" t="str">
        <f t="shared" si="26"/>
        <v/>
      </c>
      <c r="W81" s="186" t="str">
        <f t="shared" si="27"/>
        <v/>
      </c>
      <c r="Y81" s="186" t="str">
        <f t="shared" si="28"/>
        <v/>
      </c>
      <c r="AA81" s="186" t="str">
        <f t="shared" si="29"/>
        <v/>
      </c>
      <c r="AC81" s="186" t="str">
        <f t="shared" si="30"/>
        <v/>
      </c>
      <c r="AE81" s="186" t="str">
        <f t="shared" si="31"/>
        <v/>
      </c>
      <c r="AG81" s="186" t="str">
        <f t="shared" si="32"/>
        <v/>
      </c>
      <c r="AI81" s="186" t="str">
        <f t="shared" si="33"/>
        <v/>
      </c>
      <c r="AK81" s="186" t="str">
        <f t="shared" si="34"/>
        <v/>
      </c>
      <c r="AM81" s="186" t="str">
        <f t="shared" si="35"/>
        <v/>
      </c>
      <c r="AO81" s="186" t="str">
        <f t="shared" si="36"/>
        <v/>
      </c>
      <c r="AQ81" s="186" t="str">
        <f t="shared" si="37"/>
        <v/>
      </c>
    </row>
    <row r="82" spans="5:43" x14ac:dyDescent="0.25">
      <c r="E82" s="186" t="str">
        <f t="shared" si="19"/>
        <v/>
      </c>
      <c r="G82" s="186" t="str">
        <f t="shared" si="19"/>
        <v/>
      </c>
      <c r="I82" s="186" t="str">
        <f t="shared" si="20"/>
        <v/>
      </c>
      <c r="K82" s="186" t="str">
        <f t="shared" si="21"/>
        <v/>
      </c>
      <c r="M82" s="186" t="str">
        <f t="shared" si="22"/>
        <v/>
      </c>
      <c r="O82" s="186" t="str">
        <f t="shared" si="23"/>
        <v/>
      </c>
      <c r="Q82" s="186" t="str">
        <f t="shared" si="24"/>
        <v/>
      </c>
      <c r="S82" s="186" t="str">
        <f t="shared" si="25"/>
        <v/>
      </c>
      <c r="U82" s="186" t="str">
        <f t="shared" si="26"/>
        <v/>
      </c>
      <c r="W82" s="186" t="str">
        <f t="shared" si="27"/>
        <v/>
      </c>
      <c r="Y82" s="186" t="str">
        <f t="shared" si="28"/>
        <v/>
      </c>
      <c r="AA82" s="186" t="str">
        <f t="shared" si="29"/>
        <v/>
      </c>
      <c r="AC82" s="186" t="str">
        <f t="shared" si="30"/>
        <v/>
      </c>
      <c r="AE82" s="186" t="str">
        <f t="shared" si="31"/>
        <v/>
      </c>
      <c r="AG82" s="186" t="str">
        <f t="shared" si="32"/>
        <v/>
      </c>
      <c r="AI82" s="186" t="str">
        <f t="shared" si="33"/>
        <v/>
      </c>
      <c r="AK82" s="186" t="str">
        <f t="shared" si="34"/>
        <v/>
      </c>
      <c r="AM82" s="186" t="str">
        <f t="shared" si="35"/>
        <v/>
      </c>
      <c r="AO82" s="186" t="str">
        <f t="shared" si="36"/>
        <v/>
      </c>
      <c r="AQ82" s="186" t="str">
        <f t="shared" si="37"/>
        <v/>
      </c>
    </row>
    <row r="83" spans="5:43" x14ac:dyDescent="0.25">
      <c r="E83" s="186" t="str">
        <f t="shared" si="19"/>
        <v/>
      </c>
      <c r="G83" s="186" t="str">
        <f t="shared" si="19"/>
        <v/>
      </c>
      <c r="I83" s="186" t="str">
        <f t="shared" si="20"/>
        <v/>
      </c>
      <c r="K83" s="186" t="str">
        <f t="shared" si="21"/>
        <v/>
      </c>
      <c r="M83" s="186" t="str">
        <f t="shared" si="22"/>
        <v/>
      </c>
      <c r="O83" s="186" t="str">
        <f t="shared" si="23"/>
        <v/>
      </c>
      <c r="Q83" s="186" t="str">
        <f t="shared" si="24"/>
        <v/>
      </c>
      <c r="S83" s="186" t="str">
        <f t="shared" si="25"/>
        <v/>
      </c>
      <c r="U83" s="186" t="str">
        <f t="shared" si="26"/>
        <v/>
      </c>
      <c r="W83" s="186" t="str">
        <f t="shared" si="27"/>
        <v/>
      </c>
      <c r="Y83" s="186" t="str">
        <f t="shared" si="28"/>
        <v/>
      </c>
      <c r="AA83" s="186" t="str">
        <f t="shared" si="29"/>
        <v/>
      </c>
      <c r="AC83" s="186" t="str">
        <f t="shared" si="30"/>
        <v/>
      </c>
      <c r="AE83" s="186" t="str">
        <f t="shared" si="31"/>
        <v/>
      </c>
      <c r="AG83" s="186" t="str">
        <f t="shared" si="32"/>
        <v/>
      </c>
      <c r="AI83" s="186" t="str">
        <f t="shared" si="33"/>
        <v/>
      </c>
      <c r="AK83" s="186" t="str">
        <f t="shared" si="34"/>
        <v/>
      </c>
      <c r="AM83" s="186" t="str">
        <f t="shared" si="35"/>
        <v/>
      </c>
      <c r="AO83" s="186" t="str">
        <f t="shared" si="36"/>
        <v/>
      </c>
      <c r="AQ83" s="186" t="str">
        <f t="shared" si="37"/>
        <v/>
      </c>
    </row>
    <row r="84" spans="5:43" x14ac:dyDescent="0.25">
      <c r="E84" s="186" t="str">
        <f t="shared" si="19"/>
        <v/>
      </c>
      <c r="G84" s="186" t="str">
        <f t="shared" si="19"/>
        <v/>
      </c>
      <c r="I84" s="186" t="str">
        <f t="shared" si="20"/>
        <v/>
      </c>
      <c r="K84" s="186" t="str">
        <f t="shared" si="21"/>
        <v/>
      </c>
      <c r="M84" s="186" t="str">
        <f t="shared" si="22"/>
        <v/>
      </c>
      <c r="O84" s="186" t="str">
        <f t="shared" si="23"/>
        <v/>
      </c>
      <c r="Q84" s="186" t="str">
        <f t="shared" si="24"/>
        <v/>
      </c>
      <c r="S84" s="186" t="str">
        <f t="shared" si="25"/>
        <v/>
      </c>
      <c r="U84" s="186" t="str">
        <f t="shared" si="26"/>
        <v/>
      </c>
      <c r="W84" s="186" t="str">
        <f t="shared" si="27"/>
        <v/>
      </c>
      <c r="Y84" s="186" t="str">
        <f t="shared" si="28"/>
        <v/>
      </c>
      <c r="AA84" s="186" t="str">
        <f t="shared" si="29"/>
        <v/>
      </c>
      <c r="AC84" s="186" t="str">
        <f t="shared" si="30"/>
        <v/>
      </c>
      <c r="AE84" s="186" t="str">
        <f t="shared" si="31"/>
        <v/>
      </c>
      <c r="AG84" s="186" t="str">
        <f t="shared" si="32"/>
        <v/>
      </c>
      <c r="AI84" s="186" t="str">
        <f t="shared" si="33"/>
        <v/>
      </c>
      <c r="AK84" s="186" t="str">
        <f t="shared" si="34"/>
        <v/>
      </c>
      <c r="AM84" s="186" t="str">
        <f t="shared" si="35"/>
        <v/>
      </c>
      <c r="AO84" s="186" t="str">
        <f t="shared" si="36"/>
        <v/>
      </c>
      <c r="AQ84" s="186" t="str">
        <f t="shared" si="37"/>
        <v/>
      </c>
    </row>
    <row r="85" spans="5:43" x14ac:dyDescent="0.25">
      <c r="E85" s="186" t="str">
        <f t="shared" si="19"/>
        <v/>
      </c>
      <c r="G85" s="186" t="str">
        <f t="shared" si="19"/>
        <v/>
      </c>
      <c r="I85" s="186" t="str">
        <f t="shared" si="20"/>
        <v/>
      </c>
      <c r="K85" s="186" t="str">
        <f t="shared" si="21"/>
        <v/>
      </c>
      <c r="M85" s="186" t="str">
        <f t="shared" si="22"/>
        <v/>
      </c>
      <c r="O85" s="186" t="str">
        <f t="shared" si="23"/>
        <v/>
      </c>
      <c r="Q85" s="186" t="str">
        <f t="shared" si="24"/>
        <v/>
      </c>
      <c r="S85" s="186" t="str">
        <f t="shared" si="25"/>
        <v/>
      </c>
      <c r="U85" s="186" t="str">
        <f t="shared" si="26"/>
        <v/>
      </c>
      <c r="W85" s="186" t="str">
        <f t="shared" si="27"/>
        <v/>
      </c>
      <c r="Y85" s="186" t="str">
        <f t="shared" si="28"/>
        <v/>
      </c>
      <c r="AA85" s="186" t="str">
        <f t="shared" si="29"/>
        <v/>
      </c>
      <c r="AC85" s="186" t="str">
        <f t="shared" si="30"/>
        <v/>
      </c>
      <c r="AE85" s="186" t="str">
        <f t="shared" si="31"/>
        <v/>
      </c>
      <c r="AG85" s="186" t="str">
        <f t="shared" si="32"/>
        <v/>
      </c>
      <c r="AI85" s="186" t="str">
        <f t="shared" si="33"/>
        <v/>
      </c>
      <c r="AK85" s="186" t="str">
        <f t="shared" si="34"/>
        <v/>
      </c>
      <c r="AM85" s="186" t="str">
        <f t="shared" si="35"/>
        <v/>
      </c>
      <c r="AO85" s="186" t="str">
        <f t="shared" si="36"/>
        <v/>
      </c>
      <c r="AQ85" s="186" t="str">
        <f t="shared" si="37"/>
        <v/>
      </c>
    </row>
    <row r="86" spans="5:43" x14ac:dyDescent="0.25">
      <c r="E86" s="186" t="str">
        <f t="shared" si="19"/>
        <v/>
      </c>
      <c r="G86" s="186" t="str">
        <f t="shared" si="19"/>
        <v/>
      </c>
      <c r="I86" s="186" t="str">
        <f t="shared" si="20"/>
        <v/>
      </c>
      <c r="K86" s="186" t="str">
        <f t="shared" si="21"/>
        <v/>
      </c>
      <c r="M86" s="186" t="str">
        <f t="shared" si="22"/>
        <v/>
      </c>
      <c r="O86" s="186" t="str">
        <f t="shared" si="23"/>
        <v/>
      </c>
      <c r="Q86" s="186" t="str">
        <f t="shared" si="24"/>
        <v/>
      </c>
      <c r="S86" s="186" t="str">
        <f t="shared" si="25"/>
        <v/>
      </c>
      <c r="U86" s="186" t="str">
        <f t="shared" si="26"/>
        <v/>
      </c>
      <c r="W86" s="186" t="str">
        <f t="shared" si="27"/>
        <v/>
      </c>
      <c r="Y86" s="186" t="str">
        <f t="shared" si="28"/>
        <v/>
      </c>
      <c r="AA86" s="186" t="str">
        <f t="shared" si="29"/>
        <v/>
      </c>
      <c r="AC86" s="186" t="str">
        <f t="shared" si="30"/>
        <v/>
      </c>
      <c r="AE86" s="186" t="str">
        <f t="shared" si="31"/>
        <v/>
      </c>
      <c r="AG86" s="186" t="str">
        <f t="shared" si="32"/>
        <v/>
      </c>
      <c r="AI86" s="186" t="str">
        <f t="shared" si="33"/>
        <v/>
      </c>
      <c r="AK86" s="186" t="str">
        <f t="shared" si="34"/>
        <v/>
      </c>
      <c r="AM86" s="186" t="str">
        <f t="shared" si="35"/>
        <v/>
      </c>
      <c r="AO86" s="186" t="str">
        <f t="shared" si="36"/>
        <v/>
      </c>
      <c r="AQ86" s="186" t="str">
        <f t="shared" si="37"/>
        <v/>
      </c>
    </row>
    <row r="87" spans="5:43" x14ac:dyDescent="0.25">
      <c r="E87" s="186" t="str">
        <f t="shared" si="19"/>
        <v/>
      </c>
      <c r="G87" s="186" t="str">
        <f t="shared" si="19"/>
        <v/>
      </c>
      <c r="I87" s="186" t="str">
        <f t="shared" si="20"/>
        <v/>
      </c>
      <c r="K87" s="186" t="str">
        <f t="shared" si="21"/>
        <v/>
      </c>
      <c r="M87" s="186" t="str">
        <f t="shared" si="22"/>
        <v/>
      </c>
      <c r="O87" s="186" t="str">
        <f t="shared" si="23"/>
        <v/>
      </c>
      <c r="Q87" s="186" t="str">
        <f t="shared" si="24"/>
        <v/>
      </c>
      <c r="S87" s="186" t="str">
        <f t="shared" si="25"/>
        <v/>
      </c>
      <c r="U87" s="186" t="str">
        <f t="shared" si="26"/>
        <v/>
      </c>
      <c r="W87" s="186" t="str">
        <f t="shared" si="27"/>
        <v/>
      </c>
      <c r="Y87" s="186" t="str">
        <f t="shared" si="28"/>
        <v/>
      </c>
      <c r="AA87" s="186" t="str">
        <f t="shared" si="29"/>
        <v/>
      </c>
      <c r="AC87" s="186" t="str">
        <f t="shared" si="30"/>
        <v/>
      </c>
      <c r="AE87" s="186" t="str">
        <f t="shared" si="31"/>
        <v/>
      </c>
      <c r="AG87" s="186" t="str">
        <f t="shared" si="32"/>
        <v/>
      </c>
      <c r="AI87" s="186" t="str">
        <f t="shared" si="33"/>
        <v/>
      </c>
      <c r="AK87" s="186" t="str">
        <f t="shared" si="34"/>
        <v/>
      </c>
      <c r="AM87" s="186" t="str">
        <f t="shared" si="35"/>
        <v/>
      </c>
      <c r="AO87" s="186" t="str">
        <f t="shared" si="36"/>
        <v/>
      </c>
      <c r="AQ87" s="186" t="str">
        <f t="shared" si="37"/>
        <v/>
      </c>
    </row>
    <row r="88" spans="5:43" x14ac:dyDescent="0.25">
      <c r="E88" s="186" t="str">
        <f t="shared" si="19"/>
        <v/>
      </c>
      <c r="G88" s="186" t="str">
        <f t="shared" si="19"/>
        <v/>
      </c>
      <c r="I88" s="186" t="str">
        <f t="shared" si="20"/>
        <v/>
      </c>
      <c r="K88" s="186" t="str">
        <f t="shared" si="21"/>
        <v/>
      </c>
      <c r="M88" s="186" t="str">
        <f t="shared" si="22"/>
        <v/>
      </c>
      <c r="O88" s="186" t="str">
        <f t="shared" si="23"/>
        <v/>
      </c>
      <c r="Q88" s="186" t="str">
        <f t="shared" si="24"/>
        <v/>
      </c>
      <c r="S88" s="186" t="str">
        <f t="shared" si="25"/>
        <v/>
      </c>
      <c r="U88" s="186" t="str">
        <f t="shared" si="26"/>
        <v/>
      </c>
      <c r="W88" s="186" t="str">
        <f t="shared" si="27"/>
        <v/>
      </c>
      <c r="Y88" s="186" t="str">
        <f t="shared" si="28"/>
        <v/>
      </c>
      <c r="AA88" s="186" t="str">
        <f t="shared" si="29"/>
        <v/>
      </c>
      <c r="AC88" s="186" t="str">
        <f t="shared" si="30"/>
        <v/>
      </c>
      <c r="AE88" s="186" t="str">
        <f t="shared" si="31"/>
        <v/>
      </c>
      <c r="AG88" s="186" t="str">
        <f t="shared" si="32"/>
        <v/>
      </c>
      <c r="AI88" s="186" t="str">
        <f t="shared" si="33"/>
        <v/>
      </c>
      <c r="AK88" s="186" t="str">
        <f t="shared" si="34"/>
        <v/>
      </c>
      <c r="AM88" s="186" t="str">
        <f t="shared" si="35"/>
        <v/>
      </c>
      <c r="AO88" s="186" t="str">
        <f t="shared" si="36"/>
        <v/>
      </c>
      <c r="AQ88" s="186" t="str">
        <f t="shared" si="37"/>
        <v/>
      </c>
    </row>
    <row r="89" spans="5:43" x14ac:dyDescent="0.25">
      <c r="E89" s="186" t="str">
        <f t="shared" si="19"/>
        <v/>
      </c>
      <c r="G89" s="186" t="str">
        <f t="shared" si="19"/>
        <v/>
      </c>
      <c r="I89" s="186" t="str">
        <f t="shared" si="20"/>
        <v/>
      </c>
      <c r="K89" s="186" t="str">
        <f t="shared" si="21"/>
        <v/>
      </c>
      <c r="M89" s="186" t="str">
        <f t="shared" si="22"/>
        <v/>
      </c>
      <c r="O89" s="186" t="str">
        <f t="shared" si="23"/>
        <v/>
      </c>
      <c r="Q89" s="186" t="str">
        <f t="shared" si="24"/>
        <v/>
      </c>
      <c r="S89" s="186" t="str">
        <f t="shared" si="25"/>
        <v/>
      </c>
      <c r="U89" s="186" t="str">
        <f t="shared" si="26"/>
        <v/>
      </c>
      <c r="W89" s="186" t="str">
        <f t="shared" si="27"/>
        <v/>
      </c>
      <c r="Y89" s="186" t="str">
        <f t="shared" si="28"/>
        <v/>
      </c>
      <c r="AA89" s="186" t="str">
        <f t="shared" si="29"/>
        <v/>
      </c>
      <c r="AC89" s="186" t="str">
        <f t="shared" si="30"/>
        <v/>
      </c>
      <c r="AE89" s="186" t="str">
        <f t="shared" si="31"/>
        <v/>
      </c>
      <c r="AG89" s="186" t="str">
        <f t="shared" si="32"/>
        <v/>
      </c>
      <c r="AI89" s="186" t="str">
        <f t="shared" si="33"/>
        <v/>
      </c>
      <c r="AK89" s="186" t="str">
        <f t="shared" si="34"/>
        <v/>
      </c>
      <c r="AM89" s="186" t="str">
        <f t="shared" si="35"/>
        <v/>
      </c>
      <c r="AO89" s="186" t="str">
        <f t="shared" si="36"/>
        <v/>
      </c>
      <c r="AQ89" s="186" t="str">
        <f t="shared" si="37"/>
        <v/>
      </c>
    </row>
    <row r="90" spans="5:43" x14ac:dyDescent="0.25">
      <c r="E90" s="186" t="str">
        <f t="shared" si="19"/>
        <v/>
      </c>
      <c r="G90" s="186" t="str">
        <f t="shared" si="19"/>
        <v/>
      </c>
      <c r="I90" s="186" t="str">
        <f t="shared" si="20"/>
        <v/>
      </c>
      <c r="K90" s="186" t="str">
        <f t="shared" si="21"/>
        <v/>
      </c>
      <c r="M90" s="186" t="str">
        <f t="shared" si="22"/>
        <v/>
      </c>
      <c r="O90" s="186" t="str">
        <f t="shared" si="23"/>
        <v/>
      </c>
      <c r="Q90" s="186" t="str">
        <f t="shared" si="24"/>
        <v/>
      </c>
      <c r="S90" s="186" t="str">
        <f t="shared" si="25"/>
        <v/>
      </c>
      <c r="U90" s="186" t="str">
        <f t="shared" si="26"/>
        <v/>
      </c>
      <c r="W90" s="186" t="str">
        <f t="shared" si="27"/>
        <v/>
      </c>
      <c r="Y90" s="186" t="str">
        <f t="shared" si="28"/>
        <v/>
      </c>
      <c r="AA90" s="186" t="str">
        <f t="shared" si="29"/>
        <v/>
      </c>
      <c r="AC90" s="186" t="str">
        <f t="shared" si="30"/>
        <v/>
      </c>
      <c r="AE90" s="186" t="str">
        <f t="shared" si="31"/>
        <v/>
      </c>
      <c r="AG90" s="186" t="str">
        <f t="shared" si="32"/>
        <v/>
      </c>
      <c r="AI90" s="186" t="str">
        <f t="shared" si="33"/>
        <v/>
      </c>
      <c r="AK90" s="186" t="str">
        <f t="shared" si="34"/>
        <v/>
      </c>
      <c r="AM90" s="186" t="str">
        <f t="shared" si="35"/>
        <v/>
      </c>
      <c r="AO90" s="186" t="str">
        <f t="shared" si="36"/>
        <v/>
      </c>
      <c r="AQ90" s="186" t="str">
        <f t="shared" si="37"/>
        <v/>
      </c>
    </row>
    <row r="91" spans="5:43" x14ac:dyDescent="0.25">
      <c r="E91" s="186" t="str">
        <f t="shared" si="19"/>
        <v/>
      </c>
      <c r="G91" s="186" t="str">
        <f t="shared" si="19"/>
        <v/>
      </c>
      <c r="I91" s="186" t="str">
        <f t="shared" si="20"/>
        <v/>
      </c>
      <c r="K91" s="186" t="str">
        <f t="shared" si="21"/>
        <v/>
      </c>
      <c r="M91" s="186" t="str">
        <f t="shared" si="22"/>
        <v/>
      </c>
      <c r="O91" s="186" t="str">
        <f t="shared" si="23"/>
        <v/>
      </c>
      <c r="Q91" s="186" t="str">
        <f t="shared" si="24"/>
        <v/>
      </c>
      <c r="S91" s="186" t="str">
        <f t="shared" si="25"/>
        <v/>
      </c>
      <c r="U91" s="186" t="str">
        <f t="shared" si="26"/>
        <v/>
      </c>
      <c r="W91" s="186" t="str">
        <f t="shared" si="27"/>
        <v/>
      </c>
      <c r="Y91" s="186" t="str">
        <f t="shared" si="28"/>
        <v/>
      </c>
      <c r="AA91" s="186" t="str">
        <f t="shared" si="29"/>
        <v/>
      </c>
      <c r="AC91" s="186" t="str">
        <f t="shared" si="30"/>
        <v/>
      </c>
      <c r="AE91" s="186" t="str">
        <f t="shared" si="31"/>
        <v/>
      </c>
      <c r="AG91" s="186" t="str">
        <f t="shared" si="32"/>
        <v/>
      </c>
      <c r="AI91" s="186" t="str">
        <f t="shared" si="33"/>
        <v/>
      </c>
      <c r="AK91" s="186" t="str">
        <f t="shared" si="34"/>
        <v/>
      </c>
      <c r="AM91" s="186" t="str">
        <f t="shared" si="35"/>
        <v/>
      </c>
      <c r="AO91" s="186" t="str">
        <f t="shared" si="36"/>
        <v/>
      </c>
      <c r="AQ91" s="186" t="str">
        <f t="shared" si="37"/>
        <v/>
      </c>
    </row>
    <row r="92" spans="5:43" x14ac:dyDescent="0.25">
      <c r="E92" s="186" t="str">
        <f t="shared" si="19"/>
        <v/>
      </c>
      <c r="G92" s="186" t="str">
        <f t="shared" si="19"/>
        <v/>
      </c>
      <c r="I92" s="186" t="str">
        <f t="shared" si="20"/>
        <v/>
      </c>
      <c r="K92" s="186" t="str">
        <f t="shared" si="21"/>
        <v/>
      </c>
      <c r="M92" s="186" t="str">
        <f t="shared" si="22"/>
        <v/>
      </c>
      <c r="O92" s="186" t="str">
        <f t="shared" si="23"/>
        <v/>
      </c>
      <c r="Q92" s="186" t="str">
        <f t="shared" si="24"/>
        <v/>
      </c>
      <c r="S92" s="186" t="str">
        <f t="shared" si="25"/>
        <v/>
      </c>
      <c r="U92" s="186" t="str">
        <f t="shared" si="26"/>
        <v/>
      </c>
      <c r="W92" s="186" t="str">
        <f t="shared" si="27"/>
        <v/>
      </c>
      <c r="Y92" s="186" t="str">
        <f t="shared" si="28"/>
        <v/>
      </c>
      <c r="AA92" s="186" t="str">
        <f t="shared" si="29"/>
        <v/>
      </c>
      <c r="AC92" s="186" t="str">
        <f t="shared" si="30"/>
        <v/>
      </c>
      <c r="AE92" s="186" t="str">
        <f t="shared" si="31"/>
        <v/>
      </c>
      <c r="AG92" s="186" t="str">
        <f t="shared" si="32"/>
        <v/>
      </c>
      <c r="AI92" s="186" t="str">
        <f t="shared" si="33"/>
        <v/>
      </c>
      <c r="AK92" s="186" t="str">
        <f t="shared" si="34"/>
        <v/>
      </c>
      <c r="AM92" s="186" t="str">
        <f t="shared" si="35"/>
        <v/>
      </c>
      <c r="AO92" s="186" t="str">
        <f t="shared" si="36"/>
        <v/>
      </c>
      <c r="AQ92" s="186" t="str">
        <f t="shared" si="37"/>
        <v/>
      </c>
    </row>
    <row r="93" spans="5:43" x14ac:dyDescent="0.25">
      <c r="E93" s="186" t="str">
        <f t="shared" si="19"/>
        <v/>
      </c>
      <c r="G93" s="186" t="str">
        <f t="shared" si="19"/>
        <v/>
      </c>
      <c r="I93" s="186" t="str">
        <f t="shared" si="20"/>
        <v/>
      </c>
      <c r="K93" s="186" t="str">
        <f t="shared" si="21"/>
        <v/>
      </c>
      <c r="M93" s="186" t="str">
        <f t="shared" si="22"/>
        <v/>
      </c>
      <c r="O93" s="186" t="str">
        <f t="shared" si="23"/>
        <v/>
      </c>
      <c r="Q93" s="186" t="str">
        <f t="shared" si="24"/>
        <v/>
      </c>
      <c r="S93" s="186" t="str">
        <f t="shared" si="25"/>
        <v/>
      </c>
      <c r="U93" s="186" t="str">
        <f t="shared" si="26"/>
        <v/>
      </c>
      <c r="W93" s="186" t="str">
        <f t="shared" si="27"/>
        <v/>
      </c>
      <c r="Y93" s="186" t="str">
        <f t="shared" si="28"/>
        <v/>
      </c>
      <c r="AA93" s="186" t="str">
        <f t="shared" si="29"/>
        <v/>
      </c>
      <c r="AC93" s="186" t="str">
        <f t="shared" si="30"/>
        <v/>
      </c>
      <c r="AE93" s="186" t="str">
        <f t="shared" si="31"/>
        <v/>
      </c>
      <c r="AG93" s="186" t="str">
        <f t="shared" si="32"/>
        <v/>
      </c>
      <c r="AI93" s="186" t="str">
        <f t="shared" si="33"/>
        <v/>
      </c>
      <c r="AK93" s="186" t="str">
        <f t="shared" si="34"/>
        <v/>
      </c>
      <c r="AM93" s="186" t="str">
        <f t="shared" si="35"/>
        <v/>
      </c>
      <c r="AO93" s="186" t="str">
        <f t="shared" si="36"/>
        <v/>
      </c>
      <c r="AQ93" s="186" t="str">
        <f t="shared" si="37"/>
        <v/>
      </c>
    </row>
    <row r="94" spans="5:43" x14ac:dyDescent="0.25">
      <c r="E94" s="186" t="str">
        <f t="shared" si="19"/>
        <v/>
      </c>
      <c r="G94" s="186" t="str">
        <f t="shared" si="19"/>
        <v/>
      </c>
      <c r="I94" s="186" t="str">
        <f t="shared" si="20"/>
        <v/>
      </c>
      <c r="K94" s="186" t="str">
        <f t="shared" si="21"/>
        <v/>
      </c>
      <c r="M94" s="186" t="str">
        <f t="shared" si="22"/>
        <v/>
      </c>
      <c r="O94" s="186" t="str">
        <f t="shared" si="23"/>
        <v/>
      </c>
      <c r="Q94" s="186" t="str">
        <f t="shared" si="24"/>
        <v/>
      </c>
      <c r="S94" s="186" t="str">
        <f t="shared" si="25"/>
        <v/>
      </c>
      <c r="U94" s="186" t="str">
        <f t="shared" si="26"/>
        <v/>
      </c>
      <c r="W94" s="186" t="str">
        <f t="shared" si="27"/>
        <v/>
      </c>
      <c r="Y94" s="186" t="str">
        <f t="shared" si="28"/>
        <v/>
      </c>
      <c r="AA94" s="186" t="str">
        <f t="shared" si="29"/>
        <v/>
      </c>
      <c r="AC94" s="186" t="str">
        <f t="shared" si="30"/>
        <v/>
      </c>
      <c r="AE94" s="186" t="str">
        <f t="shared" si="31"/>
        <v/>
      </c>
      <c r="AG94" s="186" t="str">
        <f t="shared" si="32"/>
        <v/>
      </c>
      <c r="AI94" s="186" t="str">
        <f t="shared" si="33"/>
        <v/>
      </c>
      <c r="AK94" s="186" t="str">
        <f t="shared" si="34"/>
        <v/>
      </c>
      <c r="AM94" s="186" t="str">
        <f t="shared" si="35"/>
        <v/>
      </c>
      <c r="AO94" s="186" t="str">
        <f t="shared" si="36"/>
        <v/>
      </c>
      <c r="AQ94" s="186" t="str">
        <f t="shared" si="37"/>
        <v/>
      </c>
    </row>
    <row r="95" spans="5:43" x14ac:dyDescent="0.25">
      <c r="E95" s="186" t="str">
        <f t="shared" si="19"/>
        <v/>
      </c>
      <c r="G95" s="186" t="str">
        <f t="shared" si="19"/>
        <v/>
      </c>
      <c r="I95" s="186" t="str">
        <f t="shared" si="20"/>
        <v/>
      </c>
      <c r="K95" s="186" t="str">
        <f t="shared" si="21"/>
        <v/>
      </c>
      <c r="M95" s="186" t="str">
        <f t="shared" si="22"/>
        <v/>
      </c>
      <c r="O95" s="186" t="str">
        <f t="shared" si="23"/>
        <v/>
      </c>
      <c r="Q95" s="186" t="str">
        <f t="shared" si="24"/>
        <v/>
      </c>
      <c r="S95" s="186" t="str">
        <f t="shared" si="25"/>
        <v/>
      </c>
      <c r="U95" s="186" t="str">
        <f t="shared" si="26"/>
        <v/>
      </c>
      <c r="W95" s="186" t="str">
        <f t="shared" si="27"/>
        <v/>
      </c>
      <c r="Y95" s="186" t="str">
        <f t="shared" si="28"/>
        <v/>
      </c>
      <c r="AA95" s="186" t="str">
        <f t="shared" si="29"/>
        <v/>
      </c>
      <c r="AC95" s="186" t="str">
        <f t="shared" si="30"/>
        <v/>
      </c>
      <c r="AE95" s="186" t="str">
        <f t="shared" si="31"/>
        <v/>
      </c>
      <c r="AG95" s="186" t="str">
        <f t="shared" si="32"/>
        <v/>
      </c>
      <c r="AI95" s="186" t="str">
        <f t="shared" si="33"/>
        <v/>
      </c>
      <c r="AK95" s="186" t="str">
        <f t="shared" si="34"/>
        <v/>
      </c>
      <c r="AM95" s="186" t="str">
        <f t="shared" si="35"/>
        <v/>
      </c>
      <c r="AO95" s="186" t="str">
        <f t="shared" si="36"/>
        <v/>
      </c>
      <c r="AQ95" s="186" t="str">
        <f t="shared" si="37"/>
        <v/>
      </c>
    </row>
    <row r="96" spans="5:43" x14ac:dyDescent="0.25">
      <c r="E96" s="186" t="str">
        <f t="shared" si="19"/>
        <v/>
      </c>
      <c r="G96" s="186" t="str">
        <f t="shared" si="19"/>
        <v/>
      </c>
      <c r="I96" s="186" t="str">
        <f t="shared" si="20"/>
        <v/>
      </c>
      <c r="K96" s="186" t="str">
        <f t="shared" si="21"/>
        <v/>
      </c>
      <c r="M96" s="186" t="str">
        <f t="shared" si="22"/>
        <v/>
      </c>
      <c r="O96" s="186" t="str">
        <f t="shared" si="23"/>
        <v/>
      </c>
      <c r="Q96" s="186" t="str">
        <f t="shared" si="24"/>
        <v/>
      </c>
      <c r="S96" s="186" t="str">
        <f t="shared" si="25"/>
        <v/>
      </c>
      <c r="U96" s="186" t="str">
        <f t="shared" si="26"/>
        <v/>
      </c>
      <c r="W96" s="186" t="str">
        <f t="shared" si="27"/>
        <v/>
      </c>
      <c r="Y96" s="186" t="str">
        <f t="shared" si="28"/>
        <v/>
      </c>
      <c r="AA96" s="186" t="str">
        <f t="shared" si="29"/>
        <v/>
      </c>
      <c r="AC96" s="186" t="str">
        <f t="shared" si="30"/>
        <v/>
      </c>
      <c r="AE96" s="186" t="str">
        <f t="shared" si="31"/>
        <v/>
      </c>
      <c r="AG96" s="186" t="str">
        <f t="shared" si="32"/>
        <v/>
      </c>
      <c r="AI96" s="186" t="str">
        <f t="shared" si="33"/>
        <v/>
      </c>
      <c r="AK96" s="186" t="str">
        <f t="shared" si="34"/>
        <v/>
      </c>
      <c r="AM96" s="186" t="str">
        <f t="shared" si="35"/>
        <v/>
      </c>
      <c r="AO96" s="186" t="str">
        <f t="shared" si="36"/>
        <v/>
      </c>
      <c r="AQ96" s="186" t="str">
        <f t="shared" si="37"/>
        <v/>
      </c>
    </row>
    <row r="97" spans="5:43" x14ac:dyDescent="0.25">
      <c r="E97" s="186" t="str">
        <f t="shared" si="19"/>
        <v/>
      </c>
      <c r="G97" s="186" t="str">
        <f t="shared" si="19"/>
        <v/>
      </c>
      <c r="I97" s="186" t="str">
        <f t="shared" si="20"/>
        <v/>
      </c>
      <c r="K97" s="186" t="str">
        <f t="shared" si="21"/>
        <v/>
      </c>
      <c r="M97" s="186" t="str">
        <f t="shared" si="22"/>
        <v/>
      </c>
      <c r="O97" s="186" t="str">
        <f t="shared" si="23"/>
        <v/>
      </c>
      <c r="Q97" s="186" t="str">
        <f t="shared" si="24"/>
        <v/>
      </c>
      <c r="S97" s="186" t="str">
        <f t="shared" si="25"/>
        <v/>
      </c>
      <c r="U97" s="186" t="str">
        <f t="shared" si="26"/>
        <v/>
      </c>
      <c r="W97" s="186" t="str">
        <f t="shared" si="27"/>
        <v/>
      </c>
      <c r="Y97" s="186" t="str">
        <f t="shared" si="28"/>
        <v/>
      </c>
      <c r="AA97" s="186" t="str">
        <f t="shared" si="29"/>
        <v/>
      </c>
      <c r="AC97" s="186" t="str">
        <f t="shared" si="30"/>
        <v/>
      </c>
      <c r="AE97" s="186" t="str">
        <f t="shared" si="31"/>
        <v/>
      </c>
      <c r="AG97" s="186" t="str">
        <f t="shared" si="32"/>
        <v/>
      </c>
      <c r="AI97" s="186" t="str">
        <f t="shared" si="33"/>
        <v/>
      </c>
      <c r="AK97" s="186" t="str">
        <f t="shared" si="34"/>
        <v/>
      </c>
      <c r="AM97" s="186" t="str">
        <f t="shared" si="35"/>
        <v/>
      </c>
      <c r="AO97" s="186" t="str">
        <f t="shared" si="36"/>
        <v/>
      </c>
      <c r="AQ97" s="186" t="str">
        <f t="shared" si="37"/>
        <v/>
      </c>
    </row>
    <row r="98" spans="5:43" x14ac:dyDescent="0.25">
      <c r="E98" s="186" t="str">
        <f t="shared" si="19"/>
        <v/>
      </c>
      <c r="G98" s="186" t="str">
        <f t="shared" si="19"/>
        <v/>
      </c>
      <c r="I98" s="186" t="str">
        <f t="shared" si="20"/>
        <v/>
      </c>
      <c r="K98" s="186" t="str">
        <f t="shared" si="21"/>
        <v/>
      </c>
      <c r="M98" s="186" t="str">
        <f t="shared" si="22"/>
        <v/>
      </c>
      <c r="O98" s="186" t="str">
        <f t="shared" si="23"/>
        <v/>
      </c>
      <c r="Q98" s="186" t="str">
        <f t="shared" si="24"/>
        <v/>
      </c>
      <c r="S98" s="186" t="str">
        <f t="shared" si="25"/>
        <v/>
      </c>
      <c r="U98" s="186" t="str">
        <f t="shared" si="26"/>
        <v/>
      </c>
      <c r="W98" s="186" t="str">
        <f t="shared" si="27"/>
        <v/>
      </c>
      <c r="Y98" s="186" t="str">
        <f t="shared" si="28"/>
        <v/>
      </c>
      <c r="AA98" s="186" t="str">
        <f t="shared" si="29"/>
        <v/>
      </c>
      <c r="AC98" s="186" t="str">
        <f t="shared" si="30"/>
        <v/>
      </c>
      <c r="AE98" s="186" t="str">
        <f t="shared" si="31"/>
        <v/>
      </c>
      <c r="AG98" s="186" t="str">
        <f t="shared" si="32"/>
        <v/>
      </c>
      <c r="AI98" s="186" t="str">
        <f t="shared" si="33"/>
        <v/>
      </c>
      <c r="AK98" s="186" t="str">
        <f t="shared" si="34"/>
        <v/>
      </c>
      <c r="AM98" s="186" t="str">
        <f t="shared" si="35"/>
        <v/>
      </c>
      <c r="AO98" s="186" t="str">
        <f t="shared" si="36"/>
        <v/>
      </c>
      <c r="AQ98" s="186" t="str">
        <f t="shared" si="37"/>
        <v/>
      </c>
    </row>
    <row r="99" spans="5:43" x14ac:dyDescent="0.25">
      <c r="E99" s="186" t="str">
        <f t="shared" si="19"/>
        <v/>
      </c>
      <c r="G99" s="186" t="str">
        <f t="shared" si="19"/>
        <v/>
      </c>
      <c r="I99" s="186" t="str">
        <f t="shared" si="20"/>
        <v/>
      </c>
      <c r="K99" s="186" t="str">
        <f t="shared" si="21"/>
        <v/>
      </c>
      <c r="M99" s="186" t="str">
        <f t="shared" si="22"/>
        <v/>
      </c>
      <c r="O99" s="186" t="str">
        <f t="shared" si="23"/>
        <v/>
      </c>
      <c r="Q99" s="186" t="str">
        <f t="shared" si="24"/>
        <v/>
      </c>
      <c r="S99" s="186" t="str">
        <f t="shared" si="25"/>
        <v/>
      </c>
      <c r="U99" s="186" t="str">
        <f t="shared" si="26"/>
        <v/>
      </c>
      <c r="W99" s="186" t="str">
        <f t="shared" si="27"/>
        <v/>
      </c>
      <c r="Y99" s="186" t="str">
        <f t="shared" si="28"/>
        <v/>
      </c>
      <c r="AA99" s="186" t="str">
        <f t="shared" si="29"/>
        <v/>
      </c>
      <c r="AC99" s="186" t="str">
        <f t="shared" si="30"/>
        <v/>
      </c>
      <c r="AE99" s="186" t="str">
        <f t="shared" si="31"/>
        <v/>
      </c>
      <c r="AG99" s="186" t="str">
        <f t="shared" si="32"/>
        <v/>
      </c>
      <c r="AI99" s="186" t="str">
        <f t="shared" si="33"/>
        <v/>
      </c>
      <c r="AK99" s="186" t="str">
        <f t="shared" si="34"/>
        <v/>
      </c>
      <c r="AM99" s="186" t="str">
        <f t="shared" si="35"/>
        <v/>
      </c>
      <c r="AO99" s="186" t="str">
        <f t="shared" si="36"/>
        <v/>
      </c>
      <c r="AQ99" s="186" t="str">
        <f t="shared" si="37"/>
        <v/>
      </c>
    </row>
    <row r="100" spans="5:43" x14ac:dyDescent="0.25">
      <c r="E100" s="186" t="str">
        <f t="shared" si="19"/>
        <v/>
      </c>
      <c r="G100" s="186" t="str">
        <f t="shared" si="19"/>
        <v/>
      </c>
      <c r="I100" s="186" t="str">
        <f t="shared" si="20"/>
        <v/>
      </c>
      <c r="K100" s="186" t="str">
        <f t="shared" si="21"/>
        <v/>
      </c>
      <c r="M100" s="186" t="str">
        <f t="shared" si="22"/>
        <v/>
      </c>
      <c r="O100" s="186" t="str">
        <f t="shared" si="23"/>
        <v/>
      </c>
      <c r="Q100" s="186" t="str">
        <f t="shared" si="24"/>
        <v/>
      </c>
      <c r="S100" s="186" t="str">
        <f t="shared" si="25"/>
        <v/>
      </c>
      <c r="U100" s="186" t="str">
        <f t="shared" si="26"/>
        <v/>
      </c>
      <c r="W100" s="186" t="str">
        <f t="shared" si="27"/>
        <v/>
      </c>
      <c r="Y100" s="186" t="str">
        <f t="shared" si="28"/>
        <v/>
      </c>
      <c r="AA100" s="186" t="str">
        <f t="shared" si="29"/>
        <v/>
      </c>
      <c r="AC100" s="186" t="str">
        <f t="shared" si="30"/>
        <v/>
      </c>
      <c r="AE100" s="186" t="str">
        <f t="shared" si="31"/>
        <v/>
      </c>
      <c r="AG100" s="186" t="str">
        <f t="shared" si="32"/>
        <v/>
      </c>
      <c r="AI100" s="186" t="str">
        <f t="shared" si="33"/>
        <v/>
      </c>
      <c r="AK100" s="186" t="str">
        <f t="shared" si="34"/>
        <v/>
      </c>
      <c r="AM100" s="186" t="str">
        <f t="shared" si="35"/>
        <v/>
      </c>
      <c r="AO100" s="186" t="str">
        <f t="shared" si="36"/>
        <v/>
      </c>
      <c r="AQ100" s="186" t="str">
        <f t="shared" si="37"/>
        <v/>
      </c>
    </row>
    <row r="101" spans="5:43" x14ac:dyDescent="0.25">
      <c r="E101" s="186" t="str">
        <f t="shared" si="19"/>
        <v/>
      </c>
      <c r="G101" s="186" t="str">
        <f t="shared" si="19"/>
        <v/>
      </c>
      <c r="I101" s="186" t="str">
        <f t="shared" si="20"/>
        <v/>
      </c>
      <c r="K101" s="186" t="str">
        <f t="shared" si="21"/>
        <v/>
      </c>
      <c r="M101" s="186" t="str">
        <f t="shared" si="22"/>
        <v/>
      </c>
      <c r="O101" s="186" t="str">
        <f t="shared" si="23"/>
        <v/>
      </c>
      <c r="Q101" s="186" t="str">
        <f t="shared" si="24"/>
        <v/>
      </c>
      <c r="S101" s="186" t="str">
        <f t="shared" si="25"/>
        <v/>
      </c>
      <c r="U101" s="186" t="str">
        <f t="shared" si="26"/>
        <v/>
      </c>
      <c r="W101" s="186" t="str">
        <f t="shared" si="27"/>
        <v/>
      </c>
      <c r="Y101" s="186" t="str">
        <f t="shared" si="28"/>
        <v/>
      </c>
      <c r="AA101" s="186" t="str">
        <f t="shared" si="29"/>
        <v/>
      </c>
      <c r="AC101" s="186" t="str">
        <f t="shared" si="30"/>
        <v/>
      </c>
      <c r="AE101" s="186" t="str">
        <f t="shared" si="31"/>
        <v/>
      </c>
      <c r="AG101" s="186" t="str">
        <f t="shared" si="32"/>
        <v/>
      </c>
      <c r="AI101" s="186" t="str">
        <f t="shared" si="33"/>
        <v/>
      </c>
      <c r="AK101" s="186" t="str">
        <f t="shared" si="34"/>
        <v/>
      </c>
      <c r="AM101" s="186" t="str">
        <f t="shared" si="35"/>
        <v/>
      </c>
      <c r="AO101" s="186" t="str">
        <f t="shared" si="36"/>
        <v/>
      </c>
      <c r="AQ101" s="186" t="str">
        <f t="shared" si="37"/>
        <v/>
      </c>
    </row>
    <row r="102" spans="5:43" x14ac:dyDescent="0.25">
      <c r="E102" s="186" t="str">
        <f t="shared" si="19"/>
        <v/>
      </c>
      <c r="G102" s="186" t="str">
        <f t="shared" si="19"/>
        <v/>
      </c>
      <c r="I102" s="186" t="str">
        <f t="shared" si="20"/>
        <v/>
      </c>
      <c r="K102" s="186" t="str">
        <f t="shared" si="21"/>
        <v/>
      </c>
      <c r="M102" s="186" t="str">
        <f t="shared" si="22"/>
        <v/>
      </c>
      <c r="O102" s="186" t="str">
        <f t="shared" si="23"/>
        <v/>
      </c>
      <c r="Q102" s="186" t="str">
        <f t="shared" si="24"/>
        <v/>
      </c>
      <c r="S102" s="186" t="str">
        <f t="shared" si="25"/>
        <v/>
      </c>
      <c r="U102" s="186" t="str">
        <f t="shared" si="26"/>
        <v/>
      </c>
      <c r="W102" s="186" t="str">
        <f t="shared" si="27"/>
        <v/>
      </c>
      <c r="Y102" s="186" t="str">
        <f t="shared" si="28"/>
        <v/>
      </c>
      <c r="AA102" s="186" t="str">
        <f t="shared" si="29"/>
        <v/>
      </c>
      <c r="AC102" s="186" t="str">
        <f t="shared" si="30"/>
        <v/>
      </c>
      <c r="AE102" s="186" t="str">
        <f t="shared" si="31"/>
        <v/>
      </c>
      <c r="AG102" s="186" t="str">
        <f t="shared" si="32"/>
        <v/>
      </c>
      <c r="AI102" s="186" t="str">
        <f t="shared" si="33"/>
        <v/>
      </c>
      <c r="AK102" s="186" t="str">
        <f t="shared" si="34"/>
        <v/>
      </c>
      <c r="AM102" s="186" t="str">
        <f t="shared" si="35"/>
        <v/>
      </c>
      <c r="AO102" s="186" t="str">
        <f t="shared" si="36"/>
        <v/>
      </c>
      <c r="AQ102" s="186" t="str">
        <f t="shared" si="37"/>
        <v/>
      </c>
    </row>
    <row r="103" spans="5:43" x14ac:dyDescent="0.25">
      <c r="E103" s="186" t="str">
        <f t="shared" si="19"/>
        <v/>
      </c>
      <c r="G103" s="186" t="str">
        <f t="shared" si="19"/>
        <v/>
      </c>
      <c r="I103" s="186" t="str">
        <f t="shared" si="20"/>
        <v/>
      </c>
      <c r="K103" s="186" t="str">
        <f t="shared" si="21"/>
        <v/>
      </c>
      <c r="M103" s="186" t="str">
        <f t="shared" si="22"/>
        <v/>
      </c>
      <c r="O103" s="186" t="str">
        <f t="shared" si="23"/>
        <v/>
      </c>
      <c r="Q103" s="186" t="str">
        <f t="shared" si="24"/>
        <v/>
      </c>
      <c r="S103" s="186" t="str">
        <f t="shared" si="25"/>
        <v/>
      </c>
      <c r="U103" s="186" t="str">
        <f t="shared" si="26"/>
        <v/>
      </c>
      <c r="W103" s="186" t="str">
        <f t="shared" si="27"/>
        <v/>
      </c>
      <c r="Y103" s="186" t="str">
        <f t="shared" si="28"/>
        <v/>
      </c>
      <c r="AA103" s="186" t="str">
        <f t="shared" si="29"/>
        <v/>
      </c>
      <c r="AC103" s="186" t="str">
        <f t="shared" si="30"/>
        <v/>
      </c>
      <c r="AE103" s="186" t="str">
        <f t="shared" si="31"/>
        <v/>
      </c>
      <c r="AG103" s="186" t="str">
        <f t="shared" si="32"/>
        <v/>
      </c>
      <c r="AI103" s="186" t="str">
        <f t="shared" si="33"/>
        <v/>
      </c>
      <c r="AK103" s="186" t="str">
        <f t="shared" si="34"/>
        <v/>
      </c>
      <c r="AM103" s="186" t="str">
        <f t="shared" si="35"/>
        <v/>
      </c>
      <c r="AO103" s="186" t="str">
        <f t="shared" si="36"/>
        <v/>
      </c>
      <c r="AQ103" s="186" t="str">
        <f t="shared" si="37"/>
        <v/>
      </c>
    </row>
    <row r="104" spans="5:43" x14ac:dyDescent="0.25">
      <c r="E104" s="186" t="str">
        <f t="shared" si="19"/>
        <v/>
      </c>
      <c r="G104" s="186" t="str">
        <f t="shared" si="19"/>
        <v/>
      </c>
      <c r="I104" s="186" t="str">
        <f t="shared" si="20"/>
        <v/>
      </c>
      <c r="K104" s="186" t="str">
        <f t="shared" si="21"/>
        <v/>
      </c>
      <c r="M104" s="186" t="str">
        <f t="shared" si="22"/>
        <v/>
      </c>
      <c r="O104" s="186" t="str">
        <f t="shared" si="23"/>
        <v/>
      </c>
      <c r="Q104" s="186" t="str">
        <f t="shared" si="24"/>
        <v/>
      </c>
      <c r="S104" s="186" t="str">
        <f t="shared" si="25"/>
        <v/>
      </c>
      <c r="U104" s="186" t="str">
        <f t="shared" si="26"/>
        <v/>
      </c>
      <c r="W104" s="186" t="str">
        <f t="shared" si="27"/>
        <v/>
      </c>
      <c r="Y104" s="186" t="str">
        <f t="shared" si="28"/>
        <v/>
      </c>
      <c r="AA104" s="186" t="str">
        <f t="shared" si="29"/>
        <v/>
      </c>
      <c r="AC104" s="186" t="str">
        <f t="shared" si="30"/>
        <v/>
      </c>
      <c r="AE104" s="186" t="str">
        <f t="shared" si="31"/>
        <v/>
      </c>
      <c r="AG104" s="186" t="str">
        <f t="shared" si="32"/>
        <v/>
      </c>
      <c r="AI104" s="186" t="str">
        <f t="shared" si="33"/>
        <v/>
      </c>
      <c r="AK104" s="186" t="str">
        <f t="shared" si="34"/>
        <v/>
      </c>
      <c r="AM104" s="186" t="str">
        <f t="shared" si="35"/>
        <v/>
      </c>
      <c r="AO104" s="186" t="str">
        <f t="shared" si="36"/>
        <v/>
      </c>
      <c r="AQ104" s="186" t="str">
        <f t="shared" si="37"/>
        <v/>
      </c>
    </row>
    <row r="105" spans="5:43" x14ac:dyDescent="0.25">
      <c r="E105" s="186" t="str">
        <f t="shared" si="19"/>
        <v/>
      </c>
      <c r="G105" s="186" t="str">
        <f t="shared" si="19"/>
        <v/>
      </c>
      <c r="I105" s="186" t="str">
        <f t="shared" si="20"/>
        <v/>
      </c>
      <c r="K105" s="186" t="str">
        <f t="shared" si="21"/>
        <v/>
      </c>
      <c r="M105" s="186" t="str">
        <f t="shared" si="22"/>
        <v/>
      </c>
      <c r="O105" s="186" t="str">
        <f t="shared" si="23"/>
        <v/>
      </c>
      <c r="Q105" s="186" t="str">
        <f t="shared" si="24"/>
        <v/>
      </c>
      <c r="S105" s="186" t="str">
        <f t="shared" si="25"/>
        <v/>
      </c>
      <c r="U105" s="186" t="str">
        <f t="shared" si="26"/>
        <v/>
      </c>
      <c r="W105" s="186" t="str">
        <f t="shared" si="27"/>
        <v/>
      </c>
      <c r="Y105" s="186" t="str">
        <f t="shared" si="28"/>
        <v/>
      </c>
      <c r="AA105" s="186" t="str">
        <f t="shared" si="29"/>
        <v/>
      </c>
      <c r="AC105" s="186" t="str">
        <f t="shared" si="30"/>
        <v/>
      </c>
      <c r="AE105" s="186" t="str">
        <f t="shared" si="31"/>
        <v/>
      </c>
      <c r="AG105" s="186" t="str">
        <f t="shared" si="32"/>
        <v/>
      </c>
      <c r="AI105" s="186" t="str">
        <f t="shared" si="33"/>
        <v/>
      </c>
      <c r="AK105" s="186" t="str">
        <f t="shared" si="34"/>
        <v/>
      </c>
      <c r="AM105" s="186" t="str">
        <f t="shared" si="35"/>
        <v/>
      </c>
      <c r="AO105" s="186" t="str">
        <f t="shared" si="36"/>
        <v/>
      </c>
      <c r="AQ105" s="186" t="str">
        <f t="shared" si="37"/>
        <v/>
      </c>
    </row>
    <row r="106" spans="5:43" x14ac:dyDescent="0.25">
      <c r="E106" s="186" t="str">
        <f t="shared" si="19"/>
        <v/>
      </c>
      <c r="G106" s="186" t="str">
        <f t="shared" si="19"/>
        <v/>
      </c>
      <c r="I106" s="186" t="str">
        <f t="shared" si="20"/>
        <v/>
      </c>
      <c r="K106" s="186" t="str">
        <f t="shared" si="21"/>
        <v/>
      </c>
      <c r="M106" s="186" t="str">
        <f t="shared" si="22"/>
        <v/>
      </c>
      <c r="O106" s="186" t="str">
        <f t="shared" si="23"/>
        <v/>
      </c>
      <c r="Q106" s="186" t="str">
        <f t="shared" si="24"/>
        <v/>
      </c>
      <c r="S106" s="186" t="str">
        <f t="shared" si="25"/>
        <v/>
      </c>
      <c r="U106" s="186" t="str">
        <f t="shared" si="26"/>
        <v/>
      </c>
      <c r="W106" s="186" t="str">
        <f t="shared" si="27"/>
        <v/>
      </c>
      <c r="Y106" s="186" t="str">
        <f t="shared" si="28"/>
        <v/>
      </c>
      <c r="AA106" s="186" t="str">
        <f t="shared" si="29"/>
        <v/>
      </c>
      <c r="AC106" s="186" t="str">
        <f t="shared" si="30"/>
        <v/>
      </c>
      <c r="AE106" s="186" t="str">
        <f t="shared" si="31"/>
        <v/>
      </c>
      <c r="AG106" s="186" t="str">
        <f t="shared" si="32"/>
        <v/>
      </c>
      <c r="AI106" s="186" t="str">
        <f t="shared" si="33"/>
        <v/>
      </c>
      <c r="AK106" s="186" t="str">
        <f t="shared" si="34"/>
        <v/>
      </c>
      <c r="AM106" s="186" t="str">
        <f t="shared" si="35"/>
        <v/>
      </c>
      <c r="AO106" s="186" t="str">
        <f t="shared" si="36"/>
        <v/>
      </c>
      <c r="AQ106" s="186" t="str">
        <f t="shared" si="37"/>
        <v/>
      </c>
    </row>
    <row r="107" spans="5:43" x14ac:dyDescent="0.25">
      <c r="E107" s="186" t="str">
        <f t="shared" si="19"/>
        <v/>
      </c>
      <c r="G107" s="186" t="str">
        <f t="shared" si="19"/>
        <v/>
      </c>
      <c r="I107" s="186" t="str">
        <f t="shared" si="20"/>
        <v/>
      </c>
      <c r="K107" s="186" t="str">
        <f t="shared" si="21"/>
        <v/>
      </c>
      <c r="M107" s="186" t="str">
        <f t="shared" si="22"/>
        <v/>
      </c>
      <c r="O107" s="186" t="str">
        <f t="shared" si="23"/>
        <v/>
      </c>
      <c r="Q107" s="186" t="str">
        <f t="shared" si="24"/>
        <v/>
      </c>
      <c r="S107" s="186" t="str">
        <f t="shared" si="25"/>
        <v/>
      </c>
      <c r="U107" s="186" t="str">
        <f t="shared" si="26"/>
        <v/>
      </c>
      <c r="W107" s="186" t="str">
        <f t="shared" si="27"/>
        <v/>
      </c>
      <c r="Y107" s="186" t="str">
        <f t="shared" si="28"/>
        <v/>
      </c>
      <c r="AA107" s="186" t="str">
        <f t="shared" si="29"/>
        <v/>
      </c>
      <c r="AC107" s="186" t="str">
        <f t="shared" si="30"/>
        <v/>
      </c>
      <c r="AE107" s="186" t="str">
        <f t="shared" si="31"/>
        <v/>
      </c>
      <c r="AG107" s="186" t="str">
        <f t="shared" si="32"/>
        <v/>
      </c>
      <c r="AI107" s="186" t="str">
        <f t="shared" si="33"/>
        <v/>
      </c>
      <c r="AK107" s="186" t="str">
        <f t="shared" si="34"/>
        <v/>
      </c>
      <c r="AM107" s="186" t="str">
        <f t="shared" si="35"/>
        <v/>
      </c>
      <c r="AO107" s="186" t="str">
        <f t="shared" si="36"/>
        <v/>
      </c>
      <c r="AQ107" s="186" t="str">
        <f t="shared" si="37"/>
        <v/>
      </c>
    </row>
    <row r="108" spans="5:43" x14ac:dyDescent="0.25">
      <c r="E108" s="186" t="str">
        <f t="shared" si="19"/>
        <v/>
      </c>
      <c r="G108" s="186" t="str">
        <f t="shared" si="19"/>
        <v/>
      </c>
      <c r="I108" s="186" t="str">
        <f t="shared" si="20"/>
        <v/>
      </c>
      <c r="K108" s="186" t="str">
        <f t="shared" si="21"/>
        <v/>
      </c>
      <c r="M108" s="186" t="str">
        <f t="shared" si="22"/>
        <v/>
      </c>
      <c r="O108" s="186" t="str">
        <f t="shared" si="23"/>
        <v/>
      </c>
      <c r="Q108" s="186" t="str">
        <f t="shared" si="24"/>
        <v/>
      </c>
      <c r="S108" s="186" t="str">
        <f t="shared" si="25"/>
        <v/>
      </c>
      <c r="U108" s="186" t="str">
        <f t="shared" si="26"/>
        <v/>
      </c>
      <c r="W108" s="186" t="str">
        <f t="shared" si="27"/>
        <v/>
      </c>
      <c r="Y108" s="186" t="str">
        <f t="shared" si="28"/>
        <v/>
      </c>
      <c r="AA108" s="186" t="str">
        <f t="shared" si="29"/>
        <v/>
      </c>
      <c r="AC108" s="186" t="str">
        <f t="shared" si="30"/>
        <v/>
      </c>
      <c r="AE108" s="186" t="str">
        <f t="shared" si="31"/>
        <v/>
      </c>
      <c r="AG108" s="186" t="str">
        <f t="shared" si="32"/>
        <v/>
      </c>
      <c r="AI108" s="186" t="str">
        <f t="shared" si="33"/>
        <v/>
      </c>
      <c r="AK108" s="186" t="str">
        <f t="shared" si="34"/>
        <v/>
      </c>
      <c r="AM108" s="186" t="str">
        <f t="shared" si="35"/>
        <v/>
      </c>
      <c r="AO108" s="186" t="str">
        <f t="shared" si="36"/>
        <v/>
      </c>
      <c r="AQ108" s="186" t="str">
        <f t="shared" si="37"/>
        <v/>
      </c>
    </row>
    <row r="109" spans="5:43" x14ac:dyDescent="0.25">
      <c r="E109" s="186" t="str">
        <f t="shared" si="19"/>
        <v/>
      </c>
      <c r="G109" s="186" t="str">
        <f t="shared" si="19"/>
        <v/>
      </c>
      <c r="I109" s="186" t="str">
        <f t="shared" si="20"/>
        <v/>
      </c>
      <c r="K109" s="186" t="str">
        <f t="shared" si="21"/>
        <v/>
      </c>
      <c r="M109" s="186" t="str">
        <f t="shared" si="22"/>
        <v/>
      </c>
      <c r="O109" s="186" t="str">
        <f t="shared" si="23"/>
        <v/>
      </c>
      <c r="Q109" s="186" t="str">
        <f t="shared" si="24"/>
        <v/>
      </c>
      <c r="S109" s="186" t="str">
        <f t="shared" si="25"/>
        <v/>
      </c>
      <c r="U109" s="186" t="str">
        <f t="shared" si="26"/>
        <v/>
      </c>
      <c r="W109" s="186" t="str">
        <f t="shared" si="27"/>
        <v/>
      </c>
      <c r="Y109" s="186" t="str">
        <f t="shared" si="28"/>
        <v/>
      </c>
      <c r="AA109" s="186" t="str">
        <f t="shared" si="29"/>
        <v/>
      </c>
      <c r="AC109" s="186" t="str">
        <f t="shared" si="30"/>
        <v/>
      </c>
      <c r="AE109" s="186" t="str">
        <f t="shared" si="31"/>
        <v/>
      </c>
      <c r="AG109" s="186" t="str">
        <f t="shared" si="32"/>
        <v/>
      </c>
      <c r="AI109" s="186" t="str">
        <f t="shared" si="33"/>
        <v/>
      </c>
      <c r="AK109" s="186" t="str">
        <f t="shared" si="34"/>
        <v/>
      </c>
      <c r="AM109" s="186" t="str">
        <f t="shared" si="35"/>
        <v/>
      </c>
      <c r="AO109" s="186" t="str">
        <f t="shared" si="36"/>
        <v/>
      </c>
      <c r="AQ109" s="186" t="str">
        <f t="shared" si="37"/>
        <v/>
      </c>
    </row>
    <row r="110" spans="5:43" x14ac:dyDescent="0.25">
      <c r="E110" s="186" t="str">
        <f t="shared" si="19"/>
        <v/>
      </c>
      <c r="G110" s="186" t="str">
        <f t="shared" si="19"/>
        <v/>
      </c>
      <c r="I110" s="186" t="str">
        <f t="shared" si="20"/>
        <v/>
      </c>
      <c r="K110" s="186" t="str">
        <f t="shared" si="21"/>
        <v/>
      </c>
      <c r="M110" s="186" t="str">
        <f t="shared" si="22"/>
        <v/>
      </c>
      <c r="O110" s="186" t="str">
        <f t="shared" si="23"/>
        <v/>
      </c>
      <c r="Q110" s="186" t="str">
        <f t="shared" si="24"/>
        <v/>
      </c>
      <c r="S110" s="186" t="str">
        <f t="shared" si="25"/>
        <v/>
      </c>
      <c r="U110" s="186" t="str">
        <f t="shared" si="26"/>
        <v/>
      </c>
      <c r="W110" s="186" t="str">
        <f t="shared" si="27"/>
        <v/>
      </c>
      <c r="Y110" s="186" t="str">
        <f t="shared" si="28"/>
        <v/>
      </c>
      <c r="AA110" s="186" t="str">
        <f t="shared" si="29"/>
        <v/>
      </c>
      <c r="AC110" s="186" t="str">
        <f t="shared" si="30"/>
        <v/>
      </c>
      <c r="AE110" s="186" t="str">
        <f t="shared" si="31"/>
        <v/>
      </c>
      <c r="AG110" s="186" t="str">
        <f t="shared" si="32"/>
        <v/>
      </c>
      <c r="AI110" s="186" t="str">
        <f t="shared" si="33"/>
        <v/>
      </c>
      <c r="AK110" s="186" t="str">
        <f t="shared" si="34"/>
        <v/>
      </c>
      <c r="AM110" s="186" t="str">
        <f t="shared" si="35"/>
        <v/>
      </c>
      <c r="AO110" s="186" t="str">
        <f t="shared" si="36"/>
        <v/>
      </c>
      <c r="AQ110" s="186" t="str">
        <f t="shared" si="37"/>
        <v/>
      </c>
    </row>
    <row r="111" spans="5:43" x14ac:dyDescent="0.25">
      <c r="E111" s="186" t="str">
        <f t="shared" si="19"/>
        <v/>
      </c>
      <c r="G111" s="186" t="str">
        <f t="shared" si="19"/>
        <v/>
      </c>
      <c r="I111" s="186" t="str">
        <f t="shared" si="20"/>
        <v/>
      </c>
      <c r="K111" s="186" t="str">
        <f t="shared" si="21"/>
        <v/>
      </c>
      <c r="M111" s="186" t="str">
        <f t="shared" si="22"/>
        <v/>
      </c>
      <c r="O111" s="186" t="str">
        <f t="shared" si="23"/>
        <v/>
      </c>
      <c r="Q111" s="186" t="str">
        <f t="shared" si="24"/>
        <v/>
      </c>
      <c r="S111" s="186" t="str">
        <f t="shared" si="25"/>
        <v/>
      </c>
      <c r="U111" s="186" t="str">
        <f t="shared" si="26"/>
        <v/>
      </c>
      <c r="W111" s="186" t="str">
        <f t="shared" si="27"/>
        <v/>
      </c>
      <c r="Y111" s="186" t="str">
        <f t="shared" si="28"/>
        <v/>
      </c>
      <c r="AA111" s="186" t="str">
        <f t="shared" si="29"/>
        <v/>
      </c>
      <c r="AC111" s="186" t="str">
        <f t="shared" si="30"/>
        <v/>
      </c>
      <c r="AE111" s="186" t="str">
        <f t="shared" si="31"/>
        <v/>
      </c>
      <c r="AG111" s="186" t="str">
        <f t="shared" si="32"/>
        <v/>
      </c>
      <c r="AI111" s="186" t="str">
        <f t="shared" si="33"/>
        <v/>
      </c>
      <c r="AK111" s="186" t="str">
        <f t="shared" si="34"/>
        <v/>
      </c>
      <c r="AM111" s="186" t="str">
        <f t="shared" si="35"/>
        <v/>
      </c>
      <c r="AO111" s="186" t="str">
        <f t="shared" si="36"/>
        <v/>
      </c>
      <c r="AQ111" s="186" t="str">
        <f t="shared" si="37"/>
        <v/>
      </c>
    </row>
    <row r="112" spans="5:43" x14ac:dyDescent="0.25">
      <c r="E112" s="186" t="str">
        <f t="shared" si="19"/>
        <v/>
      </c>
      <c r="G112" s="186" t="str">
        <f t="shared" si="19"/>
        <v/>
      </c>
      <c r="I112" s="186" t="str">
        <f t="shared" si="20"/>
        <v/>
      </c>
      <c r="K112" s="186" t="str">
        <f t="shared" si="21"/>
        <v/>
      </c>
      <c r="M112" s="186" t="str">
        <f t="shared" si="22"/>
        <v/>
      </c>
      <c r="O112" s="186" t="str">
        <f t="shared" si="23"/>
        <v/>
      </c>
      <c r="Q112" s="186" t="str">
        <f t="shared" si="24"/>
        <v/>
      </c>
      <c r="S112" s="186" t="str">
        <f t="shared" si="25"/>
        <v/>
      </c>
      <c r="U112" s="186" t="str">
        <f t="shared" si="26"/>
        <v/>
      </c>
      <c r="W112" s="186" t="str">
        <f t="shared" si="27"/>
        <v/>
      </c>
      <c r="Y112" s="186" t="str">
        <f t="shared" si="28"/>
        <v/>
      </c>
      <c r="AA112" s="186" t="str">
        <f t="shared" si="29"/>
        <v/>
      </c>
      <c r="AC112" s="186" t="str">
        <f t="shared" si="30"/>
        <v/>
      </c>
      <c r="AE112" s="186" t="str">
        <f t="shared" si="31"/>
        <v/>
      </c>
      <c r="AG112" s="186" t="str">
        <f t="shared" si="32"/>
        <v/>
      </c>
      <c r="AI112" s="186" t="str">
        <f t="shared" si="33"/>
        <v/>
      </c>
      <c r="AK112" s="186" t="str">
        <f t="shared" si="34"/>
        <v/>
      </c>
      <c r="AM112" s="186" t="str">
        <f t="shared" si="35"/>
        <v/>
      </c>
      <c r="AO112" s="186" t="str">
        <f t="shared" si="36"/>
        <v/>
      </c>
      <c r="AQ112" s="186" t="str">
        <f t="shared" si="37"/>
        <v/>
      </c>
    </row>
    <row r="113" spans="5:43" x14ac:dyDescent="0.25">
      <c r="E113" s="186" t="str">
        <f t="shared" si="19"/>
        <v/>
      </c>
      <c r="G113" s="186" t="str">
        <f t="shared" si="19"/>
        <v/>
      </c>
      <c r="I113" s="186" t="str">
        <f t="shared" si="20"/>
        <v/>
      </c>
      <c r="K113" s="186" t="str">
        <f t="shared" si="21"/>
        <v/>
      </c>
      <c r="M113" s="186" t="str">
        <f t="shared" si="22"/>
        <v/>
      </c>
      <c r="O113" s="186" t="str">
        <f t="shared" si="23"/>
        <v/>
      </c>
      <c r="Q113" s="186" t="str">
        <f t="shared" si="24"/>
        <v/>
      </c>
      <c r="S113" s="186" t="str">
        <f t="shared" si="25"/>
        <v/>
      </c>
      <c r="U113" s="186" t="str">
        <f t="shared" si="26"/>
        <v/>
      </c>
      <c r="W113" s="186" t="str">
        <f t="shared" si="27"/>
        <v/>
      </c>
      <c r="Y113" s="186" t="str">
        <f t="shared" si="28"/>
        <v/>
      </c>
      <c r="AA113" s="186" t="str">
        <f t="shared" si="29"/>
        <v/>
      </c>
      <c r="AC113" s="186" t="str">
        <f t="shared" si="30"/>
        <v/>
      </c>
      <c r="AE113" s="186" t="str">
        <f t="shared" si="31"/>
        <v/>
      </c>
      <c r="AG113" s="186" t="str">
        <f t="shared" si="32"/>
        <v/>
      </c>
      <c r="AI113" s="186" t="str">
        <f t="shared" si="33"/>
        <v/>
      </c>
      <c r="AK113" s="186" t="str">
        <f t="shared" si="34"/>
        <v/>
      </c>
      <c r="AM113" s="186" t="str">
        <f t="shared" si="35"/>
        <v/>
      </c>
      <c r="AO113" s="186" t="str">
        <f t="shared" si="36"/>
        <v/>
      </c>
      <c r="AQ113" s="186" t="str">
        <f t="shared" si="37"/>
        <v/>
      </c>
    </row>
    <row r="114" spans="5:43" x14ac:dyDescent="0.25">
      <c r="E114" s="186" t="str">
        <f t="shared" si="19"/>
        <v/>
      </c>
      <c r="G114" s="186" t="str">
        <f t="shared" si="19"/>
        <v/>
      </c>
      <c r="I114" s="186" t="str">
        <f t="shared" si="20"/>
        <v/>
      </c>
      <c r="K114" s="186" t="str">
        <f t="shared" si="21"/>
        <v/>
      </c>
      <c r="M114" s="186" t="str">
        <f t="shared" si="22"/>
        <v/>
      </c>
      <c r="O114" s="186" t="str">
        <f t="shared" si="23"/>
        <v/>
      </c>
      <c r="Q114" s="186" t="str">
        <f t="shared" si="24"/>
        <v/>
      </c>
      <c r="S114" s="186" t="str">
        <f t="shared" si="25"/>
        <v/>
      </c>
      <c r="U114" s="186" t="str">
        <f t="shared" si="26"/>
        <v/>
      </c>
      <c r="W114" s="186" t="str">
        <f t="shared" si="27"/>
        <v/>
      </c>
      <c r="Y114" s="186" t="str">
        <f t="shared" si="28"/>
        <v/>
      </c>
      <c r="AA114" s="186" t="str">
        <f t="shared" si="29"/>
        <v/>
      </c>
      <c r="AC114" s="186" t="str">
        <f t="shared" si="30"/>
        <v/>
      </c>
      <c r="AE114" s="186" t="str">
        <f t="shared" si="31"/>
        <v/>
      </c>
      <c r="AG114" s="186" t="str">
        <f t="shared" si="32"/>
        <v/>
      </c>
      <c r="AI114" s="186" t="str">
        <f t="shared" si="33"/>
        <v/>
      </c>
      <c r="AK114" s="186" t="str">
        <f t="shared" si="34"/>
        <v/>
      </c>
      <c r="AM114" s="186" t="str">
        <f t="shared" si="35"/>
        <v/>
      </c>
      <c r="AO114" s="186" t="str">
        <f t="shared" si="36"/>
        <v/>
      </c>
      <c r="AQ114" s="186" t="str">
        <f t="shared" si="37"/>
        <v/>
      </c>
    </row>
    <row r="115" spans="5:43" x14ac:dyDescent="0.25">
      <c r="E115" s="186" t="str">
        <f t="shared" si="19"/>
        <v/>
      </c>
      <c r="G115" s="186" t="str">
        <f t="shared" si="19"/>
        <v/>
      </c>
      <c r="I115" s="186" t="str">
        <f t="shared" si="20"/>
        <v/>
      </c>
      <c r="K115" s="186" t="str">
        <f t="shared" si="21"/>
        <v/>
      </c>
      <c r="M115" s="186" t="str">
        <f t="shared" si="22"/>
        <v/>
      </c>
      <c r="O115" s="186" t="str">
        <f t="shared" si="23"/>
        <v/>
      </c>
      <c r="Q115" s="186" t="str">
        <f t="shared" si="24"/>
        <v/>
      </c>
      <c r="S115" s="186" t="str">
        <f t="shared" si="25"/>
        <v/>
      </c>
      <c r="U115" s="186" t="str">
        <f t="shared" si="26"/>
        <v/>
      </c>
      <c r="W115" s="186" t="str">
        <f t="shared" si="27"/>
        <v/>
      </c>
      <c r="Y115" s="186" t="str">
        <f t="shared" si="28"/>
        <v/>
      </c>
      <c r="AA115" s="186" t="str">
        <f t="shared" si="29"/>
        <v/>
      </c>
      <c r="AC115" s="186" t="str">
        <f t="shared" si="30"/>
        <v/>
      </c>
      <c r="AE115" s="186" t="str">
        <f t="shared" si="31"/>
        <v/>
      </c>
      <c r="AG115" s="186" t="str">
        <f t="shared" si="32"/>
        <v/>
      </c>
      <c r="AI115" s="186" t="str">
        <f t="shared" si="33"/>
        <v/>
      </c>
      <c r="AK115" s="186" t="str">
        <f t="shared" si="34"/>
        <v/>
      </c>
      <c r="AM115" s="186" t="str">
        <f t="shared" si="35"/>
        <v/>
      </c>
      <c r="AO115" s="186" t="str">
        <f t="shared" si="36"/>
        <v/>
      </c>
      <c r="AQ115" s="186" t="str">
        <f t="shared" si="37"/>
        <v/>
      </c>
    </row>
    <row r="116" spans="5:43" x14ac:dyDescent="0.25">
      <c r="E116" s="186" t="str">
        <f t="shared" si="19"/>
        <v/>
      </c>
      <c r="G116" s="186" t="str">
        <f t="shared" si="19"/>
        <v/>
      </c>
      <c r="I116" s="186" t="str">
        <f t="shared" si="20"/>
        <v/>
      </c>
      <c r="K116" s="186" t="str">
        <f t="shared" si="21"/>
        <v/>
      </c>
      <c r="M116" s="186" t="str">
        <f t="shared" si="22"/>
        <v/>
      </c>
      <c r="O116" s="186" t="str">
        <f t="shared" si="23"/>
        <v/>
      </c>
      <c r="Q116" s="186" t="str">
        <f t="shared" si="24"/>
        <v/>
      </c>
      <c r="S116" s="186" t="str">
        <f t="shared" si="25"/>
        <v/>
      </c>
      <c r="U116" s="186" t="str">
        <f t="shared" si="26"/>
        <v/>
      </c>
      <c r="W116" s="186" t="str">
        <f t="shared" si="27"/>
        <v/>
      </c>
      <c r="Y116" s="186" t="str">
        <f t="shared" si="28"/>
        <v/>
      </c>
      <c r="AA116" s="186" t="str">
        <f t="shared" si="29"/>
        <v/>
      </c>
      <c r="AC116" s="186" t="str">
        <f t="shared" si="30"/>
        <v/>
      </c>
      <c r="AE116" s="186" t="str">
        <f t="shared" si="31"/>
        <v/>
      </c>
      <c r="AG116" s="186" t="str">
        <f t="shared" si="32"/>
        <v/>
      </c>
      <c r="AI116" s="186" t="str">
        <f t="shared" si="33"/>
        <v/>
      </c>
      <c r="AK116" s="186" t="str">
        <f t="shared" si="34"/>
        <v/>
      </c>
      <c r="AM116" s="186" t="str">
        <f t="shared" si="35"/>
        <v/>
      </c>
      <c r="AO116" s="186" t="str">
        <f t="shared" si="36"/>
        <v/>
      </c>
      <c r="AQ116" s="186" t="str">
        <f t="shared" si="37"/>
        <v/>
      </c>
    </row>
    <row r="117" spans="5:43" x14ac:dyDescent="0.25">
      <c r="E117" s="186" t="str">
        <f t="shared" si="19"/>
        <v/>
      </c>
      <c r="G117" s="186" t="str">
        <f t="shared" si="19"/>
        <v/>
      </c>
      <c r="I117" s="186" t="str">
        <f t="shared" si="20"/>
        <v/>
      </c>
      <c r="K117" s="186" t="str">
        <f t="shared" si="21"/>
        <v/>
      </c>
      <c r="M117" s="186" t="str">
        <f t="shared" si="22"/>
        <v/>
      </c>
      <c r="O117" s="186" t="str">
        <f t="shared" si="23"/>
        <v/>
      </c>
      <c r="Q117" s="186" t="str">
        <f t="shared" si="24"/>
        <v/>
      </c>
      <c r="S117" s="186" t="str">
        <f t="shared" si="25"/>
        <v/>
      </c>
      <c r="U117" s="186" t="str">
        <f t="shared" si="26"/>
        <v/>
      </c>
      <c r="W117" s="186" t="str">
        <f t="shared" si="27"/>
        <v/>
      </c>
      <c r="Y117" s="186" t="str">
        <f t="shared" si="28"/>
        <v/>
      </c>
      <c r="AA117" s="186" t="str">
        <f t="shared" si="29"/>
        <v/>
      </c>
      <c r="AC117" s="186" t="str">
        <f t="shared" si="30"/>
        <v/>
      </c>
      <c r="AE117" s="186" t="str">
        <f t="shared" si="31"/>
        <v/>
      </c>
      <c r="AG117" s="186" t="str">
        <f t="shared" si="32"/>
        <v/>
      </c>
      <c r="AI117" s="186" t="str">
        <f t="shared" si="33"/>
        <v/>
      </c>
      <c r="AK117" s="186" t="str">
        <f t="shared" si="34"/>
        <v/>
      </c>
      <c r="AM117" s="186" t="str">
        <f t="shared" si="35"/>
        <v/>
      </c>
      <c r="AO117" s="186" t="str">
        <f t="shared" si="36"/>
        <v/>
      </c>
      <c r="AQ117" s="186" t="str">
        <f t="shared" si="37"/>
        <v/>
      </c>
    </row>
    <row r="118" spans="5:43" x14ac:dyDescent="0.25">
      <c r="E118" s="186" t="str">
        <f t="shared" si="19"/>
        <v/>
      </c>
      <c r="G118" s="186" t="str">
        <f t="shared" si="19"/>
        <v/>
      </c>
      <c r="I118" s="186" t="str">
        <f t="shared" si="20"/>
        <v/>
      </c>
      <c r="K118" s="186" t="str">
        <f t="shared" si="21"/>
        <v/>
      </c>
      <c r="M118" s="186" t="str">
        <f t="shared" si="22"/>
        <v/>
      </c>
      <c r="O118" s="186" t="str">
        <f t="shared" si="23"/>
        <v/>
      </c>
      <c r="Q118" s="186" t="str">
        <f t="shared" si="24"/>
        <v/>
      </c>
      <c r="S118" s="186" t="str">
        <f t="shared" si="25"/>
        <v/>
      </c>
      <c r="U118" s="186" t="str">
        <f t="shared" si="26"/>
        <v/>
      </c>
      <c r="W118" s="186" t="str">
        <f t="shared" si="27"/>
        <v/>
      </c>
      <c r="Y118" s="186" t="str">
        <f t="shared" si="28"/>
        <v/>
      </c>
      <c r="AA118" s="186" t="str">
        <f t="shared" si="29"/>
        <v/>
      </c>
      <c r="AC118" s="186" t="str">
        <f t="shared" si="30"/>
        <v/>
      </c>
      <c r="AE118" s="186" t="str">
        <f t="shared" si="31"/>
        <v/>
      </c>
      <c r="AG118" s="186" t="str">
        <f t="shared" si="32"/>
        <v/>
      </c>
      <c r="AI118" s="186" t="str">
        <f t="shared" si="33"/>
        <v/>
      </c>
      <c r="AK118" s="186" t="str">
        <f t="shared" si="34"/>
        <v/>
      </c>
      <c r="AM118" s="186" t="str">
        <f t="shared" si="35"/>
        <v/>
      </c>
      <c r="AO118" s="186" t="str">
        <f t="shared" si="36"/>
        <v/>
      </c>
      <c r="AQ118" s="186" t="str">
        <f t="shared" si="37"/>
        <v/>
      </c>
    </row>
    <row r="119" spans="5:43" x14ac:dyDescent="0.25">
      <c r="E119" s="186" t="str">
        <f t="shared" si="19"/>
        <v/>
      </c>
      <c r="G119" s="186" t="str">
        <f t="shared" si="19"/>
        <v/>
      </c>
      <c r="I119" s="186" t="str">
        <f t="shared" si="20"/>
        <v/>
      </c>
      <c r="K119" s="186" t="str">
        <f t="shared" si="21"/>
        <v/>
      </c>
      <c r="M119" s="186" t="str">
        <f t="shared" si="22"/>
        <v/>
      </c>
      <c r="O119" s="186" t="str">
        <f t="shared" si="23"/>
        <v/>
      </c>
      <c r="Q119" s="186" t="str">
        <f t="shared" si="24"/>
        <v/>
      </c>
      <c r="S119" s="186" t="str">
        <f t="shared" si="25"/>
        <v/>
      </c>
      <c r="U119" s="186" t="str">
        <f t="shared" si="26"/>
        <v/>
      </c>
      <c r="W119" s="186" t="str">
        <f t="shared" si="27"/>
        <v/>
      </c>
      <c r="Y119" s="186" t="str">
        <f t="shared" si="28"/>
        <v/>
      </c>
      <c r="AA119" s="186" t="str">
        <f t="shared" si="29"/>
        <v/>
      </c>
      <c r="AC119" s="186" t="str">
        <f t="shared" si="30"/>
        <v/>
      </c>
      <c r="AE119" s="186" t="str">
        <f t="shared" si="31"/>
        <v/>
      </c>
      <c r="AG119" s="186" t="str">
        <f t="shared" si="32"/>
        <v/>
      </c>
      <c r="AI119" s="186" t="str">
        <f t="shared" si="33"/>
        <v/>
      </c>
      <c r="AK119" s="186" t="str">
        <f t="shared" si="34"/>
        <v/>
      </c>
      <c r="AM119" s="186" t="str">
        <f t="shared" si="35"/>
        <v/>
      </c>
      <c r="AO119" s="186" t="str">
        <f t="shared" si="36"/>
        <v/>
      </c>
      <c r="AQ119" s="186" t="str">
        <f t="shared" si="37"/>
        <v/>
      </c>
    </row>
    <row r="120" spans="5:43" x14ac:dyDescent="0.25">
      <c r="E120" s="186" t="str">
        <f t="shared" si="19"/>
        <v/>
      </c>
      <c r="G120" s="186" t="str">
        <f t="shared" si="19"/>
        <v/>
      </c>
      <c r="I120" s="186" t="str">
        <f t="shared" si="20"/>
        <v/>
      </c>
      <c r="K120" s="186" t="str">
        <f t="shared" si="21"/>
        <v/>
      </c>
      <c r="M120" s="186" t="str">
        <f t="shared" si="22"/>
        <v/>
      </c>
      <c r="O120" s="186" t="str">
        <f t="shared" si="23"/>
        <v/>
      </c>
      <c r="Q120" s="186" t="str">
        <f t="shared" si="24"/>
        <v/>
      </c>
      <c r="S120" s="186" t="str">
        <f t="shared" si="25"/>
        <v/>
      </c>
      <c r="U120" s="186" t="str">
        <f t="shared" si="26"/>
        <v/>
      </c>
      <c r="W120" s="186" t="str">
        <f t="shared" si="27"/>
        <v/>
      </c>
      <c r="Y120" s="186" t="str">
        <f t="shared" si="28"/>
        <v/>
      </c>
      <c r="AA120" s="186" t="str">
        <f t="shared" si="29"/>
        <v/>
      </c>
      <c r="AC120" s="186" t="str">
        <f t="shared" si="30"/>
        <v/>
      </c>
      <c r="AE120" s="186" t="str">
        <f t="shared" si="31"/>
        <v/>
      </c>
      <c r="AG120" s="186" t="str">
        <f t="shared" si="32"/>
        <v/>
      </c>
      <c r="AI120" s="186" t="str">
        <f t="shared" si="33"/>
        <v/>
      </c>
      <c r="AK120" s="186" t="str">
        <f t="shared" si="34"/>
        <v/>
      </c>
      <c r="AM120" s="186" t="str">
        <f t="shared" si="35"/>
        <v/>
      </c>
      <c r="AO120" s="186" t="str">
        <f t="shared" si="36"/>
        <v/>
      </c>
      <c r="AQ120" s="186" t="str">
        <f t="shared" si="37"/>
        <v/>
      </c>
    </row>
    <row r="121" spans="5:43" x14ac:dyDescent="0.25">
      <c r="E121" s="186" t="str">
        <f t="shared" si="19"/>
        <v/>
      </c>
      <c r="G121" s="186" t="str">
        <f t="shared" si="19"/>
        <v/>
      </c>
      <c r="I121" s="186" t="str">
        <f t="shared" si="20"/>
        <v/>
      </c>
      <c r="K121" s="186" t="str">
        <f t="shared" si="21"/>
        <v/>
      </c>
      <c r="M121" s="186" t="str">
        <f t="shared" si="22"/>
        <v/>
      </c>
      <c r="O121" s="186" t="str">
        <f t="shared" si="23"/>
        <v/>
      </c>
      <c r="Q121" s="186" t="str">
        <f t="shared" si="24"/>
        <v/>
      </c>
      <c r="S121" s="186" t="str">
        <f t="shared" si="25"/>
        <v/>
      </c>
      <c r="U121" s="186" t="str">
        <f t="shared" si="26"/>
        <v/>
      </c>
      <c r="W121" s="186" t="str">
        <f t="shared" si="27"/>
        <v/>
      </c>
      <c r="Y121" s="186" t="str">
        <f t="shared" si="28"/>
        <v/>
      </c>
      <c r="AA121" s="186" t="str">
        <f t="shared" si="29"/>
        <v/>
      </c>
      <c r="AC121" s="186" t="str">
        <f t="shared" si="30"/>
        <v/>
      </c>
      <c r="AE121" s="186" t="str">
        <f t="shared" si="31"/>
        <v/>
      </c>
      <c r="AG121" s="186" t="str">
        <f t="shared" si="32"/>
        <v/>
      </c>
      <c r="AI121" s="186" t="str">
        <f t="shared" si="33"/>
        <v/>
      </c>
      <c r="AK121" s="186" t="str">
        <f t="shared" si="34"/>
        <v/>
      </c>
      <c r="AM121" s="186" t="str">
        <f t="shared" si="35"/>
        <v/>
      </c>
      <c r="AO121" s="186" t="str">
        <f t="shared" si="36"/>
        <v/>
      </c>
      <c r="AQ121" s="186" t="str">
        <f t="shared" si="37"/>
        <v/>
      </c>
    </row>
    <row r="122" spans="5:43" x14ac:dyDescent="0.25">
      <c r="E122" s="186" t="str">
        <f t="shared" si="19"/>
        <v/>
      </c>
      <c r="G122" s="186" t="str">
        <f t="shared" si="19"/>
        <v/>
      </c>
      <c r="I122" s="186" t="str">
        <f t="shared" si="20"/>
        <v/>
      </c>
      <c r="K122" s="186" t="str">
        <f t="shared" si="21"/>
        <v/>
      </c>
      <c r="M122" s="186" t="str">
        <f t="shared" si="22"/>
        <v/>
      </c>
      <c r="O122" s="186" t="str">
        <f t="shared" si="23"/>
        <v/>
      </c>
      <c r="Q122" s="186" t="str">
        <f t="shared" si="24"/>
        <v/>
      </c>
      <c r="S122" s="186" t="str">
        <f t="shared" si="25"/>
        <v/>
      </c>
      <c r="U122" s="186" t="str">
        <f t="shared" si="26"/>
        <v/>
      </c>
      <c r="W122" s="186" t="str">
        <f t="shared" si="27"/>
        <v/>
      </c>
      <c r="Y122" s="186" t="str">
        <f t="shared" si="28"/>
        <v/>
      </c>
      <c r="AA122" s="186" t="str">
        <f t="shared" si="29"/>
        <v/>
      </c>
      <c r="AC122" s="186" t="str">
        <f t="shared" si="30"/>
        <v/>
      </c>
      <c r="AE122" s="186" t="str">
        <f t="shared" si="31"/>
        <v/>
      </c>
      <c r="AG122" s="186" t="str">
        <f t="shared" si="32"/>
        <v/>
      </c>
      <c r="AI122" s="186" t="str">
        <f t="shared" si="33"/>
        <v/>
      </c>
      <c r="AK122" s="186" t="str">
        <f t="shared" si="34"/>
        <v/>
      </c>
      <c r="AM122" s="186" t="str">
        <f t="shared" si="35"/>
        <v/>
      </c>
      <c r="AO122" s="186" t="str">
        <f t="shared" si="36"/>
        <v/>
      </c>
      <c r="AQ122" s="186" t="str">
        <f t="shared" si="37"/>
        <v/>
      </c>
    </row>
    <row r="123" spans="5:43" x14ac:dyDescent="0.25">
      <c r="E123" s="186" t="str">
        <f t="shared" si="19"/>
        <v/>
      </c>
      <c r="G123" s="186" t="str">
        <f t="shared" si="19"/>
        <v/>
      </c>
      <c r="I123" s="186" t="str">
        <f t="shared" si="20"/>
        <v/>
      </c>
      <c r="K123" s="186" t="str">
        <f t="shared" si="21"/>
        <v/>
      </c>
      <c r="M123" s="186" t="str">
        <f t="shared" si="22"/>
        <v/>
      </c>
      <c r="O123" s="186" t="str">
        <f t="shared" si="23"/>
        <v/>
      </c>
      <c r="Q123" s="186" t="str">
        <f t="shared" si="24"/>
        <v/>
      </c>
      <c r="S123" s="186" t="str">
        <f t="shared" si="25"/>
        <v/>
      </c>
      <c r="U123" s="186" t="str">
        <f t="shared" si="26"/>
        <v/>
      </c>
      <c r="W123" s="186" t="str">
        <f t="shared" si="27"/>
        <v/>
      </c>
      <c r="Y123" s="186" t="str">
        <f t="shared" si="28"/>
        <v/>
      </c>
      <c r="AA123" s="186" t="str">
        <f t="shared" si="29"/>
        <v/>
      </c>
      <c r="AC123" s="186" t="str">
        <f t="shared" si="30"/>
        <v/>
      </c>
      <c r="AE123" s="186" t="str">
        <f t="shared" si="31"/>
        <v/>
      </c>
      <c r="AG123" s="186" t="str">
        <f t="shared" si="32"/>
        <v/>
      </c>
      <c r="AI123" s="186" t="str">
        <f t="shared" si="33"/>
        <v/>
      </c>
      <c r="AK123" s="186" t="str">
        <f t="shared" si="34"/>
        <v/>
      </c>
      <c r="AM123" s="186" t="str">
        <f t="shared" si="35"/>
        <v/>
      </c>
      <c r="AO123" s="186" t="str">
        <f t="shared" si="36"/>
        <v/>
      </c>
      <c r="AQ123" s="186" t="str">
        <f t="shared" si="37"/>
        <v/>
      </c>
    </row>
    <row r="124" spans="5:43" x14ac:dyDescent="0.25">
      <c r="E124" s="186" t="str">
        <f t="shared" si="19"/>
        <v/>
      </c>
      <c r="G124" s="186" t="str">
        <f t="shared" si="19"/>
        <v/>
      </c>
      <c r="I124" s="186" t="str">
        <f t="shared" si="20"/>
        <v/>
      </c>
      <c r="K124" s="186" t="str">
        <f t="shared" si="21"/>
        <v/>
      </c>
      <c r="M124" s="186" t="str">
        <f t="shared" si="22"/>
        <v/>
      </c>
      <c r="O124" s="186" t="str">
        <f t="shared" si="23"/>
        <v/>
      </c>
      <c r="Q124" s="186" t="str">
        <f t="shared" si="24"/>
        <v/>
      </c>
      <c r="S124" s="186" t="str">
        <f t="shared" si="25"/>
        <v/>
      </c>
      <c r="U124" s="186" t="str">
        <f t="shared" si="26"/>
        <v/>
      </c>
      <c r="W124" s="186" t="str">
        <f t="shared" si="27"/>
        <v/>
      </c>
      <c r="Y124" s="186" t="str">
        <f t="shared" si="28"/>
        <v/>
      </c>
      <c r="AA124" s="186" t="str">
        <f t="shared" si="29"/>
        <v/>
      </c>
      <c r="AC124" s="186" t="str">
        <f t="shared" si="30"/>
        <v/>
      </c>
      <c r="AE124" s="186" t="str">
        <f t="shared" si="31"/>
        <v/>
      </c>
      <c r="AG124" s="186" t="str">
        <f t="shared" si="32"/>
        <v/>
      </c>
      <c r="AI124" s="186" t="str">
        <f t="shared" si="33"/>
        <v/>
      </c>
      <c r="AK124" s="186" t="str">
        <f t="shared" si="34"/>
        <v/>
      </c>
      <c r="AM124" s="186" t="str">
        <f t="shared" si="35"/>
        <v/>
      </c>
      <c r="AO124" s="186" t="str">
        <f t="shared" si="36"/>
        <v/>
      </c>
      <c r="AQ124" s="186" t="str">
        <f t="shared" si="37"/>
        <v/>
      </c>
    </row>
    <row r="125" spans="5:43" x14ac:dyDescent="0.25">
      <c r="E125" s="186" t="str">
        <f t="shared" si="19"/>
        <v/>
      </c>
      <c r="G125" s="186" t="str">
        <f t="shared" si="19"/>
        <v/>
      </c>
      <c r="I125" s="186" t="str">
        <f t="shared" si="20"/>
        <v/>
      </c>
      <c r="K125" s="186" t="str">
        <f t="shared" si="21"/>
        <v/>
      </c>
      <c r="M125" s="186" t="str">
        <f t="shared" si="22"/>
        <v/>
      </c>
      <c r="O125" s="186" t="str">
        <f t="shared" si="23"/>
        <v/>
      </c>
      <c r="Q125" s="186" t="str">
        <f t="shared" si="24"/>
        <v/>
      </c>
      <c r="S125" s="186" t="str">
        <f t="shared" si="25"/>
        <v/>
      </c>
      <c r="U125" s="186" t="str">
        <f t="shared" si="26"/>
        <v/>
      </c>
      <c r="W125" s="186" t="str">
        <f t="shared" si="27"/>
        <v/>
      </c>
      <c r="Y125" s="186" t="str">
        <f t="shared" si="28"/>
        <v/>
      </c>
      <c r="AA125" s="186" t="str">
        <f t="shared" si="29"/>
        <v/>
      </c>
      <c r="AC125" s="186" t="str">
        <f t="shared" si="30"/>
        <v/>
      </c>
      <c r="AE125" s="186" t="str">
        <f t="shared" si="31"/>
        <v/>
      </c>
      <c r="AG125" s="186" t="str">
        <f t="shared" si="32"/>
        <v/>
      </c>
      <c r="AI125" s="186" t="str">
        <f t="shared" si="33"/>
        <v/>
      </c>
      <c r="AK125" s="186" t="str">
        <f t="shared" si="34"/>
        <v/>
      </c>
      <c r="AM125" s="186" t="str">
        <f t="shared" si="35"/>
        <v/>
      </c>
      <c r="AO125" s="186" t="str">
        <f t="shared" si="36"/>
        <v/>
      </c>
      <c r="AQ125" s="186" t="str">
        <f t="shared" si="37"/>
        <v/>
      </c>
    </row>
    <row r="126" spans="5:43" x14ac:dyDescent="0.25">
      <c r="E126" s="186" t="str">
        <f t="shared" si="19"/>
        <v/>
      </c>
      <c r="G126" s="186" t="str">
        <f t="shared" si="19"/>
        <v/>
      </c>
      <c r="I126" s="186" t="str">
        <f t="shared" si="20"/>
        <v/>
      </c>
      <c r="K126" s="186" t="str">
        <f t="shared" si="21"/>
        <v/>
      </c>
      <c r="M126" s="186" t="str">
        <f t="shared" si="22"/>
        <v/>
      </c>
      <c r="O126" s="186" t="str">
        <f t="shared" si="23"/>
        <v/>
      </c>
      <c r="Q126" s="186" t="str">
        <f t="shared" si="24"/>
        <v/>
      </c>
      <c r="S126" s="186" t="str">
        <f t="shared" si="25"/>
        <v/>
      </c>
      <c r="U126" s="186" t="str">
        <f t="shared" si="26"/>
        <v/>
      </c>
      <c r="W126" s="186" t="str">
        <f t="shared" si="27"/>
        <v/>
      </c>
      <c r="Y126" s="186" t="str">
        <f t="shared" si="28"/>
        <v/>
      </c>
      <c r="AA126" s="186" t="str">
        <f t="shared" si="29"/>
        <v/>
      </c>
      <c r="AC126" s="186" t="str">
        <f t="shared" si="30"/>
        <v/>
      </c>
      <c r="AE126" s="186" t="str">
        <f t="shared" si="31"/>
        <v/>
      </c>
      <c r="AG126" s="186" t="str">
        <f t="shared" si="32"/>
        <v/>
      </c>
      <c r="AI126" s="186" t="str">
        <f t="shared" si="33"/>
        <v/>
      </c>
      <c r="AK126" s="186" t="str">
        <f t="shared" si="34"/>
        <v/>
      </c>
      <c r="AM126" s="186" t="str">
        <f t="shared" si="35"/>
        <v/>
      </c>
      <c r="AO126" s="186" t="str">
        <f t="shared" si="36"/>
        <v/>
      </c>
      <c r="AQ126" s="186" t="str">
        <f t="shared" si="37"/>
        <v/>
      </c>
    </row>
    <row r="127" spans="5:43" x14ac:dyDescent="0.25">
      <c r="E127" s="186" t="str">
        <f t="shared" si="19"/>
        <v/>
      </c>
      <c r="G127" s="186" t="str">
        <f t="shared" si="19"/>
        <v/>
      </c>
      <c r="I127" s="186" t="str">
        <f t="shared" si="20"/>
        <v/>
      </c>
      <c r="K127" s="186" t="str">
        <f t="shared" si="21"/>
        <v/>
      </c>
      <c r="M127" s="186" t="str">
        <f t="shared" si="22"/>
        <v/>
      </c>
      <c r="O127" s="186" t="str">
        <f t="shared" si="23"/>
        <v/>
      </c>
      <c r="Q127" s="186" t="str">
        <f t="shared" si="24"/>
        <v/>
      </c>
      <c r="S127" s="186" t="str">
        <f t="shared" si="25"/>
        <v/>
      </c>
      <c r="U127" s="186" t="str">
        <f t="shared" si="26"/>
        <v/>
      </c>
      <c r="W127" s="186" t="str">
        <f t="shared" si="27"/>
        <v/>
      </c>
      <c r="Y127" s="186" t="str">
        <f t="shared" si="28"/>
        <v/>
      </c>
      <c r="AA127" s="186" t="str">
        <f t="shared" si="29"/>
        <v/>
      </c>
      <c r="AC127" s="186" t="str">
        <f t="shared" si="30"/>
        <v/>
      </c>
      <c r="AE127" s="186" t="str">
        <f t="shared" si="31"/>
        <v/>
      </c>
      <c r="AG127" s="186" t="str">
        <f t="shared" si="32"/>
        <v/>
      </c>
      <c r="AI127" s="186" t="str">
        <f t="shared" si="33"/>
        <v/>
      </c>
      <c r="AK127" s="186" t="str">
        <f t="shared" si="34"/>
        <v/>
      </c>
      <c r="AM127" s="186" t="str">
        <f t="shared" si="35"/>
        <v/>
      </c>
      <c r="AO127" s="186" t="str">
        <f t="shared" si="36"/>
        <v/>
      </c>
      <c r="AQ127" s="186" t="str">
        <f t="shared" si="37"/>
        <v/>
      </c>
    </row>
    <row r="128" spans="5:43" x14ac:dyDescent="0.25">
      <c r="E128" s="186" t="str">
        <f t="shared" si="19"/>
        <v/>
      </c>
      <c r="G128" s="186" t="str">
        <f t="shared" si="19"/>
        <v/>
      </c>
      <c r="I128" s="186" t="str">
        <f t="shared" si="20"/>
        <v/>
      </c>
      <c r="K128" s="186" t="str">
        <f t="shared" si="21"/>
        <v/>
      </c>
      <c r="M128" s="186" t="str">
        <f t="shared" si="22"/>
        <v/>
      </c>
      <c r="O128" s="186" t="str">
        <f t="shared" si="23"/>
        <v/>
      </c>
      <c r="Q128" s="186" t="str">
        <f t="shared" si="24"/>
        <v/>
      </c>
      <c r="S128" s="186" t="str">
        <f t="shared" si="25"/>
        <v/>
      </c>
      <c r="U128" s="186" t="str">
        <f t="shared" si="26"/>
        <v/>
      </c>
      <c r="W128" s="186" t="str">
        <f t="shared" si="27"/>
        <v/>
      </c>
      <c r="Y128" s="186" t="str">
        <f t="shared" si="28"/>
        <v/>
      </c>
      <c r="AA128" s="186" t="str">
        <f t="shared" si="29"/>
        <v/>
      </c>
      <c r="AC128" s="186" t="str">
        <f t="shared" si="30"/>
        <v/>
      </c>
      <c r="AE128" s="186" t="str">
        <f t="shared" si="31"/>
        <v/>
      </c>
      <c r="AG128" s="186" t="str">
        <f t="shared" si="32"/>
        <v/>
      </c>
      <c r="AI128" s="186" t="str">
        <f t="shared" si="33"/>
        <v/>
      </c>
      <c r="AK128" s="186" t="str">
        <f t="shared" si="34"/>
        <v/>
      </c>
      <c r="AM128" s="186" t="str">
        <f t="shared" si="35"/>
        <v/>
      </c>
      <c r="AO128" s="186" t="str">
        <f t="shared" si="36"/>
        <v/>
      </c>
      <c r="AQ128" s="186" t="str">
        <f t="shared" si="37"/>
        <v/>
      </c>
    </row>
    <row r="129" spans="5:43" x14ac:dyDescent="0.25">
      <c r="E129" s="186" t="str">
        <f t="shared" si="19"/>
        <v/>
      </c>
      <c r="G129" s="186" t="str">
        <f t="shared" si="19"/>
        <v/>
      </c>
      <c r="I129" s="186" t="str">
        <f t="shared" si="20"/>
        <v/>
      </c>
      <c r="K129" s="186" t="str">
        <f t="shared" si="21"/>
        <v/>
      </c>
      <c r="M129" s="186" t="str">
        <f t="shared" si="22"/>
        <v/>
      </c>
      <c r="O129" s="186" t="str">
        <f t="shared" si="23"/>
        <v/>
      </c>
      <c r="Q129" s="186" t="str">
        <f t="shared" si="24"/>
        <v/>
      </c>
      <c r="S129" s="186" t="str">
        <f t="shared" si="25"/>
        <v/>
      </c>
      <c r="U129" s="186" t="str">
        <f t="shared" si="26"/>
        <v/>
      </c>
      <c r="W129" s="186" t="str">
        <f t="shared" si="27"/>
        <v/>
      </c>
      <c r="Y129" s="186" t="str">
        <f t="shared" si="28"/>
        <v/>
      </c>
      <c r="AA129" s="186" t="str">
        <f t="shared" si="29"/>
        <v/>
      </c>
      <c r="AC129" s="186" t="str">
        <f t="shared" si="30"/>
        <v/>
      </c>
      <c r="AE129" s="186" t="str">
        <f t="shared" si="31"/>
        <v/>
      </c>
      <c r="AG129" s="186" t="str">
        <f t="shared" si="32"/>
        <v/>
      </c>
      <c r="AI129" s="186" t="str">
        <f t="shared" si="33"/>
        <v/>
      </c>
      <c r="AK129" s="186" t="str">
        <f t="shared" si="34"/>
        <v/>
      </c>
      <c r="AM129" s="186" t="str">
        <f t="shared" si="35"/>
        <v/>
      </c>
      <c r="AO129" s="186" t="str">
        <f t="shared" si="36"/>
        <v/>
      </c>
      <c r="AQ129" s="186" t="str">
        <f t="shared" si="37"/>
        <v/>
      </c>
    </row>
    <row r="130" spans="5:43" x14ac:dyDescent="0.25">
      <c r="E130" s="186" t="str">
        <f t="shared" si="19"/>
        <v/>
      </c>
      <c r="G130" s="186" t="str">
        <f t="shared" si="19"/>
        <v/>
      </c>
      <c r="I130" s="186" t="str">
        <f t="shared" si="20"/>
        <v/>
      </c>
      <c r="K130" s="186" t="str">
        <f t="shared" si="21"/>
        <v/>
      </c>
      <c r="M130" s="186" t="str">
        <f t="shared" si="22"/>
        <v/>
      </c>
      <c r="O130" s="186" t="str">
        <f t="shared" si="23"/>
        <v/>
      </c>
      <c r="Q130" s="186" t="str">
        <f t="shared" si="24"/>
        <v/>
      </c>
      <c r="S130" s="186" t="str">
        <f t="shared" si="25"/>
        <v/>
      </c>
      <c r="U130" s="186" t="str">
        <f t="shared" si="26"/>
        <v/>
      </c>
      <c r="W130" s="186" t="str">
        <f t="shared" si="27"/>
        <v/>
      </c>
      <c r="Y130" s="186" t="str">
        <f t="shared" si="28"/>
        <v/>
      </c>
      <c r="AA130" s="186" t="str">
        <f t="shared" si="29"/>
        <v/>
      </c>
      <c r="AC130" s="186" t="str">
        <f t="shared" si="30"/>
        <v/>
      </c>
      <c r="AE130" s="186" t="str">
        <f t="shared" si="31"/>
        <v/>
      </c>
      <c r="AG130" s="186" t="str">
        <f t="shared" si="32"/>
        <v/>
      </c>
      <c r="AI130" s="186" t="str">
        <f t="shared" si="33"/>
        <v/>
      </c>
      <c r="AK130" s="186" t="str">
        <f t="shared" si="34"/>
        <v/>
      </c>
      <c r="AM130" s="186" t="str">
        <f t="shared" si="35"/>
        <v/>
      </c>
      <c r="AO130" s="186" t="str">
        <f t="shared" si="36"/>
        <v/>
      </c>
      <c r="AQ130" s="186" t="str">
        <f t="shared" si="37"/>
        <v/>
      </c>
    </row>
    <row r="131" spans="5:43" x14ac:dyDescent="0.25">
      <c r="E131" s="186" t="str">
        <f t="shared" si="19"/>
        <v/>
      </c>
      <c r="G131" s="186" t="str">
        <f t="shared" si="19"/>
        <v/>
      </c>
      <c r="I131" s="186" t="str">
        <f t="shared" si="20"/>
        <v/>
      </c>
      <c r="K131" s="186" t="str">
        <f t="shared" si="21"/>
        <v/>
      </c>
      <c r="M131" s="186" t="str">
        <f t="shared" si="22"/>
        <v/>
      </c>
      <c r="O131" s="186" t="str">
        <f t="shared" si="23"/>
        <v/>
      </c>
      <c r="Q131" s="186" t="str">
        <f t="shared" si="24"/>
        <v/>
      </c>
      <c r="S131" s="186" t="str">
        <f t="shared" si="25"/>
        <v/>
      </c>
      <c r="U131" s="186" t="str">
        <f t="shared" si="26"/>
        <v/>
      </c>
      <c r="W131" s="186" t="str">
        <f t="shared" si="27"/>
        <v/>
      </c>
      <c r="Y131" s="186" t="str">
        <f t="shared" si="28"/>
        <v/>
      </c>
      <c r="AA131" s="186" t="str">
        <f t="shared" si="29"/>
        <v/>
      </c>
      <c r="AC131" s="186" t="str">
        <f t="shared" si="30"/>
        <v/>
      </c>
      <c r="AE131" s="186" t="str">
        <f t="shared" si="31"/>
        <v/>
      </c>
      <c r="AG131" s="186" t="str">
        <f t="shared" si="32"/>
        <v/>
      </c>
      <c r="AI131" s="186" t="str">
        <f t="shared" si="33"/>
        <v/>
      </c>
      <c r="AK131" s="186" t="str">
        <f t="shared" si="34"/>
        <v/>
      </c>
      <c r="AM131" s="186" t="str">
        <f t="shared" si="35"/>
        <v/>
      </c>
      <c r="AO131" s="186" t="str">
        <f t="shared" si="36"/>
        <v/>
      </c>
      <c r="AQ131" s="186" t="str">
        <f t="shared" si="37"/>
        <v/>
      </c>
    </row>
    <row r="132" spans="5:43" x14ac:dyDescent="0.25">
      <c r="E132" s="186" t="str">
        <f t="shared" si="19"/>
        <v/>
      </c>
      <c r="G132" s="186" t="str">
        <f t="shared" si="19"/>
        <v/>
      </c>
      <c r="I132" s="186" t="str">
        <f t="shared" si="20"/>
        <v/>
      </c>
      <c r="K132" s="186" t="str">
        <f t="shared" si="21"/>
        <v/>
      </c>
      <c r="M132" s="186" t="str">
        <f t="shared" si="22"/>
        <v/>
      </c>
      <c r="O132" s="186" t="str">
        <f t="shared" si="23"/>
        <v/>
      </c>
      <c r="Q132" s="186" t="str">
        <f t="shared" si="24"/>
        <v/>
      </c>
      <c r="S132" s="186" t="str">
        <f t="shared" si="25"/>
        <v/>
      </c>
      <c r="U132" s="186" t="str">
        <f t="shared" si="26"/>
        <v/>
      </c>
      <c r="W132" s="186" t="str">
        <f t="shared" si="27"/>
        <v/>
      </c>
      <c r="Y132" s="186" t="str">
        <f t="shared" si="28"/>
        <v/>
      </c>
      <c r="AA132" s="186" t="str">
        <f t="shared" si="29"/>
        <v/>
      </c>
      <c r="AC132" s="186" t="str">
        <f t="shared" si="30"/>
        <v/>
      </c>
      <c r="AE132" s="186" t="str">
        <f t="shared" si="31"/>
        <v/>
      </c>
      <c r="AG132" s="186" t="str">
        <f t="shared" si="32"/>
        <v/>
      </c>
      <c r="AI132" s="186" t="str">
        <f t="shared" si="33"/>
        <v/>
      </c>
      <c r="AK132" s="186" t="str">
        <f t="shared" si="34"/>
        <v/>
      </c>
      <c r="AM132" s="186" t="str">
        <f t="shared" si="35"/>
        <v/>
      </c>
      <c r="AO132" s="186" t="str">
        <f t="shared" si="36"/>
        <v/>
      </c>
      <c r="AQ132" s="186" t="str">
        <f t="shared" si="37"/>
        <v/>
      </c>
    </row>
    <row r="133" spans="5:43" x14ac:dyDescent="0.25">
      <c r="E133" s="186" t="str">
        <f t="shared" si="19"/>
        <v/>
      </c>
      <c r="G133" s="186" t="str">
        <f t="shared" si="19"/>
        <v/>
      </c>
      <c r="I133" s="186" t="str">
        <f t="shared" si="20"/>
        <v/>
      </c>
      <c r="K133" s="186" t="str">
        <f t="shared" si="21"/>
        <v/>
      </c>
      <c r="M133" s="186" t="str">
        <f t="shared" si="22"/>
        <v/>
      </c>
      <c r="O133" s="186" t="str">
        <f t="shared" si="23"/>
        <v/>
      </c>
      <c r="Q133" s="186" t="str">
        <f t="shared" si="24"/>
        <v/>
      </c>
      <c r="S133" s="186" t="str">
        <f t="shared" si="25"/>
        <v/>
      </c>
      <c r="U133" s="186" t="str">
        <f t="shared" si="26"/>
        <v/>
      </c>
      <c r="W133" s="186" t="str">
        <f t="shared" si="27"/>
        <v/>
      </c>
      <c r="Y133" s="186" t="str">
        <f t="shared" si="28"/>
        <v/>
      </c>
      <c r="AA133" s="186" t="str">
        <f t="shared" si="29"/>
        <v/>
      </c>
      <c r="AC133" s="186" t="str">
        <f t="shared" si="30"/>
        <v/>
      </c>
      <c r="AE133" s="186" t="str">
        <f t="shared" si="31"/>
        <v/>
      </c>
      <c r="AG133" s="186" t="str">
        <f t="shared" si="32"/>
        <v/>
      </c>
      <c r="AI133" s="186" t="str">
        <f t="shared" si="33"/>
        <v/>
      </c>
      <c r="AK133" s="186" t="str">
        <f t="shared" si="34"/>
        <v/>
      </c>
      <c r="AM133" s="186" t="str">
        <f t="shared" si="35"/>
        <v/>
      </c>
      <c r="AO133" s="186" t="str">
        <f t="shared" si="36"/>
        <v/>
      </c>
      <c r="AQ133" s="186" t="str">
        <f t="shared" si="37"/>
        <v/>
      </c>
    </row>
    <row r="134" spans="5:43" x14ac:dyDescent="0.25">
      <c r="E134" s="186" t="str">
        <f t="shared" si="19"/>
        <v/>
      </c>
      <c r="G134" s="186" t="str">
        <f t="shared" si="19"/>
        <v/>
      </c>
      <c r="I134" s="186" t="str">
        <f t="shared" si="20"/>
        <v/>
      </c>
      <c r="K134" s="186" t="str">
        <f t="shared" si="21"/>
        <v/>
      </c>
      <c r="M134" s="186" t="str">
        <f t="shared" si="22"/>
        <v/>
      </c>
      <c r="O134" s="186" t="str">
        <f t="shared" si="23"/>
        <v/>
      </c>
      <c r="Q134" s="186" t="str">
        <f t="shared" si="24"/>
        <v/>
      </c>
      <c r="S134" s="186" t="str">
        <f t="shared" si="25"/>
        <v/>
      </c>
      <c r="U134" s="186" t="str">
        <f t="shared" si="26"/>
        <v/>
      </c>
      <c r="W134" s="186" t="str">
        <f t="shared" si="27"/>
        <v/>
      </c>
      <c r="Y134" s="186" t="str">
        <f t="shared" si="28"/>
        <v/>
      </c>
      <c r="AA134" s="186" t="str">
        <f t="shared" si="29"/>
        <v/>
      </c>
      <c r="AC134" s="186" t="str">
        <f t="shared" si="30"/>
        <v/>
      </c>
      <c r="AE134" s="186" t="str">
        <f t="shared" si="31"/>
        <v/>
      </c>
      <c r="AG134" s="186" t="str">
        <f t="shared" si="32"/>
        <v/>
      </c>
      <c r="AI134" s="186" t="str">
        <f t="shared" si="33"/>
        <v/>
      </c>
      <c r="AK134" s="186" t="str">
        <f t="shared" si="34"/>
        <v/>
      </c>
      <c r="AM134" s="186" t="str">
        <f t="shared" si="35"/>
        <v/>
      </c>
      <c r="AO134" s="186" t="str">
        <f t="shared" si="36"/>
        <v/>
      </c>
      <c r="AQ134" s="186" t="str">
        <f t="shared" si="37"/>
        <v/>
      </c>
    </row>
    <row r="135" spans="5:43" x14ac:dyDescent="0.25">
      <c r="E135" s="186" t="str">
        <f t="shared" si="19"/>
        <v/>
      </c>
      <c r="G135" s="186" t="str">
        <f t="shared" si="19"/>
        <v/>
      </c>
      <c r="I135" s="186" t="str">
        <f t="shared" si="20"/>
        <v/>
      </c>
      <c r="K135" s="186" t="str">
        <f t="shared" si="21"/>
        <v/>
      </c>
      <c r="M135" s="186" t="str">
        <f t="shared" si="22"/>
        <v/>
      </c>
      <c r="O135" s="186" t="str">
        <f t="shared" si="23"/>
        <v/>
      </c>
      <c r="Q135" s="186" t="str">
        <f t="shared" si="24"/>
        <v/>
      </c>
      <c r="S135" s="186" t="str">
        <f t="shared" si="25"/>
        <v/>
      </c>
      <c r="U135" s="186" t="str">
        <f t="shared" si="26"/>
        <v/>
      </c>
      <c r="W135" s="186" t="str">
        <f t="shared" si="27"/>
        <v/>
      </c>
      <c r="Y135" s="186" t="str">
        <f t="shared" si="28"/>
        <v/>
      </c>
      <c r="AA135" s="186" t="str">
        <f t="shared" si="29"/>
        <v/>
      </c>
      <c r="AC135" s="186" t="str">
        <f t="shared" si="30"/>
        <v/>
      </c>
      <c r="AE135" s="186" t="str">
        <f t="shared" si="31"/>
        <v/>
      </c>
      <c r="AG135" s="186" t="str">
        <f t="shared" si="32"/>
        <v/>
      </c>
      <c r="AI135" s="186" t="str">
        <f t="shared" si="33"/>
        <v/>
      </c>
      <c r="AK135" s="186" t="str">
        <f t="shared" si="34"/>
        <v/>
      </c>
      <c r="AM135" s="186" t="str">
        <f t="shared" si="35"/>
        <v/>
      </c>
      <c r="AO135" s="186" t="str">
        <f t="shared" si="36"/>
        <v/>
      </c>
      <c r="AQ135" s="186" t="str">
        <f t="shared" si="37"/>
        <v/>
      </c>
    </row>
    <row r="136" spans="5:43" x14ac:dyDescent="0.25">
      <c r="E136" s="186" t="str">
        <f t="shared" si="19"/>
        <v/>
      </c>
      <c r="G136" s="186" t="str">
        <f t="shared" si="19"/>
        <v/>
      </c>
      <c r="I136" s="186" t="str">
        <f t="shared" si="20"/>
        <v/>
      </c>
      <c r="K136" s="186" t="str">
        <f t="shared" si="21"/>
        <v/>
      </c>
      <c r="M136" s="186" t="str">
        <f t="shared" si="22"/>
        <v/>
      </c>
      <c r="O136" s="186" t="str">
        <f t="shared" si="23"/>
        <v/>
      </c>
      <c r="Q136" s="186" t="str">
        <f t="shared" si="24"/>
        <v/>
      </c>
      <c r="S136" s="186" t="str">
        <f t="shared" si="25"/>
        <v/>
      </c>
      <c r="U136" s="186" t="str">
        <f t="shared" si="26"/>
        <v/>
      </c>
      <c r="W136" s="186" t="str">
        <f t="shared" si="27"/>
        <v/>
      </c>
      <c r="Y136" s="186" t="str">
        <f t="shared" si="28"/>
        <v/>
      </c>
      <c r="AA136" s="186" t="str">
        <f t="shared" si="29"/>
        <v/>
      </c>
      <c r="AC136" s="186" t="str">
        <f t="shared" si="30"/>
        <v/>
      </c>
      <c r="AE136" s="186" t="str">
        <f t="shared" si="31"/>
        <v/>
      </c>
      <c r="AG136" s="186" t="str">
        <f t="shared" si="32"/>
        <v/>
      </c>
      <c r="AI136" s="186" t="str">
        <f t="shared" si="33"/>
        <v/>
      </c>
      <c r="AK136" s="186" t="str">
        <f t="shared" si="34"/>
        <v/>
      </c>
      <c r="AM136" s="186" t="str">
        <f t="shared" si="35"/>
        <v/>
      </c>
      <c r="AO136" s="186" t="str">
        <f t="shared" si="36"/>
        <v/>
      </c>
      <c r="AQ136" s="186" t="str">
        <f t="shared" si="37"/>
        <v/>
      </c>
    </row>
    <row r="137" spans="5:43" x14ac:dyDescent="0.25">
      <c r="E137" s="186" t="str">
        <f t="shared" si="19"/>
        <v/>
      </c>
      <c r="G137" s="186" t="str">
        <f t="shared" si="19"/>
        <v/>
      </c>
      <c r="I137" s="186" t="str">
        <f t="shared" si="20"/>
        <v/>
      </c>
      <c r="K137" s="186" t="str">
        <f t="shared" si="21"/>
        <v/>
      </c>
      <c r="M137" s="186" t="str">
        <f t="shared" si="22"/>
        <v/>
      </c>
      <c r="O137" s="186" t="str">
        <f t="shared" si="23"/>
        <v/>
      </c>
      <c r="Q137" s="186" t="str">
        <f t="shared" si="24"/>
        <v/>
      </c>
      <c r="S137" s="186" t="str">
        <f t="shared" si="25"/>
        <v/>
      </c>
      <c r="U137" s="186" t="str">
        <f t="shared" si="26"/>
        <v/>
      </c>
      <c r="W137" s="186" t="str">
        <f t="shared" si="27"/>
        <v/>
      </c>
      <c r="Y137" s="186" t="str">
        <f t="shared" si="28"/>
        <v/>
      </c>
      <c r="AA137" s="186" t="str">
        <f t="shared" si="29"/>
        <v/>
      </c>
      <c r="AC137" s="186" t="str">
        <f t="shared" si="30"/>
        <v/>
      </c>
      <c r="AE137" s="186" t="str">
        <f t="shared" si="31"/>
        <v/>
      </c>
      <c r="AG137" s="186" t="str">
        <f t="shared" si="32"/>
        <v/>
      </c>
      <c r="AI137" s="186" t="str">
        <f t="shared" si="33"/>
        <v/>
      </c>
      <c r="AK137" s="186" t="str">
        <f t="shared" si="34"/>
        <v/>
      </c>
      <c r="AM137" s="186" t="str">
        <f t="shared" si="35"/>
        <v/>
      </c>
      <c r="AO137" s="186" t="str">
        <f t="shared" si="36"/>
        <v/>
      </c>
      <c r="AQ137" s="186" t="str">
        <f t="shared" si="37"/>
        <v/>
      </c>
    </row>
    <row r="138" spans="5:43" x14ac:dyDescent="0.25">
      <c r="E138" s="186" t="str">
        <f t="shared" si="19"/>
        <v/>
      </c>
      <c r="G138" s="186" t="str">
        <f t="shared" si="19"/>
        <v/>
      </c>
      <c r="I138" s="186" t="str">
        <f t="shared" si="20"/>
        <v/>
      </c>
      <c r="K138" s="186" t="str">
        <f t="shared" si="21"/>
        <v/>
      </c>
      <c r="M138" s="186" t="str">
        <f t="shared" si="22"/>
        <v/>
      </c>
      <c r="O138" s="186" t="str">
        <f t="shared" si="23"/>
        <v/>
      </c>
      <c r="Q138" s="186" t="str">
        <f t="shared" si="24"/>
        <v/>
      </c>
      <c r="S138" s="186" t="str">
        <f t="shared" si="25"/>
        <v/>
      </c>
      <c r="U138" s="186" t="str">
        <f t="shared" si="26"/>
        <v/>
      </c>
      <c r="W138" s="186" t="str">
        <f t="shared" si="27"/>
        <v/>
      </c>
      <c r="Y138" s="186" t="str">
        <f t="shared" si="28"/>
        <v/>
      </c>
      <c r="AA138" s="186" t="str">
        <f t="shared" si="29"/>
        <v/>
      </c>
      <c r="AC138" s="186" t="str">
        <f t="shared" si="30"/>
        <v/>
      </c>
      <c r="AE138" s="186" t="str">
        <f t="shared" si="31"/>
        <v/>
      </c>
      <c r="AG138" s="186" t="str">
        <f t="shared" si="32"/>
        <v/>
      </c>
      <c r="AI138" s="186" t="str">
        <f t="shared" si="33"/>
        <v/>
      </c>
      <c r="AK138" s="186" t="str">
        <f t="shared" si="34"/>
        <v/>
      </c>
      <c r="AM138" s="186" t="str">
        <f t="shared" si="35"/>
        <v/>
      </c>
      <c r="AO138" s="186" t="str">
        <f t="shared" si="36"/>
        <v/>
      </c>
      <c r="AQ138" s="186" t="str">
        <f t="shared" si="37"/>
        <v/>
      </c>
    </row>
    <row r="139" spans="5:43" x14ac:dyDescent="0.25">
      <c r="E139" s="186" t="str">
        <f t="shared" si="19"/>
        <v/>
      </c>
      <c r="G139" s="186" t="str">
        <f t="shared" si="19"/>
        <v/>
      </c>
      <c r="I139" s="186" t="str">
        <f t="shared" si="20"/>
        <v/>
      </c>
      <c r="K139" s="186" t="str">
        <f t="shared" si="21"/>
        <v/>
      </c>
      <c r="M139" s="186" t="str">
        <f t="shared" si="22"/>
        <v/>
      </c>
      <c r="O139" s="186" t="str">
        <f t="shared" si="23"/>
        <v/>
      </c>
      <c r="Q139" s="186" t="str">
        <f t="shared" si="24"/>
        <v/>
      </c>
      <c r="S139" s="186" t="str">
        <f t="shared" si="25"/>
        <v/>
      </c>
      <c r="U139" s="186" t="str">
        <f t="shared" si="26"/>
        <v/>
      </c>
      <c r="W139" s="186" t="str">
        <f t="shared" si="27"/>
        <v/>
      </c>
      <c r="Y139" s="186" t="str">
        <f t="shared" si="28"/>
        <v/>
      </c>
      <c r="AA139" s="186" t="str">
        <f t="shared" si="29"/>
        <v/>
      </c>
      <c r="AC139" s="186" t="str">
        <f t="shared" si="30"/>
        <v/>
      </c>
      <c r="AE139" s="186" t="str">
        <f t="shared" si="31"/>
        <v/>
      </c>
      <c r="AG139" s="186" t="str">
        <f t="shared" si="32"/>
        <v/>
      </c>
      <c r="AI139" s="186" t="str">
        <f t="shared" si="33"/>
        <v/>
      </c>
      <c r="AK139" s="186" t="str">
        <f t="shared" si="34"/>
        <v/>
      </c>
      <c r="AM139" s="186" t="str">
        <f t="shared" si="35"/>
        <v/>
      </c>
      <c r="AO139" s="186" t="str">
        <f t="shared" si="36"/>
        <v/>
      </c>
      <c r="AQ139" s="186" t="str">
        <f t="shared" si="37"/>
        <v/>
      </c>
    </row>
    <row r="140" spans="5:43" x14ac:dyDescent="0.25">
      <c r="E140" s="186" t="str">
        <f t="shared" si="19"/>
        <v/>
      </c>
      <c r="G140" s="186" t="str">
        <f t="shared" si="19"/>
        <v/>
      </c>
      <c r="I140" s="186" t="str">
        <f t="shared" si="20"/>
        <v/>
      </c>
      <c r="K140" s="186" t="str">
        <f t="shared" si="21"/>
        <v/>
      </c>
      <c r="M140" s="186" t="str">
        <f t="shared" si="22"/>
        <v/>
      </c>
      <c r="O140" s="186" t="str">
        <f t="shared" si="23"/>
        <v/>
      </c>
      <c r="Q140" s="186" t="str">
        <f t="shared" si="24"/>
        <v/>
      </c>
      <c r="S140" s="186" t="str">
        <f t="shared" si="25"/>
        <v/>
      </c>
      <c r="U140" s="186" t="str">
        <f t="shared" si="26"/>
        <v/>
      </c>
      <c r="W140" s="186" t="str">
        <f t="shared" si="27"/>
        <v/>
      </c>
      <c r="Y140" s="186" t="str">
        <f t="shared" si="28"/>
        <v/>
      </c>
      <c r="AA140" s="186" t="str">
        <f t="shared" si="29"/>
        <v/>
      </c>
      <c r="AC140" s="186" t="str">
        <f t="shared" si="30"/>
        <v/>
      </c>
      <c r="AE140" s="186" t="str">
        <f t="shared" si="31"/>
        <v/>
      </c>
      <c r="AG140" s="186" t="str">
        <f t="shared" si="32"/>
        <v/>
      </c>
      <c r="AI140" s="186" t="str">
        <f t="shared" si="33"/>
        <v/>
      </c>
      <c r="AK140" s="186" t="str">
        <f t="shared" si="34"/>
        <v/>
      </c>
      <c r="AM140" s="186" t="str">
        <f t="shared" si="35"/>
        <v/>
      </c>
      <c r="AO140" s="186" t="str">
        <f t="shared" si="36"/>
        <v/>
      </c>
      <c r="AQ140" s="186" t="str">
        <f t="shared" si="37"/>
        <v/>
      </c>
    </row>
    <row r="141" spans="5:43" x14ac:dyDescent="0.25">
      <c r="E141" s="186" t="str">
        <f t="shared" ref="E141:G204" si="38">IF(OR($B141=0,D141=0),"",D141/$B141)</f>
        <v/>
      </c>
      <c r="G141" s="186" t="str">
        <f t="shared" si="38"/>
        <v/>
      </c>
      <c r="I141" s="186" t="str">
        <f t="shared" ref="I141:I204" si="39">IF(OR($B141=0,H141=0),"",H141/$B141)</f>
        <v/>
      </c>
      <c r="K141" s="186" t="str">
        <f t="shared" ref="K141:K204" si="40">IF(OR($B141=0,J141=0),"",J141/$B141)</f>
        <v/>
      </c>
      <c r="M141" s="186" t="str">
        <f t="shared" ref="M141:M204" si="41">IF(OR($B141=0,L141=0),"",L141/$B141)</f>
        <v/>
      </c>
      <c r="O141" s="186" t="str">
        <f t="shared" ref="O141:O204" si="42">IF(OR($B141=0,N141=0),"",N141/$B141)</f>
        <v/>
      </c>
      <c r="Q141" s="186" t="str">
        <f t="shared" ref="Q141:Q204" si="43">IF(OR($B141=0,P141=0),"",P141/$B141)</f>
        <v/>
      </c>
      <c r="S141" s="186" t="str">
        <f t="shared" ref="S141:S204" si="44">IF(OR($B141=0,R141=0),"",R141/$B141)</f>
        <v/>
      </c>
      <c r="U141" s="186" t="str">
        <f t="shared" ref="U141:U204" si="45">IF(OR($B141=0,T141=0),"",T141/$B141)</f>
        <v/>
      </c>
      <c r="W141" s="186" t="str">
        <f t="shared" ref="W141:W204" si="46">IF(OR($B141=0,V141=0),"",V141/$B141)</f>
        <v/>
      </c>
      <c r="Y141" s="186" t="str">
        <f t="shared" ref="Y141:Y204" si="47">IF(OR($B141=0,X141=0),"",X141/$B141)</f>
        <v/>
      </c>
      <c r="AA141" s="186" t="str">
        <f t="shared" ref="AA141:AA204" si="48">IF(OR($B141=0,Z141=0),"",Z141/$B141)</f>
        <v/>
      </c>
      <c r="AC141" s="186" t="str">
        <f t="shared" ref="AC141:AC204" si="49">IF(OR($B141=0,AB141=0),"",AB141/$B141)</f>
        <v/>
      </c>
      <c r="AE141" s="186" t="str">
        <f t="shared" ref="AE141:AE204" si="50">IF(OR($B141=0,AD141=0),"",AD141/$B141)</f>
        <v/>
      </c>
      <c r="AG141" s="186" t="str">
        <f t="shared" ref="AG141:AG204" si="51">IF(OR($B141=0,AF141=0),"",AF141/$B141)</f>
        <v/>
      </c>
      <c r="AI141" s="186" t="str">
        <f t="shared" ref="AI141:AI204" si="52">IF(OR($B141=0,AH141=0),"",AH141/$B141)</f>
        <v/>
      </c>
      <c r="AK141" s="186" t="str">
        <f t="shared" ref="AK141:AK204" si="53">IF(OR($B141=0,AJ141=0),"",AJ141/$B141)</f>
        <v/>
      </c>
      <c r="AM141" s="186" t="str">
        <f t="shared" ref="AM141:AM204" si="54">IF(OR($B141=0,AL141=0),"",AL141/$B141)</f>
        <v/>
      </c>
      <c r="AO141" s="186" t="str">
        <f t="shared" ref="AO141:AO204" si="55">IF(OR($B141=0,AN141=0),"",AN141/$B141)</f>
        <v/>
      </c>
      <c r="AQ141" s="186" t="str">
        <f t="shared" ref="AQ141:AQ204" si="56">IF(OR($B141=0,AP141=0),"",AP141/$B141)</f>
        <v/>
      </c>
    </row>
    <row r="142" spans="5:43" x14ac:dyDescent="0.25">
      <c r="E142" s="186" t="str">
        <f t="shared" si="38"/>
        <v/>
      </c>
      <c r="G142" s="186" t="str">
        <f t="shared" si="38"/>
        <v/>
      </c>
      <c r="I142" s="186" t="str">
        <f t="shared" si="39"/>
        <v/>
      </c>
      <c r="K142" s="186" t="str">
        <f t="shared" si="40"/>
        <v/>
      </c>
      <c r="M142" s="186" t="str">
        <f t="shared" si="41"/>
        <v/>
      </c>
      <c r="O142" s="186" t="str">
        <f t="shared" si="42"/>
        <v/>
      </c>
      <c r="Q142" s="186" t="str">
        <f t="shared" si="43"/>
        <v/>
      </c>
      <c r="S142" s="186" t="str">
        <f t="shared" si="44"/>
        <v/>
      </c>
      <c r="U142" s="186" t="str">
        <f t="shared" si="45"/>
        <v/>
      </c>
      <c r="W142" s="186" t="str">
        <f t="shared" si="46"/>
        <v/>
      </c>
      <c r="Y142" s="186" t="str">
        <f t="shared" si="47"/>
        <v/>
      </c>
      <c r="AA142" s="186" t="str">
        <f t="shared" si="48"/>
        <v/>
      </c>
      <c r="AC142" s="186" t="str">
        <f t="shared" si="49"/>
        <v/>
      </c>
      <c r="AE142" s="186" t="str">
        <f t="shared" si="50"/>
        <v/>
      </c>
      <c r="AG142" s="186" t="str">
        <f t="shared" si="51"/>
        <v/>
      </c>
      <c r="AI142" s="186" t="str">
        <f t="shared" si="52"/>
        <v/>
      </c>
      <c r="AK142" s="186" t="str">
        <f t="shared" si="53"/>
        <v/>
      </c>
      <c r="AM142" s="186" t="str">
        <f t="shared" si="54"/>
        <v/>
      </c>
      <c r="AO142" s="186" t="str">
        <f t="shared" si="55"/>
        <v/>
      </c>
      <c r="AQ142" s="186" t="str">
        <f t="shared" si="56"/>
        <v/>
      </c>
    </row>
    <row r="143" spans="5:43" x14ac:dyDescent="0.25">
      <c r="E143" s="186" t="str">
        <f t="shared" si="38"/>
        <v/>
      </c>
      <c r="G143" s="186" t="str">
        <f t="shared" si="38"/>
        <v/>
      </c>
      <c r="I143" s="186" t="str">
        <f t="shared" si="39"/>
        <v/>
      </c>
      <c r="K143" s="186" t="str">
        <f t="shared" si="40"/>
        <v/>
      </c>
      <c r="M143" s="186" t="str">
        <f t="shared" si="41"/>
        <v/>
      </c>
      <c r="O143" s="186" t="str">
        <f t="shared" si="42"/>
        <v/>
      </c>
      <c r="Q143" s="186" t="str">
        <f t="shared" si="43"/>
        <v/>
      </c>
      <c r="S143" s="186" t="str">
        <f t="shared" si="44"/>
        <v/>
      </c>
      <c r="U143" s="186" t="str">
        <f t="shared" si="45"/>
        <v/>
      </c>
      <c r="W143" s="186" t="str">
        <f t="shared" si="46"/>
        <v/>
      </c>
      <c r="Y143" s="186" t="str">
        <f t="shared" si="47"/>
        <v/>
      </c>
      <c r="AA143" s="186" t="str">
        <f t="shared" si="48"/>
        <v/>
      </c>
      <c r="AC143" s="186" t="str">
        <f t="shared" si="49"/>
        <v/>
      </c>
      <c r="AE143" s="186" t="str">
        <f t="shared" si="50"/>
        <v/>
      </c>
      <c r="AG143" s="186" t="str">
        <f t="shared" si="51"/>
        <v/>
      </c>
      <c r="AI143" s="186" t="str">
        <f t="shared" si="52"/>
        <v/>
      </c>
      <c r="AK143" s="186" t="str">
        <f t="shared" si="53"/>
        <v/>
      </c>
      <c r="AM143" s="186" t="str">
        <f t="shared" si="54"/>
        <v/>
      </c>
      <c r="AO143" s="186" t="str">
        <f t="shared" si="55"/>
        <v/>
      </c>
      <c r="AQ143" s="186" t="str">
        <f t="shared" si="56"/>
        <v/>
      </c>
    </row>
    <row r="144" spans="5:43" x14ac:dyDescent="0.25">
      <c r="E144" s="186" t="str">
        <f t="shared" si="38"/>
        <v/>
      </c>
      <c r="G144" s="186" t="str">
        <f t="shared" si="38"/>
        <v/>
      </c>
      <c r="I144" s="186" t="str">
        <f t="shared" si="39"/>
        <v/>
      </c>
      <c r="K144" s="186" t="str">
        <f t="shared" si="40"/>
        <v/>
      </c>
      <c r="M144" s="186" t="str">
        <f t="shared" si="41"/>
        <v/>
      </c>
      <c r="O144" s="186" t="str">
        <f t="shared" si="42"/>
        <v/>
      </c>
      <c r="Q144" s="186" t="str">
        <f t="shared" si="43"/>
        <v/>
      </c>
      <c r="S144" s="186" t="str">
        <f t="shared" si="44"/>
        <v/>
      </c>
      <c r="U144" s="186" t="str">
        <f t="shared" si="45"/>
        <v/>
      </c>
      <c r="W144" s="186" t="str">
        <f t="shared" si="46"/>
        <v/>
      </c>
      <c r="Y144" s="186" t="str">
        <f t="shared" si="47"/>
        <v/>
      </c>
      <c r="AA144" s="186" t="str">
        <f t="shared" si="48"/>
        <v/>
      </c>
      <c r="AC144" s="186" t="str">
        <f t="shared" si="49"/>
        <v/>
      </c>
      <c r="AE144" s="186" t="str">
        <f t="shared" si="50"/>
        <v/>
      </c>
      <c r="AG144" s="186" t="str">
        <f t="shared" si="51"/>
        <v/>
      </c>
      <c r="AI144" s="186" t="str">
        <f t="shared" si="52"/>
        <v/>
      </c>
      <c r="AK144" s="186" t="str">
        <f t="shared" si="53"/>
        <v/>
      </c>
      <c r="AM144" s="186" t="str">
        <f t="shared" si="54"/>
        <v/>
      </c>
      <c r="AO144" s="186" t="str">
        <f t="shared" si="55"/>
        <v/>
      </c>
      <c r="AQ144" s="186" t="str">
        <f t="shared" si="56"/>
        <v/>
      </c>
    </row>
    <row r="145" spans="5:43" x14ac:dyDescent="0.25">
      <c r="E145" s="186" t="str">
        <f t="shared" si="38"/>
        <v/>
      </c>
      <c r="G145" s="186" t="str">
        <f t="shared" si="38"/>
        <v/>
      </c>
      <c r="I145" s="186" t="str">
        <f t="shared" si="39"/>
        <v/>
      </c>
      <c r="K145" s="186" t="str">
        <f t="shared" si="40"/>
        <v/>
      </c>
      <c r="M145" s="186" t="str">
        <f t="shared" si="41"/>
        <v/>
      </c>
      <c r="O145" s="186" t="str">
        <f t="shared" si="42"/>
        <v/>
      </c>
      <c r="Q145" s="186" t="str">
        <f t="shared" si="43"/>
        <v/>
      </c>
      <c r="S145" s="186" t="str">
        <f t="shared" si="44"/>
        <v/>
      </c>
      <c r="U145" s="186" t="str">
        <f t="shared" si="45"/>
        <v/>
      </c>
      <c r="W145" s="186" t="str">
        <f t="shared" si="46"/>
        <v/>
      </c>
      <c r="Y145" s="186" t="str">
        <f t="shared" si="47"/>
        <v/>
      </c>
      <c r="AA145" s="186" t="str">
        <f t="shared" si="48"/>
        <v/>
      </c>
      <c r="AC145" s="186" t="str">
        <f t="shared" si="49"/>
        <v/>
      </c>
      <c r="AE145" s="186" t="str">
        <f t="shared" si="50"/>
        <v/>
      </c>
      <c r="AG145" s="186" t="str">
        <f t="shared" si="51"/>
        <v/>
      </c>
      <c r="AI145" s="186" t="str">
        <f t="shared" si="52"/>
        <v/>
      </c>
      <c r="AK145" s="186" t="str">
        <f t="shared" si="53"/>
        <v/>
      </c>
      <c r="AM145" s="186" t="str">
        <f t="shared" si="54"/>
        <v/>
      </c>
      <c r="AO145" s="186" t="str">
        <f t="shared" si="55"/>
        <v/>
      </c>
      <c r="AQ145" s="186" t="str">
        <f t="shared" si="56"/>
        <v/>
      </c>
    </row>
    <row r="146" spans="5:43" x14ac:dyDescent="0.25">
      <c r="E146" s="186" t="str">
        <f t="shared" si="38"/>
        <v/>
      </c>
      <c r="G146" s="186" t="str">
        <f t="shared" si="38"/>
        <v/>
      </c>
      <c r="I146" s="186" t="str">
        <f t="shared" si="39"/>
        <v/>
      </c>
      <c r="K146" s="186" t="str">
        <f t="shared" si="40"/>
        <v/>
      </c>
      <c r="M146" s="186" t="str">
        <f t="shared" si="41"/>
        <v/>
      </c>
      <c r="O146" s="186" t="str">
        <f t="shared" si="42"/>
        <v/>
      </c>
      <c r="Q146" s="186" t="str">
        <f t="shared" si="43"/>
        <v/>
      </c>
      <c r="S146" s="186" t="str">
        <f t="shared" si="44"/>
        <v/>
      </c>
      <c r="U146" s="186" t="str">
        <f t="shared" si="45"/>
        <v/>
      </c>
      <c r="W146" s="186" t="str">
        <f t="shared" si="46"/>
        <v/>
      </c>
      <c r="Y146" s="186" t="str">
        <f t="shared" si="47"/>
        <v/>
      </c>
      <c r="AA146" s="186" t="str">
        <f t="shared" si="48"/>
        <v/>
      </c>
      <c r="AC146" s="186" t="str">
        <f t="shared" si="49"/>
        <v/>
      </c>
      <c r="AE146" s="186" t="str">
        <f t="shared" si="50"/>
        <v/>
      </c>
      <c r="AG146" s="186" t="str">
        <f t="shared" si="51"/>
        <v/>
      </c>
      <c r="AI146" s="186" t="str">
        <f t="shared" si="52"/>
        <v/>
      </c>
      <c r="AK146" s="186" t="str">
        <f t="shared" si="53"/>
        <v/>
      </c>
      <c r="AM146" s="186" t="str">
        <f t="shared" si="54"/>
        <v/>
      </c>
      <c r="AO146" s="186" t="str">
        <f t="shared" si="55"/>
        <v/>
      </c>
      <c r="AQ146" s="186" t="str">
        <f t="shared" si="56"/>
        <v/>
      </c>
    </row>
    <row r="147" spans="5:43" x14ac:dyDescent="0.25">
      <c r="E147" s="186" t="str">
        <f t="shared" si="38"/>
        <v/>
      </c>
      <c r="G147" s="186" t="str">
        <f t="shared" si="38"/>
        <v/>
      </c>
      <c r="I147" s="186" t="str">
        <f t="shared" si="39"/>
        <v/>
      </c>
      <c r="K147" s="186" t="str">
        <f t="shared" si="40"/>
        <v/>
      </c>
      <c r="M147" s="186" t="str">
        <f t="shared" si="41"/>
        <v/>
      </c>
      <c r="O147" s="186" t="str">
        <f t="shared" si="42"/>
        <v/>
      </c>
      <c r="Q147" s="186" t="str">
        <f t="shared" si="43"/>
        <v/>
      </c>
      <c r="S147" s="186" t="str">
        <f t="shared" si="44"/>
        <v/>
      </c>
      <c r="U147" s="186" t="str">
        <f t="shared" si="45"/>
        <v/>
      </c>
      <c r="W147" s="186" t="str">
        <f t="shared" si="46"/>
        <v/>
      </c>
      <c r="Y147" s="186" t="str">
        <f t="shared" si="47"/>
        <v/>
      </c>
      <c r="AA147" s="186" t="str">
        <f t="shared" si="48"/>
        <v/>
      </c>
      <c r="AC147" s="186" t="str">
        <f t="shared" si="49"/>
        <v/>
      </c>
      <c r="AE147" s="186" t="str">
        <f t="shared" si="50"/>
        <v/>
      </c>
      <c r="AG147" s="186" t="str">
        <f t="shared" si="51"/>
        <v/>
      </c>
      <c r="AI147" s="186" t="str">
        <f t="shared" si="52"/>
        <v/>
      </c>
      <c r="AK147" s="186" t="str">
        <f t="shared" si="53"/>
        <v/>
      </c>
      <c r="AM147" s="186" t="str">
        <f t="shared" si="54"/>
        <v/>
      </c>
      <c r="AO147" s="186" t="str">
        <f t="shared" si="55"/>
        <v/>
      </c>
      <c r="AQ147" s="186" t="str">
        <f t="shared" si="56"/>
        <v/>
      </c>
    </row>
    <row r="148" spans="5:43" x14ac:dyDescent="0.25">
      <c r="E148" s="186" t="str">
        <f t="shared" si="38"/>
        <v/>
      </c>
      <c r="G148" s="186" t="str">
        <f t="shared" si="38"/>
        <v/>
      </c>
      <c r="I148" s="186" t="str">
        <f t="shared" si="39"/>
        <v/>
      </c>
      <c r="K148" s="186" t="str">
        <f t="shared" si="40"/>
        <v/>
      </c>
      <c r="M148" s="186" t="str">
        <f t="shared" si="41"/>
        <v/>
      </c>
      <c r="O148" s="186" t="str">
        <f t="shared" si="42"/>
        <v/>
      </c>
      <c r="Q148" s="186" t="str">
        <f t="shared" si="43"/>
        <v/>
      </c>
      <c r="S148" s="186" t="str">
        <f t="shared" si="44"/>
        <v/>
      </c>
      <c r="U148" s="186" t="str">
        <f t="shared" si="45"/>
        <v/>
      </c>
      <c r="W148" s="186" t="str">
        <f t="shared" si="46"/>
        <v/>
      </c>
      <c r="Y148" s="186" t="str">
        <f t="shared" si="47"/>
        <v/>
      </c>
      <c r="AA148" s="186" t="str">
        <f t="shared" si="48"/>
        <v/>
      </c>
      <c r="AC148" s="186" t="str">
        <f t="shared" si="49"/>
        <v/>
      </c>
      <c r="AE148" s="186" t="str">
        <f t="shared" si="50"/>
        <v/>
      </c>
      <c r="AG148" s="186" t="str">
        <f t="shared" si="51"/>
        <v/>
      </c>
      <c r="AI148" s="186" t="str">
        <f t="shared" si="52"/>
        <v/>
      </c>
      <c r="AK148" s="186" t="str">
        <f t="shared" si="53"/>
        <v/>
      </c>
      <c r="AM148" s="186" t="str">
        <f t="shared" si="54"/>
        <v/>
      </c>
      <c r="AO148" s="186" t="str">
        <f t="shared" si="55"/>
        <v/>
      </c>
      <c r="AQ148" s="186" t="str">
        <f t="shared" si="56"/>
        <v/>
      </c>
    </row>
    <row r="149" spans="5:43" x14ac:dyDescent="0.25">
      <c r="E149" s="186" t="str">
        <f t="shared" si="38"/>
        <v/>
      </c>
      <c r="G149" s="186" t="str">
        <f t="shared" si="38"/>
        <v/>
      </c>
      <c r="I149" s="186" t="str">
        <f t="shared" si="39"/>
        <v/>
      </c>
      <c r="K149" s="186" t="str">
        <f t="shared" si="40"/>
        <v/>
      </c>
      <c r="M149" s="186" t="str">
        <f t="shared" si="41"/>
        <v/>
      </c>
      <c r="O149" s="186" t="str">
        <f t="shared" si="42"/>
        <v/>
      </c>
      <c r="Q149" s="186" t="str">
        <f t="shared" si="43"/>
        <v/>
      </c>
      <c r="S149" s="186" t="str">
        <f t="shared" si="44"/>
        <v/>
      </c>
      <c r="U149" s="186" t="str">
        <f t="shared" si="45"/>
        <v/>
      </c>
      <c r="W149" s="186" t="str">
        <f t="shared" si="46"/>
        <v/>
      </c>
      <c r="Y149" s="186" t="str">
        <f t="shared" si="47"/>
        <v/>
      </c>
      <c r="AA149" s="186" t="str">
        <f t="shared" si="48"/>
        <v/>
      </c>
      <c r="AC149" s="186" t="str">
        <f t="shared" si="49"/>
        <v/>
      </c>
      <c r="AE149" s="186" t="str">
        <f t="shared" si="50"/>
        <v/>
      </c>
      <c r="AG149" s="186" t="str">
        <f t="shared" si="51"/>
        <v/>
      </c>
      <c r="AI149" s="186" t="str">
        <f t="shared" si="52"/>
        <v/>
      </c>
      <c r="AK149" s="186" t="str">
        <f t="shared" si="53"/>
        <v/>
      </c>
      <c r="AM149" s="186" t="str">
        <f t="shared" si="54"/>
        <v/>
      </c>
      <c r="AO149" s="186" t="str">
        <f t="shared" si="55"/>
        <v/>
      </c>
      <c r="AQ149" s="186" t="str">
        <f t="shared" si="56"/>
        <v/>
      </c>
    </row>
    <row r="150" spans="5:43" x14ac:dyDescent="0.25">
      <c r="E150" s="186" t="str">
        <f t="shared" si="38"/>
        <v/>
      </c>
      <c r="G150" s="186" t="str">
        <f t="shared" si="38"/>
        <v/>
      </c>
      <c r="I150" s="186" t="str">
        <f t="shared" si="39"/>
        <v/>
      </c>
      <c r="K150" s="186" t="str">
        <f t="shared" si="40"/>
        <v/>
      </c>
      <c r="M150" s="186" t="str">
        <f t="shared" si="41"/>
        <v/>
      </c>
      <c r="O150" s="186" t="str">
        <f t="shared" si="42"/>
        <v/>
      </c>
      <c r="Q150" s="186" t="str">
        <f t="shared" si="43"/>
        <v/>
      </c>
      <c r="S150" s="186" t="str">
        <f t="shared" si="44"/>
        <v/>
      </c>
      <c r="U150" s="186" t="str">
        <f t="shared" si="45"/>
        <v/>
      </c>
      <c r="W150" s="186" t="str">
        <f t="shared" si="46"/>
        <v/>
      </c>
      <c r="Y150" s="186" t="str">
        <f t="shared" si="47"/>
        <v/>
      </c>
      <c r="AA150" s="186" t="str">
        <f t="shared" si="48"/>
        <v/>
      </c>
      <c r="AC150" s="186" t="str">
        <f t="shared" si="49"/>
        <v/>
      </c>
      <c r="AE150" s="186" t="str">
        <f t="shared" si="50"/>
        <v/>
      </c>
      <c r="AG150" s="186" t="str">
        <f t="shared" si="51"/>
        <v/>
      </c>
      <c r="AI150" s="186" t="str">
        <f t="shared" si="52"/>
        <v/>
      </c>
      <c r="AK150" s="186" t="str">
        <f t="shared" si="53"/>
        <v/>
      </c>
      <c r="AM150" s="186" t="str">
        <f t="shared" si="54"/>
        <v/>
      </c>
      <c r="AO150" s="186" t="str">
        <f t="shared" si="55"/>
        <v/>
      </c>
      <c r="AQ150" s="186" t="str">
        <f t="shared" si="56"/>
        <v/>
      </c>
    </row>
    <row r="151" spans="5:43" x14ac:dyDescent="0.25">
      <c r="E151" s="186" t="str">
        <f t="shared" si="38"/>
        <v/>
      </c>
      <c r="G151" s="186" t="str">
        <f t="shared" si="38"/>
        <v/>
      </c>
      <c r="I151" s="186" t="str">
        <f t="shared" si="39"/>
        <v/>
      </c>
      <c r="K151" s="186" t="str">
        <f t="shared" si="40"/>
        <v/>
      </c>
      <c r="M151" s="186" t="str">
        <f t="shared" si="41"/>
        <v/>
      </c>
      <c r="O151" s="186" t="str">
        <f t="shared" si="42"/>
        <v/>
      </c>
      <c r="Q151" s="186" t="str">
        <f t="shared" si="43"/>
        <v/>
      </c>
      <c r="S151" s="186" t="str">
        <f t="shared" si="44"/>
        <v/>
      </c>
      <c r="U151" s="186" t="str">
        <f t="shared" si="45"/>
        <v/>
      </c>
      <c r="W151" s="186" t="str">
        <f t="shared" si="46"/>
        <v/>
      </c>
      <c r="Y151" s="186" t="str">
        <f t="shared" si="47"/>
        <v/>
      </c>
      <c r="AA151" s="186" t="str">
        <f t="shared" si="48"/>
        <v/>
      </c>
      <c r="AC151" s="186" t="str">
        <f t="shared" si="49"/>
        <v/>
      </c>
      <c r="AE151" s="186" t="str">
        <f t="shared" si="50"/>
        <v/>
      </c>
      <c r="AG151" s="186" t="str">
        <f t="shared" si="51"/>
        <v/>
      </c>
      <c r="AI151" s="186" t="str">
        <f t="shared" si="52"/>
        <v/>
      </c>
      <c r="AK151" s="186" t="str">
        <f t="shared" si="53"/>
        <v/>
      </c>
      <c r="AM151" s="186" t="str">
        <f t="shared" si="54"/>
        <v/>
      </c>
      <c r="AO151" s="186" t="str">
        <f t="shared" si="55"/>
        <v/>
      </c>
      <c r="AQ151" s="186" t="str">
        <f t="shared" si="56"/>
        <v/>
      </c>
    </row>
    <row r="152" spans="5:43" x14ac:dyDescent="0.25">
      <c r="E152" s="186" t="str">
        <f t="shared" si="38"/>
        <v/>
      </c>
      <c r="G152" s="186" t="str">
        <f t="shared" si="38"/>
        <v/>
      </c>
      <c r="I152" s="186" t="str">
        <f t="shared" si="39"/>
        <v/>
      </c>
      <c r="K152" s="186" t="str">
        <f t="shared" si="40"/>
        <v/>
      </c>
      <c r="M152" s="186" t="str">
        <f t="shared" si="41"/>
        <v/>
      </c>
      <c r="O152" s="186" t="str">
        <f t="shared" si="42"/>
        <v/>
      </c>
      <c r="Q152" s="186" t="str">
        <f t="shared" si="43"/>
        <v/>
      </c>
      <c r="S152" s="186" t="str">
        <f t="shared" si="44"/>
        <v/>
      </c>
      <c r="U152" s="186" t="str">
        <f t="shared" si="45"/>
        <v/>
      </c>
      <c r="W152" s="186" t="str">
        <f t="shared" si="46"/>
        <v/>
      </c>
      <c r="Y152" s="186" t="str">
        <f t="shared" si="47"/>
        <v/>
      </c>
      <c r="AA152" s="186" t="str">
        <f t="shared" si="48"/>
        <v/>
      </c>
      <c r="AC152" s="186" t="str">
        <f t="shared" si="49"/>
        <v/>
      </c>
      <c r="AE152" s="186" t="str">
        <f t="shared" si="50"/>
        <v/>
      </c>
      <c r="AG152" s="186" t="str">
        <f t="shared" si="51"/>
        <v/>
      </c>
      <c r="AI152" s="186" t="str">
        <f t="shared" si="52"/>
        <v/>
      </c>
      <c r="AK152" s="186" t="str">
        <f t="shared" si="53"/>
        <v/>
      </c>
      <c r="AM152" s="186" t="str">
        <f t="shared" si="54"/>
        <v/>
      </c>
      <c r="AO152" s="186" t="str">
        <f t="shared" si="55"/>
        <v/>
      </c>
      <c r="AQ152" s="186" t="str">
        <f t="shared" si="56"/>
        <v/>
      </c>
    </row>
    <row r="153" spans="5:43" x14ac:dyDescent="0.25">
      <c r="E153" s="186" t="str">
        <f t="shared" si="38"/>
        <v/>
      </c>
      <c r="G153" s="186" t="str">
        <f t="shared" si="38"/>
        <v/>
      </c>
      <c r="I153" s="186" t="str">
        <f t="shared" si="39"/>
        <v/>
      </c>
      <c r="K153" s="186" t="str">
        <f t="shared" si="40"/>
        <v/>
      </c>
      <c r="M153" s="186" t="str">
        <f t="shared" si="41"/>
        <v/>
      </c>
      <c r="O153" s="186" t="str">
        <f t="shared" si="42"/>
        <v/>
      </c>
      <c r="Q153" s="186" t="str">
        <f t="shared" si="43"/>
        <v/>
      </c>
      <c r="S153" s="186" t="str">
        <f t="shared" si="44"/>
        <v/>
      </c>
      <c r="U153" s="186" t="str">
        <f t="shared" si="45"/>
        <v/>
      </c>
      <c r="W153" s="186" t="str">
        <f t="shared" si="46"/>
        <v/>
      </c>
      <c r="Y153" s="186" t="str">
        <f t="shared" si="47"/>
        <v/>
      </c>
      <c r="AA153" s="186" t="str">
        <f t="shared" si="48"/>
        <v/>
      </c>
      <c r="AC153" s="186" t="str">
        <f t="shared" si="49"/>
        <v/>
      </c>
      <c r="AE153" s="186" t="str">
        <f t="shared" si="50"/>
        <v/>
      </c>
      <c r="AG153" s="186" t="str">
        <f t="shared" si="51"/>
        <v/>
      </c>
      <c r="AI153" s="186" t="str">
        <f t="shared" si="52"/>
        <v/>
      </c>
      <c r="AK153" s="186" t="str">
        <f t="shared" si="53"/>
        <v/>
      </c>
      <c r="AM153" s="186" t="str">
        <f t="shared" si="54"/>
        <v/>
      </c>
      <c r="AO153" s="186" t="str">
        <f t="shared" si="55"/>
        <v/>
      </c>
      <c r="AQ153" s="186" t="str">
        <f t="shared" si="56"/>
        <v/>
      </c>
    </row>
    <row r="154" spans="5:43" x14ac:dyDescent="0.25">
      <c r="E154" s="186" t="str">
        <f t="shared" si="38"/>
        <v/>
      </c>
      <c r="G154" s="186" t="str">
        <f t="shared" si="38"/>
        <v/>
      </c>
      <c r="I154" s="186" t="str">
        <f t="shared" si="39"/>
        <v/>
      </c>
      <c r="K154" s="186" t="str">
        <f t="shared" si="40"/>
        <v/>
      </c>
      <c r="M154" s="186" t="str">
        <f t="shared" si="41"/>
        <v/>
      </c>
      <c r="O154" s="186" t="str">
        <f t="shared" si="42"/>
        <v/>
      </c>
      <c r="Q154" s="186" t="str">
        <f t="shared" si="43"/>
        <v/>
      </c>
      <c r="S154" s="186" t="str">
        <f t="shared" si="44"/>
        <v/>
      </c>
      <c r="U154" s="186" t="str">
        <f t="shared" si="45"/>
        <v/>
      </c>
      <c r="W154" s="186" t="str">
        <f t="shared" si="46"/>
        <v/>
      </c>
      <c r="Y154" s="186" t="str">
        <f t="shared" si="47"/>
        <v/>
      </c>
      <c r="AA154" s="186" t="str">
        <f t="shared" si="48"/>
        <v/>
      </c>
      <c r="AC154" s="186" t="str">
        <f t="shared" si="49"/>
        <v/>
      </c>
      <c r="AE154" s="186" t="str">
        <f t="shared" si="50"/>
        <v/>
      </c>
      <c r="AG154" s="186" t="str">
        <f t="shared" si="51"/>
        <v/>
      </c>
      <c r="AI154" s="186" t="str">
        <f t="shared" si="52"/>
        <v/>
      </c>
      <c r="AK154" s="186" t="str">
        <f t="shared" si="53"/>
        <v/>
      </c>
      <c r="AM154" s="186" t="str">
        <f t="shared" si="54"/>
        <v/>
      </c>
      <c r="AO154" s="186" t="str">
        <f t="shared" si="55"/>
        <v/>
      </c>
      <c r="AQ154" s="186" t="str">
        <f t="shared" si="56"/>
        <v/>
      </c>
    </row>
    <row r="155" spans="5:43" x14ac:dyDescent="0.25">
      <c r="E155" s="186" t="str">
        <f t="shared" si="38"/>
        <v/>
      </c>
      <c r="G155" s="186" t="str">
        <f t="shared" si="38"/>
        <v/>
      </c>
      <c r="I155" s="186" t="str">
        <f t="shared" si="39"/>
        <v/>
      </c>
      <c r="K155" s="186" t="str">
        <f t="shared" si="40"/>
        <v/>
      </c>
      <c r="M155" s="186" t="str">
        <f t="shared" si="41"/>
        <v/>
      </c>
      <c r="O155" s="186" t="str">
        <f t="shared" si="42"/>
        <v/>
      </c>
      <c r="Q155" s="186" t="str">
        <f t="shared" si="43"/>
        <v/>
      </c>
      <c r="S155" s="186" t="str">
        <f t="shared" si="44"/>
        <v/>
      </c>
      <c r="U155" s="186" t="str">
        <f t="shared" si="45"/>
        <v/>
      </c>
      <c r="W155" s="186" t="str">
        <f t="shared" si="46"/>
        <v/>
      </c>
      <c r="Y155" s="186" t="str">
        <f t="shared" si="47"/>
        <v/>
      </c>
      <c r="AA155" s="186" t="str">
        <f t="shared" si="48"/>
        <v/>
      </c>
      <c r="AC155" s="186" t="str">
        <f t="shared" si="49"/>
        <v/>
      </c>
      <c r="AE155" s="186" t="str">
        <f t="shared" si="50"/>
        <v/>
      </c>
      <c r="AG155" s="186" t="str">
        <f t="shared" si="51"/>
        <v/>
      </c>
      <c r="AI155" s="186" t="str">
        <f t="shared" si="52"/>
        <v/>
      </c>
      <c r="AK155" s="186" t="str">
        <f t="shared" si="53"/>
        <v/>
      </c>
      <c r="AM155" s="186" t="str">
        <f t="shared" si="54"/>
        <v/>
      </c>
      <c r="AO155" s="186" t="str">
        <f t="shared" si="55"/>
        <v/>
      </c>
      <c r="AQ155" s="186" t="str">
        <f t="shared" si="56"/>
        <v/>
      </c>
    </row>
    <row r="156" spans="5:43" x14ac:dyDescent="0.25">
      <c r="E156" s="186" t="str">
        <f t="shared" si="38"/>
        <v/>
      </c>
      <c r="G156" s="186" t="str">
        <f t="shared" si="38"/>
        <v/>
      </c>
      <c r="I156" s="186" t="str">
        <f t="shared" si="39"/>
        <v/>
      </c>
      <c r="K156" s="186" t="str">
        <f t="shared" si="40"/>
        <v/>
      </c>
      <c r="M156" s="186" t="str">
        <f t="shared" si="41"/>
        <v/>
      </c>
      <c r="O156" s="186" t="str">
        <f t="shared" si="42"/>
        <v/>
      </c>
      <c r="Q156" s="186" t="str">
        <f t="shared" si="43"/>
        <v/>
      </c>
      <c r="S156" s="186" t="str">
        <f t="shared" si="44"/>
        <v/>
      </c>
      <c r="U156" s="186" t="str">
        <f t="shared" si="45"/>
        <v/>
      </c>
      <c r="W156" s="186" t="str">
        <f t="shared" si="46"/>
        <v/>
      </c>
      <c r="Y156" s="186" t="str">
        <f t="shared" si="47"/>
        <v/>
      </c>
      <c r="AA156" s="186" t="str">
        <f t="shared" si="48"/>
        <v/>
      </c>
      <c r="AC156" s="186" t="str">
        <f t="shared" si="49"/>
        <v/>
      </c>
      <c r="AE156" s="186" t="str">
        <f t="shared" si="50"/>
        <v/>
      </c>
      <c r="AG156" s="186" t="str">
        <f t="shared" si="51"/>
        <v/>
      </c>
      <c r="AI156" s="186" t="str">
        <f t="shared" si="52"/>
        <v/>
      </c>
      <c r="AK156" s="186" t="str">
        <f t="shared" si="53"/>
        <v/>
      </c>
      <c r="AM156" s="186" t="str">
        <f t="shared" si="54"/>
        <v/>
      </c>
      <c r="AO156" s="186" t="str">
        <f t="shared" si="55"/>
        <v/>
      </c>
      <c r="AQ156" s="186" t="str">
        <f t="shared" si="56"/>
        <v/>
      </c>
    </row>
    <row r="157" spans="5:43" x14ac:dyDescent="0.25">
      <c r="E157" s="186" t="str">
        <f t="shared" si="38"/>
        <v/>
      </c>
      <c r="G157" s="186" t="str">
        <f t="shared" si="38"/>
        <v/>
      </c>
      <c r="I157" s="186" t="str">
        <f t="shared" si="39"/>
        <v/>
      </c>
      <c r="K157" s="186" t="str">
        <f t="shared" si="40"/>
        <v/>
      </c>
      <c r="M157" s="186" t="str">
        <f t="shared" si="41"/>
        <v/>
      </c>
      <c r="O157" s="186" t="str">
        <f t="shared" si="42"/>
        <v/>
      </c>
      <c r="Q157" s="186" t="str">
        <f t="shared" si="43"/>
        <v/>
      </c>
      <c r="S157" s="186" t="str">
        <f t="shared" si="44"/>
        <v/>
      </c>
      <c r="U157" s="186" t="str">
        <f t="shared" si="45"/>
        <v/>
      </c>
      <c r="W157" s="186" t="str">
        <f t="shared" si="46"/>
        <v/>
      </c>
      <c r="Y157" s="186" t="str">
        <f t="shared" si="47"/>
        <v/>
      </c>
      <c r="AA157" s="186" t="str">
        <f t="shared" si="48"/>
        <v/>
      </c>
      <c r="AC157" s="186" t="str">
        <f t="shared" si="49"/>
        <v/>
      </c>
      <c r="AE157" s="186" t="str">
        <f t="shared" si="50"/>
        <v/>
      </c>
      <c r="AG157" s="186" t="str">
        <f t="shared" si="51"/>
        <v/>
      </c>
      <c r="AI157" s="186" t="str">
        <f t="shared" si="52"/>
        <v/>
      </c>
      <c r="AK157" s="186" t="str">
        <f t="shared" si="53"/>
        <v/>
      </c>
      <c r="AM157" s="186" t="str">
        <f t="shared" si="54"/>
        <v/>
      </c>
      <c r="AO157" s="186" t="str">
        <f t="shared" si="55"/>
        <v/>
      </c>
      <c r="AQ157" s="186" t="str">
        <f t="shared" si="56"/>
        <v/>
      </c>
    </row>
    <row r="158" spans="5:43" x14ac:dyDescent="0.25">
      <c r="E158" s="186" t="str">
        <f t="shared" si="38"/>
        <v/>
      </c>
      <c r="G158" s="186" t="str">
        <f t="shared" si="38"/>
        <v/>
      </c>
      <c r="I158" s="186" t="str">
        <f t="shared" si="39"/>
        <v/>
      </c>
      <c r="K158" s="186" t="str">
        <f t="shared" si="40"/>
        <v/>
      </c>
      <c r="M158" s="186" t="str">
        <f t="shared" si="41"/>
        <v/>
      </c>
      <c r="O158" s="186" t="str">
        <f t="shared" si="42"/>
        <v/>
      </c>
      <c r="Q158" s="186" t="str">
        <f t="shared" si="43"/>
        <v/>
      </c>
      <c r="S158" s="186" t="str">
        <f t="shared" si="44"/>
        <v/>
      </c>
      <c r="U158" s="186" t="str">
        <f t="shared" si="45"/>
        <v/>
      </c>
      <c r="W158" s="186" t="str">
        <f t="shared" si="46"/>
        <v/>
      </c>
      <c r="Y158" s="186" t="str">
        <f t="shared" si="47"/>
        <v/>
      </c>
      <c r="AA158" s="186" t="str">
        <f t="shared" si="48"/>
        <v/>
      </c>
      <c r="AC158" s="186" t="str">
        <f t="shared" si="49"/>
        <v/>
      </c>
      <c r="AE158" s="186" t="str">
        <f t="shared" si="50"/>
        <v/>
      </c>
      <c r="AG158" s="186" t="str">
        <f t="shared" si="51"/>
        <v/>
      </c>
      <c r="AI158" s="186" t="str">
        <f t="shared" si="52"/>
        <v/>
      </c>
      <c r="AK158" s="186" t="str">
        <f t="shared" si="53"/>
        <v/>
      </c>
      <c r="AM158" s="186" t="str">
        <f t="shared" si="54"/>
        <v/>
      </c>
      <c r="AO158" s="186" t="str">
        <f t="shared" si="55"/>
        <v/>
      </c>
      <c r="AQ158" s="186" t="str">
        <f t="shared" si="56"/>
        <v/>
      </c>
    </row>
    <row r="159" spans="5:43" x14ac:dyDescent="0.25">
      <c r="E159" s="186" t="str">
        <f t="shared" si="38"/>
        <v/>
      </c>
      <c r="G159" s="186" t="str">
        <f t="shared" si="38"/>
        <v/>
      </c>
      <c r="I159" s="186" t="str">
        <f t="shared" si="39"/>
        <v/>
      </c>
      <c r="K159" s="186" t="str">
        <f t="shared" si="40"/>
        <v/>
      </c>
      <c r="M159" s="186" t="str">
        <f t="shared" si="41"/>
        <v/>
      </c>
      <c r="O159" s="186" t="str">
        <f t="shared" si="42"/>
        <v/>
      </c>
      <c r="Q159" s="186" t="str">
        <f t="shared" si="43"/>
        <v/>
      </c>
      <c r="S159" s="186" t="str">
        <f t="shared" si="44"/>
        <v/>
      </c>
      <c r="U159" s="186" t="str">
        <f t="shared" si="45"/>
        <v/>
      </c>
      <c r="W159" s="186" t="str">
        <f t="shared" si="46"/>
        <v/>
      </c>
      <c r="Y159" s="186" t="str">
        <f t="shared" si="47"/>
        <v/>
      </c>
      <c r="AA159" s="186" t="str">
        <f t="shared" si="48"/>
        <v/>
      </c>
      <c r="AC159" s="186" t="str">
        <f t="shared" si="49"/>
        <v/>
      </c>
      <c r="AE159" s="186" t="str">
        <f t="shared" si="50"/>
        <v/>
      </c>
      <c r="AG159" s="186" t="str">
        <f t="shared" si="51"/>
        <v/>
      </c>
      <c r="AI159" s="186" t="str">
        <f t="shared" si="52"/>
        <v/>
      </c>
      <c r="AK159" s="186" t="str">
        <f t="shared" si="53"/>
        <v/>
      </c>
      <c r="AM159" s="186" t="str">
        <f t="shared" si="54"/>
        <v/>
      </c>
      <c r="AO159" s="186" t="str">
        <f t="shared" si="55"/>
        <v/>
      </c>
      <c r="AQ159" s="186" t="str">
        <f t="shared" si="56"/>
        <v/>
      </c>
    </row>
    <row r="160" spans="5:43" x14ac:dyDescent="0.25">
      <c r="E160" s="186" t="str">
        <f t="shared" si="38"/>
        <v/>
      </c>
      <c r="G160" s="186" t="str">
        <f t="shared" si="38"/>
        <v/>
      </c>
      <c r="I160" s="186" t="str">
        <f t="shared" si="39"/>
        <v/>
      </c>
      <c r="K160" s="186" t="str">
        <f t="shared" si="40"/>
        <v/>
      </c>
      <c r="M160" s="186" t="str">
        <f t="shared" si="41"/>
        <v/>
      </c>
      <c r="O160" s="186" t="str">
        <f t="shared" si="42"/>
        <v/>
      </c>
      <c r="Q160" s="186" t="str">
        <f t="shared" si="43"/>
        <v/>
      </c>
      <c r="S160" s="186" t="str">
        <f t="shared" si="44"/>
        <v/>
      </c>
      <c r="U160" s="186" t="str">
        <f t="shared" si="45"/>
        <v/>
      </c>
      <c r="W160" s="186" t="str">
        <f t="shared" si="46"/>
        <v/>
      </c>
      <c r="Y160" s="186" t="str">
        <f t="shared" si="47"/>
        <v/>
      </c>
      <c r="AA160" s="186" t="str">
        <f t="shared" si="48"/>
        <v/>
      </c>
      <c r="AC160" s="186" t="str">
        <f t="shared" si="49"/>
        <v/>
      </c>
      <c r="AE160" s="186" t="str">
        <f t="shared" si="50"/>
        <v/>
      </c>
      <c r="AG160" s="186" t="str">
        <f t="shared" si="51"/>
        <v/>
      </c>
      <c r="AI160" s="186" t="str">
        <f t="shared" si="52"/>
        <v/>
      </c>
      <c r="AK160" s="186" t="str">
        <f t="shared" si="53"/>
        <v/>
      </c>
      <c r="AM160" s="186" t="str">
        <f t="shared" si="54"/>
        <v/>
      </c>
      <c r="AO160" s="186" t="str">
        <f t="shared" si="55"/>
        <v/>
      </c>
      <c r="AQ160" s="186" t="str">
        <f t="shared" si="56"/>
        <v/>
      </c>
    </row>
    <row r="161" spans="5:43" x14ac:dyDescent="0.25">
      <c r="E161" s="186" t="str">
        <f t="shared" si="38"/>
        <v/>
      </c>
      <c r="G161" s="186" t="str">
        <f t="shared" si="38"/>
        <v/>
      </c>
      <c r="I161" s="186" t="str">
        <f t="shared" si="39"/>
        <v/>
      </c>
      <c r="K161" s="186" t="str">
        <f t="shared" si="40"/>
        <v/>
      </c>
      <c r="M161" s="186" t="str">
        <f t="shared" si="41"/>
        <v/>
      </c>
      <c r="O161" s="186" t="str">
        <f t="shared" si="42"/>
        <v/>
      </c>
      <c r="Q161" s="186" t="str">
        <f t="shared" si="43"/>
        <v/>
      </c>
      <c r="S161" s="186" t="str">
        <f t="shared" si="44"/>
        <v/>
      </c>
      <c r="U161" s="186" t="str">
        <f t="shared" si="45"/>
        <v/>
      </c>
      <c r="W161" s="186" t="str">
        <f t="shared" si="46"/>
        <v/>
      </c>
      <c r="Y161" s="186" t="str">
        <f t="shared" si="47"/>
        <v/>
      </c>
      <c r="AA161" s="186" t="str">
        <f t="shared" si="48"/>
        <v/>
      </c>
      <c r="AC161" s="186" t="str">
        <f t="shared" si="49"/>
        <v/>
      </c>
      <c r="AE161" s="186" t="str">
        <f t="shared" si="50"/>
        <v/>
      </c>
      <c r="AG161" s="186" t="str">
        <f t="shared" si="51"/>
        <v/>
      </c>
      <c r="AI161" s="186" t="str">
        <f t="shared" si="52"/>
        <v/>
      </c>
      <c r="AK161" s="186" t="str">
        <f t="shared" si="53"/>
        <v/>
      </c>
      <c r="AM161" s="186" t="str">
        <f t="shared" si="54"/>
        <v/>
      </c>
      <c r="AO161" s="186" t="str">
        <f t="shared" si="55"/>
        <v/>
      </c>
      <c r="AQ161" s="186" t="str">
        <f t="shared" si="56"/>
        <v/>
      </c>
    </row>
    <row r="162" spans="5:43" x14ac:dyDescent="0.25">
      <c r="E162" s="186" t="str">
        <f t="shared" si="38"/>
        <v/>
      </c>
      <c r="G162" s="186" t="str">
        <f t="shared" si="38"/>
        <v/>
      </c>
      <c r="I162" s="186" t="str">
        <f t="shared" si="39"/>
        <v/>
      </c>
      <c r="K162" s="186" t="str">
        <f t="shared" si="40"/>
        <v/>
      </c>
      <c r="M162" s="186" t="str">
        <f t="shared" si="41"/>
        <v/>
      </c>
      <c r="O162" s="186" t="str">
        <f t="shared" si="42"/>
        <v/>
      </c>
      <c r="Q162" s="186" t="str">
        <f t="shared" si="43"/>
        <v/>
      </c>
      <c r="S162" s="186" t="str">
        <f t="shared" si="44"/>
        <v/>
      </c>
      <c r="U162" s="186" t="str">
        <f t="shared" si="45"/>
        <v/>
      </c>
      <c r="W162" s="186" t="str">
        <f t="shared" si="46"/>
        <v/>
      </c>
      <c r="Y162" s="186" t="str">
        <f t="shared" si="47"/>
        <v/>
      </c>
      <c r="AA162" s="186" t="str">
        <f t="shared" si="48"/>
        <v/>
      </c>
      <c r="AC162" s="186" t="str">
        <f t="shared" si="49"/>
        <v/>
      </c>
      <c r="AE162" s="186" t="str">
        <f t="shared" si="50"/>
        <v/>
      </c>
      <c r="AG162" s="186" t="str">
        <f t="shared" si="51"/>
        <v/>
      </c>
      <c r="AI162" s="186" t="str">
        <f t="shared" si="52"/>
        <v/>
      </c>
      <c r="AK162" s="186" t="str">
        <f t="shared" si="53"/>
        <v/>
      </c>
      <c r="AM162" s="186" t="str">
        <f t="shared" si="54"/>
        <v/>
      </c>
      <c r="AO162" s="186" t="str">
        <f t="shared" si="55"/>
        <v/>
      </c>
      <c r="AQ162" s="186" t="str">
        <f t="shared" si="56"/>
        <v/>
      </c>
    </row>
    <row r="163" spans="5:43" x14ac:dyDescent="0.25">
      <c r="E163" s="186" t="str">
        <f t="shared" si="38"/>
        <v/>
      </c>
      <c r="G163" s="186" t="str">
        <f t="shared" si="38"/>
        <v/>
      </c>
      <c r="I163" s="186" t="str">
        <f t="shared" si="39"/>
        <v/>
      </c>
      <c r="K163" s="186" t="str">
        <f t="shared" si="40"/>
        <v/>
      </c>
      <c r="M163" s="186" t="str">
        <f t="shared" si="41"/>
        <v/>
      </c>
      <c r="O163" s="186" t="str">
        <f t="shared" si="42"/>
        <v/>
      </c>
      <c r="Q163" s="186" t="str">
        <f t="shared" si="43"/>
        <v/>
      </c>
      <c r="S163" s="186" t="str">
        <f t="shared" si="44"/>
        <v/>
      </c>
      <c r="U163" s="186" t="str">
        <f t="shared" si="45"/>
        <v/>
      </c>
      <c r="W163" s="186" t="str">
        <f t="shared" si="46"/>
        <v/>
      </c>
      <c r="Y163" s="186" t="str">
        <f t="shared" si="47"/>
        <v/>
      </c>
      <c r="AA163" s="186" t="str">
        <f t="shared" si="48"/>
        <v/>
      </c>
      <c r="AC163" s="186" t="str">
        <f t="shared" si="49"/>
        <v/>
      </c>
      <c r="AE163" s="186" t="str">
        <f t="shared" si="50"/>
        <v/>
      </c>
      <c r="AG163" s="186" t="str">
        <f t="shared" si="51"/>
        <v/>
      </c>
      <c r="AI163" s="186" t="str">
        <f t="shared" si="52"/>
        <v/>
      </c>
      <c r="AK163" s="186" t="str">
        <f t="shared" si="53"/>
        <v/>
      </c>
      <c r="AM163" s="186" t="str">
        <f t="shared" si="54"/>
        <v/>
      </c>
      <c r="AO163" s="186" t="str">
        <f t="shared" si="55"/>
        <v/>
      </c>
      <c r="AQ163" s="186" t="str">
        <f t="shared" si="56"/>
        <v/>
      </c>
    </row>
    <row r="164" spans="5:43" x14ac:dyDescent="0.25">
      <c r="E164" s="186" t="str">
        <f t="shared" si="38"/>
        <v/>
      </c>
      <c r="G164" s="186" t="str">
        <f t="shared" si="38"/>
        <v/>
      </c>
      <c r="I164" s="186" t="str">
        <f t="shared" si="39"/>
        <v/>
      </c>
      <c r="K164" s="186" t="str">
        <f t="shared" si="40"/>
        <v/>
      </c>
      <c r="M164" s="186" t="str">
        <f t="shared" si="41"/>
        <v/>
      </c>
      <c r="O164" s="186" t="str">
        <f t="shared" si="42"/>
        <v/>
      </c>
      <c r="Q164" s="186" t="str">
        <f t="shared" si="43"/>
        <v/>
      </c>
      <c r="S164" s="186" t="str">
        <f t="shared" si="44"/>
        <v/>
      </c>
      <c r="U164" s="186" t="str">
        <f t="shared" si="45"/>
        <v/>
      </c>
      <c r="W164" s="186" t="str">
        <f t="shared" si="46"/>
        <v/>
      </c>
      <c r="Y164" s="186" t="str">
        <f t="shared" si="47"/>
        <v/>
      </c>
      <c r="AA164" s="186" t="str">
        <f t="shared" si="48"/>
        <v/>
      </c>
      <c r="AC164" s="186" t="str">
        <f t="shared" si="49"/>
        <v/>
      </c>
      <c r="AE164" s="186" t="str">
        <f t="shared" si="50"/>
        <v/>
      </c>
      <c r="AG164" s="186" t="str">
        <f t="shared" si="51"/>
        <v/>
      </c>
      <c r="AI164" s="186" t="str">
        <f t="shared" si="52"/>
        <v/>
      </c>
      <c r="AK164" s="186" t="str">
        <f t="shared" si="53"/>
        <v/>
      </c>
      <c r="AM164" s="186" t="str">
        <f t="shared" si="54"/>
        <v/>
      </c>
      <c r="AO164" s="186" t="str">
        <f t="shared" si="55"/>
        <v/>
      </c>
      <c r="AQ164" s="186" t="str">
        <f t="shared" si="56"/>
        <v/>
      </c>
    </row>
    <row r="165" spans="5:43" x14ac:dyDescent="0.25">
      <c r="E165" s="186" t="str">
        <f t="shared" si="38"/>
        <v/>
      </c>
      <c r="G165" s="186" t="str">
        <f t="shared" si="38"/>
        <v/>
      </c>
      <c r="I165" s="186" t="str">
        <f t="shared" si="39"/>
        <v/>
      </c>
      <c r="K165" s="186" t="str">
        <f t="shared" si="40"/>
        <v/>
      </c>
      <c r="M165" s="186" t="str">
        <f t="shared" si="41"/>
        <v/>
      </c>
      <c r="O165" s="186" t="str">
        <f t="shared" si="42"/>
        <v/>
      </c>
      <c r="Q165" s="186" t="str">
        <f t="shared" si="43"/>
        <v/>
      </c>
      <c r="S165" s="186" t="str">
        <f t="shared" si="44"/>
        <v/>
      </c>
      <c r="U165" s="186" t="str">
        <f t="shared" si="45"/>
        <v/>
      </c>
      <c r="W165" s="186" t="str">
        <f t="shared" si="46"/>
        <v/>
      </c>
      <c r="Y165" s="186" t="str">
        <f t="shared" si="47"/>
        <v/>
      </c>
      <c r="AA165" s="186" t="str">
        <f t="shared" si="48"/>
        <v/>
      </c>
      <c r="AC165" s="186" t="str">
        <f t="shared" si="49"/>
        <v/>
      </c>
      <c r="AE165" s="186" t="str">
        <f t="shared" si="50"/>
        <v/>
      </c>
      <c r="AG165" s="186" t="str">
        <f t="shared" si="51"/>
        <v/>
      </c>
      <c r="AI165" s="186" t="str">
        <f t="shared" si="52"/>
        <v/>
      </c>
      <c r="AK165" s="186" t="str">
        <f t="shared" si="53"/>
        <v/>
      </c>
      <c r="AM165" s="186" t="str">
        <f t="shared" si="54"/>
        <v/>
      </c>
      <c r="AO165" s="186" t="str">
        <f t="shared" si="55"/>
        <v/>
      </c>
      <c r="AQ165" s="186" t="str">
        <f t="shared" si="56"/>
        <v/>
      </c>
    </row>
    <row r="166" spans="5:43" x14ac:dyDescent="0.25">
      <c r="E166" s="186" t="str">
        <f t="shared" si="38"/>
        <v/>
      </c>
      <c r="G166" s="186" t="str">
        <f t="shared" si="38"/>
        <v/>
      </c>
      <c r="I166" s="186" t="str">
        <f t="shared" si="39"/>
        <v/>
      </c>
      <c r="K166" s="186" t="str">
        <f t="shared" si="40"/>
        <v/>
      </c>
      <c r="M166" s="186" t="str">
        <f t="shared" si="41"/>
        <v/>
      </c>
      <c r="O166" s="186" t="str">
        <f t="shared" si="42"/>
        <v/>
      </c>
      <c r="Q166" s="186" t="str">
        <f t="shared" si="43"/>
        <v/>
      </c>
      <c r="S166" s="186" t="str">
        <f t="shared" si="44"/>
        <v/>
      </c>
      <c r="U166" s="186" t="str">
        <f t="shared" si="45"/>
        <v/>
      </c>
      <c r="W166" s="186" t="str">
        <f t="shared" si="46"/>
        <v/>
      </c>
      <c r="Y166" s="186" t="str">
        <f t="shared" si="47"/>
        <v/>
      </c>
      <c r="AA166" s="186" t="str">
        <f t="shared" si="48"/>
        <v/>
      </c>
      <c r="AC166" s="186" t="str">
        <f t="shared" si="49"/>
        <v/>
      </c>
      <c r="AE166" s="186" t="str">
        <f t="shared" si="50"/>
        <v/>
      </c>
      <c r="AG166" s="186" t="str">
        <f t="shared" si="51"/>
        <v/>
      </c>
      <c r="AI166" s="186" t="str">
        <f t="shared" si="52"/>
        <v/>
      </c>
      <c r="AK166" s="186" t="str">
        <f t="shared" si="53"/>
        <v/>
      </c>
      <c r="AM166" s="186" t="str">
        <f t="shared" si="54"/>
        <v/>
      </c>
      <c r="AO166" s="186" t="str">
        <f t="shared" si="55"/>
        <v/>
      </c>
      <c r="AQ166" s="186" t="str">
        <f t="shared" si="56"/>
        <v/>
      </c>
    </row>
    <row r="167" spans="5:43" x14ac:dyDescent="0.25">
      <c r="E167" s="186" t="str">
        <f t="shared" si="38"/>
        <v/>
      </c>
      <c r="G167" s="186" t="str">
        <f t="shared" si="38"/>
        <v/>
      </c>
      <c r="I167" s="186" t="str">
        <f t="shared" si="39"/>
        <v/>
      </c>
      <c r="K167" s="186" t="str">
        <f t="shared" si="40"/>
        <v/>
      </c>
      <c r="M167" s="186" t="str">
        <f t="shared" si="41"/>
        <v/>
      </c>
      <c r="O167" s="186" t="str">
        <f t="shared" si="42"/>
        <v/>
      </c>
      <c r="Q167" s="186" t="str">
        <f t="shared" si="43"/>
        <v/>
      </c>
      <c r="S167" s="186" t="str">
        <f t="shared" si="44"/>
        <v/>
      </c>
      <c r="U167" s="186" t="str">
        <f t="shared" si="45"/>
        <v/>
      </c>
      <c r="W167" s="186" t="str">
        <f t="shared" si="46"/>
        <v/>
      </c>
      <c r="Y167" s="186" t="str">
        <f t="shared" si="47"/>
        <v/>
      </c>
      <c r="AA167" s="186" t="str">
        <f t="shared" si="48"/>
        <v/>
      </c>
      <c r="AC167" s="186" t="str">
        <f t="shared" si="49"/>
        <v/>
      </c>
      <c r="AE167" s="186" t="str">
        <f t="shared" si="50"/>
        <v/>
      </c>
      <c r="AG167" s="186" t="str">
        <f t="shared" si="51"/>
        <v/>
      </c>
      <c r="AI167" s="186" t="str">
        <f t="shared" si="52"/>
        <v/>
      </c>
      <c r="AK167" s="186" t="str">
        <f t="shared" si="53"/>
        <v/>
      </c>
      <c r="AM167" s="186" t="str">
        <f t="shared" si="54"/>
        <v/>
      </c>
      <c r="AO167" s="186" t="str">
        <f t="shared" si="55"/>
        <v/>
      </c>
      <c r="AQ167" s="186" t="str">
        <f t="shared" si="56"/>
        <v/>
      </c>
    </row>
    <row r="168" spans="5:43" x14ac:dyDescent="0.25">
      <c r="E168" s="186" t="str">
        <f t="shared" si="38"/>
        <v/>
      </c>
      <c r="G168" s="186" t="str">
        <f t="shared" si="38"/>
        <v/>
      </c>
      <c r="I168" s="186" t="str">
        <f t="shared" si="39"/>
        <v/>
      </c>
      <c r="K168" s="186" t="str">
        <f t="shared" si="40"/>
        <v/>
      </c>
      <c r="M168" s="186" t="str">
        <f t="shared" si="41"/>
        <v/>
      </c>
      <c r="O168" s="186" t="str">
        <f t="shared" si="42"/>
        <v/>
      </c>
      <c r="Q168" s="186" t="str">
        <f t="shared" si="43"/>
        <v/>
      </c>
      <c r="S168" s="186" t="str">
        <f t="shared" si="44"/>
        <v/>
      </c>
      <c r="U168" s="186" t="str">
        <f t="shared" si="45"/>
        <v/>
      </c>
      <c r="W168" s="186" t="str">
        <f t="shared" si="46"/>
        <v/>
      </c>
      <c r="Y168" s="186" t="str">
        <f t="shared" si="47"/>
        <v/>
      </c>
      <c r="AA168" s="186" t="str">
        <f t="shared" si="48"/>
        <v/>
      </c>
      <c r="AC168" s="186" t="str">
        <f t="shared" si="49"/>
        <v/>
      </c>
      <c r="AE168" s="186" t="str">
        <f t="shared" si="50"/>
        <v/>
      </c>
      <c r="AG168" s="186" t="str">
        <f t="shared" si="51"/>
        <v/>
      </c>
      <c r="AI168" s="186" t="str">
        <f t="shared" si="52"/>
        <v/>
      </c>
      <c r="AK168" s="186" t="str">
        <f t="shared" si="53"/>
        <v/>
      </c>
      <c r="AM168" s="186" t="str">
        <f t="shared" si="54"/>
        <v/>
      </c>
      <c r="AO168" s="186" t="str">
        <f t="shared" si="55"/>
        <v/>
      </c>
      <c r="AQ168" s="186" t="str">
        <f t="shared" si="56"/>
        <v/>
      </c>
    </row>
    <row r="169" spans="5:43" x14ac:dyDescent="0.25">
      <c r="E169" s="186" t="str">
        <f t="shared" si="38"/>
        <v/>
      </c>
      <c r="G169" s="186" t="str">
        <f t="shared" si="38"/>
        <v/>
      </c>
      <c r="I169" s="186" t="str">
        <f t="shared" si="39"/>
        <v/>
      </c>
      <c r="K169" s="186" t="str">
        <f t="shared" si="40"/>
        <v/>
      </c>
      <c r="M169" s="186" t="str">
        <f t="shared" si="41"/>
        <v/>
      </c>
      <c r="O169" s="186" t="str">
        <f t="shared" si="42"/>
        <v/>
      </c>
      <c r="Q169" s="186" t="str">
        <f t="shared" si="43"/>
        <v/>
      </c>
      <c r="S169" s="186" t="str">
        <f t="shared" si="44"/>
        <v/>
      </c>
      <c r="U169" s="186" t="str">
        <f t="shared" si="45"/>
        <v/>
      </c>
      <c r="W169" s="186" t="str">
        <f t="shared" si="46"/>
        <v/>
      </c>
      <c r="Y169" s="186" t="str">
        <f t="shared" si="47"/>
        <v/>
      </c>
      <c r="AA169" s="186" t="str">
        <f t="shared" si="48"/>
        <v/>
      </c>
      <c r="AC169" s="186" t="str">
        <f t="shared" si="49"/>
        <v/>
      </c>
      <c r="AE169" s="186" t="str">
        <f t="shared" si="50"/>
        <v/>
      </c>
      <c r="AG169" s="186" t="str">
        <f t="shared" si="51"/>
        <v/>
      </c>
      <c r="AI169" s="186" t="str">
        <f t="shared" si="52"/>
        <v/>
      </c>
      <c r="AK169" s="186" t="str">
        <f t="shared" si="53"/>
        <v/>
      </c>
      <c r="AM169" s="186" t="str">
        <f t="shared" si="54"/>
        <v/>
      </c>
      <c r="AO169" s="186" t="str">
        <f t="shared" si="55"/>
        <v/>
      </c>
      <c r="AQ169" s="186" t="str">
        <f t="shared" si="56"/>
        <v/>
      </c>
    </row>
    <row r="170" spans="5:43" x14ac:dyDescent="0.25">
      <c r="E170" s="186" t="str">
        <f t="shared" si="38"/>
        <v/>
      </c>
      <c r="G170" s="186" t="str">
        <f t="shared" si="38"/>
        <v/>
      </c>
      <c r="I170" s="186" t="str">
        <f t="shared" si="39"/>
        <v/>
      </c>
      <c r="K170" s="186" t="str">
        <f t="shared" si="40"/>
        <v/>
      </c>
      <c r="M170" s="186" t="str">
        <f t="shared" si="41"/>
        <v/>
      </c>
      <c r="O170" s="186" t="str">
        <f t="shared" si="42"/>
        <v/>
      </c>
      <c r="Q170" s="186" t="str">
        <f t="shared" si="43"/>
        <v/>
      </c>
      <c r="S170" s="186" t="str">
        <f t="shared" si="44"/>
        <v/>
      </c>
      <c r="U170" s="186" t="str">
        <f t="shared" si="45"/>
        <v/>
      </c>
      <c r="W170" s="186" t="str">
        <f t="shared" si="46"/>
        <v/>
      </c>
      <c r="Y170" s="186" t="str">
        <f t="shared" si="47"/>
        <v/>
      </c>
      <c r="AA170" s="186" t="str">
        <f t="shared" si="48"/>
        <v/>
      </c>
      <c r="AC170" s="186" t="str">
        <f t="shared" si="49"/>
        <v/>
      </c>
      <c r="AE170" s="186" t="str">
        <f t="shared" si="50"/>
        <v/>
      </c>
      <c r="AG170" s="186" t="str">
        <f t="shared" si="51"/>
        <v/>
      </c>
      <c r="AI170" s="186" t="str">
        <f t="shared" si="52"/>
        <v/>
      </c>
      <c r="AK170" s="186" t="str">
        <f t="shared" si="53"/>
        <v/>
      </c>
      <c r="AM170" s="186" t="str">
        <f t="shared" si="54"/>
        <v/>
      </c>
      <c r="AO170" s="186" t="str">
        <f t="shared" si="55"/>
        <v/>
      </c>
      <c r="AQ170" s="186" t="str">
        <f t="shared" si="56"/>
        <v/>
      </c>
    </row>
    <row r="171" spans="5:43" x14ac:dyDescent="0.25">
      <c r="E171" s="186" t="str">
        <f t="shared" si="38"/>
        <v/>
      </c>
      <c r="G171" s="186" t="str">
        <f t="shared" si="38"/>
        <v/>
      </c>
      <c r="I171" s="186" t="str">
        <f t="shared" si="39"/>
        <v/>
      </c>
      <c r="K171" s="186" t="str">
        <f t="shared" si="40"/>
        <v/>
      </c>
      <c r="M171" s="186" t="str">
        <f t="shared" si="41"/>
        <v/>
      </c>
      <c r="O171" s="186" t="str">
        <f t="shared" si="42"/>
        <v/>
      </c>
      <c r="Q171" s="186" t="str">
        <f t="shared" si="43"/>
        <v/>
      </c>
      <c r="S171" s="186" t="str">
        <f t="shared" si="44"/>
        <v/>
      </c>
      <c r="U171" s="186" t="str">
        <f t="shared" si="45"/>
        <v/>
      </c>
      <c r="W171" s="186" t="str">
        <f t="shared" si="46"/>
        <v/>
      </c>
      <c r="Y171" s="186" t="str">
        <f t="shared" si="47"/>
        <v/>
      </c>
      <c r="AA171" s="186" t="str">
        <f t="shared" si="48"/>
        <v/>
      </c>
      <c r="AC171" s="186" t="str">
        <f t="shared" si="49"/>
        <v/>
      </c>
      <c r="AE171" s="186" t="str">
        <f t="shared" si="50"/>
        <v/>
      </c>
      <c r="AG171" s="186" t="str">
        <f t="shared" si="51"/>
        <v/>
      </c>
      <c r="AI171" s="186" t="str">
        <f t="shared" si="52"/>
        <v/>
      </c>
      <c r="AK171" s="186" t="str">
        <f t="shared" si="53"/>
        <v/>
      </c>
      <c r="AM171" s="186" t="str">
        <f t="shared" si="54"/>
        <v/>
      </c>
      <c r="AO171" s="186" t="str">
        <f t="shared" si="55"/>
        <v/>
      </c>
      <c r="AQ171" s="186" t="str">
        <f t="shared" si="56"/>
        <v/>
      </c>
    </row>
    <row r="172" spans="5:43" x14ac:dyDescent="0.25">
      <c r="E172" s="186" t="str">
        <f t="shared" si="38"/>
        <v/>
      </c>
      <c r="G172" s="186" t="str">
        <f t="shared" si="38"/>
        <v/>
      </c>
      <c r="I172" s="186" t="str">
        <f t="shared" si="39"/>
        <v/>
      </c>
      <c r="K172" s="186" t="str">
        <f t="shared" si="40"/>
        <v/>
      </c>
      <c r="M172" s="186" t="str">
        <f t="shared" si="41"/>
        <v/>
      </c>
      <c r="O172" s="186" t="str">
        <f t="shared" si="42"/>
        <v/>
      </c>
      <c r="Q172" s="186" t="str">
        <f t="shared" si="43"/>
        <v/>
      </c>
      <c r="S172" s="186" t="str">
        <f t="shared" si="44"/>
        <v/>
      </c>
      <c r="U172" s="186" t="str">
        <f t="shared" si="45"/>
        <v/>
      </c>
      <c r="W172" s="186" t="str">
        <f t="shared" si="46"/>
        <v/>
      </c>
      <c r="Y172" s="186" t="str">
        <f t="shared" si="47"/>
        <v/>
      </c>
      <c r="AA172" s="186" t="str">
        <f t="shared" si="48"/>
        <v/>
      </c>
      <c r="AC172" s="186" t="str">
        <f t="shared" si="49"/>
        <v/>
      </c>
      <c r="AE172" s="186" t="str">
        <f t="shared" si="50"/>
        <v/>
      </c>
      <c r="AG172" s="186" t="str">
        <f t="shared" si="51"/>
        <v/>
      </c>
      <c r="AI172" s="186" t="str">
        <f t="shared" si="52"/>
        <v/>
      </c>
      <c r="AK172" s="186" t="str">
        <f t="shared" si="53"/>
        <v/>
      </c>
      <c r="AM172" s="186" t="str">
        <f t="shared" si="54"/>
        <v/>
      </c>
      <c r="AO172" s="186" t="str">
        <f t="shared" si="55"/>
        <v/>
      </c>
      <c r="AQ172" s="186" t="str">
        <f t="shared" si="56"/>
        <v/>
      </c>
    </row>
    <row r="173" spans="5:43" x14ac:dyDescent="0.25">
      <c r="E173" s="186" t="str">
        <f t="shared" si="38"/>
        <v/>
      </c>
      <c r="G173" s="186" t="str">
        <f t="shared" si="38"/>
        <v/>
      </c>
      <c r="I173" s="186" t="str">
        <f t="shared" si="39"/>
        <v/>
      </c>
      <c r="K173" s="186" t="str">
        <f t="shared" si="40"/>
        <v/>
      </c>
      <c r="M173" s="186" t="str">
        <f t="shared" si="41"/>
        <v/>
      </c>
      <c r="O173" s="186" t="str">
        <f t="shared" si="42"/>
        <v/>
      </c>
      <c r="Q173" s="186" t="str">
        <f t="shared" si="43"/>
        <v/>
      </c>
      <c r="S173" s="186" t="str">
        <f t="shared" si="44"/>
        <v/>
      </c>
      <c r="U173" s="186" t="str">
        <f t="shared" si="45"/>
        <v/>
      </c>
      <c r="W173" s="186" t="str">
        <f t="shared" si="46"/>
        <v/>
      </c>
      <c r="Y173" s="186" t="str">
        <f t="shared" si="47"/>
        <v/>
      </c>
      <c r="AA173" s="186" t="str">
        <f t="shared" si="48"/>
        <v/>
      </c>
      <c r="AC173" s="186" t="str">
        <f t="shared" si="49"/>
        <v/>
      </c>
      <c r="AE173" s="186" t="str">
        <f t="shared" si="50"/>
        <v/>
      </c>
      <c r="AG173" s="186" t="str">
        <f t="shared" si="51"/>
        <v/>
      </c>
      <c r="AI173" s="186" t="str">
        <f t="shared" si="52"/>
        <v/>
      </c>
      <c r="AK173" s="186" t="str">
        <f t="shared" si="53"/>
        <v/>
      </c>
      <c r="AM173" s="186" t="str">
        <f t="shared" si="54"/>
        <v/>
      </c>
      <c r="AO173" s="186" t="str">
        <f t="shared" si="55"/>
        <v/>
      </c>
      <c r="AQ173" s="186" t="str">
        <f t="shared" si="56"/>
        <v/>
      </c>
    </row>
    <row r="174" spans="5:43" x14ac:dyDescent="0.25">
      <c r="E174" s="186" t="str">
        <f t="shared" si="38"/>
        <v/>
      </c>
      <c r="G174" s="186" t="str">
        <f t="shared" si="38"/>
        <v/>
      </c>
      <c r="I174" s="186" t="str">
        <f t="shared" si="39"/>
        <v/>
      </c>
      <c r="K174" s="186" t="str">
        <f t="shared" si="40"/>
        <v/>
      </c>
      <c r="M174" s="186" t="str">
        <f t="shared" si="41"/>
        <v/>
      </c>
      <c r="O174" s="186" t="str">
        <f t="shared" si="42"/>
        <v/>
      </c>
      <c r="Q174" s="186" t="str">
        <f t="shared" si="43"/>
        <v/>
      </c>
      <c r="S174" s="186" t="str">
        <f t="shared" si="44"/>
        <v/>
      </c>
      <c r="U174" s="186" t="str">
        <f t="shared" si="45"/>
        <v/>
      </c>
      <c r="W174" s="186" t="str">
        <f t="shared" si="46"/>
        <v/>
      </c>
      <c r="Y174" s="186" t="str">
        <f t="shared" si="47"/>
        <v/>
      </c>
      <c r="AA174" s="186" t="str">
        <f t="shared" si="48"/>
        <v/>
      </c>
      <c r="AC174" s="186" t="str">
        <f t="shared" si="49"/>
        <v/>
      </c>
      <c r="AE174" s="186" t="str">
        <f t="shared" si="50"/>
        <v/>
      </c>
      <c r="AG174" s="186" t="str">
        <f t="shared" si="51"/>
        <v/>
      </c>
      <c r="AI174" s="186" t="str">
        <f t="shared" si="52"/>
        <v/>
      </c>
      <c r="AK174" s="186" t="str">
        <f t="shared" si="53"/>
        <v/>
      </c>
      <c r="AM174" s="186" t="str">
        <f t="shared" si="54"/>
        <v/>
      </c>
      <c r="AO174" s="186" t="str">
        <f t="shared" si="55"/>
        <v/>
      </c>
      <c r="AQ174" s="186" t="str">
        <f t="shared" si="56"/>
        <v/>
      </c>
    </row>
    <row r="175" spans="5:43" x14ac:dyDescent="0.25">
      <c r="E175" s="186" t="str">
        <f t="shared" si="38"/>
        <v/>
      </c>
      <c r="G175" s="186" t="str">
        <f t="shared" si="38"/>
        <v/>
      </c>
      <c r="I175" s="186" t="str">
        <f t="shared" si="39"/>
        <v/>
      </c>
      <c r="K175" s="186" t="str">
        <f t="shared" si="40"/>
        <v/>
      </c>
      <c r="M175" s="186" t="str">
        <f t="shared" si="41"/>
        <v/>
      </c>
      <c r="O175" s="186" t="str">
        <f t="shared" si="42"/>
        <v/>
      </c>
      <c r="Q175" s="186" t="str">
        <f t="shared" si="43"/>
        <v/>
      </c>
      <c r="S175" s="186" t="str">
        <f t="shared" si="44"/>
        <v/>
      </c>
      <c r="U175" s="186" t="str">
        <f t="shared" si="45"/>
        <v/>
      </c>
      <c r="W175" s="186" t="str">
        <f t="shared" si="46"/>
        <v/>
      </c>
      <c r="Y175" s="186" t="str">
        <f t="shared" si="47"/>
        <v/>
      </c>
      <c r="AA175" s="186" t="str">
        <f t="shared" si="48"/>
        <v/>
      </c>
      <c r="AC175" s="186" t="str">
        <f t="shared" si="49"/>
        <v/>
      </c>
      <c r="AE175" s="186" t="str">
        <f t="shared" si="50"/>
        <v/>
      </c>
      <c r="AG175" s="186" t="str">
        <f t="shared" si="51"/>
        <v/>
      </c>
      <c r="AI175" s="186" t="str">
        <f t="shared" si="52"/>
        <v/>
      </c>
      <c r="AK175" s="186" t="str">
        <f t="shared" si="53"/>
        <v/>
      </c>
      <c r="AM175" s="186" t="str">
        <f t="shared" si="54"/>
        <v/>
      </c>
      <c r="AO175" s="186" t="str">
        <f t="shared" si="55"/>
        <v/>
      </c>
      <c r="AQ175" s="186" t="str">
        <f t="shared" si="56"/>
        <v/>
      </c>
    </row>
    <row r="176" spans="5:43" x14ac:dyDescent="0.25">
      <c r="E176" s="186" t="str">
        <f t="shared" si="38"/>
        <v/>
      </c>
      <c r="G176" s="186" t="str">
        <f t="shared" si="38"/>
        <v/>
      </c>
      <c r="I176" s="186" t="str">
        <f t="shared" si="39"/>
        <v/>
      </c>
      <c r="K176" s="186" t="str">
        <f t="shared" si="40"/>
        <v/>
      </c>
      <c r="M176" s="186" t="str">
        <f t="shared" si="41"/>
        <v/>
      </c>
      <c r="O176" s="186" t="str">
        <f t="shared" si="42"/>
        <v/>
      </c>
      <c r="Q176" s="186" t="str">
        <f t="shared" si="43"/>
        <v/>
      </c>
      <c r="S176" s="186" t="str">
        <f t="shared" si="44"/>
        <v/>
      </c>
      <c r="U176" s="186" t="str">
        <f t="shared" si="45"/>
        <v/>
      </c>
      <c r="W176" s="186" t="str">
        <f t="shared" si="46"/>
        <v/>
      </c>
      <c r="Y176" s="186" t="str">
        <f t="shared" si="47"/>
        <v/>
      </c>
      <c r="AA176" s="186" t="str">
        <f t="shared" si="48"/>
        <v/>
      </c>
      <c r="AC176" s="186" t="str">
        <f t="shared" si="49"/>
        <v/>
      </c>
      <c r="AE176" s="186" t="str">
        <f t="shared" si="50"/>
        <v/>
      </c>
      <c r="AG176" s="186" t="str">
        <f t="shared" si="51"/>
        <v/>
      </c>
      <c r="AI176" s="186" t="str">
        <f t="shared" si="52"/>
        <v/>
      </c>
      <c r="AK176" s="186" t="str">
        <f t="shared" si="53"/>
        <v/>
      </c>
      <c r="AM176" s="186" t="str">
        <f t="shared" si="54"/>
        <v/>
      </c>
      <c r="AO176" s="186" t="str">
        <f t="shared" si="55"/>
        <v/>
      </c>
      <c r="AQ176" s="186" t="str">
        <f t="shared" si="56"/>
        <v/>
      </c>
    </row>
    <row r="177" spans="5:43" x14ac:dyDescent="0.25">
      <c r="E177" s="186" t="str">
        <f t="shared" si="38"/>
        <v/>
      </c>
      <c r="G177" s="186" t="str">
        <f t="shared" si="38"/>
        <v/>
      </c>
      <c r="I177" s="186" t="str">
        <f t="shared" si="39"/>
        <v/>
      </c>
      <c r="K177" s="186" t="str">
        <f t="shared" si="40"/>
        <v/>
      </c>
      <c r="M177" s="186" t="str">
        <f t="shared" si="41"/>
        <v/>
      </c>
      <c r="O177" s="186" t="str">
        <f t="shared" si="42"/>
        <v/>
      </c>
      <c r="Q177" s="186" t="str">
        <f t="shared" si="43"/>
        <v/>
      </c>
      <c r="S177" s="186" t="str">
        <f t="shared" si="44"/>
        <v/>
      </c>
      <c r="U177" s="186" t="str">
        <f t="shared" si="45"/>
        <v/>
      </c>
      <c r="W177" s="186" t="str">
        <f t="shared" si="46"/>
        <v/>
      </c>
      <c r="Y177" s="186" t="str">
        <f t="shared" si="47"/>
        <v/>
      </c>
      <c r="AA177" s="186" t="str">
        <f t="shared" si="48"/>
        <v/>
      </c>
      <c r="AC177" s="186" t="str">
        <f t="shared" si="49"/>
        <v/>
      </c>
      <c r="AE177" s="186" t="str">
        <f t="shared" si="50"/>
        <v/>
      </c>
      <c r="AG177" s="186" t="str">
        <f t="shared" si="51"/>
        <v/>
      </c>
      <c r="AI177" s="186" t="str">
        <f t="shared" si="52"/>
        <v/>
      </c>
      <c r="AK177" s="186" t="str">
        <f t="shared" si="53"/>
        <v/>
      </c>
      <c r="AM177" s="186" t="str">
        <f t="shared" si="54"/>
        <v/>
      </c>
      <c r="AO177" s="186" t="str">
        <f t="shared" si="55"/>
        <v/>
      </c>
      <c r="AQ177" s="186" t="str">
        <f t="shared" si="56"/>
        <v/>
      </c>
    </row>
    <row r="178" spans="5:43" x14ac:dyDescent="0.25">
      <c r="E178" s="186" t="str">
        <f t="shared" si="38"/>
        <v/>
      </c>
      <c r="G178" s="186" t="str">
        <f t="shared" si="38"/>
        <v/>
      </c>
      <c r="I178" s="186" t="str">
        <f t="shared" si="39"/>
        <v/>
      </c>
      <c r="K178" s="186" t="str">
        <f t="shared" si="40"/>
        <v/>
      </c>
      <c r="M178" s="186" t="str">
        <f t="shared" si="41"/>
        <v/>
      </c>
      <c r="O178" s="186" t="str">
        <f t="shared" si="42"/>
        <v/>
      </c>
      <c r="Q178" s="186" t="str">
        <f t="shared" si="43"/>
        <v/>
      </c>
      <c r="S178" s="186" t="str">
        <f t="shared" si="44"/>
        <v/>
      </c>
      <c r="U178" s="186" t="str">
        <f t="shared" si="45"/>
        <v/>
      </c>
      <c r="W178" s="186" t="str">
        <f t="shared" si="46"/>
        <v/>
      </c>
      <c r="Y178" s="186" t="str">
        <f t="shared" si="47"/>
        <v/>
      </c>
      <c r="AA178" s="186" t="str">
        <f t="shared" si="48"/>
        <v/>
      </c>
      <c r="AC178" s="186" t="str">
        <f t="shared" si="49"/>
        <v/>
      </c>
      <c r="AE178" s="186" t="str">
        <f t="shared" si="50"/>
        <v/>
      </c>
      <c r="AG178" s="186" t="str">
        <f t="shared" si="51"/>
        <v/>
      </c>
      <c r="AI178" s="186" t="str">
        <f t="shared" si="52"/>
        <v/>
      </c>
      <c r="AK178" s="186" t="str">
        <f t="shared" si="53"/>
        <v/>
      </c>
      <c r="AM178" s="186" t="str">
        <f t="shared" si="54"/>
        <v/>
      </c>
      <c r="AO178" s="186" t="str">
        <f t="shared" si="55"/>
        <v/>
      </c>
      <c r="AQ178" s="186" t="str">
        <f t="shared" si="56"/>
        <v/>
      </c>
    </row>
    <row r="179" spans="5:43" x14ac:dyDescent="0.25">
      <c r="E179" s="186" t="str">
        <f t="shared" si="38"/>
        <v/>
      </c>
      <c r="G179" s="186" t="str">
        <f t="shared" si="38"/>
        <v/>
      </c>
      <c r="I179" s="186" t="str">
        <f t="shared" si="39"/>
        <v/>
      </c>
      <c r="K179" s="186" t="str">
        <f t="shared" si="40"/>
        <v/>
      </c>
      <c r="M179" s="186" t="str">
        <f t="shared" si="41"/>
        <v/>
      </c>
      <c r="O179" s="186" t="str">
        <f t="shared" si="42"/>
        <v/>
      </c>
      <c r="Q179" s="186" t="str">
        <f t="shared" si="43"/>
        <v/>
      </c>
      <c r="S179" s="186" t="str">
        <f t="shared" si="44"/>
        <v/>
      </c>
      <c r="U179" s="186" t="str">
        <f t="shared" si="45"/>
        <v/>
      </c>
      <c r="W179" s="186" t="str">
        <f t="shared" si="46"/>
        <v/>
      </c>
      <c r="Y179" s="186" t="str">
        <f t="shared" si="47"/>
        <v/>
      </c>
      <c r="AA179" s="186" t="str">
        <f t="shared" si="48"/>
        <v/>
      </c>
      <c r="AC179" s="186" t="str">
        <f t="shared" si="49"/>
        <v/>
      </c>
      <c r="AE179" s="186" t="str">
        <f t="shared" si="50"/>
        <v/>
      </c>
      <c r="AG179" s="186" t="str">
        <f t="shared" si="51"/>
        <v/>
      </c>
      <c r="AI179" s="186" t="str">
        <f t="shared" si="52"/>
        <v/>
      </c>
      <c r="AK179" s="186" t="str">
        <f t="shared" si="53"/>
        <v/>
      </c>
      <c r="AM179" s="186" t="str">
        <f t="shared" si="54"/>
        <v/>
      </c>
      <c r="AO179" s="186" t="str">
        <f t="shared" si="55"/>
        <v/>
      </c>
      <c r="AQ179" s="186" t="str">
        <f t="shared" si="56"/>
        <v/>
      </c>
    </row>
    <row r="180" spans="5:43" x14ac:dyDescent="0.25">
      <c r="E180" s="186" t="str">
        <f t="shared" si="38"/>
        <v/>
      </c>
      <c r="G180" s="186" t="str">
        <f t="shared" si="38"/>
        <v/>
      </c>
      <c r="I180" s="186" t="str">
        <f t="shared" si="39"/>
        <v/>
      </c>
      <c r="K180" s="186" t="str">
        <f t="shared" si="40"/>
        <v/>
      </c>
      <c r="M180" s="186" t="str">
        <f t="shared" si="41"/>
        <v/>
      </c>
      <c r="O180" s="186" t="str">
        <f t="shared" si="42"/>
        <v/>
      </c>
      <c r="Q180" s="186" t="str">
        <f t="shared" si="43"/>
        <v/>
      </c>
      <c r="S180" s="186" t="str">
        <f t="shared" si="44"/>
        <v/>
      </c>
      <c r="U180" s="186" t="str">
        <f t="shared" si="45"/>
        <v/>
      </c>
      <c r="W180" s="186" t="str">
        <f t="shared" si="46"/>
        <v/>
      </c>
      <c r="Y180" s="186" t="str">
        <f t="shared" si="47"/>
        <v/>
      </c>
      <c r="AA180" s="186" t="str">
        <f t="shared" si="48"/>
        <v/>
      </c>
      <c r="AC180" s="186" t="str">
        <f t="shared" si="49"/>
        <v/>
      </c>
      <c r="AE180" s="186" t="str">
        <f t="shared" si="50"/>
        <v/>
      </c>
      <c r="AG180" s="186" t="str">
        <f t="shared" si="51"/>
        <v/>
      </c>
      <c r="AI180" s="186" t="str">
        <f t="shared" si="52"/>
        <v/>
      </c>
      <c r="AK180" s="186" t="str">
        <f t="shared" si="53"/>
        <v/>
      </c>
      <c r="AM180" s="186" t="str">
        <f t="shared" si="54"/>
        <v/>
      </c>
      <c r="AO180" s="186" t="str">
        <f t="shared" si="55"/>
        <v/>
      </c>
      <c r="AQ180" s="186" t="str">
        <f t="shared" si="56"/>
        <v/>
      </c>
    </row>
    <row r="181" spans="5:43" x14ac:dyDescent="0.25">
      <c r="E181" s="186" t="str">
        <f t="shared" si="38"/>
        <v/>
      </c>
      <c r="G181" s="186" t="str">
        <f t="shared" si="38"/>
        <v/>
      </c>
      <c r="I181" s="186" t="str">
        <f t="shared" si="39"/>
        <v/>
      </c>
      <c r="K181" s="186" t="str">
        <f t="shared" si="40"/>
        <v/>
      </c>
      <c r="M181" s="186" t="str">
        <f t="shared" si="41"/>
        <v/>
      </c>
      <c r="O181" s="186" t="str">
        <f t="shared" si="42"/>
        <v/>
      </c>
      <c r="Q181" s="186" t="str">
        <f t="shared" si="43"/>
        <v/>
      </c>
      <c r="S181" s="186" t="str">
        <f t="shared" si="44"/>
        <v/>
      </c>
      <c r="U181" s="186" t="str">
        <f t="shared" si="45"/>
        <v/>
      </c>
      <c r="W181" s="186" t="str">
        <f t="shared" si="46"/>
        <v/>
      </c>
      <c r="Y181" s="186" t="str">
        <f t="shared" si="47"/>
        <v/>
      </c>
      <c r="AA181" s="186" t="str">
        <f t="shared" si="48"/>
        <v/>
      </c>
      <c r="AC181" s="186" t="str">
        <f t="shared" si="49"/>
        <v/>
      </c>
      <c r="AE181" s="186" t="str">
        <f t="shared" si="50"/>
        <v/>
      </c>
      <c r="AG181" s="186" t="str">
        <f t="shared" si="51"/>
        <v/>
      </c>
      <c r="AI181" s="186" t="str">
        <f t="shared" si="52"/>
        <v/>
      </c>
      <c r="AK181" s="186" t="str">
        <f t="shared" si="53"/>
        <v/>
      </c>
      <c r="AM181" s="186" t="str">
        <f t="shared" si="54"/>
        <v/>
      </c>
      <c r="AO181" s="186" t="str">
        <f t="shared" si="55"/>
        <v/>
      </c>
      <c r="AQ181" s="186" t="str">
        <f t="shared" si="56"/>
        <v/>
      </c>
    </row>
    <row r="182" spans="5:43" x14ac:dyDescent="0.25">
      <c r="E182" s="186" t="str">
        <f t="shared" si="38"/>
        <v/>
      </c>
      <c r="G182" s="186" t="str">
        <f t="shared" si="38"/>
        <v/>
      </c>
      <c r="I182" s="186" t="str">
        <f t="shared" si="39"/>
        <v/>
      </c>
      <c r="K182" s="186" t="str">
        <f t="shared" si="40"/>
        <v/>
      </c>
      <c r="M182" s="186" t="str">
        <f t="shared" si="41"/>
        <v/>
      </c>
      <c r="O182" s="186" t="str">
        <f t="shared" si="42"/>
        <v/>
      </c>
      <c r="Q182" s="186" t="str">
        <f t="shared" si="43"/>
        <v/>
      </c>
      <c r="S182" s="186" t="str">
        <f t="shared" si="44"/>
        <v/>
      </c>
      <c r="U182" s="186" t="str">
        <f t="shared" si="45"/>
        <v/>
      </c>
      <c r="W182" s="186" t="str">
        <f t="shared" si="46"/>
        <v/>
      </c>
      <c r="Y182" s="186" t="str">
        <f t="shared" si="47"/>
        <v/>
      </c>
      <c r="AA182" s="186" t="str">
        <f t="shared" si="48"/>
        <v/>
      </c>
      <c r="AC182" s="186" t="str">
        <f t="shared" si="49"/>
        <v/>
      </c>
      <c r="AE182" s="186" t="str">
        <f t="shared" si="50"/>
        <v/>
      </c>
      <c r="AG182" s="186" t="str">
        <f t="shared" si="51"/>
        <v/>
      </c>
      <c r="AI182" s="186" t="str">
        <f t="shared" si="52"/>
        <v/>
      </c>
      <c r="AK182" s="186" t="str">
        <f t="shared" si="53"/>
        <v/>
      </c>
      <c r="AM182" s="186" t="str">
        <f t="shared" si="54"/>
        <v/>
      </c>
      <c r="AO182" s="186" t="str">
        <f t="shared" si="55"/>
        <v/>
      </c>
      <c r="AQ182" s="186" t="str">
        <f t="shared" si="56"/>
        <v/>
      </c>
    </row>
    <row r="183" spans="5:43" x14ac:dyDescent="0.25">
      <c r="E183" s="186" t="str">
        <f t="shared" si="38"/>
        <v/>
      </c>
      <c r="G183" s="186" t="str">
        <f t="shared" si="38"/>
        <v/>
      </c>
      <c r="I183" s="186" t="str">
        <f t="shared" si="39"/>
        <v/>
      </c>
      <c r="K183" s="186" t="str">
        <f t="shared" si="40"/>
        <v/>
      </c>
      <c r="M183" s="186" t="str">
        <f t="shared" si="41"/>
        <v/>
      </c>
      <c r="O183" s="186" t="str">
        <f t="shared" si="42"/>
        <v/>
      </c>
      <c r="Q183" s="186" t="str">
        <f t="shared" si="43"/>
        <v/>
      </c>
      <c r="S183" s="186" t="str">
        <f t="shared" si="44"/>
        <v/>
      </c>
      <c r="U183" s="186" t="str">
        <f t="shared" si="45"/>
        <v/>
      </c>
      <c r="W183" s="186" t="str">
        <f t="shared" si="46"/>
        <v/>
      </c>
      <c r="Y183" s="186" t="str">
        <f t="shared" si="47"/>
        <v/>
      </c>
      <c r="AA183" s="186" t="str">
        <f t="shared" si="48"/>
        <v/>
      </c>
      <c r="AC183" s="186" t="str">
        <f t="shared" si="49"/>
        <v/>
      </c>
      <c r="AE183" s="186" t="str">
        <f t="shared" si="50"/>
        <v/>
      </c>
      <c r="AG183" s="186" t="str">
        <f t="shared" si="51"/>
        <v/>
      </c>
      <c r="AI183" s="186" t="str">
        <f t="shared" si="52"/>
        <v/>
      </c>
      <c r="AK183" s="186" t="str">
        <f t="shared" si="53"/>
        <v/>
      </c>
      <c r="AM183" s="186" t="str">
        <f t="shared" si="54"/>
        <v/>
      </c>
      <c r="AO183" s="186" t="str">
        <f t="shared" si="55"/>
        <v/>
      </c>
      <c r="AQ183" s="186" t="str">
        <f t="shared" si="56"/>
        <v/>
      </c>
    </row>
    <row r="184" spans="5:43" x14ac:dyDescent="0.25">
      <c r="E184" s="186" t="str">
        <f t="shared" si="38"/>
        <v/>
      </c>
      <c r="G184" s="186" t="str">
        <f t="shared" si="38"/>
        <v/>
      </c>
      <c r="I184" s="186" t="str">
        <f t="shared" si="39"/>
        <v/>
      </c>
      <c r="K184" s="186" t="str">
        <f t="shared" si="40"/>
        <v/>
      </c>
      <c r="M184" s="186" t="str">
        <f t="shared" si="41"/>
        <v/>
      </c>
      <c r="O184" s="186" t="str">
        <f t="shared" si="42"/>
        <v/>
      </c>
      <c r="Q184" s="186" t="str">
        <f t="shared" si="43"/>
        <v/>
      </c>
      <c r="S184" s="186" t="str">
        <f t="shared" si="44"/>
        <v/>
      </c>
      <c r="U184" s="186" t="str">
        <f t="shared" si="45"/>
        <v/>
      </c>
      <c r="W184" s="186" t="str">
        <f t="shared" si="46"/>
        <v/>
      </c>
      <c r="Y184" s="186" t="str">
        <f t="shared" si="47"/>
        <v/>
      </c>
      <c r="AA184" s="186" t="str">
        <f t="shared" si="48"/>
        <v/>
      </c>
      <c r="AC184" s="186" t="str">
        <f t="shared" si="49"/>
        <v/>
      </c>
      <c r="AE184" s="186" t="str">
        <f t="shared" si="50"/>
        <v/>
      </c>
      <c r="AG184" s="186" t="str">
        <f t="shared" si="51"/>
        <v/>
      </c>
      <c r="AI184" s="186" t="str">
        <f t="shared" si="52"/>
        <v/>
      </c>
      <c r="AK184" s="186" t="str">
        <f t="shared" si="53"/>
        <v/>
      </c>
      <c r="AM184" s="186" t="str">
        <f t="shared" si="54"/>
        <v/>
      </c>
      <c r="AO184" s="186" t="str">
        <f t="shared" si="55"/>
        <v/>
      </c>
      <c r="AQ184" s="186" t="str">
        <f t="shared" si="56"/>
        <v/>
      </c>
    </row>
    <row r="185" spans="5:43" x14ac:dyDescent="0.25">
      <c r="E185" s="186" t="str">
        <f t="shared" si="38"/>
        <v/>
      </c>
      <c r="G185" s="186" t="str">
        <f t="shared" si="38"/>
        <v/>
      </c>
      <c r="I185" s="186" t="str">
        <f t="shared" si="39"/>
        <v/>
      </c>
      <c r="K185" s="186" t="str">
        <f t="shared" si="40"/>
        <v/>
      </c>
      <c r="M185" s="186" t="str">
        <f t="shared" si="41"/>
        <v/>
      </c>
      <c r="O185" s="186" t="str">
        <f t="shared" si="42"/>
        <v/>
      </c>
      <c r="Q185" s="186" t="str">
        <f t="shared" si="43"/>
        <v/>
      </c>
      <c r="S185" s="186" t="str">
        <f t="shared" si="44"/>
        <v/>
      </c>
      <c r="U185" s="186" t="str">
        <f t="shared" si="45"/>
        <v/>
      </c>
      <c r="W185" s="186" t="str">
        <f t="shared" si="46"/>
        <v/>
      </c>
      <c r="Y185" s="186" t="str">
        <f t="shared" si="47"/>
        <v/>
      </c>
      <c r="AA185" s="186" t="str">
        <f t="shared" si="48"/>
        <v/>
      </c>
      <c r="AC185" s="186" t="str">
        <f t="shared" si="49"/>
        <v/>
      </c>
      <c r="AE185" s="186" t="str">
        <f t="shared" si="50"/>
        <v/>
      </c>
      <c r="AG185" s="186" t="str">
        <f t="shared" si="51"/>
        <v/>
      </c>
      <c r="AI185" s="186" t="str">
        <f t="shared" si="52"/>
        <v/>
      </c>
      <c r="AK185" s="186" t="str">
        <f t="shared" si="53"/>
        <v/>
      </c>
      <c r="AM185" s="186" t="str">
        <f t="shared" si="54"/>
        <v/>
      </c>
      <c r="AO185" s="186" t="str">
        <f t="shared" si="55"/>
        <v/>
      </c>
      <c r="AQ185" s="186" t="str">
        <f t="shared" si="56"/>
        <v/>
      </c>
    </row>
    <row r="186" spans="5:43" x14ac:dyDescent="0.25">
      <c r="E186" s="186" t="str">
        <f t="shared" si="38"/>
        <v/>
      </c>
      <c r="G186" s="186" t="str">
        <f t="shared" si="38"/>
        <v/>
      </c>
      <c r="I186" s="186" t="str">
        <f t="shared" si="39"/>
        <v/>
      </c>
      <c r="K186" s="186" t="str">
        <f t="shared" si="40"/>
        <v/>
      </c>
      <c r="M186" s="186" t="str">
        <f t="shared" si="41"/>
        <v/>
      </c>
      <c r="O186" s="186" t="str">
        <f t="shared" si="42"/>
        <v/>
      </c>
      <c r="Q186" s="186" t="str">
        <f t="shared" si="43"/>
        <v/>
      </c>
      <c r="S186" s="186" t="str">
        <f t="shared" si="44"/>
        <v/>
      </c>
      <c r="U186" s="186" t="str">
        <f t="shared" si="45"/>
        <v/>
      </c>
      <c r="W186" s="186" t="str">
        <f t="shared" si="46"/>
        <v/>
      </c>
      <c r="Y186" s="186" t="str">
        <f t="shared" si="47"/>
        <v/>
      </c>
      <c r="AA186" s="186" t="str">
        <f t="shared" si="48"/>
        <v/>
      </c>
      <c r="AC186" s="186" t="str">
        <f t="shared" si="49"/>
        <v/>
      </c>
      <c r="AE186" s="186" t="str">
        <f t="shared" si="50"/>
        <v/>
      </c>
      <c r="AG186" s="186" t="str">
        <f t="shared" si="51"/>
        <v/>
      </c>
      <c r="AI186" s="186" t="str">
        <f t="shared" si="52"/>
        <v/>
      </c>
      <c r="AK186" s="186" t="str">
        <f t="shared" si="53"/>
        <v/>
      </c>
      <c r="AM186" s="186" t="str">
        <f t="shared" si="54"/>
        <v/>
      </c>
      <c r="AO186" s="186" t="str">
        <f t="shared" si="55"/>
        <v/>
      </c>
      <c r="AQ186" s="186" t="str">
        <f t="shared" si="56"/>
        <v/>
      </c>
    </row>
    <row r="187" spans="5:43" x14ac:dyDescent="0.25">
      <c r="E187" s="186" t="str">
        <f t="shared" si="38"/>
        <v/>
      </c>
      <c r="G187" s="186" t="str">
        <f t="shared" si="38"/>
        <v/>
      </c>
      <c r="I187" s="186" t="str">
        <f t="shared" si="39"/>
        <v/>
      </c>
      <c r="K187" s="186" t="str">
        <f t="shared" si="40"/>
        <v/>
      </c>
      <c r="M187" s="186" t="str">
        <f t="shared" si="41"/>
        <v/>
      </c>
      <c r="O187" s="186" t="str">
        <f t="shared" si="42"/>
        <v/>
      </c>
      <c r="Q187" s="186" t="str">
        <f t="shared" si="43"/>
        <v/>
      </c>
      <c r="S187" s="186" t="str">
        <f t="shared" si="44"/>
        <v/>
      </c>
      <c r="U187" s="186" t="str">
        <f t="shared" si="45"/>
        <v/>
      </c>
      <c r="W187" s="186" t="str">
        <f t="shared" si="46"/>
        <v/>
      </c>
      <c r="Y187" s="186" t="str">
        <f t="shared" si="47"/>
        <v/>
      </c>
      <c r="AA187" s="186" t="str">
        <f t="shared" si="48"/>
        <v/>
      </c>
      <c r="AC187" s="186" t="str">
        <f t="shared" si="49"/>
        <v/>
      </c>
      <c r="AE187" s="186" t="str">
        <f t="shared" si="50"/>
        <v/>
      </c>
      <c r="AG187" s="186" t="str">
        <f t="shared" si="51"/>
        <v/>
      </c>
      <c r="AI187" s="186" t="str">
        <f t="shared" si="52"/>
        <v/>
      </c>
      <c r="AK187" s="186" t="str">
        <f t="shared" si="53"/>
        <v/>
      </c>
      <c r="AM187" s="186" t="str">
        <f t="shared" si="54"/>
        <v/>
      </c>
      <c r="AO187" s="186" t="str">
        <f t="shared" si="55"/>
        <v/>
      </c>
      <c r="AQ187" s="186" t="str">
        <f t="shared" si="56"/>
        <v/>
      </c>
    </row>
    <row r="188" spans="5:43" x14ac:dyDescent="0.25">
      <c r="E188" s="186" t="str">
        <f t="shared" si="38"/>
        <v/>
      </c>
      <c r="G188" s="186" t="str">
        <f t="shared" si="38"/>
        <v/>
      </c>
      <c r="I188" s="186" t="str">
        <f t="shared" si="39"/>
        <v/>
      </c>
      <c r="K188" s="186" t="str">
        <f t="shared" si="40"/>
        <v/>
      </c>
      <c r="M188" s="186" t="str">
        <f t="shared" si="41"/>
        <v/>
      </c>
      <c r="O188" s="186" t="str">
        <f t="shared" si="42"/>
        <v/>
      </c>
      <c r="Q188" s="186" t="str">
        <f t="shared" si="43"/>
        <v/>
      </c>
      <c r="S188" s="186" t="str">
        <f t="shared" si="44"/>
        <v/>
      </c>
      <c r="U188" s="186" t="str">
        <f t="shared" si="45"/>
        <v/>
      </c>
      <c r="W188" s="186" t="str">
        <f t="shared" si="46"/>
        <v/>
      </c>
      <c r="Y188" s="186" t="str">
        <f t="shared" si="47"/>
        <v/>
      </c>
      <c r="AA188" s="186" t="str">
        <f t="shared" si="48"/>
        <v/>
      </c>
      <c r="AC188" s="186" t="str">
        <f t="shared" si="49"/>
        <v/>
      </c>
      <c r="AE188" s="186" t="str">
        <f t="shared" si="50"/>
        <v/>
      </c>
      <c r="AG188" s="186" t="str">
        <f t="shared" si="51"/>
        <v/>
      </c>
      <c r="AI188" s="186" t="str">
        <f t="shared" si="52"/>
        <v/>
      </c>
      <c r="AK188" s="186" t="str">
        <f t="shared" si="53"/>
        <v/>
      </c>
      <c r="AM188" s="186" t="str">
        <f t="shared" si="54"/>
        <v/>
      </c>
      <c r="AO188" s="186" t="str">
        <f t="shared" si="55"/>
        <v/>
      </c>
      <c r="AQ188" s="186" t="str">
        <f t="shared" si="56"/>
        <v/>
      </c>
    </row>
    <row r="189" spans="5:43" x14ac:dyDescent="0.25">
      <c r="E189" s="186" t="str">
        <f t="shared" si="38"/>
        <v/>
      </c>
      <c r="G189" s="186" t="str">
        <f t="shared" si="38"/>
        <v/>
      </c>
      <c r="I189" s="186" t="str">
        <f t="shared" si="39"/>
        <v/>
      </c>
      <c r="K189" s="186" t="str">
        <f t="shared" si="40"/>
        <v/>
      </c>
      <c r="M189" s="186" t="str">
        <f t="shared" si="41"/>
        <v/>
      </c>
      <c r="O189" s="186" t="str">
        <f t="shared" si="42"/>
        <v/>
      </c>
      <c r="Q189" s="186" t="str">
        <f t="shared" si="43"/>
        <v/>
      </c>
      <c r="S189" s="186" t="str">
        <f t="shared" si="44"/>
        <v/>
      </c>
      <c r="U189" s="186" t="str">
        <f t="shared" si="45"/>
        <v/>
      </c>
      <c r="W189" s="186" t="str">
        <f t="shared" si="46"/>
        <v/>
      </c>
      <c r="Y189" s="186" t="str">
        <f t="shared" si="47"/>
        <v/>
      </c>
      <c r="AA189" s="186" t="str">
        <f t="shared" si="48"/>
        <v/>
      </c>
      <c r="AC189" s="186" t="str">
        <f t="shared" si="49"/>
        <v/>
      </c>
      <c r="AE189" s="186" t="str">
        <f t="shared" si="50"/>
        <v/>
      </c>
      <c r="AG189" s="186" t="str">
        <f t="shared" si="51"/>
        <v/>
      </c>
      <c r="AI189" s="186" t="str">
        <f t="shared" si="52"/>
        <v/>
      </c>
      <c r="AK189" s="186" t="str">
        <f t="shared" si="53"/>
        <v/>
      </c>
      <c r="AM189" s="186" t="str">
        <f t="shared" si="54"/>
        <v/>
      </c>
      <c r="AO189" s="186" t="str">
        <f t="shared" si="55"/>
        <v/>
      </c>
      <c r="AQ189" s="186" t="str">
        <f t="shared" si="56"/>
        <v/>
      </c>
    </row>
    <row r="190" spans="5:43" x14ac:dyDescent="0.25">
      <c r="E190" s="186" t="str">
        <f t="shared" si="38"/>
        <v/>
      </c>
      <c r="G190" s="186" t="str">
        <f t="shared" si="38"/>
        <v/>
      </c>
      <c r="I190" s="186" t="str">
        <f t="shared" si="39"/>
        <v/>
      </c>
      <c r="K190" s="186" t="str">
        <f t="shared" si="40"/>
        <v/>
      </c>
      <c r="M190" s="186" t="str">
        <f t="shared" si="41"/>
        <v/>
      </c>
      <c r="O190" s="186" t="str">
        <f t="shared" si="42"/>
        <v/>
      </c>
      <c r="Q190" s="186" t="str">
        <f t="shared" si="43"/>
        <v/>
      </c>
      <c r="S190" s="186" t="str">
        <f t="shared" si="44"/>
        <v/>
      </c>
      <c r="U190" s="186" t="str">
        <f t="shared" si="45"/>
        <v/>
      </c>
      <c r="W190" s="186" t="str">
        <f t="shared" si="46"/>
        <v/>
      </c>
      <c r="Y190" s="186" t="str">
        <f t="shared" si="47"/>
        <v/>
      </c>
      <c r="AA190" s="186" t="str">
        <f t="shared" si="48"/>
        <v/>
      </c>
      <c r="AC190" s="186" t="str">
        <f t="shared" si="49"/>
        <v/>
      </c>
      <c r="AE190" s="186" t="str">
        <f t="shared" si="50"/>
        <v/>
      </c>
      <c r="AG190" s="186" t="str">
        <f t="shared" si="51"/>
        <v/>
      </c>
      <c r="AI190" s="186" t="str">
        <f t="shared" si="52"/>
        <v/>
      </c>
      <c r="AK190" s="186" t="str">
        <f t="shared" si="53"/>
        <v/>
      </c>
      <c r="AM190" s="186" t="str">
        <f t="shared" si="54"/>
        <v/>
      </c>
      <c r="AO190" s="186" t="str">
        <f t="shared" si="55"/>
        <v/>
      </c>
      <c r="AQ190" s="186" t="str">
        <f t="shared" si="56"/>
        <v/>
      </c>
    </row>
    <row r="191" spans="5:43" x14ac:dyDescent="0.25">
      <c r="E191" s="186" t="str">
        <f t="shared" si="38"/>
        <v/>
      </c>
      <c r="G191" s="186" t="str">
        <f t="shared" si="38"/>
        <v/>
      </c>
      <c r="I191" s="186" t="str">
        <f t="shared" si="39"/>
        <v/>
      </c>
      <c r="K191" s="186" t="str">
        <f t="shared" si="40"/>
        <v/>
      </c>
      <c r="M191" s="186" t="str">
        <f t="shared" si="41"/>
        <v/>
      </c>
      <c r="O191" s="186" t="str">
        <f t="shared" si="42"/>
        <v/>
      </c>
      <c r="Q191" s="186" t="str">
        <f t="shared" si="43"/>
        <v/>
      </c>
      <c r="S191" s="186" t="str">
        <f t="shared" si="44"/>
        <v/>
      </c>
      <c r="U191" s="186" t="str">
        <f t="shared" si="45"/>
        <v/>
      </c>
      <c r="W191" s="186" t="str">
        <f t="shared" si="46"/>
        <v/>
      </c>
      <c r="Y191" s="186" t="str">
        <f t="shared" si="47"/>
        <v/>
      </c>
      <c r="AA191" s="186" t="str">
        <f t="shared" si="48"/>
        <v/>
      </c>
      <c r="AC191" s="186" t="str">
        <f t="shared" si="49"/>
        <v/>
      </c>
      <c r="AE191" s="186" t="str">
        <f t="shared" si="50"/>
        <v/>
      </c>
      <c r="AG191" s="186" t="str">
        <f t="shared" si="51"/>
        <v/>
      </c>
      <c r="AI191" s="186" t="str">
        <f t="shared" si="52"/>
        <v/>
      </c>
      <c r="AK191" s="186" t="str">
        <f t="shared" si="53"/>
        <v/>
      </c>
      <c r="AM191" s="186" t="str">
        <f t="shared" si="54"/>
        <v/>
      </c>
      <c r="AO191" s="186" t="str">
        <f t="shared" si="55"/>
        <v/>
      </c>
      <c r="AQ191" s="186" t="str">
        <f t="shared" si="56"/>
        <v/>
      </c>
    </row>
    <row r="192" spans="5:43" x14ac:dyDescent="0.25">
      <c r="E192" s="186" t="str">
        <f t="shared" si="38"/>
        <v/>
      </c>
      <c r="G192" s="186" t="str">
        <f t="shared" si="38"/>
        <v/>
      </c>
      <c r="I192" s="186" t="str">
        <f t="shared" si="39"/>
        <v/>
      </c>
      <c r="K192" s="186" t="str">
        <f t="shared" si="40"/>
        <v/>
      </c>
      <c r="M192" s="186" t="str">
        <f t="shared" si="41"/>
        <v/>
      </c>
      <c r="O192" s="186" t="str">
        <f t="shared" si="42"/>
        <v/>
      </c>
      <c r="Q192" s="186" t="str">
        <f t="shared" si="43"/>
        <v/>
      </c>
      <c r="S192" s="186" t="str">
        <f t="shared" si="44"/>
        <v/>
      </c>
      <c r="U192" s="186" t="str">
        <f t="shared" si="45"/>
        <v/>
      </c>
      <c r="W192" s="186" t="str">
        <f t="shared" si="46"/>
        <v/>
      </c>
      <c r="Y192" s="186" t="str">
        <f t="shared" si="47"/>
        <v/>
      </c>
      <c r="AA192" s="186" t="str">
        <f t="shared" si="48"/>
        <v/>
      </c>
      <c r="AC192" s="186" t="str">
        <f t="shared" si="49"/>
        <v/>
      </c>
      <c r="AE192" s="186" t="str">
        <f t="shared" si="50"/>
        <v/>
      </c>
      <c r="AG192" s="186" t="str">
        <f t="shared" si="51"/>
        <v/>
      </c>
      <c r="AI192" s="186" t="str">
        <f t="shared" si="52"/>
        <v/>
      </c>
      <c r="AK192" s="186" t="str">
        <f t="shared" si="53"/>
        <v/>
      </c>
      <c r="AM192" s="186" t="str">
        <f t="shared" si="54"/>
        <v/>
      </c>
      <c r="AO192" s="186" t="str">
        <f t="shared" si="55"/>
        <v/>
      </c>
      <c r="AQ192" s="186" t="str">
        <f t="shared" si="56"/>
        <v/>
      </c>
    </row>
    <row r="193" spans="5:43" x14ac:dyDescent="0.25">
      <c r="E193" s="186" t="str">
        <f t="shared" si="38"/>
        <v/>
      </c>
      <c r="G193" s="186" t="str">
        <f t="shared" si="38"/>
        <v/>
      </c>
      <c r="I193" s="186" t="str">
        <f t="shared" si="39"/>
        <v/>
      </c>
      <c r="K193" s="186" t="str">
        <f t="shared" si="40"/>
        <v/>
      </c>
      <c r="M193" s="186" t="str">
        <f t="shared" si="41"/>
        <v/>
      </c>
      <c r="O193" s="186" t="str">
        <f t="shared" si="42"/>
        <v/>
      </c>
      <c r="Q193" s="186" t="str">
        <f t="shared" si="43"/>
        <v/>
      </c>
      <c r="S193" s="186" t="str">
        <f t="shared" si="44"/>
        <v/>
      </c>
      <c r="U193" s="186" t="str">
        <f t="shared" si="45"/>
        <v/>
      </c>
      <c r="W193" s="186" t="str">
        <f t="shared" si="46"/>
        <v/>
      </c>
      <c r="Y193" s="186" t="str">
        <f t="shared" si="47"/>
        <v/>
      </c>
      <c r="AA193" s="186" t="str">
        <f t="shared" si="48"/>
        <v/>
      </c>
      <c r="AC193" s="186" t="str">
        <f t="shared" si="49"/>
        <v/>
      </c>
      <c r="AE193" s="186" t="str">
        <f t="shared" si="50"/>
        <v/>
      </c>
      <c r="AG193" s="186" t="str">
        <f t="shared" si="51"/>
        <v/>
      </c>
      <c r="AI193" s="186" t="str">
        <f t="shared" si="52"/>
        <v/>
      </c>
      <c r="AK193" s="186" t="str">
        <f t="shared" si="53"/>
        <v/>
      </c>
      <c r="AM193" s="186" t="str">
        <f t="shared" si="54"/>
        <v/>
      </c>
      <c r="AO193" s="186" t="str">
        <f t="shared" si="55"/>
        <v/>
      </c>
      <c r="AQ193" s="186" t="str">
        <f t="shared" si="56"/>
        <v/>
      </c>
    </row>
    <row r="194" spans="5:43" x14ac:dyDescent="0.25">
      <c r="E194" s="186" t="str">
        <f t="shared" si="38"/>
        <v/>
      </c>
      <c r="G194" s="186" t="str">
        <f t="shared" si="38"/>
        <v/>
      </c>
      <c r="I194" s="186" t="str">
        <f t="shared" si="39"/>
        <v/>
      </c>
      <c r="K194" s="186" t="str">
        <f t="shared" si="40"/>
        <v/>
      </c>
      <c r="M194" s="186" t="str">
        <f t="shared" si="41"/>
        <v/>
      </c>
      <c r="O194" s="186" t="str">
        <f t="shared" si="42"/>
        <v/>
      </c>
      <c r="Q194" s="186" t="str">
        <f t="shared" si="43"/>
        <v/>
      </c>
      <c r="S194" s="186" t="str">
        <f t="shared" si="44"/>
        <v/>
      </c>
      <c r="U194" s="186" t="str">
        <f t="shared" si="45"/>
        <v/>
      </c>
      <c r="W194" s="186" t="str">
        <f t="shared" si="46"/>
        <v/>
      </c>
      <c r="Y194" s="186" t="str">
        <f t="shared" si="47"/>
        <v/>
      </c>
      <c r="AA194" s="186" t="str">
        <f t="shared" si="48"/>
        <v/>
      </c>
      <c r="AC194" s="186" t="str">
        <f t="shared" si="49"/>
        <v/>
      </c>
      <c r="AE194" s="186" t="str">
        <f t="shared" si="50"/>
        <v/>
      </c>
      <c r="AG194" s="186" t="str">
        <f t="shared" si="51"/>
        <v/>
      </c>
      <c r="AI194" s="186" t="str">
        <f t="shared" si="52"/>
        <v/>
      </c>
      <c r="AK194" s="186" t="str">
        <f t="shared" si="53"/>
        <v/>
      </c>
      <c r="AM194" s="186" t="str">
        <f t="shared" si="54"/>
        <v/>
      </c>
      <c r="AO194" s="186" t="str">
        <f t="shared" si="55"/>
        <v/>
      </c>
      <c r="AQ194" s="186" t="str">
        <f t="shared" si="56"/>
        <v/>
      </c>
    </row>
    <row r="195" spans="5:43" x14ac:dyDescent="0.25">
      <c r="E195" s="186" t="str">
        <f t="shared" si="38"/>
        <v/>
      </c>
      <c r="G195" s="186" t="str">
        <f t="shared" si="38"/>
        <v/>
      </c>
      <c r="I195" s="186" t="str">
        <f t="shared" si="39"/>
        <v/>
      </c>
      <c r="K195" s="186" t="str">
        <f t="shared" si="40"/>
        <v/>
      </c>
      <c r="M195" s="186" t="str">
        <f t="shared" si="41"/>
        <v/>
      </c>
      <c r="O195" s="186" t="str">
        <f t="shared" si="42"/>
        <v/>
      </c>
      <c r="Q195" s="186" t="str">
        <f t="shared" si="43"/>
        <v/>
      </c>
      <c r="S195" s="186" t="str">
        <f t="shared" si="44"/>
        <v/>
      </c>
      <c r="U195" s="186" t="str">
        <f t="shared" si="45"/>
        <v/>
      </c>
      <c r="W195" s="186" t="str">
        <f t="shared" si="46"/>
        <v/>
      </c>
      <c r="Y195" s="186" t="str">
        <f t="shared" si="47"/>
        <v/>
      </c>
      <c r="AA195" s="186" t="str">
        <f t="shared" si="48"/>
        <v/>
      </c>
      <c r="AC195" s="186" t="str">
        <f t="shared" si="49"/>
        <v/>
      </c>
      <c r="AE195" s="186" t="str">
        <f t="shared" si="50"/>
        <v/>
      </c>
      <c r="AG195" s="186" t="str">
        <f t="shared" si="51"/>
        <v/>
      </c>
      <c r="AI195" s="186" t="str">
        <f t="shared" si="52"/>
        <v/>
      </c>
      <c r="AK195" s="186" t="str">
        <f t="shared" si="53"/>
        <v/>
      </c>
      <c r="AM195" s="186" t="str">
        <f t="shared" si="54"/>
        <v/>
      </c>
      <c r="AO195" s="186" t="str">
        <f t="shared" si="55"/>
        <v/>
      </c>
      <c r="AQ195" s="186" t="str">
        <f t="shared" si="56"/>
        <v/>
      </c>
    </row>
    <row r="196" spans="5:43" x14ac:dyDescent="0.25">
      <c r="E196" s="186" t="str">
        <f t="shared" si="38"/>
        <v/>
      </c>
      <c r="G196" s="186" t="str">
        <f t="shared" si="38"/>
        <v/>
      </c>
      <c r="I196" s="186" t="str">
        <f t="shared" si="39"/>
        <v/>
      </c>
      <c r="K196" s="186" t="str">
        <f t="shared" si="40"/>
        <v/>
      </c>
      <c r="M196" s="186" t="str">
        <f t="shared" si="41"/>
        <v/>
      </c>
      <c r="O196" s="186" t="str">
        <f t="shared" si="42"/>
        <v/>
      </c>
      <c r="Q196" s="186" t="str">
        <f t="shared" si="43"/>
        <v/>
      </c>
      <c r="S196" s="186" t="str">
        <f t="shared" si="44"/>
        <v/>
      </c>
      <c r="U196" s="186" t="str">
        <f t="shared" si="45"/>
        <v/>
      </c>
      <c r="W196" s="186" t="str">
        <f t="shared" si="46"/>
        <v/>
      </c>
      <c r="Y196" s="186" t="str">
        <f t="shared" si="47"/>
        <v/>
      </c>
      <c r="AA196" s="186" t="str">
        <f t="shared" si="48"/>
        <v/>
      </c>
      <c r="AC196" s="186" t="str">
        <f t="shared" si="49"/>
        <v/>
      </c>
      <c r="AE196" s="186" t="str">
        <f t="shared" si="50"/>
        <v/>
      </c>
      <c r="AG196" s="186" t="str">
        <f t="shared" si="51"/>
        <v/>
      </c>
      <c r="AI196" s="186" t="str">
        <f t="shared" si="52"/>
        <v/>
      </c>
      <c r="AK196" s="186" t="str">
        <f t="shared" si="53"/>
        <v/>
      </c>
      <c r="AM196" s="186" t="str">
        <f t="shared" si="54"/>
        <v/>
      </c>
      <c r="AO196" s="186" t="str">
        <f t="shared" si="55"/>
        <v/>
      </c>
      <c r="AQ196" s="186" t="str">
        <f t="shared" si="56"/>
        <v/>
      </c>
    </row>
    <row r="197" spans="5:43" x14ac:dyDescent="0.25">
      <c r="E197" s="186" t="str">
        <f t="shared" si="38"/>
        <v/>
      </c>
      <c r="G197" s="186" t="str">
        <f t="shared" si="38"/>
        <v/>
      </c>
      <c r="I197" s="186" t="str">
        <f t="shared" si="39"/>
        <v/>
      </c>
      <c r="K197" s="186" t="str">
        <f t="shared" si="40"/>
        <v/>
      </c>
      <c r="M197" s="186" t="str">
        <f t="shared" si="41"/>
        <v/>
      </c>
      <c r="O197" s="186" t="str">
        <f t="shared" si="42"/>
        <v/>
      </c>
      <c r="Q197" s="186" t="str">
        <f t="shared" si="43"/>
        <v/>
      </c>
      <c r="S197" s="186" t="str">
        <f t="shared" si="44"/>
        <v/>
      </c>
      <c r="U197" s="186" t="str">
        <f t="shared" si="45"/>
        <v/>
      </c>
      <c r="W197" s="186" t="str">
        <f t="shared" si="46"/>
        <v/>
      </c>
      <c r="Y197" s="186" t="str">
        <f t="shared" si="47"/>
        <v/>
      </c>
      <c r="AA197" s="186" t="str">
        <f t="shared" si="48"/>
        <v/>
      </c>
      <c r="AC197" s="186" t="str">
        <f t="shared" si="49"/>
        <v/>
      </c>
      <c r="AE197" s="186" t="str">
        <f t="shared" si="50"/>
        <v/>
      </c>
      <c r="AG197" s="186" t="str">
        <f t="shared" si="51"/>
        <v/>
      </c>
      <c r="AI197" s="186" t="str">
        <f t="shared" si="52"/>
        <v/>
      </c>
      <c r="AK197" s="186" t="str">
        <f t="shared" si="53"/>
        <v/>
      </c>
      <c r="AM197" s="186" t="str">
        <f t="shared" si="54"/>
        <v/>
      </c>
      <c r="AO197" s="186" t="str">
        <f t="shared" si="55"/>
        <v/>
      </c>
      <c r="AQ197" s="186" t="str">
        <f t="shared" si="56"/>
        <v/>
      </c>
    </row>
    <row r="198" spans="5:43" x14ac:dyDescent="0.25">
      <c r="E198" s="186" t="str">
        <f t="shared" si="38"/>
        <v/>
      </c>
      <c r="G198" s="186" t="str">
        <f t="shared" si="38"/>
        <v/>
      </c>
      <c r="I198" s="186" t="str">
        <f t="shared" si="39"/>
        <v/>
      </c>
      <c r="K198" s="186" t="str">
        <f t="shared" si="40"/>
        <v/>
      </c>
      <c r="M198" s="186" t="str">
        <f t="shared" si="41"/>
        <v/>
      </c>
      <c r="O198" s="186" t="str">
        <f t="shared" si="42"/>
        <v/>
      </c>
      <c r="Q198" s="186" t="str">
        <f t="shared" si="43"/>
        <v/>
      </c>
      <c r="S198" s="186" t="str">
        <f t="shared" si="44"/>
        <v/>
      </c>
      <c r="U198" s="186" t="str">
        <f t="shared" si="45"/>
        <v/>
      </c>
      <c r="W198" s="186" t="str">
        <f t="shared" si="46"/>
        <v/>
      </c>
      <c r="Y198" s="186" t="str">
        <f t="shared" si="47"/>
        <v/>
      </c>
      <c r="AA198" s="186" t="str">
        <f t="shared" si="48"/>
        <v/>
      </c>
      <c r="AC198" s="186" t="str">
        <f t="shared" si="49"/>
        <v/>
      </c>
      <c r="AE198" s="186" t="str">
        <f t="shared" si="50"/>
        <v/>
      </c>
      <c r="AG198" s="186" t="str">
        <f t="shared" si="51"/>
        <v/>
      </c>
      <c r="AI198" s="186" t="str">
        <f t="shared" si="52"/>
        <v/>
      </c>
      <c r="AK198" s="186" t="str">
        <f t="shared" si="53"/>
        <v/>
      </c>
      <c r="AM198" s="186" t="str">
        <f t="shared" si="54"/>
        <v/>
      </c>
      <c r="AO198" s="186" t="str">
        <f t="shared" si="55"/>
        <v/>
      </c>
      <c r="AQ198" s="186" t="str">
        <f t="shared" si="56"/>
        <v/>
      </c>
    </row>
    <row r="199" spans="5:43" x14ac:dyDescent="0.25">
      <c r="E199" s="186" t="str">
        <f t="shared" si="38"/>
        <v/>
      </c>
      <c r="G199" s="186" t="str">
        <f t="shared" si="38"/>
        <v/>
      </c>
      <c r="I199" s="186" t="str">
        <f t="shared" si="39"/>
        <v/>
      </c>
      <c r="K199" s="186" t="str">
        <f t="shared" si="40"/>
        <v/>
      </c>
      <c r="M199" s="186" t="str">
        <f t="shared" si="41"/>
        <v/>
      </c>
      <c r="O199" s="186" t="str">
        <f t="shared" si="42"/>
        <v/>
      </c>
      <c r="Q199" s="186" t="str">
        <f t="shared" si="43"/>
        <v/>
      </c>
      <c r="S199" s="186" t="str">
        <f t="shared" si="44"/>
        <v/>
      </c>
      <c r="U199" s="186" t="str">
        <f t="shared" si="45"/>
        <v/>
      </c>
      <c r="W199" s="186" t="str">
        <f t="shared" si="46"/>
        <v/>
      </c>
      <c r="Y199" s="186" t="str">
        <f t="shared" si="47"/>
        <v/>
      </c>
      <c r="AA199" s="186" t="str">
        <f t="shared" si="48"/>
        <v/>
      </c>
      <c r="AC199" s="186" t="str">
        <f t="shared" si="49"/>
        <v/>
      </c>
      <c r="AE199" s="186" t="str">
        <f t="shared" si="50"/>
        <v/>
      </c>
      <c r="AG199" s="186" t="str">
        <f t="shared" si="51"/>
        <v/>
      </c>
      <c r="AI199" s="186" t="str">
        <f t="shared" si="52"/>
        <v/>
      </c>
      <c r="AK199" s="186" t="str">
        <f t="shared" si="53"/>
        <v/>
      </c>
      <c r="AM199" s="186" t="str">
        <f t="shared" si="54"/>
        <v/>
      </c>
      <c r="AO199" s="186" t="str">
        <f t="shared" si="55"/>
        <v/>
      </c>
      <c r="AQ199" s="186" t="str">
        <f t="shared" si="56"/>
        <v/>
      </c>
    </row>
    <row r="200" spans="5:43" x14ac:dyDescent="0.25">
      <c r="E200" s="186" t="str">
        <f t="shared" si="38"/>
        <v/>
      </c>
      <c r="G200" s="186" t="str">
        <f t="shared" si="38"/>
        <v/>
      </c>
      <c r="I200" s="186" t="str">
        <f t="shared" si="39"/>
        <v/>
      </c>
      <c r="K200" s="186" t="str">
        <f t="shared" si="40"/>
        <v/>
      </c>
      <c r="M200" s="186" t="str">
        <f t="shared" si="41"/>
        <v/>
      </c>
      <c r="O200" s="186" t="str">
        <f t="shared" si="42"/>
        <v/>
      </c>
      <c r="Q200" s="186" t="str">
        <f t="shared" si="43"/>
        <v/>
      </c>
      <c r="S200" s="186" t="str">
        <f t="shared" si="44"/>
        <v/>
      </c>
      <c r="U200" s="186" t="str">
        <f t="shared" si="45"/>
        <v/>
      </c>
      <c r="W200" s="186" t="str">
        <f t="shared" si="46"/>
        <v/>
      </c>
      <c r="Y200" s="186" t="str">
        <f t="shared" si="47"/>
        <v/>
      </c>
      <c r="AA200" s="186" t="str">
        <f t="shared" si="48"/>
        <v/>
      </c>
      <c r="AC200" s="186" t="str">
        <f t="shared" si="49"/>
        <v/>
      </c>
      <c r="AE200" s="186" t="str">
        <f t="shared" si="50"/>
        <v/>
      </c>
      <c r="AG200" s="186" t="str">
        <f t="shared" si="51"/>
        <v/>
      </c>
      <c r="AI200" s="186" t="str">
        <f t="shared" si="52"/>
        <v/>
      </c>
      <c r="AK200" s="186" t="str">
        <f t="shared" si="53"/>
        <v/>
      </c>
      <c r="AM200" s="186" t="str">
        <f t="shared" si="54"/>
        <v/>
      </c>
      <c r="AO200" s="186" t="str">
        <f t="shared" si="55"/>
        <v/>
      </c>
      <c r="AQ200" s="186" t="str">
        <f t="shared" si="56"/>
        <v/>
      </c>
    </row>
    <row r="201" spans="5:43" x14ac:dyDescent="0.25">
      <c r="E201" s="186" t="str">
        <f t="shared" si="38"/>
        <v/>
      </c>
      <c r="G201" s="186" t="str">
        <f t="shared" si="38"/>
        <v/>
      </c>
      <c r="I201" s="186" t="str">
        <f t="shared" si="39"/>
        <v/>
      </c>
      <c r="K201" s="186" t="str">
        <f t="shared" si="40"/>
        <v/>
      </c>
      <c r="M201" s="186" t="str">
        <f t="shared" si="41"/>
        <v/>
      </c>
      <c r="O201" s="186" t="str">
        <f t="shared" si="42"/>
        <v/>
      </c>
      <c r="Q201" s="186" t="str">
        <f t="shared" si="43"/>
        <v/>
      </c>
      <c r="S201" s="186" t="str">
        <f t="shared" si="44"/>
        <v/>
      </c>
      <c r="U201" s="186" t="str">
        <f t="shared" si="45"/>
        <v/>
      </c>
      <c r="W201" s="186" t="str">
        <f t="shared" si="46"/>
        <v/>
      </c>
      <c r="Y201" s="186" t="str">
        <f t="shared" si="47"/>
        <v/>
      </c>
      <c r="AA201" s="186" t="str">
        <f t="shared" si="48"/>
        <v/>
      </c>
      <c r="AC201" s="186" t="str">
        <f t="shared" si="49"/>
        <v/>
      </c>
      <c r="AE201" s="186" t="str">
        <f t="shared" si="50"/>
        <v/>
      </c>
      <c r="AG201" s="186" t="str">
        <f t="shared" si="51"/>
        <v/>
      </c>
      <c r="AI201" s="186" t="str">
        <f t="shared" si="52"/>
        <v/>
      </c>
      <c r="AK201" s="186" t="str">
        <f t="shared" si="53"/>
        <v/>
      </c>
      <c r="AM201" s="186" t="str">
        <f t="shared" si="54"/>
        <v/>
      </c>
      <c r="AO201" s="186" t="str">
        <f t="shared" si="55"/>
        <v/>
      </c>
      <c r="AQ201" s="186" t="str">
        <f t="shared" si="56"/>
        <v/>
      </c>
    </row>
    <row r="202" spans="5:43" x14ac:dyDescent="0.25">
      <c r="E202" s="186" t="str">
        <f t="shared" si="38"/>
        <v/>
      </c>
      <c r="G202" s="186" t="str">
        <f t="shared" si="38"/>
        <v/>
      </c>
      <c r="I202" s="186" t="str">
        <f t="shared" si="39"/>
        <v/>
      </c>
      <c r="K202" s="186" t="str">
        <f t="shared" si="40"/>
        <v/>
      </c>
      <c r="M202" s="186" t="str">
        <f t="shared" si="41"/>
        <v/>
      </c>
      <c r="O202" s="186" t="str">
        <f t="shared" si="42"/>
        <v/>
      </c>
      <c r="Q202" s="186" t="str">
        <f t="shared" si="43"/>
        <v/>
      </c>
      <c r="S202" s="186" t="str">
        <f t="shared" si="44"/>
        <v/>
      </c>
      <c r="U202" s="186" t="str">
        <f t="shared" si="45"/>
        <v/>
      </c>
      <c r="W202" s="186" t="str">
        <f t="shared" si="46"/>
        <v/>
      </c>
      <c r="Y202" s="186" t="str">
        <f t="shared" si="47"/>
        <v/>
      </c>
      <c r="AA202" s="186" t="str">
        <f t="shared" si="48"/>
        <v/>
      </c>
      <c r="AC202" s="186" t="str">
        <f t="shared" si="49"/>
        <v/>
      </c>
      <c r="AE202" s="186" t="str">
        <f t="shared" si="50"/>
        <v/>
      </c>
      <c r="AG202" s="186" t="str">
        <f t="shared" si="51"/>
        <v/>
      </c>
      <c r="AI202" s="186" t="str">
        <f t="shared" si="52"/>
        <v/>
      </c>
      <c r="AK202" s="186" t="str">
        <f t="shared" si="53"/>
        <v/>
      </c>
      <c r="AM202" s="186" t="str">
        <f t="shared" si="54"/>
        <v/>
      </c>
      <c r="AO202" s="186" t="str">
        <f t="shared" si="55"/>
        <v/>
      </c>
      <c r="AQ202" s="186" t="str">
        <f t="shared" si="56"/>
        <v/>
      </c>
    </row>
    <row r="203" spans="5:43" x14ac:dyDescent="0.25">
      <c r="E203" s="186" t="str">
        <f t="shared" si="38"/>
        <v/>
      </c>
      <c r="G203" s="186" t="str">
        <f t="shared" si="38"/>
        <v/>
      </c>
      <c r="I203" s="186" t="str">
        <f t="shared" si="39"/>
        <v/>
      </c>
      <c r="K203" s="186" t="str">
        <f t="shared" si="40"/>
        <v/>
      </c>
      <c r="M203" s="186" t="str">
        <f t="shared" si="41"/>
        <v/>
      </c>
      <c r="O203" s="186" t="str">
        <f t="shared" si="42"/>
        <v/>
      </c>
      <c r="Q203" s="186" t="str">
        <f t="shared" si="43"/>
        <v/>
      </c>
      <c r="S203" s="186" t="str">
        <f t="shared" si="44"/>
        <v/>
      </c>
      <c r="U203" s="186" t="str">
        <f t="shared" si="45"/>
        <v/>
      </c>
      <c r="W203" s="186" t="str">
        <f t="shared" si="46"/>
        <v/>
      </c>
      <c r="Y203" s="186" t="str">
        <f t="shared" si="47"/>
        <v/>
      </c>
      <c r="AA203" s="186" t="str">
        <f t="shared" si="48"/>
        <v/>
      </c>
      <c r="AC203" s="186" t="str">
        <f t="shared" si="49"/>
        <v/>
      </c>
      <c r="AE203" s="186" t="str">
        <f t="shared" si="50"/>
        <v/>
      </c>
      <c r="AG203" s="186" t="str">
        <f t="shared" si="51"/>
        <v/>
      </c>
      <c r="AI203" s="186" t="str">
        <f t="shared" si="52"/>
        <v/>
      </c>
      <c r="AK203" s="186" t="str">
        <f t="shared" si="53"/>
        <v/>
      </c>
      <c r="AM203" s="186" t="str">
        <f t="shared" si="54"/>
        <v/>
      </c>
      <c r="AO203" s="186" t="str">
        <f t="shared" si="55"/>
        <v/>
      </c>
      <c r="AQ203" s="186" t="str">
        <f t="shared" si="56"/>
        <v/>
      </c>
    </row>
    <row r="204" spans="5:43" x14ac:dyDescent="0.25">
      <c r="E204" s="186" t="str">
        <f t="shared" si="38"/>
        <v/>
      </c>
      <c r="G204" s="186" t="str">
        <f t="shared" si="38"/>
        <v/>
      </c>
      <c r="I204" s="186" t="str">
        <f t="shared" si="39"/>
        <v/>
      </c>
      <c r="K204" s="186" t="str">
        <f t="shared" si="40"/>
        <v/>
      </c>
      <c r="M204" s="186" t="str">
        <f t="shared" si="41"/>
        <v/>
      </c>
      <c r="O204" s="186" t="str">
        <f t="shared" si="42"/>
        <v/>
      </c>
      <c r="Q204" s="186" t="str">
        <f t="shared" si="43"/>
        <v/>
      </c>
      <c r="S204" s="186" t="str">
        <f t="shared" si="44"/>
        <v/>
      </c>
      <c r="U204" s="186" t="str">
        <f t="shared" si="45"/>
        <v/>
      </c>
      <c r="W204" s="186" t="str">
        <f t="shared" si="46"/>
        <v/>
      </c>
      <c r="Y204" s="186" t="str">
        <f t="shared" si="47"/>
        <v/>
      </c>
      <c r="AA204" s="186" t="str">
        <f t="shared" si="48"/>
        <v/>
      </c>
      <c r="AC204" s="186" t="str">
        <f t="shared" si="49"/>
        <v/>
      </c>
      <c r="AE204" s="186" t="str">
        <f t="shared" si="50"/>
        <v/>
      </c>
      <c r="AG204" s="186" t="str">
        <f t="shared" si="51"/>
        <v/>
      </c>
      <c r="AI204" s="186" t="str">
        <f t="shared" si="52"/>
        <v/>
      </c>
      <c r="AK204" s="186" t="str">
        <f t="shared" si="53"/>
        <v/>
      </c>
      <c r="AM204" s="186" t="str">
        <f t="shared" si="54"/>
        <v/>
      </c>
      <c r="AO204" s="186" t="str">
        <f t="shared" si="55"/>
        <v/>
      </c>
      <c r="AQ204" s="186" t="str">
        <f t="shared" si="56"/>
        <v/>
      </c>
    </row>
    <row r="205" spans="5:43" x14ac:dyDescent="0.25">
      <c r="E205" s="186" t="str">
        <f t="shared" ref="E205:G268" si="57">IF(OR($B205=0,D205=0),"",D205/$B205)</f>
        <v/>
      </c>
      <c r="G205" s="186" t="str">
        <f t="shared" si="57"/>
        <v/>
      </c>
      <c r="I205" s="186" t="str">
        <f t="shared" ref="I205:I268" si="58">IF(OR($B205=0,H205=0),"",H205/$B205)</f>
        <v/>
      </c>
      <c r="K205" s="186" t="str">
        <f t="shared" ref="K205:K268" si="59">IF(OR($B205=0,J205=0),"",J205/$B205)</f>
        <v/>
      </c>
      <c r="M205" s="186" t="str">
        <f t="shared" ref="M205:M268" si="60">IF(OR($B205=0,L205=0),"",L205/$B205)</f>
        <v/>
      </c>
      <c r="O205" s="186" t="str">
        <f t="shared" ref="O205:O268" si="61">IF(OR($B205=0,N205=0),"",N205/$B205)</f>
        <v/>
      </c>
      <c r="Q205" s="186" t="str">
        <f t="shared" ref="Q205:Q268" si="62">IF(OR($B205=0,P205=0),"",P205/$B205)</f>
        <v/>
      </c>
      <c r="S205" s="186" t="str">
        <f t="shared" ref="S205:S268" si="63">IF(OR($B205=0,R205=0),"",R205/$B205)</f>
        <v/>
      </c>
      <c r="U205" s="186" t="str">
        <f t="shared" ref="U205:U268" si="64">IF(OR($B205=0,T205=0),"",T205/$B205)</f>
        <v/>
      </c>
      <c r="W205" s="186" t="str">
        <f t="shared" ref="W205:W268" si="65">IF(OR($B205=0,V205=0),"",V205/$B205)</f>
        <v/>
      </c>
      <c r="Y205" s="186" t="str">
        <f t="shared" ref="Y205:Y268" si="66">IF(OR($B205=0,X205=0),"",X205/$B205)</f>
        <v/>
      </c>
      <c r="AA205" s="186" t="str">
        <f t="shared" ref="AA205:AA268" si="67">IF(OR($B205=0,Z205=0),"",Z205/$B205)</f>
        <v/>
      </c>
      <c r="AC205" s="186" t="str">
        <f t="shared" ref="AC205:AC268" si="68">IF(OR($B205=0,AB205=0),"",AB205/$B205)</f>
        <v/>
      </c>
      <c r="AE205" s="186" t="str">
        <f t="shared" ref="AE205:AE268" si="69">IF(OR($B205=0,AD205=0),"",AD205/$B205)</f>
        <v/>
      </c>
      <c r="AG205" s="186" t="str">
        <f t="shared" ref="AG205:AG268" si="70">IF(OR($B205=0,AF205=0),"",AF205/$B205)</f>
        <v/>
      </c>
      <c r="AI205" s="186" t="str">
        <f t="shared" ref="AI205:AI268" si="71">IF(OR($B205=0,AH205=0),"",AH205/$B205)</f>
        <v/>
      </c>
      <c r="AK205" s="186" t="str">
        <f t="shared" ref="AK205:AK268" si="72">IF(OR($B205=0,AJ205=0),"",AJ205/$B205)</f>
        <v/>
      </c>
      <c r="AM205" s="186" t="str">
        <f t="shared" ref="AM205:AM268" si="73">IF(OR($B205=0,AL205=0),"",AL205/$B205)</f>
        <v/>
      </c>
      <c r="AO205" s="186" t="str">
        <f t="shared" ref="AO205:AO268" si="74">IF(OR($B205=0,AN205=0),"",AN205/$B205)</f>
        <v/>
      </c>
      <c r="AQ205" s="186" t="str">
        <f t="shared" ref="AQ205:AQ268" si="75">IF(OR($B205=0,AP205=0),"",AP205/$B205)</f>
        <v/>
      </c>
    </row>
    <row r="206" spans="5:43" x14ac:dyDescent="0.25">
      <c r="E206" s="186" t="str">
        <f t="shared" si="57"/>
        <v/>
      </c>
      <c r="G206" s="186" t="str">
        <f t="shared" si="57"/>
        <v/>
      </c>
      <c r="I206" s="186" t="str">
        <f t="shared" si="58"/>
        <v/>
      </c>
      <c r="K206" s="186" t="str">
        <f t="shared" si="59"/>
        <v/>
      </c>
      <c r="M206" s="186" t="str">
        <f t="shared" si="60"/>
        <v/>
      </c>
      <c r="O206" s="186" t="str">
        <f t="shared" si="61"/>
        <v/>
      </c>
      <c r="Q206" s="186" t="str">
        <f t="shared" si="62"/>
        <v/>
      </c>
      <c r="S206" s="186" t="str">
        <f t="shared" si="63"/>
        <v/>
      </c>
      <c r="U206" s="186" t="str">
        <f t="shared" si="64"/>
        <v/>
      </c>
      <c r="W206" s="186" t="str">
        <f t="shared" si="65"/>
        <v/>
      </c>
      <c r="Y206" s="186" t="str">
        <f t="shared" si="66"/>
        <v/>
      </c>
      <c r="AA206" s="186" t="str">
        <f t="shared" si="67"/>
        <v/>
      </c>
      <c r="AC206" s="186" t="str">
        <f t="shared" si="68"/>
        <v/>
      </c>
      <c r="AE206" s="186" t="str">
        <f t="shared" si="69"/>
        <v/>
      </c>
      <c r="AG206" s="186" t="str">
        <f t="shared" si="70"/>
        <v/>
      </c>
      <c r="AI206" s="186" t="str">
        <f t="shared" si="71"/>
        <v/>
      </c>
      <c r="AK206" s="186" t="str">
        <f t="shared" si="72"/>
        <v/>
      </c>
      <c r="AM206" s="186" t="str">
        <f t="shared" si="73"/>
        <v/>
      </c>
      <c r="AO206" s="186" t="str">
        <f t="shared" si="74"/>
        <v/>
      </c>
      <c r="AQ206" s="186" t="str">
        <f t="shared" si="75"/>
        <v/>
      </c>
    </row>
    <row r="207" spans="5:43" x14ac:dyDescent="0.25">
      <c r="E207" s="186" t="str">
        <f t="shared" si="57"/>
        <v/>
      </c>
      <c r="G207" s="186" t="str">
        <f t="shared" si="57"/>
        <v/>
      </c>
      <c r="I207" s="186" t="str">
        <f t="shared" si="58"/>
        <v/>
      </c>
      <c r="K207" s="186" t="str">
        <f t="shared" si="59"/>
        <v/>
      </c>
      <c r="M207" s="186" t="str">
        <f t="shared" si="60"/>
        <v/>
      </c>
      <c r="O207" s="186" t="str">
        <f t="shared" si="61"/>
        <v/>
      </c>
      <c r="Q207" s="186" t="str">
        <f t="shared" si="62"/>
        <v/>
      </c>
      <c r="S207" s="186" t="str">
        <f t="shared" si="63"/>
        <v/>
      </c>
      <c r="U207" s="186" t="str">
        <f t="shared" si="64"/>
        <v/>
      </c>
      <c r="W207" s="186" t="str">
        <f t="shared" si="65"/>
        <v/>
      </c>
      <c r="Y207" s="186" t="str">
        <f t="shared" si="66"/>
        <v/>
      </c>
      <c r="AA207" s="186" t="str">
        <f t="shared" si="67"/>
        <v/>
      </c>
      <c r="AC207" s="186" t="str">
        <f t="shared" si="68"/>
        <v/>
      </c>
      <c r="AE207" s="186" t="str">
        <f t="shared" si="69"/>
        <v/>
      </c>
      <c r="AG207" s="186" t="str">
        <f t="shared" si="70"/>
        <v/>
      </c>
      <c r="AI207" s="186" t="str">
        <f t="shared" si="71"/>
        <v/>
      </c>
      <c r="AK207" s="186" t="str">
        <f t="shared" si="72"/>
        <v/>
      </c>
      <c r="AM207" s="186" t="str">
        <f t="shared" si="73"/>
        <v/>
      </c>
      <c r="AO207" s="186" t="str">
        <f t="shared" si="74"/>
        <v/>
      </c>
      <c r="AQ207" s="186" t="str">
        <f t="shared" si="75"/>
        <v/>
      </c>
    </row>
    <row r="208" spans="5:43" x14ac:dyDescent="0.25">
      <c r="E208" s="186" t="str">
        <f t="shared" si="57"/>
        <v/>
      </c>
      <c r="G208" s="186" t="str">
        <f t="shared" si="57"/>
        <v/>
      </c>
      <c r="I208" s="186" t="str">
        <f t="shared" si="58"/>
        <v/>
      </c>
      <c r="K208" s="186" t="str">
        <f t="shared" si="59"/>
        <v/>
      </c>
      <c r="M208" s="186" t="str">
        <f t="shared" si="60"/>
        <v/>
      </c>
      <c r="O208" s="186" t="str">
        <f t="shared" si="61"/>
        <v/>
      </c>
      <c r="Q208" s="186" t="str">
        <f t="shared" si="62"/>
        <v/>
      </c>
      <c r="S208" s="186" t="str">
        <f t="shared" si="63"/>
        <v/>
      </c>
      <c r="U208" s="186" t="str">
        <f t="shared" si="64"/>
        <v/>
      </c>
      <c r="W208" s="186" t="str">
        <f t="shared" si="65"/>
        <v/>
      </c>
      <c r="Y208" s="186" t="str">
        <f t="shared" si="66"/>
        <v/>
      </c>
      <c r="AA208" s="186" t="str">
        <f t="shared" si="67"/>
        <v/>
      </c>
      <c r="AC208" s="186" t="str">
        <f t="shared" si="68"/>
        <v/>
      </c>
      <c r="AE208" s="186" t="str">
        <f t="shared" si="69"/>
        <v/>
      </c>
      <c r="AG208" s="186" t="str">
        <f t="shared" si="70"/>
        <v/>
      </c>
      <c r="AI208" s="186" t="str">
        <f t="shared" si="71"/>
        <v/>
      </c>
      <c r="AK208" s="186" t="str">
        <f t="shared" si="72"/>
        <v/>
      </c>
      <c r="AM208" s="186" t="str">
        <f t="shared" si="73"/>
        <v/>
      </c>
      <c r="AO208" s="186" t="str">
        <f t="shared" si="74"/>
        <v/>
      </c>
      <c r="AQ208" s="186" t="str">
        <f t="shared" si="75"/>
        <v/>
      </c>
    </row>
    <row r="209" spans="5:43" x14ac:dyDescent="0.25">
      <c r="E209" s="186" t="str">
        <f t="shared" si="57"/>
        <v/>
      </c>
      <c r="G209" s="186" t="str">
        <f t="shared" si="57"/>
        <v/>
      </c>
      <c r="I209" s="186" t="str">
        <f t="shared" si="58"/>
        <v/>
      </c>
      <c r="K209" s="186" t="str">
        <f t="shared" si="59"/>
        <v/>
      </c>
      <c r="M209" s="186" t="str">
        <f t="shared" si="60"/>
        <v/>
      </c>
      <c r="O209" s="186" t="str">
        <f t="shared" si="61"/>
        <v/>
      </c>
      <c r="Q209" s="186" t="str">
        <f t="shared" si="62"/>
        <v/>
      </c>
      <c r="S209" s="186" t="str">
        <f t="shared" si="63"/>
        <v/>
      </c>
      <c r="U209" s="186" t="str">
        <f t="shared" si="64"/>
        <v/>
      </c>
      <c r="W209" s="186" t="str">
        <f t="shared" si="65"/>
        <v/>
      </c>
      <c r="Y209" s="186" t="str">
        <f t="shared" si="66"/>
        <v/>
      </c>
      <c r="AA209" s="186" t="str">
        <f t="shared" si="67"/>
        <v/>
      </c>
      <c r="AC209" s="186" t="str">
        <f t="shared" si="68"/>
        <v/>
      </c>
      <c r="AE209" s="186" t="str">
        <f t="shared" si="69"/>
        <v/>
      </c>
      <c r="AG209" s="186" t="str">
        <f t="shared" si="70"/>
        <v/>
      </c>
      <c r="AI209" s="186" t="str">
        <f t="shared" si="71"/>
        <v/>
      </c>
      <c r="AK209" s="186" t="str">
        <f t="shared" si="72"/>
        <v/>
      </c>
      <c r="AM209" s="186" t="str">
        <f t="shared" si="73"/>
        <v/>
      </c>
      <c r="AO209" s="186" t="str">
        <f t="shared" si="74"/>
        <v/>
      </c>
      <c r="AQ209" s="186" t="str">
        <f t="shared" si="75"/>
        <v/>
      </c>
    </row>
    <row r="210" spans="5:43" x14ac:dyDescent="0.25">
      <c r="E210" s="186" t="str">
        <f t="shared" si="57"/>
        <v/>
      </c>
      <c r="G210" s="186" t="str">
        <f t="shared" si="57"/>
        <v/>
      </c>
      <c r="I210" s="186" t="str">
        <f t="shared" si="58"/>
        <v/>
      </c>
      <c r="K210" s="186" t="str">
        <f t="shared" si="59"/>
        <v/>
      </c>
      <c r="M210" s="186" t="str">
        <f t="shared" si="60"/>
        <v/>
      </c>
      <c r="O210" s="186" t="str">
        <f t="shared" si="61"/>
        <v/>
      </c>
      <c r="Q210" s="186" t="str">
        <f t="shared" si="62"/>
        <v/>
      </c>
      <c r="S210" s="186" t="str">
        <f t="shared" si="63"/>
        <v/>
      </c>
      <c r="U210" s="186" t="str">
        <f t="shared" si="64"/>
        <v/>
      </c>
      <c r="W210" s="186" t="str">
        <f t="shared" si="65"/>
        <v/>
      </c>
      <c r="Y210" s="186" t="str">
        <f t="shared" si="66"/>
        <v/>
      </c>
      <c r="AA210" s="186" t="str">
        <f t="shared" si="67"/>
        <v/>
      </c>
      <c r="AC210" s="186" t="str">
        <f t="shared" si="68"/>
        <v/>
      </c>
      <c r="AE210" s="186" t="str">
        <f t="shared" si="69"/>
        <v/>
      </c>
      <c r="AG210" s="186" t="str">
        <f t="shared" si="70"/>
        <v/>
      </c>
      <c r="AI210" s="186" t="str">
        <f t="shared" si="71"/>
        <v/>
      </c>
      <c r="AK210" s="186" t="str">
        <f t="shared" si="72"/>
        <v/>
      </c>
      <c r="AM210" s="186" t="str">
        <f t="shared" si="73"/>
        <v/>
      </c>
      <c r="AO210" s="186" t="str">
        <f t="shared" si="74"/>
        <v/>
      </c>
      <c r="AQ210" s="186" t="str">
        <f t="shared" si="75"/>
        <v/>
      </c>
    </row>
    <row r="211" spans="5:43" x14ac:dyDescent="0.25">
      <c r="E211" s="186" t="str">
        <f t="shared" si="57"/>
        <v/>
      </c>
      <c r="G211" s="186" t="str">
        <f t="shared" si="57"/>
        <v/>
      </c>
      <c r="I211" s="186" t="str">
        <f t="shared" si="58"/>
        <v/>
      </c>
      <c r="K211" s="186" t="str">
        <f t="shared" si="59"/>
        <v/>
      </c>
      <c r="M211" s="186" t="str">
        <f t="shared" si="60"/>
        <v/>
      </c>
      <c r="O211" s="186" t="str">
        <f t="shared" si="61"/>
        <v/>
      </c>
      <c r="Q211" s="186" t="str">
        <f t="shared" si="62"/>
        <v/>
      </c>
      <c r="S211" s="186" t="str">
        <f t="shared" si="63"/>
        <v/>
      </c>
      <c r="U211" s="186" t="str">
        <f t="shared" si="64"/>
        <v/>
      </c>
      <c r="W211" s="186" t="str">
        <f t="shared" si="65"/>
        <v/>
      </c>
      <c r="Y211" s="186" t="str">
        <f t="shared" si="66"/>
        <v/>
      </c>
      <c r="AA211" s="186" t="str">
        <f t="shared" si="67"/>
        <v/>
      </c>
      <c r="AC211" s="186" t="str">
        <f t="shared" si="68"/>
        <v/>
      </c>
      <c r="AE211" s="186" t="str">
        <f t="shared" si="69"/>
        <v/>
      </c>
      <c r="AG211" s="186" t="str">
        <f t="shared" si="70"/>
        <v/>
      </c>
      <c r="AI211" s="186" t="str">
        <f t="shared" si="71"/>
        <v/>
      </c>
      <c r="AK211" s="186" t="str">
        <f t="shared" si="72"/>
        <v/>
      </c>
      <c r="AM211" s="186" t="str">
        <f t="shared" si="73"/>
        <v/>
      </c>
      <c r="AO211" s="186" t="str">
        <f t="shared" si="74"/>
        <v/>
      </c>
      <c r="AQ211" s="186" t="str">
        <f t="shared" si="75"/>
        <v/>
      </c>
    </row>
    <row r="212" spans="5:43" x14ac:dyDescent="0.25">
      <c r="E212" s="186" t="str">
        <f t="shared" si="57"/>
        <v/>
      </c>
      <c r="G212" s="186" t="str">
        <f t="shared" si="57"/>
        <v/>
      </c>
      <c r="I212" s="186" t="str">
        <f t="shared" si="58"/>
        <v/>
      </c>
      <c r="K212" s="186" t="str">
        <f t="shared" si="59"/>
        <v/>
      </c>
      <c r="M212" s="186" t="str">
        <f t="shared" si="60"/>
        <v/>
      </c>
      <c r="O212" s="186" t="str">
        <f t="shared" si="61"/>
        <v/>
      </c>
      <c r="Q212" s="186" t="str">
        <f t="shared" si="62"/>
        <v/>
      </c>
      <c r="S212" s="186" t="str">
        <f t="shared" si="63"/>
        <v/>
      </c>
      <c r="U212" s="186" t="str">
        <f t="shared" si="64"/>
        <v/>
      </c>
      <c r="W212" s="186" t="str">
        <f t="shared" si="65"/>
        <v/>
      </c>
      <c r="Y212" s="186" t="str">
        <f t="shared" si="66"/>
        <v/>
      </c>
      <c r="AA212" s="186" t="str">
        <f t="shared" si="67"/>
        <v/>
      </c>
      <c r="AC212" s="186" t="str">
        <f t="shared" si="68"/>
        <v/>
      </c>
      <c r="AE212" s="186" t="str">
        <f t="shared" si="69"/>
        <v/>
      </c>
      <c r="AG212" s="186" t="str">
        <f t="shared" si="70"/>
        <v/>
      </c>
      <c r="AI212" s="186" t="str">
        <f t="shared" si="71"/>
        <v/>
      </c>
      <c r="AK212" s="186" t="str">
        <f t="shared" si="72"/>
        <v/>
      </c>
      <c r="AM212" s="186" t="str">
        <f t="shared" si="73"/>
        <v/>
      </c>
      <c r="AO212" s="186" t="str">
        <f t="shared" si="74"/>
        <v/>
      </c>
      <c r="AQ212" s="186" t="str">
        <f t="shared" si="75"/>
        <v/>
      </c>
    </row>
    <row r="213" spans="5:43" x14ac:dyDescent="0.25">
      <c r="E213" s="186" t="str">
        <f t="shared" si="57"/>
        <v/>
      </c>
      <c r="G213" s="186" t="str">
        <f t="shared" si="57"/>
        <v/>
      </c>
      <c r="I213" s="186" t="str">
        <f t="shared" si="58"/>
        <v/>
      </c>
      <c r="K213" s="186" t="str">
        <f t="shared" si="59"/>
        <v/>
      </c>
      <c r="M213" s="186" t="str">
        <f t="shared" si="60"/>
        <v/>
      </c>
      <c r="O213" s="186" t="str">
        <f t="shared" si="61"/>
        <v/>
      </c>
      <c r="Q213" s="186" t="str">
        <f t="shared" si="62"/>
        <v/>
      </c>
      <c r="S213" s="186" t="str">
        <f t="shared" si="63"/>
        <v/>
      </c>
      <c r="U213" s="186" t="str">
        <f t="shared" si="64"/>
        <v/>
      </c>
      <c r="W213" s="186" t="str">
        <f t="shared" si="65"/>
        <v/>
      </c>
      <c r="Y213" s="186" t="str">
        <f t="shared" si="66"/>
        <v/>
      </c>
      <c r="AA213" s="186" t="str">
        <f t="shared" si="67"/>
        <v/>
      </c>
      <c r="AC213" s="186" t="str">
        <f t="shared" si="68"/>
        <v/>
      </c>
      <c r="AE213" s="186" t="str">
        <f t="shared" si="69"/>
        <v/>
      </c>
      <c r="AG213" s="186" t="str">
        <f t="shared" si="70"/>
        <v/>
      </c>
      <c r="AI213" s="186" t="str">
        <f t="shared" si="71"/>
        <v/>
      </c>
      <c r="AK213" s="186" t="str">
        <f t="shared" si="72"/>
        <v/>
      </c>
      <c r="AM213" s="186" t="str">
        <f t="shared" si="73"/>
        <v/>
      </c>
      <c r="AO213" s="186" t="str">
        <f t="shared" si="74"/>
        <v/>
      </c>
      <c r="AQ213" s="186" t="str">
        <f t="shared" si="75"/>
        <v/>
      </c>
    </row>
    <row r="214" spans="5:43" x14ac:dyDescent="0.25">
      <c r="E214" s="186" t="str">
        <f t="shared" si="57"/>
        <v/>
      </c>
      <c r="G214" s="186" t="str">
        <f t="shared" si="57"/>
        <v/>
      </c>
      <c r="I214" s="186" t="str">
        <f t="shared" si="58"/>
        <v/>
      </c>
      <c r="K214" s="186" t="str">
        <f t="shared" si="59"/>
        <v/>
      </c>
      <c r="M214" s="186" t="str">
        <f t="shared" si="60"/>
        <v/>
      </c>
      <c r="O214" s="186" t="str">
        <f t="shared" si="61"/>
        <v/>
      </c>
      <c r="Q214" s="186" t="str">
        <f t="shared" si="62"/>
        <v/>
      </c>
      <c r="S214" s="186" t="str">
        <f t="shared" si="63"/>
        <v/>
      </c>
      <c r="U214" s="186" t="str">
        <f t="shared" si="64"/>
        <v/>
      </c>
      <c r="W214" s="186" t="str">
        <f t="shared" si="65"/>
        <v/>
      </c>
      <c r="Y214" s="186" t="str">
        <f t="shared" si="66"/>
        <v/>
      </c>
      <c r="AA214" s="186" t="str">
        <f t="shared" si="67"/>
        <v/>
      </c>
      <c r="AC214" s="186" t="str">
        <f t="shared" si="68"/>
        <v/>
      </c>
      <c r="AE214" s="186" t="str">
        <f t="shared" si="69"/>
        <v/>
      </c>
      <c r="AG214" s="186" t="str">
        <f t="shared" si="70"/>
        <v/>
      </c>
      <c r="AI214" s="186" t="str">
        <f t="shared" si="71"/>
        <v/>
      </c>
      <c r="AK214" s="186" t="str">
        <f t="shared" si="72"/>
        <v/>
      </c>
      <c r="AM214" s="186" t="str">
        <f t="shared" si="73"/>
        <v/>
      </c>
      <c r="AO214" s="186" t="str">
        <f t="shared" si="74"/>
        <v/>
      </c>
      <c r="AQ214" s="186" t="str">
        <f t="shared" si="75"/>
        <v/>
      </c>
    </row>
    <row r="215" spans="5:43" x14ac:dyDescent="0.25">
      <c r="E215" s="186" t="str">
        <f t="shared" si="57"/>
        <v/>
      </c>
      <c r="G215" s="186" t="str">
        <f t="shared" si="57"/>
        <v/>
      </c>
      <c r="I215" s="186" t="str">
        <f t="shared" si="58"/>
        <v/>
      </c>
      <c r="K215" s="186" t="str">
        <f t="shared" si="59"/>
        <v/>
      </c>
      <c r="M215" s="186" t="str">
        <f t="shared" si="60"/>
        <v/>
      </c>
      <c r="O215" s="186" t="str">
        <f t="shared" si="61"/>
        <v/>
      </c>
      <c r="Q215" s="186" t="str">
        <f t="shared" si="62"/>
        <v/>
      </c>
      <c r="S215" s="186" t="str">
        <f t="shared" si="63"/>
        <v/>
      </c>
      <c r="U215" s="186" t="str">
        <f t="shared" si="64"/>
        <v/>
      </c>
      <c r="W215" s="186" t="str">
        <f t="shared" si="65"/>
        <v/>
      </c>
      <c r="Y215" s="186" t="str">
        <f t="shared" si="66"/>
        <v/>
      </c>
      <c r="AA215" s="186" t="str">
        <f t="shared" si="67"/>
        <v/>
      </c>
      <c r="AC215" s="186" t="str">
        <f t="shared" si="68"/>
        <v/>
      </c>
      <c r="AE215" s="186" t="str">
        <f t="shared" si="69"/>
        <v/>
      </c>
      <c r="AG215" s="186" t="str">
        <f t="shared" si="70"/>
        <v/>
      </c>
      <c r="AI215" s="186" t="str">
        <f t="shared" si="71"/>
        <v/>
      </c>
      <c r="AK215" s="186" t="str">
        <f t="shared" si="72"/>
        <v/>
      </c>
      <c r="AM215" s="186" t="str">
        <f t="shared" si="73"/>
        <v/>
      </c>
      <c r="AO215" s="186" t="str">
        <f t="shared" si="74"/>
        <v/>
      </c>
      <c r="AQ215" s="186" t="str">
        <f t="shared" si="75"/>
        <v/>
      </c>
    </row>
    <row r="216" spans="5:43" x14ac:dyDescent="0.25">
      <c r="E216" s="186" t="str">
        <f t="shared" si="57"/>
        <v/>
      </c>
      <c r="G216" s="186" t="str">
        <f t="shared" si="57"/>
        <v/>
      </c>
      <c r="I216" s="186" t="str">
        <f t="shared" si="58"/>
        <v/>
      </c>
      <c r="K216" s="186" t="str">
        <f t="shared" si="59"/>
        <v/>
      </c>
      <c r="M216" s="186" t="str">
        <f t="shared" si="60"/>
        <v/>
      </c>
      <c r="O216" s="186" t="str">
        <f t="shared" si="61"/>
        <v/>
      </c>
      <c r="Q216" s="186" t="str">
        <f t="shared" si="62"/>
        <v/>
      </c>
      <c r="S216" s="186" t="str">
        <f t="shared" si="63"/>
        <v/>
      </c>
      <c r="U216" s="186" t="str">
        <f t="shared" si="64"/>
        <v/>
      </c>
      <c r="W216" s="186" t="str">
        <f t="shared" si="65"/>
        <v/>
      </c>
      <c r="Y216" s="186" t="str">
        <f t="shared" si="66"/>
        <v/>
      </c>
      <c r="AA216" s="186" t="str">
        <f t="shared" si="67"/>
        <v/>
      </c>
      <c r="AC216" s="186" t="str">
        <f t="shared" si="68"/>
        <v/>
      </c>
      <c r="AE216" s="186" t="str">
        <f t="shared" si="69"/>
        <v/>
      </c>
      <c r="AG216" s="186" t="str">
        <f t="shared" si="70"/>
        <v/>
      </c>
      <c r="AI216" s="186" t="str">
        <f t="shared" si="71"/>
        <v/>
      </c>
      <c r="AK216" s="186" t="str">
        <f t="shared" si="72"/>
        <v/>
      </c>
      <c r="AM216" s="186" t="str">
        <f t="shared" si="73"/>
        <v/>
      </c>
      <c r="AO216" s="186" t="str">
        <f t="shared" si="74"/>
        <v/>
      </c>
      <c r="AQ216" s="186" t="str">
        <f t="shared" si="75"/>
        <v/>
      </c>
    </row>
    <row r="217" spans="5:43" x14ac:dyDescent="0.25">
      <c r="E217" s="186" t="str">
        <f t="shared" si="57"/>
        <v/>
      </c>
      <c r="G217" s="186" t="str">
        <f t="shared" si="57"/>
        <v/>
      </c>
      <c r="I217" s="186" t="str">
        <f t="shared" si="58"/>
        <v/>
      </c>
      <c r="K217" s="186" t="str">
        <f t="shared" si="59"/>
        <v/>
      </c>
      <c r="M217" s="186" t="str">
        <f t="shared" si="60"/>
        <v/>
      </c>
      <c r="O217" s="186" t="str">
        <f t="shared" si="61"/>
        <v/>
      </c>
      <c r="Q217" s="186" t="str">
        <f t="shared" si="62"/>
        <v/>
      </c>
      <c r="S217" s="186" t="str">
        <f t="shared" si="63"/>
        <v/>
      </c>
      <c r="U217" s="186" t="str">
        <f t="shared" si="64"/>
        <v/>
      </c>
      <c r="W217" s="186" t="str">
        <f t="shared" si="65"/>
        <v/>
      </c>
      <c r="Y217" s="186" t="str">
        <f t="shared" si="66"/>
        <v/>
      </c>
      <c r="AA217" s="186" t="str">
        <f t="shared" si="67"/>
        <v/>
      </c>
      <c r="AC217" s="186" t="str">
        <f t="shared" si="68"/>
        <v/>
      </c>
      <c r="AE217" s="186" t="str">
        <f t="shared" si="69"/>
        <v/>
      </c>
      <c r="AG217" s="186" t="str">
        <f t="shared" si="70"/>
        <v/>
      </c>
      <c r="AI217" s="186" t="str">
        <f t="shared" si="71"/>
        <v/>
      </c>
      <c r="AK217" s="186" t="str">
        <f t="shared" si="72"/>
        <v/>
      </c>
      <c r="AM217" s="186" t="str">
        <f t="shared" si="73"/>
        <v/>
      </c>
      <c r="AO217" s="186" t="str">
        <f t="shared" si="74"/>
        <v/>
      </c>
      <c r="AQ217" s="186" t="str">
        <f t="shared" si="75"/>
        <v/>
      </c>
    </row>
    <row r="218" spans="5:43" x14ac:dyDescent="0.25">
      <c r="E218" s="186" t="str">
        <f t="shared" si="57"/>
        <v/>
      </c>
      <c r="G218" s="186" t="str">
        <f t="shared" si="57"/>
        <v/>
      </c>
      <c r="I218" s="186" t="str">
        <f t="shared" si="58"/>
        <v/>
      </c>
      <c r="K218" s="186" t="str">
        <f t="shared" si="59"/>
        <v/>
      </c>
      <c r="M218" s="186" t="str">
        <f t="shared" si="60"/>
        <v/>
      </c>
      <c r="O218" s="186" t="str">
        <f t="shared" si="61"/>
        <v/>
      </c>
      <c r="Q218" s="186" t="str">
        <f t="shared" si="62"/>
        <v/>
      </c>
      <c r="S218" s="186" t="str">
        <f t="shared" si="63"/>
        <v/>
      </c>
      <c r="U218" s="186" t="str">
        <f t="shared" si="64"/>
        <v/>
      </c>
      <c r="W218" s="186" t="str">
        <f t="shared" si="65"/>
        <v/>
      </c>
      <c r="Y218" s="186" t="str">
        <f t="shared" si="66"/>
        <v/>
      </c>
      <c r="AA218" s="186" t="str">
        <f t="shared" si="67"/>
        <v/>
      </c>
      <c r="AC218" s="186" t="str">
        <f t="shared" si="68"/>
        <v/>
      </c>
      <c r="AE218" s="186" t="str">
        <f t="shared" si="69"/>
        <v/>
      </c>
      <c r="AG218" s="186" t="str">
        <f t="shared" si="70"/>
        <v/>
      </c>
      <c r="AI218" s="186" t="str">
        <f t="shared" si="71"/>
        <v/>
      </c>
      <c r="AK218" s="186" t="str">
        <f t="shared" si="72"/>
        <v/>
      </c>
      <c r="AM218" s="186" t="str">
        <f t="shared" si="73"/>
        <v/>
      </c>
      <c r="AO218" s="186" t="str">
        <f t="shared" si="74"/>
        <v/>
      </c>
      <c r="AQ218" s="186" t="str">
        <f t="shared" si="75"/>
        <v/>
      </c>
    </row>
    <row r="219" spans="5:43" x14ac:dyDescent="0.25">
      <c r="E219" s="186" t="str">
        <f t="shared" si="57"/>
        <v/>
      </c>
      <c r="G219" s="186" t="str">
        <f t="shared" si="57"/>
        <v/>
      </c>
      <c r="I219" s="186" t="str">
        <f t="shared" si="58"/>
        <v/>
      </c>
      <c r="K219" s="186" t="str">
        <f t="shared" si="59"/>
        <v/>
      </c>
      <c r="M219" s="186" t="str">
        <f t="shared" si="60"/>
        <v/>
      </c>
      <c r="O219" s="186" t="str">
        <f t="shared" si="61"/>
        <v/>
      </c>
      <c r="Q219" s="186" t="str">
        <f t="shared" si="62"/>
        <v/>
      </c>
      <c r="S219" s="186" t="str">
        <f t="shared" si="63"/>
        <v/>
      </c>
      <c r="U219" s="186" t="str">
        <f t="shared" si="64"/>
        <v/>
      </c>
      <c r="W219" s="186" t="str">
        <f t="shared" si="65"/>
        <v/>
      </c>
      <c r="Y219" s="186" t="str">
        <f t="shared" si="66"/>
        <v/>
      </c>
      <c r="AA219" s="186" t="str">
        <f t="shared" si="67"/>
        <v/>
      </c>
      <c r="AC219" s="186" t="str">
        <f t="shared" si="68"/>
        <v/>
      </c>
      <c r="AE219" s="186" t="str">
        <f t="shared" si="69"/>
        <v/>
      </c>
      <c r="AG219" s="186" t="str">
        <f t="shared" si="70"/>
        <v/>
      </c>
      <c r="AI219" s="186" t="str">
        <f t="shared" si="71"/>
        <v/>
      </c>
      <c r="AK219" s="186" t="str">
        <f t="shared" si="72"/>
        <v/>
      </c>
      <c r="AM219" s="186" t="str">
        <f t="shared" si="73"/>
        <v/>
      </c>
      <c r="AO219" s="186" t="str">
        <f t="shared" si="74"/>
        <v/>
      </c>
      <c r="AQ219" s="186" t="str">
        <f t="shared" si="75"/>
        <v/>
      </c>
    </row>
    <row r="220" spans="5:43" x14ac:dyDescent="0.25">
      <c r="E220" s="186" t="str">
        <f t="shared" si="57"/>
        <v/>
      </c>
      <c r="G220" s="186" t="str">
        <f t="shared" si="57"/>
        <v/>
      </c>
      <c r="I220" s="186" t="str">
        <f t="shared" si="58"/>
        <v/>
      </c>
      <c r="K220" s="186" t="str">
        <f t="shared" si="59"/>
        <v/>
      </c>
      <c r="M220" s="186" t="str">
        <f t="shared" si="60"/>
        <v/>
      </c>
      <c r="O220" s="186" t="str">
        <f t="shared" si="61"/>
        <v/>
      </c>
      <c r="Q220" s="186" t="str">
        <f t="shared" si="62"/>
        <v/>
      </c>
      <c r="S220" s="186" t="str">
        <f t="shared" si="63"/>
        <v/>
      </c>
      <c r="U220" s="186" t="str">
        <f t="shared" si="64"/>
        <v/>
      </c>
      <c r="W220" s="186" t="str">
        <f t="shared" si="65"/>
        <v/>
      </c>
      <c r="Y220" s="186" t="str">
        <f t="shared" si="66"/>
        <v/>
      </c>
      <c r="AA220" s="186" t="str">
        <f t="shared" si="67"/>
        <v/>
      </c>
      <c r="AC220" s="186" t="str">
        <f t="shared" si="68"/>
        <v/>
      </c>
      <c r="AE220" s="186" t="str">
        <f t="shared" si="69"/>
        <v/>
      </c>
      <c r="AG220" s="186" t="str">
        <f t="shared" si="70"/>
        <v/>
      </c>
      <c r="AI220" s="186" t="str">
        <f t="shared" si="71"/>
        <v/>
      </c>
      <c r="AK220" s="186" t="str">
        <f t="shared" si="72"/>
        <v/>
      </c>
      <c r="AM220" s="186" t="str">
        <f t="shared" si="73"/>
        <v/>
      </c>
      <c r="AO220" s="186" t="str">
        <f t="shared" si="74"/>
        <v/>
      </c>
      <c r="AQ220" s="186" t="str">
        <f t="shared" si="75"/>
        <v/>
      </c>
    </row>
    <row r="221" spans="5:43" x14ac:dyDescent="0.25">
      <c r="E221" s="186" t="str">
        <f t="shared" si="57"/>
        <v/>
      </c>
      <c r="G221" s="186" t="str">
        <f t="shared" si="57"/>
        <v/>
      </c>
      <c r="I221" s="186" t="str">
        <f t="shared" si="58"/>
        <v/>
      </c>
      <c r="K221" s="186" t="str">
        <f t="shared" si="59"/>
        <v/>
      </c>
      <c r="M221" s="186" t="str">
        <f t="shared" si="60"/>
        <v/>
      </c>
      <c r="O221" s="186" t="str">
        <f t="shared" si="61"/>
        <v/>
      </c>
      <c r="Q221" s="186" t="str">
        <f t="shared" si="62"/>
        <v/>
      </c>
      <c r="S221" s="186" t="str">
        <f t="shared" si="63"/>
        <v/>
      </c>
      <c r="U221" s="186" t="str">
        <f t="shared" si="64"/>
        <v/>
      </c>
      <c r="W221" s="186" t="str">
        <f t="shared" si="65"/>
        <v/>
      </c>
      <c r="Y221" s="186" t="str">
        <f t="shared" si="66"/>
        <v/>
      </c>
      <c r="AA221" s="186" t="str">
        <f t="shared" si="67"/>
        <v/>
      </c>
      <c r="AC221" s="186" t="str">
        <f t="shared" si="68"/>
        <v/>
      </c>
      <c r="AE221" s="186" t="str">
        <f t="shared" si="69"/>
        <v/>
      </c>
      <c r="AG221" s="186" t="str">
        <f t="shared" si="70"/>
        <v/>
      </c>
      <c r="AI221" s="186" t="str">
        <f t="shared" si="71"/>
        <v/>
      </c>
      <c r="AK221" s="186" t="str">
        <f t="shared" si="72"/>
        <v/>
      </c>
      <c r="AM221" s="186" t="str">
        <f t="shared" si="73"/>
        <v/>
      </c>
      <c r="AO221" s="186" t="str">
        <f t="shared" si="74"/>
        <v/>
      </c>
      <c r="AQ221" s="186" t="str">
        <f t="shared" si="75"/>
        <v/>
      </c>
    </row>
    <row r="222" spans="5:43" x14ac:dyDescent="0.25">
      <c r="E222" s="186" t="str">
        <f t="shared" si="57"/>
        <v/>
      </c>
      <c r="G222" s="186" t="str">
        <f t="shared" si="57"/>
        <v/>
      </c>
      <c r="I222" s="186" t="str">
        <f t="shared" si="58"/>
        <v/>
      </c>
      <c r="K222" s="186" t="str">
        <f t="shared" si="59"/>
        <v/>
      </c>
      <c r="M222" s="186" t="str">
        <f t="shared" si="60"/>
        <v/>
      </c>
      <c r="O222" s="186" t="str">
        <f t="shared" si="61"/>
        <v/>
      </c>
      <c r="Q222" s="186" t="str">
        <f t="shared" si="62"/>
        <v/>
      </c>
      <c r="S222" s="186" t="str">
        <f t="shared" si="63"/>
        <v/>
      </c>
      <c r="U222" s="186" t="str">
        <f t="shared" si="64"/>
        <v/>
      </c>
      <c r="W222" s="186" t="str">
        <f t="shared" si="65"/>
        <v/>
      </c>
      <c r="Y222" s="186" t="str">
        <f t="shared" si="66"/>
        <v/>
      </c>
      <c r="AA222" s="186" t="str">
        <f t="shared" si="67"/>
        <v/>
      </c>
      <c r="AC222" s="186" t="str">
        <f t="shared" si="68"/>
        <v/>
      </c>
      <c r="AE222" s="186" t="str">
        <f t="shared" si="69"/>
        <v/>
      </c>
      <c r="AG222" s="186" t="str">
        <f t="shared" si="70"/>
        <v/>
      </c>
      <c r="AI222" s="186" t="str">
        <f t="shared" si="71"/>
        <v/>
      </c>
      <c r="AK222" s="186" t="str">
        <f t="shared" si="72"/>
        <v/>
      </c>
      <c r="AM222" s="186" t="str">
        <f t="shared" si="73"/>
        <v/>
      </c>
      <c r="AO222" s="186" t="str">
        <f t="shared" si="74"/>
        <v/>
      </c>
      <c r="AQ222" s="186" t="str">
        <f t="shared" si="75"/>
        <v/>
      </c>
    </row>
    <row r="223" spans="5:43" x14ac:dyDescent="0.25">
      <c r="E223" s="186" t="str">
        <f t="shared" si="57"/>
        <v/>
      </c>
      <c r="G223" s="186" t="str">
        <f t="shared" si="57"/>
        <v/>
      </c>
      <c r="I223" s="186" t="str">
        <f t="shared" si="58"/>
        <v/>
      </c>
      <c r="K223" s="186" t="str">
        <f t="shared" si="59"/>
        <v/>
      </c>
      <c r="M223" s="186" t="str">
        <f t="shared" si="60"/>
        <v/>
      </c>
      <c r="O223" s="186" t="str">
        <f t="shared" si="61"/>
        <v/>
      </c>
      <c r="Q223" s="186" t="str">
        <f t="shared" si="62"/>
        <v/>
      </c>
      <c r="S223" s="186" t="str">
        <f t="shared" si="63"/>
        <v/>
      </c>
      <c r="U223" s="186" t="str">
        <f t="shared" si="64"/>
        <v/>
      </c>
      <c r="W223" s="186" t="str">
        <f t="shared" si="65"/>
        <v/>
      </c>
      <c r="Y223" s="186" t="str">
        <f t="shared" si="66"/>
        <v/>
      </c>
      <c r="AA223" s="186" t="str">
        <f t="shared" si="67"/>
        <v/>
      </c>
      <c r="AC223" s="186" t="str">
        <f t="shared" si="68"/>
        <v/>
      </c>
      <c r="AE223" s="186" t="str">
        <f t="shared" si="69"/>
        <v/>
      </c>
      <c r="AG223" s="186" t="str">
        <f t="shared" si="70"/>
        <v/>
      </c>
      <c r="AI223" s="186" t="str">
        <f t="shared" si="71"/>
        <v/>
      </c>
      <c r="AK223" s="186" t="str">
        <f t="shared" si="72"/>
        <v/>
      </c>
      <c r="AM223" s="186" t="str">
        <f t="shared" si="73"/>
        <v/>
      </c>
      <c r="AO223" s="186" t="str">
        <f t="shared" si="74"/>
        <v/>
      </c>
      <c r="AQ223" s="186" t="str">
        <f t="shared" si="75"/>
        <v/>
      </c>
    </row>
    <row r="224" spans="5:43" x14ac:dyDescent="0.25">
      <c r="E224" s="186" t="str">
        <f t="shared" si="57"/>
        <v/>
      </c>
      <c r="G224" s="186" t="str">
        <f t="shared" si="57"/>
        <v/>
      </c>
      <c r="I224" s="186" t="str">
        <f t="shared" si="58"/>
        <v/>
      </c>
      <c r="K224" s="186" t="str">
        <f t="shared" si="59"/>
        <v/>
      </c>
      <c r="M224" s="186" t="str">
        <f t="shared" si="60"/>
        <v/>
      </c>
      <c r="O224" s="186" t="str">
        <f t="shared" si="61"/>
        <v/>
      </c>
      <c r="Q224" s="186" t="str">
        <f t="shared" si="62"/>
        <v/>
      </c>
      <c r="S224" s="186" t="str">
        <f t="shared" si="63"/>
        <v/>
      </c>
      <c r="U224" s="186" t="str">
        <f t="shared" si="64"/>
        <v/>
      </c>
      <c r="W224" s="186" t="str">
        <f t="shared" si="65"/>
        <v/>
      </c>
      <c r="Y224" s="186" t="str">
        <f t="shared" si="66"/>
        <v/>
      </c>
      <c r="AA224" s="186" t="str">
        <f t="shared" si="67"/>
        <v/>
      </c>
      <c r="AC224" s="186" t="str">
        <f t="shared" si="68"/>
        <v/>
      </c>
      <c r="AE224" s="186" t="str">
        <f t="shared" si="69"/>
        <v/>
      </c>
      <c r="AG224" s="186" t="str">
        <f t="shared" si="70"/>
        <v/>
      </c>
      <c r="AI224" s="186" t="str">
        <f t="shared" si="71"/>
        <v/>
      </c>
      <c r="AK224" s="186" t="str">
        <f t="shared" si="72"/>
        <v/>
      </c>
      <c r="AM224" s="186" t="str">
        <f t="shared" si="73"/>
        <v/>
      </c>
      <c r="AO224" s="186" t="str">
        <f t="shared" si="74"/>
        <v/>
      </c>
      <c r="AQ224" s="186" t="str">
        <f t="shared" si="75"/>
        <v/>
      </c>
    </row>
    <row r="225" spans="5:43" x14ac:dyDescent="0.25">
      <c r="E225" s="186" t="str">
        <f t="shared" si="57"/>
        <v/>
      </c>
      <c r="G225" s="186" t="str">
        <f t="shared" si="57"/>
        <v/>
      </c>
      <c r="I225" s="186" t="str">
        <f t="shared" si="58"/>
        <v/>
      </c>
      <c r="K225" s="186" t="str">
        <f t="shared" si="59"/>
        <v/>
      </c>
      <c r="M225" s="186" t="str">
        <f t="shared" si="60"/>
        <v/>
      </c>
      <c r="O225" s="186" t="str">
        <f t="shared" si="61"/>
        <v/>
      </c>
      <c r="Q225" s="186" t="str">
        <f t="shared" si="62"/>
        <v/>
      </c>
      <c r="S225" s="186" t="str">
        <f t="shared" si="63"/>
        <v/>
      </c>
      <c r="U225" s="186" t="str">
        <f t="shared" si="64"/>
        <v/>
      </c>
      <c r="W225" s="186" t="str">
        <f t="shared" si="65"/>
        <v/>
      </c>
      <c r="Y225" s="186" t="str">
        <f t="shared" si="66"/>
        <v/>
      </c>
      <c r="AA225" s="186" t="str">
        <f t="shared" si="67"/>
        <v/>
      </c>
      <c r="AC225" s="186" t="str">
        <f t="shared" si="68"/>
        <v/>
      </c>
      <c r="AE225" s="186" t="str">
        <f t="shared" si="69"/>
        <v/>
      </c>
      <c r="AG225" s="186" t="str">
        <f t="shared" si="70"/>
        <v/>
      </c>
      <c r="AI225" s="186" t="str">
        <f t="shared" si="71"/>
        <v/>
      </c>
      <c r="AK225" s="186" t="str">
        <f t="shared" si="72"/>
        <v/>
      </c>
      <c r="AM225" s="186" t="str">
        <f t="shared" si="73"/>
        <v/>
      </c>
      <c r="AO225" s="186" t="str">
        <f t="shared" si="74"/>
        <v/>
      </c>
      <c r="AQ225" s="186" t="str">
        <f t="shared" si="75"/>
        <v/>
      </c>
    </row>
    <row r="226" spans="5:43" x14ac:dyDescent="0.25">
      <c r="E226" s="186" t="str">
        <f t="shared" si="57"/>
        <v/>
      </c>
      <c r="G226" s="186" t="str">
        <f t="shared" si="57"/>
        <v/>
      </c>
      <c r="I226" s="186" t="str">
        <f t="shared" si="58"/>
        <v/>
      </c>
      <c r="K226" s="186" t="str">
        <f t="shared" si="59"/>
        <v/>
      </c>
      <c r="M226" s="186" t="str">
        <f t="shared" si="60"/>
        <v/>
      </c>
      <c r="O226" s="186" t="str">
        <f t="shared" si="61"/>
        <v/>
      </c>
      <c r="Q226" s="186" t="str">
        <f t="shared" si="62"/>
        <v/>
      </c>
      <c r="S226" s="186" t="str">
        <f t="shared" si="63"/>
        <v/>
      </c>
      <c r="U226" s="186" t="str">
        <f t="shared" si="64"/>
        <v/>
      </c>
      <c r="W226" s="186" t="str">
        <f t="shared" si="65"/>
        <v/>
      </c>
      <c r="Y226" s="186" t="str">
        <f t="shared" si="66"/>
        <v/>
      </c>
      <c r="AA226" s="186" t="str">
        <f t="shared" si="67"/>
        <v/>
      </c>
      <c r="AC226" s="186" t="str">
        <f t="shared" si="68"/>
        <v/>
      </c>
      <c r="AE226" s="186" t="str">
        <f t="shared" si="69"/>
        <v/>
      </c>
      <c r="AG226" s="186" t="str">
        <f t="shared" si="70"/>
        <v/>
      </c>
      <c r="AI226" s="186" t="str">
        <f t="shared" si="71"/>
        <v/>
      </c>
      <c r="AK226" s="186" t="str">
        <f t="shared" si="72"/>
        <v/>
      </c>
      <c r="AM226" s="186" t="str">
        <f t="shared" si="73"/>
        <v/>
      </c>
      <c r="AO226" s="186" t="str">
        <f t="shared" si="74"/>
        <v/>
      </c>
      <c r="AQ226" s="186" t="str">
        <f t="shared" si="75"/>
        <v/>
      </c>
    </row>
    <row r="227" spans="5:43" x14ac:dyDescent="0.25">
      <c r="E227" s="186" t="str">
        <f t="shared" si="57"/>
        <v/>
      </c>
      <c r="G227" s="186" t="str">
        <f t="shared" si="57"/>
        <v/>
      </c>
      <c r="I227" s="186" t="str">
        <f t="shared" si="58"/>
        <v/>
      </c>
      <c r="K227" s="186" t="str">
        <f t="shared" si="59"/>
        <v/>
      </c>
      <c r="M227" s="186" t="str">
        <f t="shared" si="60"/>
        <v/>
      </c>
      <c r="O227" s="186" t="str">
        <f t="shared" si="61"/>
        <v/>
      </c>
      <c r="Q227" s="186" t="str">
        <f t="shared" si="62"/>
        <v/>
      </c>
      <c r="S227" s="186" t="str">
        <f t="shared" si="63"/>
        <v/>
      </c>
      <c r="U227" s="186" t="str">
        <f t="shared" si="64"/>
        <v/>
      </c>
      <c r="W227" s="186" t="str">
        <f t="shared" si="65"/>
        <v/>
      </c>
      <c r="Y227" s="186" t="str">
        <f t="shared" si="66"/>
        <v/>
      </c>
      <c r="AA227" s="186" t="str">
        <f t="shared" si="67"/>
        <v/>
      </c>
      <c r="AC227" s="186" t="str">
        <f t="shared" si="68"/>
        <v/>
      </c>
      <c r="AE227" s="186" t="str">
        <f t="shared" si="69"/>
        <v/>
      </c>
      <c r="AG227" s="186" t="str">
        <f t="shared" si="70"/>
        <v/>
      </c>
      <c r="AI227" s="186" t="str">
        <f t="shared" si="71"/>
        <v/>
      </c>
      <c r="AK227" s="186" t="str">
        <f t="shared" si="72"/>
        <v/>
      </c>
      <c r="AM227" s="186" t="str">
        <f t="shared" si="73"/>
        <v/>
      </c>
      <c r="AO227" s="186" t="str">
        <f t="shared" si="74"/>
        <v/>
      </c>
      <c r="AQ227" s="186" t="str">
        <f t="shared" si="75"/>
        <v/>
      </c>
    </row>
    <row r="228" spans="5:43" x14ac:dyDescent="0.25">
      <c r="E228" s="186" t="str">
        <f t="shared" si="57"/>
        <v/>
      </c>
      <c r="G228" s="186" t="str">
        <f t="shared" si="57"/>
        <v/>
      </c>
      <c r="I228" s="186" t="str">
        <f t="shared" si="58"/>
        <v/>
      </c>
      <c r="K228" s="186" t="str">
        <f t="shared" si="59"/>
        <v/>
      </c>
      <c r="M228" s="186" t="str">
        <f t="shared" si="60"/>
        <v/>
      </c>
      <c r="O228" s="186" t="str">
        <f t="shared" si="61"/>
        <v/>
      </c>
      <c r="Q228" s="186" t="str">
        <f t="shared" si="62"/>
        <v/>
      </c>
      <c r="S228" s="186" t="str">
        <f t="shared" si="63"/>
        <v/>
      </c>
      <c r="U228" s="186" t="str">
        <f t="shared" si="64"/>
        <v/>
      </c>
      <c r="W228" s="186" t="str">
        <f t="shared" si="65"/>
        <v/>
      </c>
      <c r="Y228" s="186" t="str">
        <f t="shared" si="66"/>
        <v/>
      </c>
      <c r="AA228" s="186" t="str">
        <f t="shared" si="67"/>
        <v/>
      </c>
      <c r="AC228" s="186" t="str">
        <f t="shared" si="68"/>
        <v/>
      </c>
      <c r="AE228" s="186" t="str">
        <f t="shared" si="69"/>
        <v/>
      </c>
      <c r="AG228" s="186" t="str">
        <f t="shared" si="70"/>
        <v/>
      </c>
      <c r="AI228" s="186" t="str">
        <f t="shared" si="71"/>
        <v/>
      </c>
      <c r="AK228" s="186" t="str">
        <f t="shared" si="72"/>
        <v/>
      </c>
      <c r="AM228" s="186" t="str">
        <f t="shared" si="73"/>
        <v/>
      </c>
      <c r="AO228" s="186" t="str">
        <f t="shared" si="74"/>
        <v/>
      </c>
      <c r="AQ228" s="186" t="str">
        <f t="shared" si="75"/>
        <v/>
      </c>
    </row>
    <row r="229" spans="5:43" x14ac:dyDescent="0.25">
      <c r="E229" s="186" t="str">
        <f t="shared" si="57"/>
        <v/>
      </c>
      <c r="G229" s="186" t="str">
        <f t="shared" si="57"/>
        <v/>
      </c>
      <c r="I229" s="186" t="str">
        <f t="shared" si="58"/>
        <v/>
      </c>
      <c r="K229" s="186" t="str">
        <f t="shared" si="59"/>
        <v/>
      </c>
      <c r="M229" s="186" t="str">
        <f t="shared" si="60"/>
        <v/>
      </c>
      <c r="O229" s="186" t="str">
        <f t="shared" si="61"/>
        <v/>
      </c>
      <c r="Q229" s="186" t="str">
        <f t="shared" si="62"/>
        <v/>
      </c>
      <c r="S229" s="186" t="str">
        <f t="shared" si="63"/>
        <v/>
      </c>
      <c r="U229" s="186" t="str">
        <f t="shared" si="64"/>
        <v/>
      </c>
      <c r="W229" s="186" t="str">
        <f t="shared" si="65"/>
        <v/>
      </c>
      <c r="Y229" s="186" t="str">
        <f t="shared" si="66"/>
        <v/>
      </c>
      <c r="AA229" s="186" t="str">
        <f t="shared" si="67"/>
        <v/>
      </c>
      <c r="AC229" s="186" t="str">
        <f t="shared" si="68"/>
        <v/>
      </c>
      <c r="AE229" s="186" t="str">
        <f t="shared" si="69"/>
        <v/>
      </c>
      <c r="AG229" s="186" t="str">
        <f t="shared" si="70"/>
        <v/>
      </c>
      <c r="AI229" s="186" t="str">
        <f t="shared" si="71"/>
        <v/>
      </c>
      <c r="AK229" s="186" t="str">
        <f t="shared" si="72"/>
        <v/>
      </c>
      <c r="AM229" s="186" t="str">
        <f t="shared" si="73"/>
        <v/>
      </c>
      <c r="AO229" s="186" t="str">
        <f t="shared" si="74"/>
        <v/>
      </c>
      <c r="AQ229" s="186" t="str">
        <f t="shared" si="75"/>
        <v/>
      </c>
    </row>
    <row r="230" spans="5:43" x14ac:dyDescent="0.25">
      <c r="E230" s="186" t="str">
        <f t="shared" si="57"/>
        <v/>
      </c>
      <c r="G230" s="186" t="str">
        <f t="shared" si="57"/>
        <v/>
      </c>
      <c r="I230" s="186" t="str">
        <f t="shared" si="58"/>
        <v/>
      </c>
      <c r="K230" s="186" t="str">
        <f t="shared" si="59"/>
        <v/>
      </c>
      <c r="M230" s="186" t="str">
        <f t="shared" si="60"/>
        <v/>
      </c>
      <c r="O230" s="186" t="str">
        <f t="shared" si="61"/>
        <v/>
      </c>
      <c r="Q230" s="186" t="str">
        <f t="shared" si="62"/>
        <v/>
      </c>
      <c r="S230" s="186" t="str">
        <f t="shared" si="63"/>
        <v/>
      </c>
      <c r="U230" s="186" t="str">
        <f t="shared" si="64"/>
        <v/>
      </c>
      <c r="W230" s="186" t="str">
        <f t="shared" si="65"/>
        <v/>
      </c>
      <c r="Y230" s="186" t="str">
        <f t="shared" si="66"/>
        <v/>
      </c>
      <c r="AA230" s="186" t="str">
        <f t="shared" si="67"/>
        <v/>
      </c>
      <c r="AC230" s="186" t="str">
        <f t="shared" si="68"/>
        <v/>
      </c>
      <c r="AE230" s="186" t="str">
        <f t="shared" si="69"/>
        <v/>
      </c>
      <c r="AG230" s="186" t="str">
        <f t="shared" si="70"/>
        <v/>
      </c>
      <c r="AI230" s="186" t="str">
        <f t="shared" si="71"/>
        <v/>
      </c>
      <c r="AK230" s="186" t="str">
        <f t="shared" si="72"/>
        <v/>
      </c>
      <c r="AM230" s="186" t="str">
        <f t="shared" si="73"/>
        <v/>
      </c>
      <c r="AO230" s="186" t="str">
        <f t="shared" si="74"/>
        <v/>
      </c>
      <c r="AQ230" s="186" t="str">
        <f t="shared" si="75"/>
        <v/>
      </c>
    </row>
    <row r="231" spans="5:43" x14ac:dyDescent="0.25">
      <c r="E231" s="186" t="str">
        <f t="shared" si="57"/>
        <v/>
      </c>
      <c r="G231" s="186" t="str">
        <f t="shared" si="57"/>
        <v/>
      </c>
      <c r="I231" s="186" t="str">
        <f t="shared" si="58"/>
        <v/>
      </c>
      <c r="K231" s="186" t="str">
        <f t="shared" si="59"/>
        <v/>
      </c>
      <c r="M231" s="186" t="str">
        <f t="shared" si="60"/>
        <v/>
      </c>
      <c r="O231" s="186" t="str">
        <f t="shared" si="61"/>
        <v/>
      </c>
      <c r="Q231" s="186" t="str">
        <f t="shared" si="62"/>
        <v/>
      </c>
      <c r="S231" s="186" t="str">
        <f t="shared" si="63"/>
        <v/>
      </c>
      <c r="U231" s="186" t="str">
        <f t="shared" si="64"/>
        <v/>
      </c>
      <c r="W231" s="186" t="str">
        <f t="shared" si="65"/>
        <v/>
      </c>
      <c r="Y231" s="186" t="str">
        <f t="shared" si="66"/>
        <v/>
      </c>
      <c r="AA231" s="186" t="str">
        <f t="shared" si="67"/>
        <v/>
      </c>
      <c r="AC231" s="186" t="str">
        <f t="shared" si="68"/>
        <v/>
      </c>
      <c r="AE231" s="186" t="str">
        <f t="shared" si="69"/>
        <v/>
      </c>
      <c r="AG231" s="186" t="str">
        <f t="shared" si="70"/>
        <v/>
      </c>
      <c r="AI231" s="186" t="str">
        <f t="shared" si="71"/>
        <v/>
      </c>
      <c r="AK231" s="186" t="str">
        <f t="shared" si="72"/>
        <v/>
      </c>
      <c r="AM231" s="186" t="str">
        <f t="shared" si="73"/>
        <v/>
      </c>
      <c r="AO231" s="186" t="str">
        <f t="shared" si="74"/>
        <v/>
      </c>
      <c r="AQ231" s="186" t="str">
        <f t="shared" si="75"/>
        <v/>
      </c>
    </row>
    <row r="232" spans="5:43" x14ac:dyDescent="0.25">
      <c r="E232" s="186" t="str">
        <f t="shared" si="57"/>
        <v/>
      </c>
      <c r="G232" s="186" t="str">
        <f t="shared" si="57"/>
        <v/>
      </c>
      <c r="I232" s="186" t="str">
        <f t="shared" si="58"/>
        <v/>
      </c>
      <c r="K232" s="186" t="str">
        <f t="shared" si="59"/>
        <v/>
      </c>
      <c r="M232" s="186" t="str">
        <f t="shared" si="60"/>
        <v/>
      </c>
      <c r="O232" s="186" t="str">
        <f t="shared" si="61"/>
        <v/>
      </c>
      <c r="Q232" s="186" t="str">
        <f t="shared" si="62"/>
        <v/>
      </c>
      <c r="S232" s="186" t="str">
        <f t="shared" si="63"/>
        <v/>
      </c>
      <c r="U232" s="186" t="str">
        <f t="shared" si="64"/>
        <v/>
      </c>
      <c r="W232" s="186" t="str">
        <f t="shared" si="65"/>
        <v/>
      </c>
      <c r="Y232" s="186" t="str">
        <f t="shared" si="66"/>
        <v/>
      </c>
      <c r="AA232" s="186" t="str">
        <f t="shared" si="67"/>
        <v/>
      </c>
      <c r="AC232" s="186" t="str">
        <f t="shared" si="68"/>
        <v/>
      </c>
      <c r="AE232" s="186" t="str">
        <f t="shared" si="69"/>
        <v/>
      </c>
      <c r="AG232" s="186" t="str">
        <f t="shared" si="70"/>
        <v/>
      </c>
      <c r="AI232" s="186" t="str">
        <f t="shared" si="71"/>
        <v/>
      </c>
      <c r="AK232" s="186" t="str">
        <f t="shared" si="72"/>
        <v/>
      </c>
      <c r="AM232" s="186" t="str">
        <f t="shared" si="73"/>
        <v/>
      </c>
      <c r="AO232" s="186" t="str">
        <f t="shared" si="74"/>
        <v/>
      </c>
      <c r="AQ232" s="186" t="str">
        <f t="shared" si="75"/>
        <v/>
      </c>
    </row>
    <row r="233" spans="5:43" x14ac:dyDescent="0.25">
      <c r="E233" s="186" t="str">
        <f t="shared" si="57"/>
        <v/>
      </c>
      <c r="G233" s="186" t="str">
        <f t="shared" si="57"/>
        <v/>
      </c>
      <c r="I233" s="186" t="str">
        <f t="shared" si="58"/>
        <v/>
      </c>
      <c r="K233" s="186" t="str">
        <f t="shared" si="59"/>
        <v/>
      </c>
      <c r="M233" s="186" t="str">
        <f t="shared" si="60"/>
        <v/>
      </c>
      <c r="O233" s="186" t="str">
        <f t="shared" si="61"/>
        <v/>
      </c>
      <c r="Q233" s="186" t="str">
        <f t="shared" si="62"/>
        <v/>
      </c>
      <c r="S233" s="186" t="str">
        <f t="shared" si="63"/>
        <v/>
      </c>
      <c r="U233" s="186" t="str">
        <f t="shared" si="64"/>
        <v/>
      </c>
      <c r="W233" s="186" t="str">
        <f t="shared" si="65"/>
        <v/>
      </c>
      <c r="Y233" s="186" t="str">
        <f t="shared" si="66"/>
        <v/>
      </c>
      <c r="AA233" s="186" t="str">
        <f t="shared" si="67"/>
        <v/>
      </c>
      <c r="AC233" s="186" t="str">
        <f t="shared" si="68"/>
        <v/>
      </c>
      <c r="AE233" s="186" t="str">
        <f t="shared" si="69"/>
        <v/>
      </c>
      <c r="AG233" s="186" t="str">
        <f t="shared" si="70"/>
        <v/>
      </c>
      <c r="AI233" s="186" t="str">
        <f t="shared" si="71"/>
        <v/>
      </c>
      <c r="AK233" s="186" t="str">
        <f t="shared" si="72"/>
        <v/>
      </c>
      <c r="AM233" s="186" t="str">
        <f t="shared" si="73"/>
        <v/>
      </c>
      <c r="AO233" s="186" t="str">
        <f t="shared" si="74"/>
        <v/>
      </c>
      <c r="AQ233" s="186" t="str">
        <f t="shared" si="75"/>
        <v/>
      </c>
    </row>
    <row r="234" spans="5:43" x14ac:dyDescent="0.25">
      <c r="E234" s="186" t="str">
        <f t="shared" si="57"/>
        <v/>
      </c>
      <c r="G234" s="186" t="str">
        <f t="shared" si="57"/>
        <v/>
      </c>
      <c r="I234" s="186" t="str">
        <f t="shared" si="58"/>
        <v/>
      </c>
      <c r="K234" s="186" t="str">
        <f t="shared" si="59"/>
        <v/>
      </c>
      <c r="M234" s="186" t="str">
        <f t="shared" si="60"/>
        <v/>
      </c>
      <c r="O234" s="186" t="str">
        <f t="shared" si="61"/>
        <v/>
      </c>
      <c r="Q234" s="186" t="str">
        <f t="shared" si="62"/>
        <v/>
      </c>
      <c r="S234" s="186" t="str">
        <f t="shared" si="63"/>
        <v/>
      </c>
      <c r="U234" s="186" t="str">
        <f t="shared" si="64"/>
        <v/>
      </c>
      <c r="W234" s="186" t="str">
        <f t="shared" si="65"/>
        <v/>
      </c>
      <c r="Y234" s="186" t="str">
        <f t="shared" si="66"/>
        <v/>
      </c>
      <c r="AA234" s="186" t="str">
        <f t="shared" si="67"/>
        <v/>
      </c>
      <c r="AC234" s="186" t="str">
        <f t="shared" si="68"/>
        <v/>
      </c>
      <c r="AE234" s="186" t="str">
        <f t="shared" si="69"/>
        <v/>
      </c>
      <c r="AG234" s="186" t="str">
        <f t="shared" si="70"/>
        <v/>
      </c>
      <c r="AI234" s="186" t="str">
        <f t="shared" si="71"/>
        <v/>
      </c>
      <c r="AK234" s="186" t="str">
        <f t="shared" si="72"/>
        <v/>
      </c>
      <c r="AM234" s="186" t="str">
        <f t="shared" si="73"/>
        <v/>
      </c>
      <c r="AO234" s="186" t="str">
        <f t="shared" si="74"/>
        <v/>
      </c>
      <c r="AQ234" s="186" t="str">
        <f t="shared" si="75"/>
        <v/>
      </c>
    </row>
    <row r="235" spans="5:43" x14ac:dyDescent="0.25">
      <c r="E235" s="186" t="str">
        <f t="shared" si="57"/>
        <v/>
      </c>
      <c r="G235" s="186" t="str">
        <f t="shared" si="57"/>
        <v/>
      </c>
      <c r="I235" s="186" t="str">
        <f t="shared" si="58"/>
        <v/>
      </c>
      <c r="K235" s="186" t="str">
        <f t="shared" si="59"/>
        <v/>
      </c>
      <c r="M235" s="186" t="str">
        <f t="shared" si="60"/>
        <v/>
      </c>
      <c r="O235" s="186" t="str">
        <f t="shared" si="61"/>
        <v/>
      </c>
      <c r="Q235" s="186" t="str">
        <f t="shared" si="62"/>
        <v/>
      </c>
      <c r="S235" s="186" t="str">
        <f t="shared" si="63"/>
        <v/>
      </c>
      <c r="U235" s="186" t="str">
        <f t="shared" si="64"/>
        <v/>
      </c>
      <c r="W235" s="186" t="str">
        <f t="shared" si="65"/>
        <v/>
      </c>
      <c r="Y235" s="186" t="str">
        <f t="shared" si="66"/>
        <v/>
      </c>
      <c r="AA235" s="186" t="str">
        <f t="shared" si="67"/>
        <v/>
      </c>
      <c r="AC235" s="186" t="str">
        <f t="shared" si="68"/>
        <v/>
      </c>
      <c r="AE235" s="186" t="str">
        <f t="shared" si="69"/>
        <v/>
      </c>
      <c r="AG235" s="186" t="str">
        <f t="shared" si="70"/>
        <v/>
      </c>
      <c r="AI235" s="186" t="str">
        <f t="shared" si="71"/>
        <v/>
      </c>
      <c r="AK235" s="186" t="str">
        <f t="shared" si="72"/>
        <v/>
      </c>
      <c r="AM235" s="186" t="str">
        <f t="shared" si="73"/>
        <v/>
      </c>
      <c r="AO235" s="186" t="str">
        <f t="shared" si="74"/>
        <v/>
      </c>
      <c r="AQ235" s="186" t="str">
        <f t="shared" si="75"/>
        <v/>
      </c>
    </row>
    <row r="236" spans="5:43" x14ac:dyDescent="0.25">
      <c r="E236" s="186" t="str">
        <f t="shared" si="57"/>
        <v/>
      </c>
      <c r="G236" s="186" t="str">
        <f t="shared" si="57"/>
        <v/>
      </c>
      <c r="I236" s="186" t="str">
        <f t="shared" si="58"/>
        <v/>
      </c>
      <c r="K236" s="186" t="str">
        <f t="shared" si="59"/>
        <v/>
      </c>
      <c r="M236" s="186" t="str">
        <f t="shared" si="60"/>
        <v/>
      </c>
      <c r="O236" s="186" t="str">
        <f t="shared" si="61"/>
        <v/>
      </c>
      <c r="Q236" s="186" t="str">
        <f t="shared" si="62"/>
        <v/>
      </c>
      <c r="S236" s="186" t="str">
        <f t="shared" si="63"/>
        <v/>
      </c>
      <c r="U236" s="186" t="str">
        <f t="shared" si="64"/>
        <v/>
      </c>
      <c r="W236" s="186" t="str">
        <f t="shared" si="65"/>
        <v/>
      </c>
      <c r="Y236" s="186" t="str">
        <f t="shared" si="66"/>
        <v/>
      </c>
      <c r="AA236" s="186" t="str">
        <f t="shared" si="67"/>
        <v/>
      </c>
      <c r="AC236" s="186" t="str">
        <f t="shared" si="68"/>
        <v/>
      </c>
      <c r="AE236" s="186" t="str">
        <f t="shared" si="69"/>
        <v/>
      </c>
      <c r="AG236" s="186" t="str">
        <f t="shared" si="70"/>
        <v/>
      </c>
      <c r="AI236" s="186" t="str">
        <f t="shared" si="71"/>
        <v/>
      </c>
      <c r="AK236" s="186" t="str">
        <f t="shared" si="72"/>
        <v/>
      </c>
      <c r="AM236" s="186" t="str">
        <f t="shared" si="73"/>
        <v/>
      </c>
      <c r="AO236" s="186" t="str">
        <f t="shared" si="74"/>
        <v/>
      </c>
      <c r="AQ236" s="186" t="str">
        <f t="shared" si="75"/>
        <v/>
      </c>
    </row>
    <row r="237" spans="5:43" x14ac:dyDescent="0.25">
      <c r="E237" s="186" t="str">
        <f t="shared" si="57"/>
        <v/>
      </c>
      <c r="G237" s="186" t="str">
        <f t="shared" si="57"/>
        <v/>
      </c>
      <c r="I237" s="186" t="str">
        <f t="shared" si="58"/>
        <v/>
      </c>
      <c r="K237" s="186" t="str">
        <f t="shared" si="59"/>
        <v/>
      </c>
      <c r="M237" s="186" t="str">
        <f t="shared" si="60"/>
        <v/>
      </c>
      <c r="O237" s="186" t="str">
        <f t="shared" si="61"/>
        <v/>
      </c>
      <c r="Q237" s="186" t="str">
        <f t="shared" si="62"/>
        <v/>
      </c>
      <c r="S237" s="186" t="str">
        <f t="shared" si="63"/>
        <v/>
      </c>
      <c r="U237" s="186" t="str">
        <f t="shared" si="64"/>
        <v/>
      </c>
      <c r="W237" s="186" t="str">
        <f t="shared" si="65"/>
        <v/>
      </c>
      <c r="Y237" s="186" t="str">
        <f t="shared" si="66"/>
        <v/>
      </c>
      <c r="AA237" s="186" t="str">
        <f t="shared" si="67"/>
        <v/>
      </c>
      <c r="AC237" s="186" t="str">
        <f t="shared" si="68"/>
        <v/>
      </c>
      <c r="AE237" s="186" t="str">
        <f t="shared" si="69"/>
        <v/>
      </c>
      <c r="AG237" s="186" t="str">
        <f t="shared" si="70"/>
        <v/>
      </c>
      <c r="AI237" s="186" t="str">
        <f t="shared" si="71"/>
        <v/>
      </c>
      <c r="AK237" s="186" t="str">
        <f t="shared" si="72"/>
        <v/>
      </c>
      <c r="AM237" s="186" t="str">
        <f t="shared" si="73"/>
        <v/>
      </c>
      <c r="AO237" s="186" t="str">
        <f t="shared" si="74"/>
        <v/>
      </c>
      <c r="AQ237" s="186" t="str">
        <f t="shared" si="75"/>
        <v/>
      </c>
    </row>
    <row r="238" spans="5:43" x14ac:dyDescent="0.25">
      <c r="E238" s="186" t="str">
        <f t="shared" si="57"/>
        <v/>
      </c>
      <c r="G238" s="186" t="str">
        <f t="shared" si="57"/>
        <v/>
      </c>
      <c r="I238" s="186" t="str">
        <f t="shared" si="58"/>
        <v/>
      </c>
      <c r="K238" s="186" t="str">
        <f t="shared" si="59"/>
        <v/>
      </c>
      <c r="M238" s="186" t="str">
        <f t="shared" si="60"/>
        <v/>
      </c>
      <c r="O238" s="186" t="str">
        <f t="shared" si="61"/>
        <v/>
      </c>
      <c r="Q238" s="186" t="str">
        <f t="shared" si="62"/>
        <v/>
      </c>
      <c r="S238" s="186" t="str">
        <f t="shared" si="63"/>
        <v/>
      </c>
      <c r="U238" s="186" t="str">
        <f t="shared" si="64"/>
        <v/>
      </c>
      <c r="W238" s="186" t="str">
        <f t="shared" si="65"/>
        <v/>
      </c>
      <c r="Y238" s="186" t="str">
        <f t="shared" si="66"/>
        <v/>
      </c>
      <c r="AA238" s="186" t="str">
        <f t="shared" si="67"/>
        <v/>
      </c>
      <c r="AC238" s="186" t="str">
        <f t="shared" si="68"/>
        <v/>
      </c>
      <c r="AE238" s="186" t="str">
        <f t="shared" si="69"/>
        <v/>
      </c>
      <c r="AG238" s="186" t="str">
        <f t="shared" si="70"/>
        <v/>
      </c>
      <c r="AI238" s="186" t="str">
        <f t="shared" si="71"/>
        <v/>
      </c>
      <c r="AK238" s="186" t="str">
        <f t="shared" si="72"/>
        <v/>
      </c>
      <c r="AM238" s="186" t="str">
        <f t="shared" si="73"/>
        <v/>
      </c>
      <c r="AO238" s="186" t="str">
        <f t="shared" si="74"/>
        <v/>
      </c>
      <c r="AQ238" s="186" t="str">
        <f t="shared" si="75"/>
        <v/>
      </c>
    </row>
    <row r="239" spans="5:43" x14ac:dyDescent="0.25">
      <c r="E239" s="186" t="str">
        <f t="shared" si="57"/>
        <v/>
      </c>
      <c r="G239" s="186" t="str">
        <f t="shared" si="57"/>
        <v/>
      </c>
      <c r="I239" s="186" t="str">
        <f t="shared" si="58"/>
        <v/>
      </c>
      <c r="K239" s="186" t="str">
        <f t="shared" si="59"/>
        <v/>
      </c>
      <c r="M239" s="186" t="str">
        <f t="shared" si="60"/>
        <v/>
      </c>
      <c r="O239" s="186" t="str">
        <f t="shared" si="61"/>
        <v/>
      </c>
      <c r="Q239" s="186" t="str">
        <f t="shared" si="62"/>
        <v/>
      </c>
      <c r="S239" s="186" t="str">
        <f t="shared" si="63"/>
        <v/>
      </c>
      <c r="U239" s="186" t="str">
        <f t="shared" si="64"/>
        <v/>
      </c>
      <c r="W239" s="186" t="str">
        <f t="shared" si="65"/>
        <v/>
      </c>
      <c r="Y239" s="186" t="str">
        <f t="shared" si="66"/>
        <v/>
      </c>
      <c r="AA239" s="186" t="str">
        <f t="shared" si="67"/>
        <v/>
      </c>
      <c r="AC239" s="186" t="str">
        <f t="shared" si="68"/>
        <v/>
      </c>
      <c r="AE239" s="186" t="str">
        <f t="shared" si="69"/>
        <v/>
      </c>
      <c r="AG239" s="186" t="str">
        <f t="shared" si="70"/>
        <v/>
      </c>
      <c r="AI239" s="186" t="str">
        <f t="shared" si="71"/>
        <v/>
      </c>
      <c r="AK239" s="186" t="str">
        <f t="shared" si="72"/>
        <v/>
      </c>
      <c r="AM239" s="186" t="str">
        <f t="shared" si="73"/>
        <v/>
      </c>
      <c r="AO239" s="186" t="str">
        <f t="shared" si="74"/>
        <v/>
      </c>
      <c r="AQ239" s="186" t="str">
        <f t="shared" si="75"/>
        <v/>
      </c>
    </row>
    <row r="240" spans="5:43" x14ac:dyDescent="0.25">
      <c r="E240" s="186" t="str">
        <f t="shared" si="57"/>
        <v/>
      </c>
      <c r="G240" s="186" t="str">
        <f t="shared" si="57"/>
        <v/>
      </c>
      <c r="I240" s="186" t="str">
        <f t="shared" si="58"/>
        <v/>
      </c>
      <c r="K240" s="186" t="str">
        <f t="shared" si="59"/>
        <v/>
      </c>
      <c r="M240" s="186" t="str">
        <f t="shared" si="60"/>
        <v/>
      </c>
      <c r="O240" s="186" t="str">
        <f t="shared" si="61"/>
        <v/>
      </c>
      <c r="Q240" s="186" t="str">
        <f t="shared" si="62"/>
        <v/>
      </c>
      <c r="S240" s="186" t="str">
        <f t="shared" si="63"/>
        <v/>
      </c>
      <c r="U240" s="186" t="str">
        <f t="shared" si="64"/>
        <v/>
      </c>
      <c r="W240" s="186" t="str">
        <f t="shared" si="65"/>
        <v/>
      </c>
      <c r="Y240" s="186" t="str">
        <f t="shared" si="66"/>
        <v/>
      </c>
      <c r="AA240" s="186" t="str">
        <f t="shared" si="67"/>
        <v/>
      </c>
      <c r="AC240" s="186" t="str">
        <f t="shared" si="68"/>
        <v/>
      </c>
      <c r="AE240" s="186" t="str">
        <f t="shared" si="69"/>
        <v/>
      </c>
      <c r="AG240" s="186" t="str">
        <f t="shared" si="70"/>
        <v/>
      </c>
      <c r="AI240" s="186" t="str">
        <f t="shared" si="71"/>
        <v/>
      </c>
      <c r="AK240" s="186" t="str">
        <f t="shared" si="72"/>
        <v/>
      </c>
      <c r="AM240" s="186" t="str">
        <f t="shared" si="73"/>
        <v/>
      </c>
      <c r="AO240" s="186" t="str">
        <f t="shared" si="74"/>
        <v/>
      </c>
      <c r="AQ240" s="186" t="str">
        <f t="shared" si="75"/>
        <v/>
      </c>
    </row>
    <row r="241" spans="5:43" x14ac:dyDescent="0.25">
      <c r="E241" s="186" t="str">
        <f t="shared" si="57"/>
        <v/>
      </c>
      <c r="G241" s="186" t="str">
        <f t="shared" si="57"/>
        <v/>
      </c>
      <c r="I241" s="186" t="str">
        <f t="shared" si="58"/>
        <v/>
      </c>
      <c r="K241" s="186" t="str">
        <f t="shared" si="59"/>
        <v/>
      </c>
      <c r="M241" s="186" t="str">
        <f t="shared" si="60"/>
        <v/>
      </c>
      <c r="O241" s="186" t="str">
        <f t="shared" si="61"/>
        <v/>
      </c>
      <c r="Q241" s="186" t="str">
        <f t="shared" si="62"/>
        <v/>
      </c>
      <c r="S241" s="186" t="str">
        <f t="shared" si="63"/>
        <v/>
      </c>
      <c r="U241" s="186" t="str">
        <f t="shared" si="64"/>
        <v/>
      </c>
      <c r="W241" s="186" t="str">
        <f t="shared" si="65"/>
        <v/>
      </c>
      <c r="Y241" s="186" t="str">
        <f t="shared" si="66"/>
        <v/>
      </c>
      <c r="AA241" s="186" t="str">
        <f t="shared" si="67"/>
        <v/>
      </c>
      <c r="AC241" s="186" t="str">
        <f t="shared" si="68"/>
        <v/>
      </c>
      <c r="AE241" s="186" t="str">
        <f t="shared" si="69"/>
        <v/>
      </c>
      <c r="AG241" s="186" t="str">
        <f t="shared" si="70"/>
        <v/>
      </c>
      <c r="AI241" s="186" t="str">
        <f t="shared" si="71"/>
        <v/>
      </c>
      <c r="AK241" s="186" t="str">
        <f t="shared" si="72"/>
        <v/>
      </c>
      <c r="AM241" s="186" t="str">
        <f t="shared" si="73"/>
        <v/>
      </c>
      <c r="AO241" s="186" t="str">
        <f t="shared" si="74"/>
        <v/>
      </c>
      <c r="AQ241" s="186" t="str">
        <f t="shared" si="75"/>
        <v/>
      </c>
    </row>
    <row r="242" spans="5:43" x14ac:dyDescent="0.25">
      <c r="E242" s="186" t="str">
        <f t="shared" si="57"/>
        <v/>
      </c>
      <c r="G242" s="186" t="str">
        <f t="shared" si="57"/>
        <v/>
      </c>
      <c r="I242" s="186" t="str">
        <f t="shared" si="58"/>
        <v/>
      </c>
      <c r="K242" s="186" t="str">
        <f t="shared" si="59"/>
        <v/>
      </c>
      <c r="M242" s="186" t="str">
        <f t="shared" si="60"/>
        <v/>
      </c>
      <c r="O242" s="186" t="str">
        <f t="shared" si="61"/>
        <v/>
      </c>
      <c r="Q242" s="186" t="str">
        <f t="shared" si="62"/>
        <v/>
      </c>
      <c r="S242" s="186" t="str">
        <f t="shared" si="63"/>
        <v/>
      </c>
      <c r="U242" s="186" t="str">
        <f t="shared" si="64"/>
        <v/>
      </c>
      <c r="W242" s="186" t="str">
        <f t="shared" si="65"/>
        <v/>
      </c>
      <c r="Y242" s="186" t="str">
        <f t="shared" si="66"/>
        <v/>
      </c>
      <c r="AA242" s="186" t="str">
        <f t="shared" si="67"/>
        <v/>
      </c>
      <c r="AC242" s="186" t="str">
        <f t="shared" si="68"/>
        <v/>
      </c>
      <c r="AE242" s="186" t="str">
        <f t="shared" si="69"/>
        <v/>
      </c>
      <c r="AG242" s="186" t="str">
        <f t="shared" si="70"/>
        <v/>
      </c>
      <c r="AI242" s="186" t="str">
        <f t="shared" si="71"/>
        <v/>
      </c>
      <c r="AK242" s="186" t="str">
        <f t="shared" si="72"/>
        <v/>
      </c>
      <c r="AM242" s="186" t="str">
        <f t="shared" si="73"/>
        <v/>
      </c>
      <c r="AO242" s="186" t="str">
        <f t="shared" si="74"/>
        <v/>
      </c>
      <c r="AQ242" s="186" t="str">
        <f t="shared" si="75"/>
        <v/>
      </c>
    </row>
    <row r="243" spans="5:43" x14ac:dyDescent="0.25">
      <c r="E243" s="186" t="str">
        <f t="shared" si="57"/>
        <v/>
      </c>
      <c r="G243" s="186" t="str">
        <f t="shared" si="57"/>
        <v/>
      </c>
      <c r="I243" s="186" t="str">
        <f t="shared" si="58"/>
        <v/>
      </c>
      <c r="K243" s="186" t="str">
        <f t="shared" si="59"/>
        <v/>
      </c>
      <c r="M243" s="186" t="str">
        <f t="shared" si="60"/>
        <v/>
      </c>
      <c r="O243" s="186" t="str">
        <f t="shared" si="61"/>
        <v/>
      </c>
      <c r="Q243" s="186" t="str">
        <f t="shared" si="62"/>
        <v/>
      </c>
      <c r="S243" s="186" t="str">
        <f t="shared" si="63"/>
        <v/>
      </c>
      <c r="U243" s="186" t="str">
        <f t="shared" si="64"/>
        <v/>
      </c>
      <c r="W243" s="186" t="str">
        <f t="shared" si="65"/>
        <v/>
      </c>
      <c r="Y243" s="186" t="str">
        <f t="shared" si="66"/>
        <v/>
      </c>
      <c r="AA243" s="186" t="str">
        <f t="shared" si="67"/>
        <v/>
      </c>
      <c r="AC243" s="186" t="str">
        <f t="shared" si="68"/>
        <v/>
      </c>
      <c r="AE243" s="186" t="str">
        <f t="shared" si="69"/>
        <v/>
      </c>
      <c r="AG243" s="186" t="str">
        <f t="shared" si="70"/>
        <v/>
      </c>
      <c r="AI243" s="186" t="str">
        <f t="shared" si="71"/>
        <v/>
      </c>
      <c r="AK243" s="186" t="str">
        <f t="shared" si="72"/>
        <v/>
      </c>
      <c r="AM243" s="186" t="str">
        <f t="shared" si="73"/>
        <v/>
      </c>
      <c r="AO243" s="186" t="str">
        <f t="shared" si="74"/>
        <v/>
      </c>
      <c r="AQ243" s="186" t="str">
        <f t="shared" si="75"/>
        <v/>
      </c>
    </row>
    <row r="244" spans="5:43" x14ac:dyDescent="0.25">
      <c r="E244" s="186" t="str">
        <f t="shared" si="57"/>
        <v/>
      </c>
      <c r="G244" s="186" t="str">
        <f t="shared" si="57"/>
        <v/>
      </c>
      <c r="I244" s="186" t="str">
        <f t="shared" si="58"/>
        <v/>
      </c>
      <c r="K244" s="186" t="str">
        <f t="shared" si="59"/>
        <v/>
      </c>
      <c r="M244" s="186" t="str">
        <f t="shared" si="60"/>
        <v/>
      </c>
      <c r="O244" s="186" t="str">
        <f t="shared" si="61"/>
        <v/>
      </c>
      <c r="Q244" s="186" t="str">
        <f t="shared" si="62"/>
        <v/>
      </c>
      <c r="S244" s="186" t="str">
        <f t="shared" si="63"/>
        <v/>
      </c>
      <c r="U244" s="186" t="str">
        <f t="shared" si="64"/>
        <v/>
      </c>
      <c r="W244" s="186" t="str">
        <f t="shared" si="65"/>
        <v/>
      </c>
      <c r="Y244" s="186" t="str">
        <f t="shared" si="66"/>
        <v/>
      </c>
      <c r="AA244" s="186" t="str">
        <f t="shared" si="67"/>
        <v/>
      </c>
      <c r="AC244" s="186" t="str">
        <f t="shared" si="68"/>
        <v/>
      </c>
      <c r="AE244" s="186" t="str">
        <f t="shared" si="69"/>
        <v/>
      </c>
      <c r="AG244" s="186" t="str">
        <f t="shared" si="70"/>
        <v/>
      </c>
      <c r="AI244" s="186" t="str">
        <f t="shared" si="71"/>
        <v/>
      </c>
      <c r="AK244" s="186" t="str">
        <f t="shared" si="72"/>
        <v/>
      </c>
      <c r="AM244" s="186" t="str">
        <f t="shared" si="73"/>
        <v/>
      </c>
      <c r="AO244" s="186" t="str">
        <f t="shared" si="74"/>
        <v/>
      </c>
      <c r="AQ244" s="186" t="str">
        <f t="shared" si="75"/>
        <v/>
      </c>
    </row>
    <row r="245" spans="5:43" x14ac:dyDescent="0.25">
      <c r="E245" s="186" t="str">
        <f t="shared" si="57"/>
        <v/>
      </c>
      <c r="G245" s="186" t="str">
        <f t="shared" si="57"/>
        <v/>
      </c>
      <c r="I245" s="186" t="str">
        <f t="shared" si="58"/>
        <v/>
      </c>
      <c r="K245" s="186" t="str">
        <f t="shared" si="59"/>
        <v/>
      </c>
      <c r="M245" s="186" t="str">
        <f t="shared" si="60"/>
        <v/>
      </c>
      <c r="O245" s="186" t="str">
        <f t="shared" si="61"/>
        <v/>
      </c>
      <c r="Q245" s="186" t="str">
        <f t="shared" si="62"/>
        <v/>
      </c>
      <c r="S245" s="186" t="str">
        <f t="shared" si="63"/>
        <v/>
      </c>
      <c r="U245" s="186" t="str">
        <f t="shared" si="64"/>
        <v/>
      </c>
      <c r="W245" s="186" t="str">
        <f t="shared" si="65"/>
        <v/>
      </c>
      <c r="Y245" s="186" t="str">
        <f t="shared" si="66"/>
        <v/>
      </c>
      <c r="AA245" s="186" t="str">
        <f t="shared" si="67"/>
        <v/>
      </c>
      <c r="AC245" s="186" t="str">
        <f t="shared" si="68"/>
        <v/>
      </c>
      <c r="AE245" s="186" t="str">
        <f t="shared" si="69"/>
        <v/>
      </c>
      <c r="AG245" s="186" t="str">
        <f t="shared" si="70"/>
        <v/>
      </c>
      <c r="AI245" s="186" t="str">
        <f t="shared" si="71"/>
        <v/>
      </c>
      <c r="AK245" s="186" t="str">
        <f t="shared" si="72"/>
        <v/>
      </c>
      <c r="AM245" s="186" t="str">
        <f t="shared" si="73"/>
        <v/>
      </c>
      <c r="AO245" s="186" t="str">
        <f t="shared" si="74"/>
        <v/>
      </c>
      <c r="AQ245" s="186" t="str">
        <f t="shared" si="75"/>
        <v/>
      </c>
    </row>
    <row r="246" spans="5:43" x14ac:dyDescent="0.25">
      <c r="E246" s="186" t="str">
        <f t="shared" si="57"/>
        <v/>
      </c>
      <c r="G246" s="186" t="str">
        <f t="shared" si="57"/>
        <v/>
      </c>
      <c r="I246" s="186" t="str">
        <f t="shared" si="58"/>
        <v/>
      </c>
      <c r="K246" s="186" t="str">
        <f t="shared" si="59"/>
        <v/>
      </c>
      <c r="M246" s="186" t="str">
        <f t="shared" si="60"/>
        <v/>
      </c>
      <c r="O246" s="186" t="str">
        <f t="shared" si="61"/>
        <v/>
      </c>
      <c r="Q246" s="186" t="str">
        <f t="shared" si="62"/>
        <v/>
      </c>
      <c r="S246" s="186" t="str">
        <f t="shared" si="63"/>
        <v/>
      </c>
      <c r="U246" s="186" t="str">
        <f t="shared" si="64"/>
        <v/>
      </c>
      <c r="W246" s="186" t="str">
        <f t="shared" si="65"/>
        <v/>
      </c>
      <c r="Y246" s="186" t="str">
        <f t="shared" si="66"/>
        <v/>
      </c>
      <c r="AA246" s="186" t="str">
        <f t="shared" si="67"/>
        <v/>
      </c>
      <c r="AC246" s="186" t="str">
        <f t="shared" si="68"/>
        <v/>
      </c>
      <c r="AE246" s="186" t="str">
        <f t="shared" si="69"/>
        <v/>
      </c>
      <c r="AG246" s="186" t="str">
        <f t="shared" si="70"/>
        <v/>
      </c>
      <c r="AI246" s="186" t="str">
        <f t="shared" si="71"/>
        <v/>
      </c>
      <c r="AK246" s="186" t="str">
        <f t="shared" si="72"/>
        <v/>
      </c>
      <c r="AM246" s="186" t="str">
        <f t="shared" si="73"/>
        <v/>
      </c>
      <c r="AO246" s="186" t="str">
        <f t="shared" si="74"/>
        <v/>
      </c>
      <c r="AQ246" s="186" t="str">
        <f t="shared" si="75"/>
        <v/>
      </c>
    </row>
    <row r="247" spans="5:43" x14ac:dyDescent="0.25">
      <c r="E247" s="186" t="str">
        <f t="shared" si="57"/>
        <v/>
      </c>
      <c r="G247" s="186" t="str">
        <f t="shared" si="57"/>
        <v/>
      </c>
      <c r="I247" s="186" t="str">
        <f t="shared" si="58"/>
        <v/>
      </c>
      <c r="K247" s="186" t="str">
        <f t="shared" si="59"/>
        <v/>
      </c>
      <c r="M247" s="186" t="str">
        <f t="shared" si="60"/>
        <v/>
      </c>
      <c r="O247" s="186" t="str">
        <f t="shared" si="61"/>
        <v/>
      </c>
      <c r="Q247" s="186" t="str">
        <f t="shared" si="62"/>
        <v/>
      </c>
      <c r="S247" s="186" t="str">
        <f t="shared" si="63"/>
        <v/>
      </c>
      <c r="U247" s="186" t="str">
        <f t="shared" si="64"/>
        <v/>
      </c>
      <c r="W247" s="186" t="str">
        <f t="shared" si="65"/>
        <v/>
      </c>
      <c r="Y247" s="186" t="str">
        <f t="shared" si="66"/>
        <v/>
      </c>
      <c r="AA247" s="186" t="str">
        <f t="shared" si="67"/>
        <v/>
      </c>
      <c r="AC247" s="186" t="str">
        <f t="shared" si="68"/>
        <v/>
      </c>
      <c r="AE247" s="186" t="str">
        <f t="shared" si="69"/>
        <v/>
      </c>
      <c r="AG247" s="186" t="str">
        <f t="shared" si="70"/>
        <v/>
      </c>
      <c r="AI247" s="186" t="str">
        <f t="shared" si="71"/>
        <v/>
      </c>
      <c r="AK247" s="186" t="str">
        <f t="shared" si="72"/>
        <v/>
      </c>
      <c r="AM247" s="186" t="str">
        <f t="shared" si="73"/>
        <v/>
      </c>
      <c r="AO247" s="186" t="str">
        <f t="shared" si="74"/>
        <v/>
      </c>
      <c r="AQ247" s="186" t="str">
        <f t="shared" si="75"/>
        <v/>
      </c>
    </row>
    <row r="248" spans="5:43" x14ac:dyDescent="0.25">
      <c r="E248" s="186" t="str">
        <f t="shared" si="57"/>
        <v/>
      </c>
      <c r="G248" s="186" t="str">
        <f t="shared" si="57"/>
        <v/>
      </c>
      <c r="I248" s="186" t="str">
        <f t="shared" si="58"/>
        <v/>
      </c>
      <c r="K248" s="186" t="str">
        <f t="shared" si="59"/>
        <v/>
      </c>
      <c r="M248" s="186" t="str">
        <f t="shared" si="60"/>
        <v/>
      </c>
      <c r="O248" s="186" t="str">
        <f t="shared" si="61"/>
        <v/>
      </c>
      <c r="Q248" s="186" t="str">
        <f t="shared" si="62"/>
        <v/>
      </c>
      <c r="S248" s="186" t="str">
        <f t="shared" si="63"/>
        <v/>
      </c>
      <c r="U248" s="186" t="str">
        <f t="shared" si="64"/>
        <v/>
      </c>
      <c r="W248" s="186" t="str">
        <f t="shared" si="65"/>
        <v/>
      </c>
      <c r="Y248" s="186" t="str">
        <f t="shared" si="66"/>
        <v/>
      </c>
      <c r="AA248" s="186" t="str">
        <f t="shared" si="67"/>
        <v/>
      </c>
      <c r="AC248" s="186" t="str">
        <f t="shared" si="68"/>
        <v/>
      </c>
      <c r="AE248" s="186" t="str">
        <f t="shared" si="69"/>
        <v/>
      </c>
      <c r="AG248" s="186" t="str">
        <f t="shared" si="70"/>
        <v/>
      </c>
      <c r="AI248" s="186" t="str">
        <f t="shared" si="71"/>
        <v/>
      </c>
      <c r="AK248" s="186" t="str">
        <f t="shared" si="72"/>
        <v/>
      </c>
      <c r="AM248" s="186" t="str">
        <f t="shared" si="73"/>
        <v/>
      </c>
      <c r="AO248" s="186" t="str">
        <f t="shared" si="74"/>
        <v/>
      </c>
      <c r="AQ248" s="186" t="str">
        <f t="shared" si="75"/>
        <v/>
      </c>
    </row>
    <row r="249" spans="5:43" x14ac:dyDescent="0.25">
      <c r="E249" s="186" t="str">
        <f t="shared" si="57"/>
        <v/>
      </c>
      <c r="G249" s="186" t="str">
        <f t="shared" si="57"/>
        <v/>
      </c>
      <c r="I249" s="186" t="str">
        <f t="shared" si="58"/>
        <v/>
      </c>
      <c r="K249" s="186" t="str">
        <f t="shared" si="59"/>
        <v/>
      </c>
      <c r="M249" s="186" t="str">
        <f t="shared" si="60"/>
        <v/>
      </c>
      <c r="O249" s="186" t="str">
        <f t="shared" si="61"/>
        <v/>
      </c>
      <c r="Q249" s="186" t="str">
        <f t="shared" si="62"/>
        <v/>
      </c>
      <c r="S249" s="186" t="str">
        <f t="shared" si="63"/>
        <v/>
      </c>
      <c r="U249" s="186" t="str">
        <f t="shared" si="64"/>
        <v/>
      </c>
      <c r="W249" s="186" t="str">
        <f t="shared" si="65"/>
        <v/>
      </c>
      <c r="Y249" s="186" t="str">
        <f t="shared" si="66"/>
        <v/>
      </c>
      <c r="AA249" s="186" t="str">
        <f t="shared" si="67"/>
        <v/>
      </c>
      <c r="AC249" s="186" t="str">
        <f t="shared" si="68"/>
        <v/>
      </c>
      <c r="AE249" s="186" t="str">
        <f t="shared" si="69"/>
        <v/>
      </c>
      <c r="AG249" s="186" t="str">
        <f t="shared" si="70"/>
        <v/>
      </c>
      <c r="AI249" s="186" t="str">
        <f t="shared" si="71"/>
        <v/>
      </c>
      <c r="AK249" s="186" t="str">
        <f t="shared" si="72"/>
        <v/>
      </c>
      <c r="AM249" s="186" t="str">
        <f t="shared" si="73"/>
        <v/>
      </c>
      <c r="AO249" s="186" t="str">
        <f t="shared" si="74"/>
        <v/>
      </c>
      <c r="AQ249" s="186" t="str">
        <f t="shared" si="75"/>
        <v/>
      </c>
    </row>
    <row r="250" spans="5:43" x14ac:dyDescent="0.25">
      <c r="E250" s="186" t="str">
        <f t="shared" si="57"/>
        <v/>
      </c>
      <c r="G250" s="186" t="str">
        <f t="shared" si="57"/>
        <v/>
      </c>
      <c r="I250" s="186" t="str">
        <f t="shared" si="58"/>
        <v/>
      </c>
      <c r="K250" s="186" t="str">
        <f t="shared" si="59"/>
        <v/>
      </c>
      <c r="M250" s="186" t="str">
        <f t="shared" si="60"/>
        <v/>
      </c>
      <c r="O250" s="186" t="str">
        <f t="shared" si="61"/>
        <v/>
      </c>
      <c r="Q250" s="186" t="str">
        <f t="shared" si="62"/>
        <v/>
      </c>
      <c r="S250" s="186" t="str">
        <f t="shared" si="63"/>
        <v/>
      </c>
      <c r="U250" s="186" t="str">
        <f t="shared" si="64"/>
        <v/>
      </c>
      <c r="W250" s="186" t="str">
        <f t="shared" si="65"/>
        <v/>
      </c>
      <c r="Y250" s="186" t="str">
        <f t="shared" si="66"/>
        <v/>
      </c>
      <c r="AA250" s="186" t="str">
        <f t="shared" si="67"/>
        <v/>
      </c>
      <c r="AC250" s="186" t="str">
        <f t="shared" si="68"/>
        <v/>
      </c>
      <c r="AE250" s="186" t="str">
        <f t="shared" si="69"/>
        <v/>
      </c>
      <c r="AG250" s="186" t="str">
        <f t="shared" si="70"/>
        <v/>
      </c>
      <c r="AI250" s="186" t="str">
        <f t="shared" si="71"/>
        <v/>
      </c>
      <c r="AK250" s="186" t="str">
        <f t="shared" si="72"/>
        <v/>
      </c>
      <c r="AM250" s="186" t="str">
        <f t="shared" si="73"/>
        <v/>
      </c>
      <c r="AO250" s="186" t="str">
        <f t="shared" si="74"/>
        <v/>
      </c>
      <c r="AQ250" s="186" t="str">
        <f t="shared" si="75"/>
        <v/>
      </c>
    </row>
    <row r="251" spans="5:43" x14ac:dyDescent="0.25">
      <c r="E251" s="186" t="str">
        <f t="shared" si="57"/>
        <v/>
      </c>
      <c r="G251" s="186" t="str">
        <f t="shared" si="57"/>
        <v/>
      </c>
      <c r="I251" s="186" t="str">
        <f t="shared" si="58"/>
        <v/>
      </c>
      <c r="K251" s="186" t="str">
        <f t="shared" si="59"/>
        <v/>
      </c>
      <c r="M251" s="186" t="str">
        <f t="shared" si="60"/>
        <v/>
      </c>
      <c r="O251" s="186" t="str">
        <f t="shared" si="61"/>
        <v/>
      </c>
      <c r="Q251" s="186" t="str">
        <f t="shared" si="62"/>
        <v/>
      </c>
      <c r="S251" s="186" t="str">
        <f t="shared" si="63"/>
        <v/>
      </c>
      <c r="U251" s="186" t="str">
        <f t="shared" si="64"/>
        <v/>
      </c>
      <c r="W251" s="186" t="str">
        <f t="shared" si="65"/>
        <v/>
      </c>
      <c r="Y251" s="186" t="str">
        <f t="shared" si="66"/>
        <v/>
      </c>
      <c r="AA251" s="186" t="str">
        <f t="shared" si="67"/>
        <v/>
      </c>
      <c r="AC251" s="186" t="str">
        <f t="shared" si="68"/>
        <v/>
      </c>
      <c r="AE251" s="186" t="str">
        <f t="shared" si="69"/>
        <v/>
      </c>
      <c r="AG251" s="186" t="str">
        <f t="shared" si="70"/>
        <v/>
      </c>
      <c r="AI251" s="186" t="str">
        <f t="shared" si="71"/>
        <v/>
      </c>
      <c r="AK251" s="186" t="str">
        <f t="shared" si="72"/>
        <v/>
      </c>
      <c r="AM251" s="186" t="str">
        <f t="shared" si="73"/>
        <v/>
      </c>
      <c r="AO251" s="186" t="str">
        <f t="shared" si="74"/>
        <v/>
      </c>
      <c r="AQ251" s="186" t="str">
        <f t="shared" si="75"/>
        <v/>
      </c>
    </row>
    <row r="252" spans="5:43" x14ac:dyDescent="0.25">
      <c r="E252" s="186" t="str">
        <f t="shared" si="57"/>
        <v/>
      </c>
      <c r="G252" s="186" t="str">
        <f t="shared" si="57"/>
        <v/>
      </c>
      <c r="I252" s="186" t="str">
        <f t="shared" si="58"/>
        <v/>
      </c>
      <c r="K252" s="186" t="str">
        <f t="shared" si="59"/>
        <v/>
      </c>
      <c r="M252" s="186" t="str">
        <f t="shared" si="60"/>
        <v/>
      </c>
      <c r="O252" s="186" t="str">
        <f t="shared" si="61"/>
        <v/>
      </c>
      <c r="Q252" s="186" t="str">
        <f t="shared" si="62"/>
        <v/>
      </c>
      <c r="S252" s="186" t="str">
        <f t="shared" si="63"/>
        <v/>
      </c>
      <c r="U252" s="186" t="str">
        <f t="shared" si="64"/>
        <v/>
      </c>
      <c r="W252" s="186" t="str">
        <f t="shared" si="65"/>
        <v/>
      </c>
      <c r="Y252" s="186" t="str">
        <f t="shared" si="66"/>
        <v/>
      </c>
      <c r="AA252" s="186" t="str">
        <f t="shared" si="67"/>
        <v/>
      </c>
      <c r="AC252" s="186" t="str">
        <f t="shared" si="68"/>
        <v/>
      </c>
      <c r="AE252" s="186" t="str">
        <f t="shared" si="69"/>
        <v/>
      </c>
      <c r="AG252" s="186" t="str">
        <f t="shared" si="70"/>
        <v/>
      </c>
      <c r="AI252" s="186" t="str">
        <f t="shared" si="71"/>
        <v/>
      </c>
      <c r="AK252" s="186" t="str">
        <f t="shared" si="72"/>
        <v/>
      </c>
      <c r="AM252" s="186" t="str">
        <f t="shared" si="73"/>
        <v/>
      </c>
      <c r="AO252" s="186" t="str">
        <f t="shared" si="74"/>
        <v/>
      </c>
      <c r="AQ252" s="186" t="str">
        <f t="shared" si="75"/>
        <v/>
      </c>
    </row>
    <row r="253" spans="5:43" x14ac:dyDescent="0.25">
      <c r="E253" s="186" t="str">
        <f t="shared" si="57"/>
        <v/>
      </c>
      <c r="G253" s="186" t="str">
        <f t="shared" si="57"/>
        <v/>
      </c>
      <c r="I253" s="186" t="str">
        <f t="shared" si="58"/>
        <v/>
      </c>
      <c r="K253" s="186" t="str">
        <f t="shared" si="59"/>
        <v/>
      </c>
      <c r="M253" s="186" t="str">
        <f t="shared" si="60"/>
        <v/>
      </c>
      <c r="O253" s="186" t="str">
        <f t="shared" si="61"/>
        <v/>
      </c>
      <c r="Q253" s="186" t="str">
        <f t="shared" si="62"/>
        <v/>
      </c>
      <c r="S253" s="186" t="str">
        <f t="shared" si="63"/>
        <v/>
      </c>
      <c r="U253" s="186" t="str">
        <f t="shared" si="64"/>
        <v/>
      </c>
      <c r="W253" s="186" t="str">
        <f t="shared" si="65"/>
        <v/>
      </c>
      <c r="Y253" s="186" t="str">
        <f t="shared" si="66"/>
        <v/>
      </c>
      <c r="AA253" s="186" t="str">
        <f t="shared" si="67"/>
        <v/>
      </c>
      <c r="AC253" s="186" t="str">
        <f t="shared" si="68"/>
        <v/>
      </c>
      <c r="AE253" s="186" t="str">
        <f t="shared" si="69"/>
        <v/>
      </c>
      <c r="AG253" s="186" t="str">
        <f t="shared" si="70"/>
        <v/>
      </c>
      <c r="AI253" s="186" t="str">
        <f t="shared" si="71"/>
        <v/>
      </c>
      <c r="AK253" s="186" t="str">
        <f t="shared" si="72"/>
        <v/>
      </c>
      <c r="AM253" s="186" t="str">
        <f t="shared" si="73"/>
        <v/>
      </c>
      <c r="AO253" s="186" t="str">
        <f t="shared" si="74"/>
        <v/>
      </c>
      <c r="AQ253" s="186" t="str">
        <f t="shared" si="75"/>
        <v/>
      </c>
    </row>
    <row r="254" spans="5:43" x14ac:dyDescent="0.25">
      <c r="E254" s="186" t="str">
        <f t="shared" si="57"/>
        <v/>
      </c>
      <c r="G254" s="186" t="str">
        <f t="shared" si="57"/>
        <v/>
      </c>
      <c r="I254" s="186" t="str">
        <f t="shared" si="58"/>
        <v/>
      </c>
      <c r="K254" s="186" t="str">
        <f t="shared" si="59"/>
        <v/>
      </c>
      <c r="M254" s="186" t="str">
        <f t="shared" si="60"/>
        <v/>
      </c>
      <c r="O254" s="186" t="str">
        <f t="shared" si="61"/>
        <v/>
      </c>
      <c r="Q254" s="186" t="str">
        <f t="shared" si="62"/>
        <v/>
      </c>
      <c r="S254" s="186" t="str">
        <f t="shared" si="63"/>
        <v/>
      </c>
      <c r="U254" s="186" t="str">
        <f t="shared" si="64"/>
        <v/>
      </c>
      <c r="W254" s="186" t="str">
        <f t="shared" si="65"/>
        <v/>
      </c>
      <c r="Y254" s="186" t="str">
        <f t="shared" si="66"/>
        <v/>
      </c>
      <c r="AA254" s="186" t="str">
        <f t="shared" si="67"/>
        <v/>
      </c>
      <c r="AC254" s="186" t="str">
        <f t="shared" si="68"/>
        <v/>
      </c>
      <c r="AE254" s="186" t="str">
        <f t="shared" si="69"/>
        <v/>
      </c>
      <c r="AG254" s="186" t="str">
        <f t="shared" si="70"/>
        <v/>
      </c>
      <c r="AI254" s="186" t="str">
        <f t="shared" si="71"/>
        <v/>
      </c>
      <c r="AK254" s="186" t="str">
        <f t="shared" si="72"/>
        <v/>
      </c>
      <c r="AM254" s="186" t="str">
        <f t="shared" si="73"/>
        <v/>
      </c>
      <c r="AO254" s="186" t="str">
        <f t="shared" si="74"/>
        <v/>
      </c>
      <c r="AQ254" s="186" t="str">
        <f t="shared" si="75"/>
        <v/>
      </c>
    </row>
    <row r="255" spans="5:43" x14ac:dyDescent="0.25">
      <c r="E255" s="186" t="str">
        <f t="shared" si="57"/>
        <v/>
      </c>
      <c r="G255" s="186" t="str">
        <f t="shared" si="57"/>
        <v/>
      </c>
      <c r="I255" s="186" t="str">
        <f t="shared" si="58"/>
        <v/>
      </c>
      <c r="K255" s="186" t="str">
        <f t="shared" si="59"/>
        <v/>
      </c>
      <c r="M255" s="186" t="str">
        <f t="shared" si="60"/>
        <v/>
      </c>
      <c r="O255" s="186" t="str">
        <f t="shared" si="61"/>
        <v/>
      </c>
      <c r="Q255" s="186" t="str">
        <f t="shared" si="62"/>
        <v/>
      </c>
      <c r="S255" s="186" t="str">
        <f t="shared" si="63"/>
        <v/>
      </c>
      <c r="U255" s="186" t="str">
        <f t="shared" si="64"/>
        <v/>
      </c>
      <c r="W255" s="186" t="str">
        <f t="shared" si="65"/>
        <v/>
      </c>
      <c r="Y255" s="186" t="str">
        <f t="shared" si="66"/>
        <v/>
      </c>
      <c r="AA255" s="186" t="str">
        <f t="shared" si="67"/>
        <v/>
      </c>
      <c r="AC255" s="186" t="str">
        <f t="shared" si="68"/>
        <v/>
      </c>
      <c r="AE255" s="186" t="str">
        <f t="shared" si="69"/>
        <v/>
      </c>
      <c r="AG255" s="186" t="str">
        <f t="shared" si="70"/>
        <v/>
      </c>
      <c r="AI255" s="186" t="str">
        <f t="shared" si="71"/>
        <v/>
      </c>
      <c r="AK255" s="186" t="str">
        <f t="shared" si="72"/>
        <v/>
      </c>
      <c r="AM255" s="186" t="str">
        <f t="shared" si="73"/>
        <v/>
      </c>
      <c r="AO255" s="186" t="str">
        <f t="shared" si="74"/>
        <v/>
      </c>
      <c r="AQ255" s="186" t="str">
        <f t="shared" si="75"/>
        <v/>
      </c>
    </row>
    <row r="256" spans="5:43" x14ac:dyDescent="0.25">
      <c r="E256" s="186" t="str">
        <f t="shared" si="57"/>
        <v/>
      </c>
      <c r="G256" s="186" t="str">
        <f t="shared" si="57"/>
        <v/>
      </c>
      <c r="I256" s="186" t="str">
        <f t="shared" si="58"/>
        <v/>
      </c>
      <c r="K256" s="186" t="str">
        <f t="shared" si="59"/>
        <v/>
      </c>
      <c r="M256" s="186" t="str">
        <f t="shared" si="60"/>
        <v/>
      </c>
      <c r="O256" s="186" t="str">
        <f t="shared" si="61"/>
        <v/>
      </c>
      <c r="Q256" s="186" t="str">
        <f t="shared" si="62"/>
        <v/>
      </c>
      <c r="S256" s="186" t="str">
        <f t="shared" si="63"/>
        <v/>
      </c>
      <c r="U256" s="186" t="str">
        <f t="shared" si="64"/>
        <v/>
      </c>
      <c r="W256" s="186" t="str">
        <f t="shared" si="65"/>
        <v/>
      </c>
      <c r="Y256" s="186" t="str">
        <f t="shared" si="66"/>
        <v/>
      </c>
      <c r="AA256" s="186" t="str">
        <f t="shared" si="67"/>
        <v/>
      </c>
      <c r="AC256" s="186" t="str">
        <f t="shared" si="68"/>
        <v/>
      </c>
      <c r="AE256" s="186" t="str">
        <f t="shared" si="69"/>
        <v/>
      </c>
      <c r="AG256" s="186" t="str">
        <f t="shared" si="70"/>
        <v/>
      </c>
      <c r="AI256" s="186" t="str">
        <f t="shared" si="71"/>
        <v/>
      </c>
      <c r="AK256" s="186" t="str">
        <f t="shared" si="72"/>
        <v/>
      </c>
      <c r="AM256" s="186" t="str">
        <f t="shared" si="73"/>
        <v/>
      </c>
      <c r="AO256" s="186" t="str">
        <f t="shared" si="74"/>
        <v/>
      </c>
      <c r="AQ256" s="186" t="str">
        <f t="shared" si="75"/>
        <v/>
      </c>
    </row>
    <row r="257" spans="5:43" x14ac:dyDescent="0.25">
      <c r="E257" s="186" t="str">
        <f t="shared" si="57"/>
        <v/>
      </c>
      <c r="G257" s="186" t="str">
        <f t="shared" si="57"/>
        <v/>
      </c>
      <c r="I257" s="186" t="str">
        <f t="shared" si="58"/>
        <v/>
      </c>
      <c r="K257" s="186" t="str">
        <f t="shared" si="59"/>
        <v/>
      </c>
      <c r="M257" s="186" t="str">
        <f t="shared" si="60"/>
        <v/>
      </c>
      <c r="O257" s="186" t="str">
        <f t="shared" si="61"/>
        <v/>
      </c>
      <c r="Q257" s="186" t="str">
        <f t="shared" si="62"/>
        <v/>
      </c>
      <c r="S257" s="186" t="str">
        <f t="shared" si="63"/>
        <v/>
      </c>
      <c r="U257" s="186" t="str">
        <f t="shared" si="64"/>
        <v/>
      </c>
      <c r="W257" s="186" t="str">
        <f t="shared" si="65"/>
        <v/>
      </c>
      <c r="Y257" s="186" t="str">
        <f t="shared" si="66"/>
        <v/>
      </c>
      <c r="AA257" s="186" t="str">
        <f t="shared" si="67"/>
        <v/>
      </c>
      <c r="AC257" s="186" t="str">
        <f t="shared" si="68"/>
        <v/>
      </c>
      <c r="AE257" s="186" t="str">
        <f t="shared" si="69"/>
        <v/>
      </c>
      <c r="AG257" s="186" t="str">
        <f t="shared" si="70"/>
        <v/>
      </c>
      <c r="AI257" s="186" t="str">
        <f t="shared" si="71"/>
        <v/>
      </c>
      <c r="AK257" s="186" t="str">
        <f t="shared" si="72"/>
        <v/>
      </c>
      <c r="AM257" s="186" t="str">
        <f t="shared" si="73"/>
        <v/>
      </c>
      <c r="AO257" s="186" t="str">
        <f t="shared" si="74"/>
        <v/>
      </c>
      <c r="AQ257" s="186" t="str">
        <f t="shared" si="75"/>
        <v/>
      </c>
    </row>
    <row r="258" spans="5:43" x14ac:dyDescent="0.25">
      <c r="E258" s="186" t="str">
        <f t="shared" si="57"/>
        <v/>
      </c>
      <c r="G258" s="186" t="str">
        <f t="shared" si="57"/>
        <v/>
      </c>
      <c r="I258" s="186" t="str">
        <f t="shared" si="58"/>
        <v/>
      </c>
      <c r="K258" s="186" t="str">
        <f t="shared" si="59"/>
        <v/>
      </c>
      <c r="M258" s="186" t="str">
        <f t="shared" si="60"/>
        <v/>
      </c>
      <c r="O258" s="186" t="str">
        <f t="shared" si="61"/>
        <v/>
      </c>
      <c r="Q258" s="186" t="str">
        <f t="shared" si="62"/>
        <v/>
      </c>
      <c r="S258" s="186" t="str">
        <f t="shared" si="63"/>
        <v/>
      </c>
      <c r="U258" s="186" t="str">
        <f t="shared" si="64"/>
        <v/>
      </c>
      <c r="W258" s="186" t="str">
        <f t="shared" si="65"/>
        <v/>
      </c>
      <c r="Y258" s="186" t="str">
        <f t="shared" si="66"/>
        <v/>
      </c>
      <c r="AA258" s="186" t="str">
        <f t="shared" si="67"/>
        <v/>
      </c>
      <c r="AC258" s="186" t="str">
        <f t="shared" si="68"/>
        <v/>
      </c>
      <c r="AE258" s="186" t="str">
        <f t="shared" si="69"/>
        <v/>
      </c>
      <c r="AG258" s="186" t="str">
        <f t="shared" si="70"/>
        <v/>
      </c>
      <c r="AI258" s="186" t="str">
        <f t="shared" si="71"/>
        <v/>
      </c>
      <c r="AK258" s="186" t="str">
        <f t="shared" si="72"/>
        <v/>
      </c>
      <c r="AM258" s="186" t="str">
        <f t="shared" si="73"/>
        <v/>
      </c>
      <c r="AO258" s="186" t="str">
        <f t="shared" si="74"/>
        <v/>
      </c>
      <c r="AQ258" s="186" t="str">
        <f t="shared" si="75"/>
        <v/>
      </c>
    </row>
    <row r="259" spans="5:43" x14ac:dyDescent="0.25">
      <c r="E259" s="186" t="str">
        <f t="shared" si="57"/>
        <v/>
      </c>
      <c r="G259" s="186" t="str">
        <f t="shared" si="57"/>
        <v/>
      </c>
      <c r="I259" s="186" t="str">
        <f t="shared" si="58"/>
        <v/>
      </c>
      <c r="K259" s="186" t="str">
        <f t="shared" si="59"/>
        <v/>
      </c>
      <c r="M259" s="186" t="str">
        <f t="shared" si="60"/>
        <v/>
      </c>
      <c r="O259" s="186" t="str">
        <f t="shared" si="61"/>
        <v/>
      </c>
      <c r="Q259" s="186" t="str">
        <f t="shared" si="62"/>
        <v/>
      </c>
      <c r="S259" s="186" t="str">
        <f t="shared" si="63"/>
        <v/>
      </c>
      <c r="U259" s="186" t="str">
        <f t="shared" si="64"/>
        <v/>
      </c>
      <c r="W259" s="186" t="str">
        <f t="shared" si="65"/>
        <v/>
      </c>
      <c r="Y259" s="186" t="str">
        <f t="shared" si="66"/>
        <v/>
      </c>
      <c r="AA259" s="186" t="str">
        <f t="shared" si="67"/>
        <v/>
      </c>
      <c r="AC259" s="186" t="str">
        <f t="shared" si="68"/>
        <v/>
      </c>
      <c r="AE259" s="186" t="str">
        <f t="shared" si="69"/>
        <v/>
      </c>
      <c r="AG259" s="186" t="str">
        <f t="shared" si="70"/>
        <v/>
      </c>
      <c r="AI259" s="186" t="str">
        <f t="shared" si="71"/>
        <v/>
      </c>
      <c r="AK259" s="186" t="str">
        <f t="shared" si="72"/>
        <v/>
      </c>
      <c r="AM259" s="186" t="str">
        <f t="shared" si="73"/>
        <v/>
      </c>
      <c r="AO259" s="186" t="str">
        <f t="shared" si="74"/>
        <v/>
      </c>
      <c r="AQ259" s="186" t="str">
        <f t="shared" si="75"/>
        <v/>
      </c>
    </row>
    <row r="260" spans="5:43" x14ac:dyDescent="0.25">
      <c r="E260" s="186" t="str">
        <f t="shared" si="57"/>
        <v/>
      </c>
      <c r="G260" s="186" t="str">
        <f t="shared" si="57"/>
        <v/>
      </c>
      <c r="I260" s="186" t="str">
        <f t="shared" si="58"/>
        <v/>
      </c>
      <c r="K260" s="186" t="str">
        <f t="shared" si="59"/>
        <v/>
      </c>
      <c r="M260" s="186" t="str">
        <f t="shared" si="60"/>
        <v/>
      </c>
      <c r="O260" s="186" t="str">
        <f t="shared" si="61"/>
        <v/>
      </c>
      <c r="Q260" s="186" t="str">
        <f t="shared" si="62"/>
        <v/>
      </c>
      <c r="S260" s="186" t="str">
        <f t="shared" si="63"/>
        <v/>
      </c>
      <c r="U260" s="186" t="str">
        <f t="shared" si="64"/>
        <v/>
      </c>
      <c r="W260" s="186" t="str">
        <f t="shared" si="65"/>
        <v/>
      </c>
      <c r="Y260" s="186" t="str">
        <f t="shared" si="66"/>
        <v/>
      </c>
      <c r="AA260" s="186" t="str">
        <f t="shared" si="67"/>
        <v/>
      </c>
      <c r="AC260" s="186" t="str">
        <f t="shared" si="68"/>
        <v/>
      </c>
      <c r="AE260" s="186" t="str">
        <f t="shared" si="69"/>
        <v/>
      </c>
      <c r="AG260" s="186" t="str">
        <f t="shared" si="70"/>
        <v/>
      </c>
      <c r="AI260" s="186" t="str">
        <f t="shared" si="71"/>
        <v/>
      </c>
      <c r="AK260" s="186" t="str">
        <f t="shared" si="72"/>
        <v/>
      </c>
      <c r="AM260" s="186" t="str">
        <f t="shared" si="73"/>
        <v/>
      </c>
      <c r="AO260" s="186" t="str">
        <f t="shared" si="74"/>
        <v/>
      </c>
      <c r="AQ260" s="186" t="str">
        <f t="shared" si="75"/>
        <v/>
      </c>
    </row>
    <row r="261" spans="5:43" x14ac:dyDescent="0.25">
      <c r="E261" s="186" t="str">
        <f t="shared" si="57"/>
        <v/>
      </c>
      <c r="G261" s="186" t="str">
        <f t="shared" si="57"/>
        <v/>
      </c>
      <c r="I261" s="186" t="str">
        <f t="shared" si="58"/>
        <v/>
      </c>
      <c r="K261" s="186" t="str">
        <f t="shared" si="59"/>
        <v/>
      </c>
      <c r="M261" s="186" t="str">
        <f t="shared" si="60"/>
        <v/>
      </c>
      <c r="O261" s="186" t="str">
        <f t="shared" si="61"/>
        <v/>
      </c>
      <c r="Q261" s="186" t="str">
        <f t="shared" si="62"/>
        <v/>
      </c>
      <c r="S261" s="186" t="str">
        <f t="shared" si="63"/>
        <v/>
      </c>
      <c r="U261" s="186" t="str">
        <f t="shared" si="64"/>
        <v/>
      </c>
      <c r="W261" s="186" t="str">
        <f t="shared" si="65"/>
        <v/>
      </c>
      <c r="Y261" s="186" t="str">
        <f t="shared" si="66"/>
        <v/>
      </c>
      <c r="AA261" s="186" t="str">
        <f t="shared" si="67"/>
        <v/>
      </c>
      <c r="AC261" s="186" t="str">
        <f t="shared" si="68"/>
        <v/>
      </c>
      <c r="AE261" s="186" t="str">
        <f t="shared" si="69"/>
        <v/>
      </c>
      <c r="AG261" s="186" t="str">
        <f t="shared" si="70"/>
        <v/>
      </c>
      <c r="AI261" s="186" t="str">
        <f t="shared" si="71"/>
        <v/>
      </c>
      <c r="AK261" s="186" t="str">
        <f t="shared" si="72"/>
        <v/>
      </c>
      <c r="AM261" s="186" t="str">
        <f t="shared" si="73"/>
        <v/>
      </c>
      <c r="AO261" s="186" t="str">
        <f t="shared" si="74"/>
        <v/>
      </c>
      <c r="AQ261" s="186" t="str">
        <f t="shared" si="75"/>
        <v/>
      </c>
    </row>
    <row r="262" spans="5:43" x14ac:dyDescent="0.25">
      <c r="E262" s="186" t="str">
        <f t="shared" si="57"/>
        <v/>
      </c>
      <c r="G262" s="186" t="str">
        <f t="shared" si="57"/>
        <v/>
      </c>
      <c r="I262" s="186" t="str">
        <f t="shared" si="58"/>
        <v/>
      </c>
      <c r="K262" s="186" t="str">
        <f t="shared" si="59"/>
        <v/>
      </c>
      <c r="M262" s="186" t="str">
        <f t="shared" si="60"/>
        <v/>
      </c>
      <c r="O262" s="186" t="str">
        <f t="shared" si="61"/>
        <v/>
      </c>
      <c r="Q262" s="186" t="str">
        <f t="shared" si="62"/>
        <v/>
      </c>
      <c r="S262" s="186" t="str">
        <f t="shared" si="63"/>
        <v/>
      </c>
      <c r="U262" s="186" t="str">
        <f t="shared" si="64"/>
        <v/>
      </c>
      <c r="W262" s="186" t="str">
        <f t="shared" si="65"/>
        <v/>
      </c>
      <c r="Y262" s="186" t="str">
        <f t="shared" si="66"/>
        <v/>
      </c>
      <c r="AA262" s="186" t="str">
        <f t="shared" si="67"/>
        <v/>
      </c>
      <c r="AC262" s="186" t="str">
        <f t="shared" si="68"/>
        <v/>
      </c>
      <c r="AE262" s="186" t="str">
        <f t="shared" si="69"/>
        <v/>
      </c>
      <c r="AG262" s="186" t="str">
        <f t="shared" si="70"/>
        <v/>
      </c>
      <c r="AI262" s="186" t="str">
        <f t="shared" si="71"/>
        <v/>
      </c>
      <c r="AK262" s="186" t="str">
        <f t="shared" si="72"/>
        <v/>
      </c>
      <c r="AM262" s="186" t="str">
        <f t="shared" si="73"/>
        <v/>
      </c>
      <c r="AO262" s="186" t="str">
        <f t="shared" si="74"/>
        <v/>
      </c>
      <c r="AQ262" s="186" t="str">
        <f t="shared" si="75"/>
        <v/>
      </c>
    </row>
    <row r="263" spans="5:43" x14ac:dyDescent="0.25">
      <c r="E263" s="186" t="str">
        <f t="shared" si="57"/>
        <v/>
      </c>
      <c r="G263" s="186" t="str">
        <f t="shared" si="57"/>
        <v/>
      </c>
      <c r="I263" s="186" t="str">
        <f t="shared" si="58"/>
        <v/>
      </c>
      <c r="K263" s="186" t="str">
        <f t="shared" si="59"/>
        <v/>
      </c>
      <c r="M263" s="186" t="str">
        <f t="shared" si="60"/>
        <v/>
      </c>
      <c r="O263" s="186" t="str">
        <f t="shared" si="61"/>
        <v/>
      </c>
      <c r="Q263" s="186" t="str">
        <f t="shared" si="62"/>
        <v/>
      </c>
      <c r="S263" s="186" t="str">
        <f t="shared" si="63"/>
        <v/>
      </c>
      <c r="U263" s="186" t="str">
        <f t="shared" si="64"/>
        <v/>
      </c>
      <c r="W263" s="186" t="str">
        <f t="shared" si="65"/>
        <v/>
      </c>
      <c r="Y263" s="186" t="str">
        <f t="shared" si="66"/>
        <v/>
      </c>
      <c r="AA263" s="186" t="str">
        <f t="shared" si="67"/>
        <v/>
      </c>
      <c r="AC263" s="186" t="str">
        <f t="shared" si="68"/>
        <v/>
      </c>
      <c r="AE263" s="186" t="str">
        <f t="shared" si="69"/>
        <v/>
      </c>
      <c r="AG263" s="186" t="str">
        <f t="shared" si="70"/>
        <v/>
      </c>
      <c r="AI263" s="186" t="str">
        <f t="shared" si="71"/>
        <v/>
      </c>
      <c r="AK263" s="186" t="str">
        <f t="shared" si="72"/>
        <v/>
      </c>
      <c r="AM263" s="186" t="str">
        <f t="shared" si="73"/>
        <v/>
      </c>
      <c r="AO263" s="186" t="str">
        <f t="shared" si="74"/>
        <v/>
      </c>
      <c r="AQ263" s="186" t="str">
        <f t="shared" si="75"/>
        <v/>
      </c>
    </row>
    <row r="264" spans="5:43" x14ac:dyDescent="0.25">
      <c r="E264" s="186" t="str">
        <f t="shared" si="57"/>
        <v/>
      </c>
      <c r="G264" s="186" t="str">
        <f t="shared" si="57"/>
        <v/>
      </c>
      <c r="I264" s="186" t="str">
        <f t="shared" si="58"/>
        <v/>
      </c>
      <c r="K264" s="186" t="str">
        <f t="shared" si="59"/>
        <v/>
      </c>
      <c r="M264" s="186" t="str">
        <f t="shared" si="60"/>
        <v/>
      </c>
      <c r="O264" s="186" t="str">
        <f t="shared" si="61"/>
        <v/>
      </c>
      <c r="Q264" s="186" t="str">
        <f t="shared" si="62"/>
        <v/>
      </c>
      <c r="S264" s="186" t="str">
        <f t="shared" si="63"/>
        <v/>
      </c>
      <c r="U264" s="186" t="str">
        <f t="shared" si="64"/>
        <v/>
      </c>
      <c r="W264" s="186" t="str">
        <f t="shared" si="65"/>
        <v/>
      </c>
      <c r="Y264" s="186" t="str">
        <f t="shared" si="66"/>
        <v/>
      </c>
      <c r="AA264" s="186" t="str">
        <f t="shared" si="67"/>
        <v/>
      </c>
      <c r="AC264" s="186" t="str">
        <f t="shared" si="68"/>
        <v/>
      </c>
      <c r="AE264" s="186" t="str">
        <f t="shared" si="69"/>
        <v/>
      </c>
      <c r="AG264" s="186" t="str">
        <f t="shared" si="70"/>
        <v/>
      </c>
      <c r="AI264" s="186" t="str">
        <f t="shared" si="71"/>
        <v/>
      </c>
      <c r="AK264" s="186" t="str">
        <f t="shared" si="72"/>
        <v/>
      </c>
      <c r="AM264" s="186" t="str">
        <f t="shared" si="73"/>
        <v/>
      </c>
      <c r="AO264" s="186" t="str">
        <f t="shared" si="74"/>
        <v/>
      </c>
      <c r="AQ264" s="186" t="str">
        <f t="shared" si="75"/>
        <v/>
      </c>
    </row>
    <row r="265" spans="5:43" x14ac:dyDescent="0.25">
      <c r="E265" s="186" t="str">
        <f t="shared" si="57"/>
        <v/>
      </c>
      <c r="G265" s="186" t="str">
        <f t="shared" si="57"/>
        <v/>
      </c>
      <c r="I265" s="186" t="str">
        <f t="shared" si="58"/>
        <v/>
      </c>
      <c r="K265" s="186" t="str">
        <f t="shared" si="59"/>
        <v/>
      </c>
      <c r="M265" s="186" t="str">
        <f t="shared" si="60"/>
        <v/>
      </c>
      <c r="O265" s="186" t="str">
        <f t="shared" si="61"/>
        <v/>
      </c>
      <c r="Q265" s="186" t="str">
        <f t="shared" si="62"/>
        <v/>
      </c>
      <c r="S265" s="186" t="str">
        <f t="shared" si="63"/>
        <v/>
      </c>
      <c r="U265" s="186" t="str">
        <f t="shared" si="64"/>
        <v/>
      </c>
      <c r="W265" s="186" t="str">
        <f t="shared" si="65"/>
        <v/>
      </c>
      <c r="Y265" s="186" t="str">
        <f t="shared" si="66"/>
        <v/>
      </c>
      <c r="AA265" s="186" t="str">
        <f t="shared" si="67"/>
        <v/>
      </c>
      <c r="AC265" s="186" t="str">
        <f t="shared" si="68"/>
        <v/>
      </c>
      <c r="AE265" s="186" t="str">
        <f t="shared" si="69"/>
        <v/>
      </c>
      <c r="AG265" s="186" t="str">
        <f t="shared" si="70"/>
        <v/>
      </c>
      <c r="AI265" s="186" t="str">
        <f t="shared" si="71"/>
        <v/>
      </c>
      <c r="AK265" s="186" t="str">
        <f t="shared" si="72"/>
        <v/>
      </c>
      <c r="AM265" s="186" t="str">
        <f t="shared" si="73"/>
        <v/>
      </c>
      <c r="AO265" s="186" t="str">
        <f t="shared" si="74"/>
        <v/>
      </c>
      <c r="AQ265" s="186" t="str">
        <f t="shared" si="75"/>
        <v/>
      </c>
    </row>
    <row r="266" spans="5:43" x14ac:dyDescent="0.25">
      <c r="E266" s="186" t="str">
        <f t="shared" si="57"/>
        <v/>
      </c>
      <c r="G266" s="186" t="str">
        <f t="shared" si="57"/>
        <v/>
      </c>
      <c r="I266" s="186" t="str">
        <f t="shared" si="58"/>
        <v/>
      </c>
      <c r="K266" s="186" t="str">
        <f t="shared" si="59"/>
        <v/>
      </c>
      <c r="M266" s="186" t="str">
        <f t="shared" si="60"/>
        <v/>
      </c>
      <c r="O266" s="186" t="str">
        <f t="shared" si="61"/>
        <v/>
      </c>
      <c r="Q266" s="186" t="str">
        <f t="shared" si="62"/>
        <v/>
      </c>
      <c r="S266" s="186" t="str">
        <f t="shared" si="63"/>
        <v/>
      </c>
      <c r="U266" s="186" t="str">
        <f t="shared" si="64"/>
        <v/>
      </c>
      <c r="W266" s="186" t="str">
        <f t="shared" si="65"/>
        <v/>
      </c>
      <c r="Y266" s="186" t="str">
        <f t="shared" si="66"/>
        <v/>
      </c>
      <c r="AA266" s="186" t="str">
        <f t="shared" si="67"/>
        <v/>
      </c>
      <c r="AC266" s="186" t="str">
        <f t="shared" si="68"/>
        <v/>
      </c>
      <c r="AE266" s="186" t="str">
        <f t="shared" si="69"/>
        <v/>
      </c>
      <c r="AG266" s="186" t="str">
        <f t="shared" si="70"/>
        <v/>
      </c>
      <c r="AI266" s="186" t="str">
        <f t="shared" si="71"/>
        <v/>
      </c>
      <c r="AK266" s="186" t="str">
        <f t="shared" si="72"/>
        <v/>
      </c>
      <c r="AM266" s="186" t="str">
        <f t="shared" si="73"/>
        <v/>
      </c>
      <c r="AO266" s="186" t="str">
        <f t="shared" si="74"/>
        <v/>
      </c>
      <c r="AQ266" s="186" t="str">
        <f t="shared" si="75"/>
        <v/>
      </c>
    </row>
    <row r="267" spans="5:43" x14ac:dyDescent="0.25">
      <c r="E267" s="186" t="str">
        <f t="shared" si="57"/>
        <v/>
      </c>
      <c r="G267" s="186" t="str">
        <f t="shared" si="57"/>
        <v/>
      </c>
      <c r="I267" s="186" t="str">
        <f t="shared" si="58"/>
        <v/>
      </c>
      <c r="K267" s="186" t="str">
        <f t="shared" si="59"/>
        <v/>
      </c>
      <c r="M267" s="186" t="str">
        <f t="shared" si="60"/>
        <v/>
      </c>
      <c r="O267" s="186" t="str">
        <f t="shared" si="61"/>
        <v/>
      </c>
      <c r="Q267" s="186" t="str">
        <f t="shared" si="62"/>
        <v/>
      </c>
      <c r="S267" s="186" t="str">
        <f t="shared" si="63"/>
        <v/>
      </c>
      <c r="U267" s="186" t="str">
        <f t="shared" si="64"/>
        <v/>
      </c>
      <c r="W267" s="186" t="str">
        <f t="shared" si="65"/>
        <v/>
      </c>
      <c r="Y267" s="186" t="str">
        <f t="shared" si="66"/>
        <v/>
      </c>
      <c r="AA267" s="186" t="str">
        <f t="shared" si="67"/>
        <v/>
      </c>
      <c r="AC267" s="186" t="str">
        <f t="shared" si="68"/>
        <v/>
      </c>
      <c r="AE267" s="186" t="str">
        <f t="shared" si="69"/>
        <v/>
      </c>
      <c r="AG267" s="186" t="str">
        <f t="shared" si="70"/>
        <v/>
      </c>
      <c r="AI267" s="186" t="str">
        <f t="shared" si="71"/>
        <v/>
      </c>
      <c r="AK267" s="186" t="str">
        <f t="shared" si="72"/>
        <v/>
      </c>
      <c r="AM267" s="186" t="str">
        <f t="shared" si="73"/>
        <v/>
      </c>
      <c r="AO267" s="186" t="str">
        <f t="shared" si="74"/>
        <v/>
      </c>
      <c r="AQ267" s="186" t="str">
        <f t="shared" si="75"/>
        <v/>
      </c>
    </row>
    <row r="268" spans="5:43" x14ac:dyDescent="0.25">
      <c r="E268" s="186" t="str">
        <f t="shared" si="57"/>
        <v/>
      </c>
      <c r="G268" s="186" t="str">
        <f t="shared" si="57"/>
        <v/>
      </c>
      <c r="I268" s="186" t="str">
        <f t="shared" si="58"/>
        <v/>
      </c>
      <c r="K268" s="186" t="str">
        <f t="shared" si="59"/>
        <v/>
      </c>
      <c r="M268" s="186" t="str">
        <f t="shared" si="60"/>
        <v/>
      </c>
      <c r="O268" s="186" t="str">
        <f t="shared" si="61"/>
        <v/>
      </c>
      <c r="Q268" s="186" t="str">
        <f t="shared" si="62"/>
        <v/>
      </c>
      <c r="S268" s="186" t="str">
        <f t="shared" si="63"/>
        <v/>
      </c>
      <c r="U268" s="186" t="str">
        <f t="shared" si="64"/>
        <v/>
      </c>
      <c r="W268" s="186" t="str">
        <f t="shared" si="65"/>
        <v/>
      </c>
      <c r="Y268" s="186" t="str">
        <f t="shared" si="66"/>
        <v/>
      </c>
      <c r="AA268" s="186" t="str">
        <f t="shared" si="67"/>
        <v/>
      </c>
      <c r="AC268" s="186" t="str">
        <f t="shared" si="68"/>
        <v/>
      </c>
      <c r="AE268" s="186" t="str">
        <f t="shared" si="69"/>
        <v/>
      </c>
      <c r="AG268" s="186" t="str">
        <f t="shared" si="70"/>
        <v/>
      </c>
      <c r="AI268" s="186" t="str">
        <f t="shared" si="71"/>
        <v/>
      </c>
      <c r="AK268" s="186" t="str">
        <f t="shared" si="72"/>
        <v/>
      </c>
      <c r="AM268" s="186" t="str">
        <f t="shared" si="73"/>
        <v/>
      </c>
      <c r="AO268" s="186" t="str">
        <f t="shared" si="74"/>
        <v/>
      </c>
      <c r="AQ268" s="186" t="str">
        <f t="shared" si="75"/>
        <v/>
      </c>
    </row>
    <row r="269" spans="5:43" x14ac:dyDescent="0.25">
      <c r="E269" s="186" t="str">
        <f t="shared" ref="E269:G300" si="76">IF(OR($B269=0,D269=0),"",D269/$B269)</f>
        <v/>
      </c>
      <c r="G269" s="186" t="str">
        <f t="shared" si="76"/>
        <v/>
      </c>
      <c r="I269" s="186" t="str">
        <f t="shared" ref="I269:I300" si="77">IF(OR($B269=0,H269=0),"",H269/$B269)</f>
        <v/>
      </c>
      <c r="K269" s="186" t="str">
        <f t="shared" ref="K269:K300" si="78">IF(OR($B269=0,J269=0),"",J269/$B269)</f>
        <v/>
      </c>
      <c r="M269" s="186" t="str">
        <f t="shared" ref="M269:M300" si="79">IF(OR($B269=0,L269=0),"",L269/$B269)</f>
        <v/>
      </c>
      <c r="O269" s="186" t="str">
        <f t="shared" ref="O269:O300" si="80">IF(OR($B269=0,N269=0),"",N269/$B269)</f>
        <v/>
      </c>
      <c r="Q269" s="186" t="str">
        <f t="shared" ref="Q269:Q300" si="81">IF(OR($B269=0,P269=0),"",P269/$B269)</f>
        <v/>
      </c>
      <c r="S269" s="186" t="str">
        <f t="shared" ref="S269:S300" si="82">IF(OR($B269=0,R269=0),"",R269/$B269)</f>
        <v/>
      </c>
      <c r="U269" s="186" t="str">
        <f t="shared" ref="U269:U300" si="83">IF(OR($B269=0,T269=0),"",T269/$B269)</f>
        <v/>
      </c>
      <c r="W269" s="186" t="str">
        <f t="shared" ref="W269:W300" si="84">IF(OR($B269=0,V269=0),"",V269/$B269)</f>
        <v/>
      </c>
      <c r="Y269" s="186" t="str">
        <f t="shared" ref="Y269:Y300" si="85">IF(OR($B269=0,X269=0),"",X269/$B269)</f>
        <v/>
      </c>
      <c r="AA269" s="186" t="str">
        <f t="shared" ref="AA269:AA300" si="86">IF(OR($B269=0,Z269=0),"",Z269/$B269)</f>
        <v/>
      </c>
      <c r="AC269" s="186" t="str">
        <f t="shared" ref="AC269:AC300" si="87">IF(OR($B269=0,AB269=0),"",AB269/$B269)</f>
        <v/>
      </c>
      <c r="AE269" s="186" t="str">
        <f t="shared" ref="AE269:AE300" si="88">IF(OR($B269=0,AD269=0),"",AD269/$B269)</f>
        <v/>
      </c>
      <c r="AG269" s="186" t="str">
        <f t="shared" ref="AG269:AG300" si="89">IF(OR($B269=0,AF269=0),"",AF269/$B269)</f>
        <v/>
      </c>
      <c r="AI269" s="186" t="str">
        <f t="shared" ref="AI269:AI300" si="90">IF(OR($B269=0,AH269=0),"",AH269/$B269)</f>
        <v/>
      </c>
      <c r="AK269" s="186" t="str">
        <f t="shared" ref="AK269:AK300" si="91">IF(OR($B269=0,AJ269=0),"",AJ269/$B269)</f>
        <v/>
      </c>
      <c r="AM269" s="186" t="str">
        <f t="shared" ref="AM269:AM300" si="92">IF(OR($B269=0,AL269=0),"",AL269/$B269)</f>
        <v/>
      </c>
      <c r="AO269" s="186" t="str">
        <f t="shared" ref="AO269:AO300" si="93">IF(OR($B269=0,AN269=0),"",AN269/$B269)</f>
        <v/>
      </c>
      <c r="AQ269" s="186" t="str">
        <f t="shared" ref="AQ269:AQ300" si="94">IF(OR($B269=0,AP269=0),"",AP269/$B269)</f>
        <v/>
      </c>
    </row>
    <row r="270" spans="5:43" x14ac:dyDescent="0.25">
      <c r="E270" s="186" t="str">
        <f t="shared" si="76"/>
        <v/>
      </c>
      <c r="G270" s="186" t="str">
        <f t="shared" si="76"/>
        <v/>
      </c>
      <c r="I270" s="186" t="str">
        <f t="shared" si="77"/>
        <v/>
      </c>
      <c r="K270" s="186" t="str">
        <f t="shared" si="78"/>
        <v/>
      </c>
      <c r="M270" s="186" t="str">
        <f t="shared" si="79"/>
        <v/>
      </c>
      <c r="O270" s="186" t="str">
        <f t="shared" si="80"/>
        <v/>
      </c>
      <c r="Q270" s="186" t="str">
        <f t="shared" si="81"/>
        <v/>
      </c>
      <c r="S270" s="186" t="str">
        <f t="shared" si="82"/>
        <v/>
      </c>
      <c r="U270" s="186" t="str">
        <f t="shared" si="83"/>
        <v/>
      </c>
      <c r="W270" s="186" t="str">
        <f t="shared" si="84"/>
        <v/>
      </c>
      <c r="Y270" s="186" t="str">
        <f t="shared" si="85"/>
        <v/>
      </c>
      <c r="AA270" s="186" t="str">
        <f t="shared" si="86"/>
        <v/>
      </c>
      <c r="AC270" s="186" t="str">
        <f t="shared" si="87"/>
        <v/>
      </c>
      <c r="AE270" s="186" t="str">
        <f t="shared" si="88"/>
        <v/>
      </c>
      <c r="AG270" s="186" t="str">
        <f t="shared" si="89"/>
        <v/>
      </c>
      <c r="AI270" s="186" t="str">
        <f t="shared" si="90"/>
        <v/>
      </c>
      <c r="AK270" s="186" t="str">
        <f t="shared" si="91"/>
        <v/>
      </c>
      <c r="AM270" s="186" t="str">
        <f t="shared" si="92"/>
        <v/>
      </c>
      <c r="AO270" s="186" t="str">
        <f t="shared" si="93"/>
        <v/>
      </c>
      <c r="AQ270" s="186" t="str">
        <f t="shared" si="94"/>
        <v/>
      </c>
    </row>
    <row r="271" spans="5:43" x14ac:dyDescent="0.25">
      <c r="E271" s="186" t="str">
        <f t="shared" si="76"/>
        <v/>
      </c>
      <c r="G271" s="186" t="str">
        <f t="shared" si="76"/>
        <v/>
      </c>
      <c r="I271" s="186" t="str">
        <f t="shared" si="77"/>
        <v/>
      </c>
      <c r="K271" s="186" t="str">
        <f t="shared" si="78"/>
        <v/>
      </c>
      <c r="M271" s="186" t="str">
        <f t="shared" si="79"/>
        <v/>
      </c>
      <c r="O271" s="186" t="str">
        <f t="shared" si="80"/>
        <v/>
      </c>
      <c r="Q271" s="186" t="str">
        <f t="shared" si="81"/>
        <v/>
      </c>
      <c r="S271" s="186" t="str">
        <f t="shared" si="82"/>
        <v/>
      </c>
      <c r="U271" s="186" t="str">
        <f t="shared" si="83"/>
        <v/>
      </c>
      <c r="W271" s="186" t="str">
        <f t="shared" si="84"/>
        <v/>
      </c>
      <c r="Y271" s="186" t="str">
        <f t="shared" si="85"/>
        <v/>
      </c>
      <c r="AA271" s="186" t="str">
        <f t="shared" si="86"/>
        <v/>
      </c>
      <c r="AC271" s="186" t="str">
        <f t="shared" si="87"/>
        <v/>
      </c>
      <c r="AE271" s="186" t="str">
        <f t="shared" si="88"/>
        <v/>
      </c>
      <c r="AG271" s="186" t="str">
        <f t="shared" si="89"/>
        <v/>
      </c>
      <c r="AI271" s="186" t="str">
        <f t="shared" si="90"/>
        <v/>
      </c>
      <c r="AK271" s="186" t="str">
        <f t="shared" si="91"/>
        <v/>
      </c>
      <c r="AM271" s="186" t="str">
        <f t="shared" si="92"/>
        <v/>
      </c>
      <c r="AO271" s="186" t="str">
        <f t="shared" si="93"/>
        <v/>
      </c>
      <c r="AQ271" s="186" t="str">
        <f t="shared" si="94"/>
        <v/>
      </c>
    </row>
    <row r="272" spans="5:43" x14ac:dyDescent="0.25">
      <c r="E272" s="186" t="str">
        <f t="shared" si="76"/>
        <v/>
      </c>
      <c r="G272" s="186" t="str">
        <f t="shared" si="76"/>
        <v/>
      </c>
      <c r="I272" s="186" t="str">
        <f t="shared" si="77"/>
        <v/>
      </c>
      <c r="K272" s="186" t="str">
        <f t="shared" si="78"/>
        <v/>
      </c>
      <c r="M272" s="186" t="str">
        <f t="shared" si="79"/>
        <v/>
      </c>
      <c r="O272" s="186" t="str">
        <f t="shared" si="80"/>
        <v/>
      </c>
      <c r="Q272" s="186" t="str">
        <f t="shared" si="81"/>
        <v/>
      </c>
      <c r="S272" s="186" t="str">
        <f t="shared" si="82"/>
        <v/>
      </c>
      <c r="U272" s="186" t="str">
        <f t="shared" si="83"/>
        <v/>
      </c>
      <c r="W272" s="186" t="str">
        <f t="shared" si="84"/>
        <v/>
      </c>
      <c r="Y272" s="186" t="str">
        <f t="shared" si="85"/>
        <v/>
      </c>
      <c r="AA272" s="186" t="str">
        <f t="shared" si="86"/>
        <v/>
      </c>
      <c r="AC272" s="186" t="str">
        <f t="shared" si="87"/>
        <v/>
      </c>
      <c r="AE272" s="186" t="str">
        <f t="shared" si="88"/>
        <v/>
      </c>
      <c r="AG272" s="186" t="str">
        <f t="shared" si="89"/>
        <v/>
      </c>
      <c r="AI272" s="186" t="str">
        <f t="shared" si="90"/>
        <v/>
      </c>
      <c r="AK272" s="186" t="str">
        <f t="shared" si="91"/>
        <v/>
      </c>
      <c r="AM272" s="186" t="str">
        <f t="shared" si="92"/>
        <v/>
      </c>
      <c r="AO272" s="186" t="str">
        <f t="shared" si="93"/>
        <v/>
      </c>
      <c r="AQ272" s="186" t="str">
        <f t="shared" si="94"/>
        <v/>
      </c>
    </row>
    <row r="273" spans="5:43" x14ac:dyDescent="0.25">
      <c r="E273" s="186" t="str">
        <f t="shared" si="76"/>
        <v/>
      </c>
      <c r="G273" s="186" t="str">
        <f t="shared" si="76"/>
        <v/>
      </c>
      <c r="I273" s="186" t="str">
        <f t="shared" si="77"/>
        <v/>
      </c>
      <c r="K273" s="186" t="str">
        <f t="shared" si="78"/>
        <v/>
      </c>
      <c r="M273" s="186" t="str">
        <f t="shared" si="79"/>
        <v/>
      </c>
      <c r="O273" s="186" t="str">
        <f t="shared" si="80"/>
        <v/>
      </c>
      <c r="Q273" s="186" t="str">
        <f t="shared" si="81"/>
        <v/>
      </c>
      <c r="S273" s="186" t="str">
        <f t="shared" si="82"/>
        <v/>
      </c>
      <c r="U273" s="186" t="str">
        <f t="shared" si="83"/>
        <v/>
      </c>
      <c r="W273" s="186" t="str">
        <f t="shared" si="84"/>
        <v/>
      </c>
      <c r="Y273" s="186" t="str">
        <f t="shared" si="85"/>
        <v/>
      </c>
      <c r="AA273" s="186" t="str">
        <f t="shared" si="86"/>
        <v/>
      </c>
      <c r="AC273" s="186" t="str">
        <f t="shared" si="87"/>
        <v/>
      </c>
      <c r="AE273" s="186" t="str">
        <f t="shared" si="88"/>
        <v/>
      </c>
      <c r="AG273" s="186" t="str">
        <f t="shared" si="89"/>
        <v/>
      </c>
      <c r="AI273" s="186" t="str">
        <f t="shared" si="90"/>
        <v/>
      </c>
      <c r="AK273" s="186" t="str">
        <f t="shared" si="91"/>
        <v/>
      </c>
      <c r="AM273" s="186" t="str">
        <f t="shared" si="92"/>
        <v/>
      </c>
      <c r="AO273" s="186" t="str">
        <f t="shared" si="93"/>
        <v/>
      </c>
      <c r="AQ273" s="186" t="str">
        <f t="shared" si="94"/>
        <v/>
      </c>
    </row>
    <row r="274" spans="5:43" x14ac:dyDescent="0.25">
      <c r="E274" s="186" t="str">
        <f t="shared" si="76"/>
        <v/>
      </c>
      <c r="G274" s="186" t="str">
        <f t="shared" si="76"/>
        <v/>
      </c>
      <c r="I274" s="186" t="str">
        <f t="shared" si="77"/>
        <v/>
      </c>
      <c r="K274" s="186" t="str">
        <f t="shared" si="78"/>
        <v/>
      </c>
      <c r="M274" s="186" t="str">
        <f t="shared" si="79"/>
        <v/>
      </c>
      <c r="O274" s="186" t="str">
        <f t="shared" si="80"/>
        <v/>
      </c>
      <c r="Q274" s="186" t="str">
        <f t="shared" si="81"/>
        <v/>
      </c>
      <c r="S274" s="186" t="str">
        <f t="shared" si="82"/>
        <v/>
      </c>
      <c r="U274" s="186" t="str">
        <f t="shared" si="83"/>
        <v/>
      </c>
      <c r="W274" s="186" t="str">
        <f t="shared" si="84"/>
        <v/>
      </c>
      <c r="Y274" s="186" t="str">
        <f t="shared" si="85"/>
        <v/>
      </c>
      <c r="AA274" s="186" t="str">
        <f t="shared" si="86"/>
        <v/>
      </c>
      <c r="AC274" s="186" t="str">
        <f t="shared" si="87"/>
        <v/>
      </c>
      <c r="AE274" s="186" t="str">
        <f t="shared" si="88"/>
        <v/>
      </c>
      <c r="AG274" s="186" t="str">
        <f t="shared" si="89"/>
        <v/>
      </c>
      <c r="AI274" s="186" t="str">
        <f t="shared" si="90"/>
        <v/>
      </c>
      <c r="AK274" s="186" t="str">
        <f t="shared" si="91"/>
        <v/>
      </c>
      <c r="AM274" s="186" t="str">
        <f t="shared" si="92"/>
        <v/>
      </c>
      <c r="AO274" s="186" t="str">
        <f t="shared" si="93"/>
        <v/>
      </c>
      <c r="AQ274" s="186" t="str">
        <f t="shared" si="94"/>
        <v/>
      </c>
    </row>
    <row r="275" spans="5:43" x14ac:dyDescent="0.25">
      <c r="E275" s="186" t="str">
        <f t="shared" si="76"/>
        <v/>
      </c>
      <c r="G275" s="186" t="str">
        <f t="shared" si="76"/>
        <v/>
      </c>
      <c r="I275" s="186" t="str">
        <f t="shared" si="77"/>
        <v/>
      </c>
      <c r="K275" s="186" t="str">
        <f t="shared" si="78"/>
        <v/>
      </c>
      <c r="M275" s="186" t="str">
        <f t="shared" si="79"/>
        <v/>
      </c>
      <c r="O275" s="186" t="str">
        <f t="shared" si="80"/>
        <v/>
      </c>
      <c r="Q275" s="186" t="str">
        <f t="shared" si="81"/>
        <v/>
      </c>
      <c r="S275" s="186" t="str">
        <f t="shared" si="82"/>
        <v/>
      </c>
      <c r="U275" s="186" t="str">
        <f t="shared" si="83"/>
        <v/>
      </c>
      <c r="W275" s="186" t="str">
        <f t="shared" si="84"/>
        <v/>
      </c>
      <c r="Y275" s="186" t="str">
        <f t="shared" si="85"/>
        <v/>
      </c>
      <c r="AA275" s="186" t="str">
        <f t="shared" si="86"/>
        <v/>
      </c>
      <c r="AC275" s="186" t="str">
        <f t="shared" si="87"/>
        <v/>
      </c>
      <c r="AE275" s="186" t="str">
        <f t="shared" si="88"/>
        <v/>
      </c>
      <c r="AG275" s="186" t="str">
        <f t="shared" si="89"/>
        <v/>
      </c>
      <c r="AI275" s="186" t="str">
        <f t="shared" si="90"/>
        <v/>
      </c>
      <c r="AK275" s="186" t="str">
        <f t="shared" si="91"/>
        <v/>
      </c>
      <c r="AM275" s="186" t="str">
        <f t="shared" si="92"/>
        <v/>
      </c>
      <c r="AO275" s="186" t="str">
        <f t="shared" si="93"/>
        <v/>
      </c>
      <c r="AQ275" s="186" t="str">
        <f t="shared" si="94"/>
        <v/>
      </c>
    </row>
    <row r="276" spans="5:43" x14ac:dyDescent="0.25">
      <c r="E276" s="186" t="str">
        <f t="shared" si="76"/>
        <v/>
      </c>
      <c r="G276" s="186" t="str">
        <f t="shared" si="76"/>
        <v/>
      </c>
      <c r="I276" s="186" t="str">
        <f t="shared" si="77"/>
        <v/>
      </c>
      <c r="K276" s="186" t="str">
        <f t="shared" si="78"/>
        <v/>
      </c>
      <c r="M276" s="186" t="str">
        <f t="shared" si="79"/>
        <v/>
      </c>
      <c r="O276" s="186" t="str">
        <f t="shared" si="80"/>
        <v/>
      </c>
      <c r="Q276" s="186" t="str">
        <f t="shared" si="81"/>
        <v/>
      </c>
      <c r="S276" s="186" t="str">
        <f t="shared" si="82"/>
        <v/>
      </c>
      <c r="U276" s="186" t="str">
        <f t="shared" si="83"/>
        <v/>
      </c>
      <c r="W276" s="186" t="str">
        <f t="shared" si="84"/>
        <v/>
      </c>
      <c r="Y276" s="186" t="str">
        <f t="shared" si="85"/>
        <v/>
      </c>
      <c r="AA276" s="186" t="str">
        <f t="shared" si="86"/>
        <v/>
      </c>
      <c r="AC276" s="186" t="str">
        <f t="shared" si="87"/>
        <v/>
      </c>
      <c r="AE276" s="186" t="str">
        <f t="shared" si="88"/>
        <v/>
      </c>
      <c r="AG276" s="186" t="str">
        <f t="shared" si="89"/>
        <v/>
      </c>
      <c r="AI276" s="186" t="str">
        <f t="shared" si="90"/>
        <v/>
      </c>
      <c r="AK276" s="186" t="str">
        <f t="shared" si="91"/>
        <v/>
      </c>
      <c r="AM276" s="186" t="str">
        <f t="shared" si="92"/>
        <v/>
      </c>
      <c r="AO276" s="186" t="str">
        <f t="shared" si="93"/>
        <v/>
      </c>
      <c r="AQ276" s="186" t="str">
        <f t="shared" si="94"/>
        <v/>
      </c>
    </row>
    <row r="277" spans="5:43" x14ac:dyDescent="0.25">
      <c r="E277" s="186" t="str">
        <f t="shared" si="76"/>
        <v/>
      </c>
      <c r="G277" s="186" t="str">
        <f t="shared" si="76"/>
        <v/>
      </c>
      <c r="I277" s="186" t="str">
        <f t="shared" si="77"/>
        <v/>
      </c>
      <c r="K277" s="186" t="str">
        <f t="shared" si="78"/>
        <v/>
      </c>
      <c r="M277" s="186" t="str">
        <f t="shared" si="79"/>
        <v/>
      </c>
      <c r="O277" s="186" t="str">
        <f t="shared" si="80"/>
        <v/>
      </c>
      <c r="Q277" s="186" t="str">
        <f t="shared" si="81"/>
        <v/>
      </c>
      <c r="S277" s="186" t="str">
        <f t="shared" si="82"/>
        <v/>
      </c>
      <c r="U277" s="186" t="str">
        <f t="shared" si="83"/>
        <v/>
      </c>
      <c r="W277" s="186" t="str">
        <f t="shared" si="84"/>
        <v/>
      </c>
      <c r="Y277" s="186" t="str">
        <f t="shared" si="85"/>
        <v/>
      </c>
      <c r="AA277" s="186" t="str">
        <f t="shared" si="86"/>
        <v/>
      </c>
      <c r="AC277" s="186" t="str">
        <f t="shared" si="87"/>
        <v/>
      </c>
      <c r="AE277" s="186" t="str">
        <f t="shared" si="88"/>
        <v/>
      </c>
      <c r="AG277" s="186" t="str">
        <f t="shared" si="89"/>
        <v/>
      </c>
      <c r="AI277" s="186" t="str">
        <f t="shared" si="90"/>
        <v/>
      </c>
      <c r="AK277" s="186" t="str">
        <f t="shared" si="91"/>
        <v/>
      </c>
      <c r="AM277" s="186" t="str">
        <f t="shared" si="92"/>
        <v/>
      </c>
      <c r="AO277" s="186" t="str">
        <f t="shared" si="93"/>
        <v/>
      </c>
      <c r="AQ277" s="186" t="str">
        <f t="shared" si="94"/>
        <v/>
      </c>
    </row>
    <row r="278" spans="5:43" x14ac:dyDescent="0.25">
      <c r="E278" s="186" t="str">
        <f t="shared" si="76"/>
        <v/>
      </c>
      <c r="G278" s="186" t="str">
        <f t="shared" si="76"/>
        <v/>
      </c>
      <c r="I278" s="186" t="str">
        <f t="shared" si="77"/>
        <v/>
      </c>
      <c r="K278" s="186" t="str">
        <f t="shared" si="78"/>
        <v/>
      </c>
      <c r="M278" s="186" t="str">
        <f t="shared" si="79"/>
        <v/>
      </c>
      <c r="O278" s="186" t="str">
        <f t="shared" si="80"/>
        <v/>
      </c>
      <c r="Q278" s="186" t="str">
        <f t="shared" si="81"/>
        <v/>
      </c>
      <c r="S278" s="186" t="str">
        <f t="shared" si="82"/>
        <v/>
      </c>
      <c r="U278" s="186" t="str">
        <f t="shared" si="83"/>
        <v/>
      </c>
      <c r="W278" s="186" t="str">
        <f t="shared" si="84"/>
        <v/>
      </c>
      <c r="Y278" s="186" t="str">
        <f t="shared" si="85"/>
        <v/>
      </c>
      <c r="AA278" s="186" t="str">
        <f t="shared" si="86"/>
        <v/>
      </c>
      <c r="AC278" s="186" t="str">
        <f t="shared" si="87"/>
        <v/>
      </c>
      <c r="AE278" s="186" t="str">
        <f t="shared" si="88"/>
        <v/>
      </c>
      <c r="AG278" s="186" t="str">
        <f t="shared" si="89"/>
        <v/>
      </c>
      <c r="AI278" s="186" t="str">
        <f t="shared" si="90"/>
        <v/>
      </c>
      <c r="AK278" s="186" t="str">
        <f t="shared" si="91"/>
        <v/>
      </c>
      <c r="AM278" s="186" t="str">
        <f t="shared" si="92"/>
        <v/>
      </c>
      <c r="AO278" s="186" t="str">
        <f t="shared" si="93"/>
        <v/>
      </c>
      <c r="AQ278" s="186" t="str">
        <f t="shared" si="94"/>
        <v/>
      </c>
    </row>
    <row r="279" spans="5:43" x14ac:dyDescent="0.25">
      <c r="E279" s="186" t="str">
        <f t="shared" si="76"/>
        <v/>
      </c>
      <c r="G279" s="186" t="str">
        <f t="shared" si="76"/>
        <v/>
      </c>
      <c r="I279" s="186" t="str">
        <f t="shared" si="77"/>
        <v/>
      </c>
      <c r="K279" s="186" t="str">
        <f t="shared" si="78"/>
        <v/>
      </c>
      <c r="M279" s="186" t="str">
        <f t="shared" si="79"/>
        <v/>
      </c>
      <c r="O279" s="186" t="str">
        <f t="shared" si="80"/>
        <v/>
      </c>
      <c r="Q279" s="186" t="str">
        <f t="shared" si="81"/>
        <v/>
      </c>
      <c r="S279" s="186" t="str">
        <f t="shared" si="82"/>
        <v/>
      </c>
      <c r="U279" s="186" t="str">
        <f t="shared" si="83"/>
        <v/>
      </c>
      <c r="W279" s="186" t="str">
        <f t="shared" si="84"/>
        <v/>
      </c>
      <c r="Y279" s="186" t="str">
        <f t="shared" si="85"/>
        <v/>
      </c>
      <c r="AA279" s="186" t="str">
        <f t="shared" si="86"/>
        <v/>
      </c>
      <c r="AC279" s="186" t="str">
        <f t="shared" si="87"/>
        <v/>
      </c>
      <c r="AE279" s="186" t="str">
        <f t="shared" si="88"/>
        <v/>
      </c>
      <c r="AG279" s="186" t="str">
        <f t="shared" si="89"/>
        <v/>
      </c>
      <c r="AI279" s="186" t="str">
        <f t="shared" si="90"/>
        <v/>
      </c>
      <c r="AK279" s="186" t="str">
        <f t="shared" si="91"/>
        <v/>
      </c>
      <c r="AM279" s="186" t="str">
        <f t="shared" si="92"/>
        <v/>
      </c>
      <c r="AO279" s="186" t="str">
        <f t="shared" si="93"/>
        <v/>
      </c>
      <c r="AQ279" s="186" t="str">
        <f t="shared" si="94"/>
        <v/>
      </c>
    </row>
    <row r="280" spans="5:43" x14ac:dyDescent="0.25">
      <c r="E280" s="186" t="str">
        <f t="shared" si="76"/>
        <v/>
      </c>
      <c r="G280" s="186" t="str">
        <f t="shared" si="76"/>
        <v/>
      </c>
      <c r="I280" s="186" t="str">
        <f t="shared" si="77"/>
        <v/>
      </c>
      <c r="K280" s="186" t="str">
        <f t="shared" si="78"/>
        <v/>
      </c>
      <c r="M280" s="186" t="str">
        <f t="shared" si="79"/>
        <v/>
      </c>
      <c r="O280" s="186" t="str">
        <f t="shared" si="80"/>
        <v/>
      </c>
      <c r="Q280" s="186" t="str">
        <f t="shared" si="81"/>
        <v/>
      </c>
      <c r="S280" s="186" t="str">
        <f t="shared" si="82"/>
        <v/>
      </c>
      <c r="U280" s="186" t="str">
        <f t="shared" si="83"/>
        <v/>
      </c>
      <c r="W280" s="186" t="str">
        <f t="shared" si="84"/>
        <v/>
      </c>
      <c r="Y280" s="186" t="str">
        <f t="shared" si="85"/>
        <v/>
      </c>
      <c r="AA280" s="186" t="str">
        <f t="shared" si="86"/>
        <v/>
      </c>
      <c r="AC280" s="186" t="str">
        <f t="shared" si="87"/>
        <v/>
      </c>
      <c r="AE280" s="186" t="str">
        <f t="shared" si="88"/>
        <v/>
      </c>
      <c r="AG280" s="186" t="str">
        <f t="shared" si="89"/>
        <v/>
      </c>
      <c r="AI280" s="186" t="str">
        <f t="shared" si="90"/>
        <v/>
      </c>
      <c r="AK280" s="186" t="str">
        <f t="shared" si="91"/>
        <v/>
      </c>
      <c r="AM280" s="186" t="str">
        <f t="shared" si="92"/>
        <v/>
      </c>
      <c r="AO280" s="186" t="str">
        <f t="shared" si="93"/>
        <v/>
      </c>
      <c r="AQ280" s="186" t="str">
        <f t="shared" si="94"/>
        <v/>
      </c>
    </row>
    <row r="281" spans="5:43" x14ac:dyDescent="0.25">
      <c r="E281" s="186" t="str">
        <f t="shared" si="76"/>
        <v/>
      </c>
      <c r="G281" s="186" t="str">
        <f t="shared" si="76"/>
        <v/>
      </c>
      <c r="I281" s="186" t="str">
        <f t="shared" si="77"/>
        <v/>
      </c>
      <c r="K281" s="186" t="str">
        <f t="shared" si="78"/>
        <v/>
      </c>
      <c r="M281" s="186" t="str">
        <f t="shared" si="79"/>
        <v/>
      </c>
      <c r="O281" s="186" t="str">
        <f t="shared" si="80"/>
        <v/>
      </c>
      <c r="Q281" s="186" t="str">
        <f t="shared" si="81"/>
        <v/>
      </c>
      <c r="S281" s="186" t="str">
        <f t="shared" si="82"/>
        <v/>
      </c>
      <c r="U281" s="186" t="str">
        <f t="shared" si="83"/>
        <v/>
      </c>
      <c r="W281" s="186" t="str">
        <f t="shared" si="84"/>
        <v/>
      </c>
      <c r="Y281" s="186" t="str">
        <f t="shared" si="85"/>
        <v/>
      </c>
      <c r="AA281" s="186" t="str">
        <f t="shared" si="86"/>
        <v/>
      </c>
      <c r="AC281" s="186" t="str">
        <f t="shared" si="87"/>
        <v/>
      </c>
      <c r="AE281" s="186" t="str">
        <f t="shared" si="88"/>
        <v/>
      </c>
      <c r="AG281" s="186" t="str">
        <f t="shared" si="89"/>
        <v/>
      </c>
      <c r="AI281" s="186" t="str">
        <f t="shared" si="90"/>
        <v/>
      </c>
      <c r="AK281" s="186" t="str">
        <f t="shared" si="91"/>
        <v/>
      </c>
      <c r="AM281" s="186" t="str">
        <f t="shared" si="92"/>
        <v/>
      </c>
      <c r="AO281" s="186" t="str">
        <f t="shared" si="93"/>
        <v/>
      </c>
      <c r="AQ281" s="186" t="str">
        <f t="shared" si="94"/>
        <v/>
      </c>
    </row>
    <row r="282" spans="5:43" x14ac:dyDescent="0.25">
      <c r="E282" s="186" t="str">
        <f t="shared" si="76"/>
        <v/>
      </c>
      <c r="G282" s="186" t="str">
        <f t="shared" si="76"/>
        <v/>
      </c>
      <c r="I282" s="186" t="str">
        <f t="shared" si="77"/>
        <v/>
      </c>
      <c r="K282" s="186" t="str">
        <f t="shared" si="78"/>
        <v/>
      </c>
      <c r="M282" s="186" t="str">
        <f t="shared" si="79"/>
        <v/>
      </c>
      <c r="O282" s="186" t="str">
        <f t="shared" si="80"/>
        <v/>
      </c>
      <c r="Q282" s="186" t="str">
        <f t="shared" si="81"/>
        <v/>
      </c>
      <c r="S282" s="186" t="str">
        <f t="shared" si="82"/>
        <v/>
      </c>
      <c r="U282" s="186" t="str">
        <f t="shared" si="83"/>
        <v/>
      </c>
      <c r="W282" s="186" t="str">
        <f t="shared" si="84"/>
        <v/>
      </c>
      <c r="Y282" s="186" t="str">
        <f t="shared" si="85"/>
        <v/>
      </c>
      <c r="AA282" s="186" t="str">
        <f t="shared" si="86"/>
        <v/>
      </c>
      <c r="AC282" s="186" t="str">
        <f t="shared" si="87"/>
        <v/>
      </c>
      <c r="AE282" s="186" t="str">
        <f t="shared" si="88"/>
        <v/>
      </c>
      <c r="AG282" s="186" t="str">
        <f t="shared" si="89"/>
        <v/>
      </c>
      <c r="AI282" s="186" t="str">
        <f t="shared" si="90"/>
        <v/>
      </c>
      <c r="AK282" s="186" t="str">
        <f t="shared" si="91"/>
        <v/>
      </c>
      <c r="AM282" s="186" t="str">
        <f t="shared" si="92"/>
        <v/>
      </c>
      <c r="AO282" s="186" t="str">
        <f t="shared" si="93"/>
        <v/>
      </c>
      <c r="AQ282" s="186" t="str">
        <f t="shared" si="94"/>
        <v/>
      </c>
    </row>
    <row r="283" spans="5:43" x14ac:dyDescent="0.25">
      <c r="E283" s="186" t="str">
        <f t="shared" si="76"/>
        <v/>
      </c>
      <c r="G283" s="186" t="str">
        <f t="shared" si="76"/>
        <v/>
      </c>
      <c r="I283" s="186" t="str">
        <f t="shared" si="77"/>
        <v/>
      </c>
      <c r="K283" s="186" t="str">
        <f t="shared" si="78"/>
        <v/>
      </c>
      <c r="M283" s="186" t="str">
        <f t="shared" si="79"/>
        <v/>
      </c>
      <c r="O283" s="186" t="str">
        <f t="shared" si="80"/>
        <v/>
      </c>
      <c r="Q283" s="186" t="str">
        <f t="shared" si="81"/>
        <v/>
      </c>
      <c r="S283" s="186" t="str">
        <f t="shared" si="82"/>
        <v/>
      </c>
      <c r="U283" s="186" t="str">
        <f t="shared" si="83"/>
        <v/>
      </c>
      <c r="W283" s="186" t="str">
        <f t="shared" si="84"/>
        <v/>
      </c>
      <c r="Y283" s="186" t="str">
        <f t="shared" si="85"/>
        <v/>
      </c>
      <c r="AA283" s="186" t="str">
        <f t="shared" si="86"/>
        <v/>
      </c>
      <c r="AC283" s="186" t="str">
        <f t="shared" si="87"/>
        <v/>
      </c>
      <c r="AE283" s="186" t="str">
        <f t="shared" si="88"/>
        <v/>
      </c>
      <c r="AG283" s="186" t="str">
        <f t="shared" si="89"/>
        <v/>
      </c>
      <c r="AI283" s="186" t="str">
        <f t="shared" si="90"/>
        <v/>
      </c>
      <c r="AK283" s="186" t="str">
        <f t="shared" si="91"/>
        <v/>
      </c>
      <c r="AM283" s="186" t="str">
        <f t="shared" si="92"/>
        <v/>
      </c>
      <c r="AO283" s="186" t="str">
        <f t="shared" si="93"/>
        <v/>
      </c>
      <c r="AQ283" s="186" t="str">
        <f t="shared" si="94"/>
        <v/>
      </c>
    </row>
    <row r="284" spans="5:43" x14ac:dyDescent="0.25">
      <c r="E284" s="186" t="str">
        <f t="shared" si="76"/>
        <v/>
      </c>
      <c r="G284" s="186" t="str">
        <f t="shared" si="76"/>
        <v/>
      </c>
      <c r="I284" s="186" t="str">
        <f t="shared" si="77"/>
        <v/>
      </c>
      <c r="K284" s="186" t="str">
        <f t="shared" si="78"/>
        <v/>
      </c>
      <c r="M284" s="186" t="str">
        <f t="shared" si="79"/>
        <v/>
      </c>
      <c r="O284" s="186" t="str">
        <f t="shared" si="80"/>
        <v/>
      </c>
      <c r="Q284" s="186" t="str">
        <f t="shared" si="81"/>
        <v/>
      </c>
      <c r="S284" s="186" t="str">
        <f t="shared" si="82"/>
        <v/>
      </c>
      <c r="U284" s="186" t="str">
        <f t="shared" si="83"/>
        <v/>
      </c>
      <c r="W284" s="186" t="str">
        <f t="shared" si="84"/>
        <v/>
      </c>
      <c r="Y284" s="186" t="str">
        <f t="shared" si="85"/>
        <v/>
      </c>
      <c r="AA284" s="186" t="str">
        <f t="shared" si="86"/>
        <v/>
      </c>
      <c r="AC284" s="186" t="str">
        <f t="shared" si="87"/>
        <v/>
      </c>
      <c r="AE284" s="186" t="str">
        <f t="shared" si="88"/>
        <v/>
      </c>
      <c r="AG284" s="186" t="str">
        <f t="shared" si="89"/>
        <v/>
      </c>
      <c r="AI284" s="186" t="str">
        <f t="shared" si="90"/>
        <v/>
      </c>
      <c r="AK284" s="186" t="str">
        <f t="shared" si="91"/>
        <v/>
      </c>
      <c r="AM284" s="186" t="str">
        <f t="shared" si="92"/>
        <v/>
      </c>
      <c r="AO284" s="186" t="str">
        <f t="shared" si="93"/>
        <v/>
      </c>
      <c r="AQ284" s="186" t="str">
        <f t="shared" si="94"/>
        <v/>
      </c>
    </row>
    <row r="285" spans="5:43" x14ac:dyDescent="0.25">
      <c r="E285" s="186" t="str">
        <f t="shared" si="76"/>
        <v/>
      </c>
      <c r="G285" s="186" t="str">
        <f t="shared" si="76"/>
        <v/>
      </c>
      <c r="I285" s="186" t="str">
        <f t="shared" si="77"/>
        <v/>
      </c>
      <c r="K285" s="186" t="str">
        <f t="shared" si="78"/>
        <v/>
      </c>
      <c r="M285" s="186" t="str">
        <f t="shared" si="79"/>
        <v/>
      </c>
      <c r="O285" s="186" t="str">
        <f t="shared" si="80"/>
        <v/>
      </c>
      <c r="Q285" s="186" t="str">
        <f t="shared" si="81"/>
        <v/>
      </c>
      <c r="S285" s="186" t="str">
        <f t="shared" si="82"/>
        <v/>
      </c>
      <c r="U285" s="186" t="str">
        <f t="shared" si="83"/>
        <v/>
      </c>
      <c r="W285" s="186" t="str">
        <f t="shared" si="84"/>
        <v/>
      </c>
      <c r="Y285" s="186" t="str">
        <f t="shared" si="85"/>
        <v/>
      </c>
      <c r="AA285" s="186" t="str">
        <f t="shared" si="86"/>
        <v/>
      </c>
      <c r="AC285" s="186" t="str">
        <f t="shared" si="87"/>
        <v/>
      </c>
      <c r="AE285" s="186" t="str">
        <f t="shared" si="88"/>
        <v/>
      </c>
      <c r="AG285" s="186" t="str">
        <f t="shared" si="89"/>
        <v/>
      </c>
      <c r="AI285" s="186" t="str">
        <f t="shared" si="90"/>
        <v/>
      </c>
      <c r="AK285" s="186" t="str">
        <f t="shared" si="91"/>
        <v/>
      </c>
      <c r="AM285" s="186" t="str">
        <f t="shared" si="92"/>
        <v/>
      </c>
      <c r="AO285" s="186" t="str">
        <f t="shared" si="93"/>
        <v/>
      </c>
      <c r="AQ285" s="186" t="str">
        <f t="shared" si="94"/>
        <v/>
      </c>
    </row>
    <row r="286" spans="5:43" x14ac:dyDescent="0.25">
      <c r="E286" s="186" t="str">
        <f t="shared" si="76"/>
        <v/>
      </c>
      <c r="G286" s="186" t="str">
        <f t="shared" si="76"/>
        <v/>
      </c>
      <c r="I286" s="186" t="str">
        <f t="shared" si="77"/>
        <v/>
      </c>
      <c r="K286" s="186" t="str">
        <f t="shared" si="78"/>
        <v/>
      </c>
      <c r="M286" s="186" t="str">
        <f t="shared" si="79"/>
        <v/>
      </c>
      <c r="O286" s="186" t="str">
        <f t="shared" si="80"/>
        <v/>
      </c>
      <c r="Q286" s="186" t="str">
        <f t="shared" si="81"/>
        <v/>
      </c>
      <c r="S286" s="186" t="str">
        <f t="shared" si="82"/>
        <v/>
      </c>
      <c r="U286" s="186" t="str">
        <f t="shared" si="83"/>
        <v/>
      </c>
      <c r="W286" s="186" t="str">
        <f t="shared" si="84"/>
        <v/>
      </c>
      <c r="Y286" s="186" t="str">
        <f t="shared" si="85"/>
        <v/>
      </c>
      <c r="AA286" s="186" t="str">
        <f t="shared" si="86"/>
        <v/>
      </c>
      <c r="AC286" s="186" t="str">
        <f t="shared" si="87"/>
        <v/>
      </c>
      <c r="AE286" s="186" t="str">
        <f t="shared" si="88"/>
        <v/>
      </c>
      <c r="AG286" s="186" t="str">
        <f t="shared" si="89"/>
        <v/>
      </c>
      <c r="AI286" s="186" t="str">
        <f t="shared" si="90"/>
        <v/>
      </c>
      <c r="AK286" s="186" t="str">
        <f t="shared" si="91"/>
        <v/>
      </c>
      <c r="AM286" s="186" t="str">
        <f t="shared" si="92"/>
        <v/>
      </c>
      <c r="AO286" s="186" t="str">
        <f t="shared" si="93"/>
        <v/>
      </c>
      <c r="AQ286" s="186" t="str">
        <f t="shared" si="94"/>
        <v/>
      </c>
    </row>
    <row r="287" spans="5:43" x14ac:dyDescent="0.25">
      <c r="E287" s="186" t="str">
        <f t="shared" si="76"/>
        <v/>
      </c>
      <c r="G287" s="186" t="str">
        <f t="shared" si="76"/>
        <v/>
      </c>
      <c r="I287" s="186" t="str">
        <f t="shared" si="77"/>
        <v/>
      </c>
      <c r="K287" s="186" t="str">
        <f t="shared" si="78"/>
        <v/>
      </c>
      <c r="M287" s="186" t="str">
        <f t="shared" si="79"/>
        <v/>
      </c>
      <c r="O287" s="186" t="str">
        <f t="shared" si="80"/>
        <v/>
      </c>
      <c r="Q287" s="186" t="str">
        <f t="shared" si="81"/>
        <v/>
      </c>
      <c r="S287" s="186" t="str">
        <f t="shared" si="82"/>
        <v/>
      </c>
      <c r="U287" s="186" t="str">
        <f t="shared" si="83"/>
        <v/>
      </c>
      <c r="W287" s="186" t="str">
        <f t="shared" si="84"/>
        <v/>
      </c>
      <c r="Y287" s="186" t="str">
        <f t="shared" si="85"/>
        <v/>
      </c>
      <c r="AA287" s="186" t="str">
        <f t="shared" si="86"/>
        <v/>
      </c>
      <c r="AC287" s="186" t="str">
        <f t="shared" si="87"/>
        <v/>
      </c>
      <c r="AE287" s="186" t="str">
        <f t="shared" si="88"/>
        <v/>
      </c>
      <c r="AG287" s="186" t="str">
        <f t="shared" si="89"/>
        <v/>
      </c>
      <c r="AI287" s="186" t="str">
        <f t="shared" si="90"/>
        <v/>
      </c>
      <c r="AK287" s="186" t="str">
        <f t="shared" si="91"/>
        <v/>
      </c>
      <c r="AM287" s="186" t="str">
        <f t="shared" si="92"/>
        <v/>
      </c>
      <c r="AO287" s="186" t="str">
        <f t="shared" si="93"/>
        <v/>
      </c>
      <c r="AQ287" s="186" t="str">
        <f t="shared" si="94"/>
        <v/>
      </c>
    </row>
    <row r="288" spans="5:43" x14ac:dyDescent="0.25">
      <c r="E288" s="186" t="str">
        <f t="shared" si="76"/>
        <v/>
      </c>
      <c r="G288" s="186" t="str">
        <f t="shared" si="76"/>
        <v/>
      </c>
      <c r="I288" s="186" t="str">
        <f t="shared" si="77"/>
        <v/>
      </c>
      <c r="K288" s="186" t="str">
        <f t="shared" si="78"/>
        <v/>
      </c>
      <c r="M288" s="186" t="str">
        <f t="shared" si="79"/>
        <v/>
      </c>
      <c r="O288" s="186" t="str">
        <f t="shared" si="80"/>
        <v/>
      </c>
      <c r="Q288" s="186" t="str">
        <f t="shared" si="81"/>
        <v/>
      </c>
      <c r="S288" s="186" t="str">
        <f t="shared" si="82"/>
        <v/>
      </c>
      <c r="U288" s="186" t="str">
        <f t="shared" si="83"/>
        <v/>
      </c>
      <c r="W288" s="186" t="str">
        <f t="shared" si="84"/>
        <v/>
      </c>
      <c r="Y288" s="186" t="str">
        <f t="shared" si="85"/>
        <v/>
      </c>
      <c r="AA288" s="186" t="str">
        <f t="shared" si="86"/>
        <v/>
      </c>
      <c r="AC288" s="186" t="str">
        <f t="shared" si="87"/>
        <v/>
      </c>
      <c r="AE288" s="186" t="str">
        <f t="shared" si="88"/>
        <v/>
      </c>
      <c r="AG288" s="186" t="str">
        <f t="shared" si="89"/>
        <v/>
      </c>
      <c r="AI288" s="186" t="str">
        <f t="shared" si="90"/>
        <v/>
      </c>
      <c r="AK288" s="186" t="str">
        <f t="shared" si="91"/>
        <v/>
      </c>
      <c r="AM288" s="186" t="str">
        <f t="shared" si="92"/>
        <v/>
      </c>
      <c r="AO288" s="186" t="str">
        <f t="shared" si="93"/>
        <v/>
      </c>
      <c r="AQ288" s="186" t="str">
        <f t="shared" si="94"/>
        <v/>
      </c>
    </row>
    <row r="289" spans="5:43" x14ac:dyDescent="0.25">
      <c r="E289" s="186" t="str">
        <f t="shared" si="76"/>
        <v/>
      </c>
      <c r="G289" s="186" t="str">
        <f t="shared" si="76"/>
        <v/>
      </c>
      <c r="I289" s="186" t="str">
        <f t="shared" si="77"/>
        <v/>
      </c>
      <c r="K289" s="186" t="str">
        <f t="shared" si="78"/>
        <v/>
      </c>
      <c r="M289" s="186" t="str">
        <f t="shared" si="79"/>
        <v/>
      </c>
      <c r="O289" s="186" t="str">
        <f t="shared" si="80"/>
        <v/>
      </c>
      <c r="Q289" s="186" t="str">
        <f t="shared" si="81"/>
        <v/>
      </c>
      <c r="S289" s="186" t="str">
        <f t="shared" si="82"/>
        <v/>
      </c>
      <c r="U289" s="186" t="str">
        <f t="shared" si="83"/>
        <v/>
      </c>
      <c r="W289" s="186" t="str">
        <f t="shared" si="84"/>
        <v/>
      </c>
      <c r="Y289" s="186" t="str">
        <f t="shared" si="85"/>
        <v/>
      </c>
      <c r="AA289" s="186" t="str">
        <f t="shared" si="86"/>
        <v/>
      </c>
      <c r="AC289" s="186" t="str">
        <f t="shared" si="87"/>
        <v/>
      </c>
      <c r="AE289" s="186" t="str">
        <f t="shared" si="88"/>
        <v/>
      </c>
      <c r="AG289" s="186" t="str">
        <f t="shared" si="89"/>
        <v/>
      </c>
      <c r="AI289" s="186" t="str">
        <f t="shared" si="90"/>
        <v/>
      </c>
      <c r="AK289" s="186" t="str">
        <f t="shared" si="91"/>
        <v/>
      </c>
      <c r="AM289" s="186" t="str">
        <f t="shared" si="92"/>
        <v/>
      </c>
      <c r="AO289" s="186" t="str">
        <f t="shared" si="93"/>
        <v/>
      </c>
      <c r="AQ289" s="186" t="str">
        <f t="shared" si="94"/>
        <v/>
      </c>
    </row>
    <row r="290" spans="5:43" x14ac:dyDescent="0.25">
      <c r="E290" s="186" t="str">
        <f t="shared" si="76"/>
        <v/>
      </c>
      <c r="G290" s="186" t="str">
        <f t="shared" si="76"/>
        <v/>
      </c>
      <c r="I290" s="186" t="str">
        <f t="shared" si="77"/>
        <v/>
      </c>
      <c r="K290" s="186" t="str">
        <f t="shared" si="78"/>
        <v/>
      </c>
      <c r="M290" s="186" t="str">
        <f t="shared" si="79"/>
        <v/>
      </c>
      <c r="O290" s="186" t="str">
        <f t="shared" si="80"/>
        <v/>
      </c>
      <c r="Q290" s="186" t="str">
        <f t="shared" si="81"/>
        <v/>
      </c>
      <c r="S290" s="186" t="str">
        <f t="shared" si="82"/>
        <v/>
      </c>
      <c r="U290" s="186" t="str">
        <f t="shared" si="83"/>
        <v/>
      </c>
      <c r="W290" s="186" t="str">
        <f t="shared" si="84"/>
        <v/>
      </c>
      <c r="Y290" s="186" t="str">
        <f t="shared" si="85"/>
        <v/>
      </c>
      <c r="AA290" s="186" t="str">
        <f t="shared" si="86"/>
        <v/>
      </c>
      <c r="AC290" s="186" t="str">
        <f t="shared" si="87"/>
        <v/>
      </c>
      <c r="AE290" s="186" t="str">
        <f t="shared" si="88"/>
        <v/>
      </c>
      <c r="AG290" s="186" t="str">
        <f t="shared" si="89"/>
        <v/>
      </c>
      <c r="AI290" s="186" t="str">
        <f t="shared" si="90"/>
        <v/>
      </c>
      <c r="AK290" s="186" t="str">
        <f t="shared" si="91"/>
        <v/>
      </c>
      <c r="AM290" s="186" t="str">
        <f t="shared" si="92"/>
        <v/>
      </c>
      <c r="AO290" s="186" t="str">
        <f t="shared" si="93"/>
        <v/>
      </c>
      <c r="AQ290" s="186" t="str">
        <f t="shared" si="94"/>
        <v/>
      </c>
    </row>
    <row r="291" spans="5:43" x14ac:dyDescent="0.25">
      <c r="E291" s="186" t="str">
        <f t="shared" si="76"/>
        <v/>
      </c>
      <c r="G291" s="186" t="str">
        <f t="shared" si="76"/>
        <v/>
      </c>
      <c r="I291" s="186" t="str">
        <f t="shared" si="77"/>
        <v/>
      </c>
      <c r="K291" s="186" t="str">
        <f t="shared" si="78"/>
        <v/>
      </c>
      <c r="M291" s="186" t="str">
        <f t="shared" si="79"/>
        <v/>
      </c>
      <c r="O291" s="186" t="str">
        <f t="shared" si="80"/>
        <v/>
      </c>
      <c r="Q291" s="186" t="str">
        <f t="shared" si="81"/>
        <v/>
      </c>
      <c r="S291" s="186" t="str">
        <f t="shared" si="82"/>
        <v/>
      </c>
      <c r="U291" s="186" t="str">
        <f t="shared" si="83"/>
        <v/>
      </c>
      <c r="W291" s="186" t="str">
        <f t="shared" si="84"/>
        <v/>
      </c>
      <c r="Y291" s="186" t="str">
        <f t="shared" si="85"/>
        <v/>
      </c>
      <c r="AA291" s="186" t="str">
        <f t="shared" si="86"/>
        <v/>
      </c>
      <c r="AC291" s="186" t="str">
        <f t="shared" si="87"/>
        <v/>
      </c>
      <c r="AE291" s="186" t="str">
        <f t="shared" si="88"/>
        <v/>
      </c>
      <c r="AG291" s="186" t="str">
        <f t="shared" si="89"/>
        <v/>
      </c>
      <c r="AI291" s="186" t="str">
        <f t="shared" si="90"/>
        <v/>
      </c>
      <c r="AK291" s="186" t="str">
        <f t="shared" si="91"/>
        <v/>
      </c>
      <c r="AM291" s="186" t="str">
        <f t="shared" si="92"/>
        <v/>
      </c>
      <c r="AO291" s="186" t="str">
        <f t="shared" si="93"/>
        <v/>
      </c>
      <c r="AQ291" s="186" t="str">
        <f t="shared" si="94"/>
        <v/>
      </c>
    </row>
    <row r="292" spans="5:43" x14ac:dyDescent="0.25">
      <c r="E292" s="186" t="str">
        <f t="shared" si="76"/>
        <v/>
      </c>
      <c r="G292" s="186" t="str">
        <f t="shared" si="76"/>
        <v/>
      </c>
      <c r="I292" s="186" t="str">
        <f t="shared" si="77"/>
        <v/>
      </c>
      <c r="K292" s="186" t="str">
        <f t="shared" si="78"/>
        <v/>
      </c>
      <c r="M292" s="186" t="str">
        <f t="shared" si="79"/>
        <v/>
      </c>
      <c r="O292" s="186" t="str">
        <f t="shared" si="80"/>
        <v/>
      </c>
      <c r="Q292" s="186" t="str">
        <f t="shared" si="81"/>
        <v/>
      </c>
      <c r="S292" s="186" t="str">
        <f t="shared" si="82"/>
        <v/>
      </c>
      <c r="U292" s="186" t="str">
        <f t="shared" si="83"/>
        <v/>
      </c>
      <c r="W292" s="186" t="str">
        <f t="shared" si="84"/>
        <v/>
      </c>
      <c r="Y292" s="186" t="str">
        <f t="shared" si="85"/>
        <v/>
      </c>
      <c r="AA292" s="186" t="str">
        <f t="shared" si="86"/>
        <v/>
      </c>
      <c r="AC292" s="186" t="str">
        <f t="shared" si="87"/>
        <v/>
      </c>
      <c r="AE292" s="186" t="str">
        <f t="shared" si="88"/>
        <v/>
      </c>
      <c r="AG292" s="186" t="str">
        <f t="shared" si="89"/>
        <v/>
      </c>
      <c r="AI292" s="186" t="str">
        <f t="shared" si="90"/>
        <v/>
      </c>
      <c r="AK292" s="186" t="str">
        <f t="shared" si="91"/>
        <v/>
      </c>
      <c r="AM292" s="186" t="str">
        <f t="shared" si="92"/>
        <v/>
      </c>
      <c r="AO292" s="186" t="str">
        <f t="shared" si="93"/>
        <v/>
      </c>
      <c r="AQ292" s="186" t="str">
        <f t="shared" si="94"/>
        <v/>
      </c>
    </row>
    <row r="293" spans="5:43" x14ac:dyDescent="0.25">
      <c r="E293" s="186" t="str">
        <f t="shared" si="76"/>
        <v/>
      </c>
      <c r="G293" s="186" t="str">
        <f t="shared" si="76"/>
        <v/>
      </c>
      <c r="I293" s="186" t="str">
        <f t="shared" si="77"/>
        <v/>
      </c>
      <c r="K293" s="186" t="str">
        <f t="shared" si="78"/>
        <v/>
      </c>
      <c r="M293" s="186" t="str">
        <f t="shared" si="79"/>
        <v/>
      </c>
      <c r="O293" s="186" t="str">
        <f t="shared" si="80"/>
        <v/>
      </c>
      <c r="Q293" s="186" t="str">
        <f t="shared" si="81"/>
        <v/>
      </c>
      <c r="S293" s="186" t="str">
        <f t="shared" si="82"/>
        <v/>
      </c>
      <c r="U293" s="186" t="str">
        <f t="shared" si="83"/>
        <v/>
      </c>
      <c r="W293" s="186" t="str">
        <f t="shared" si="84"/>
        <v/>
      </c>
      <c r="Y293" s="186" t="str">
        <f t="shared" si="85"/>
        <v/>
      </c>
      <c r="AA293" s="186" t="str">
        <f t="shared" si="86"/>
        <v/>
      </c>
      <c r="AC293" s="186" t="str">
        <f t="shared" si="87"/>
        <v/>
      </c>
      <c r="AE293" s="186" t="str">
        <f t="shared" si="88"/>
        <v/>
      </c>
      <c r="AG293" s="186" t="str">
        <f t="shared" si="89"/>
        <v/>
      </c>
      <c r="AI293" s="186" t="str">
        <f t="shared" si="90"/>
        <v/>
      </c>
      <c r="AK293" s="186" t="str">
        <f t="shared" si="91"/>
        <v/>
      </c>
      <c r="AM293" s="186" t="str">
        <f t="shared" si="92"/>
        <v/>
      </c>
      <c r="AO293" s="186" t="str">
        <f t="shared" si="93"/>
        <v/>
      </c>
      <c r="AQ293" s="186" t="str">
        <f t="shared" si="94"/>
        <v/>
      </c>
    </row>
    <row r="294" spans="5:43" x14ac:dyDescent="0.25">
      <c r="E294" s="186" t="str">
        <f t="shared" si="76"/>
        <v/>
      </c>
      <c r="G294" s="186" t="str">
        <f t="shared" si="76"/>
        <v/>
      </c>
      <c r="I294" s="186" t="str">
        <f t="shared" si="77"/>
        <v/>
      </c>
      <c r="K294" s="186" t="str">
        <f t="shared" si="78"/>
        <v/>
      </c>
      <c r="M294" s="186" t="str">
        <f t="shared" si="79"/>
        <v/>
      </c>
      <c r="O294" s="186" t="str">
        <f t="shared" si="80"/>
        <v/>
      </c>
      <c r="Q294" s="186" t="str">
        <f t="shared" si="81"/>
        <v/>
      </c>
      <c r="S294" s="186" t="str">
        <f t="shared" si="82"/>
        <v/>
      </c>
      <c r="U294" s="186" t="str">
        <f t="shared" si="83"/>
        <v/>
      </c>
      <c r="W294" s="186" t="str">
        <f t="shared" si="84"/>
        <v/>
      </c>
      <c r="Y294" s="186" t="str">
        <f t="shared" si="85"/>
        <v/>
      </c>
      <c r="AA294" s="186" t="str">
        <f t="shared" si="86"/>
        <v/>
      </c>
      <c r="AC294" s="186" t="str">
        <f t="shared" si="87"/>
        <v/>
      </c>
      <c r="AE294" s="186" t="str">
        <f t="shared" si="88"/>
        <v/>
      </c>
      <c r="AG294" s="186" t="str">
        <f t="shared" si="89"/>
        <v/>
      </c>
      <c r="AI294" s="186" t="str">
        <f t="shared" si="90"/>
        <v/>
      </c>
      <c r="AK294" s="186" t="str">
        <f t="shared" si="91"/>
        <v/>
      </c>
      <c r="AM294" s="186" t="str">
        <f t="shared" si="92"/>
        <v/>
      </c>
      <c r="AO294" s="186" t="str">
        <f t="shared" si="93"/>
        <v/>
      </c>
      <c r="AQ294" s="186" t="str">
        <f t="shared" si="94"/>
        <v/>
      </c>
    </row>
    <row r="295" spans="5:43" x14ac:dyDescent="0.25">
      <c r="E295" s="186" t="str">
        <f t="shared" si="76"/>
        <v/>
      </c>
      <c r="G295" s="186" t="str">
        <f t="shared" si="76"/>
        <v/>
      </c>
      <c r="I295" s="186" t="str">
        <f t="shared" si="77"/>
        <v/>
      </c>
      <c r="K295" s="186" t="str">
        <f t="shared" si="78"/>
        <v/>
      </c>
      <c r="M295" s="186" t="str">
        <f t="shared" si="79"/>
        <v/>
      </c>
      <c r="O295" s="186" t="str">
        <f t="shared" si="80"/>
        <v/>
      </c>
      <c r="Q295" s="186" t="str">
        <f t="shared" si="81"/>
        <v/>
      </c>
      <c r="S295" s="186" t="str">
        <f t="shared" si="82"/>
        <v/>
      </c>
      <c r="U295" s="186" t="str">
        <f t="shared" si="83"/>
        <v/>
      </c>
      <c r="W295" s="186" t="str">
        <f t="shared" si="84"/>
        <v/>
      </c>
      <c r="Y295" s="186" t="str">
        <f t="shared" si="85"/>
        <v/>
      </c>
      <c r="AA295" s="186" t="str">
        <f t="shared" si="86"/>
        <v/>
      </c>
      <c r="AC295" s="186" t="str">
        <f t="shared" si="87"/>
        <v/>
      </c>
      <c r="AE295" s="186" t="str">
        <f t="shared" si="88"/>
        <v/>
      </c>
      <c r="AG295" s="186" t="str">
        <f t="shared" si="89"/>
        <v/>
      </c>
      <c r="AI295" s="186" t="str">
        <f t="shared" si="90"/>
        <v/>
      </c>
      <c r="AK295" s="186" t="str">
        <f t="shared" si="91"/>
        <v/>
      </c>
      <c r="AM295" s="186" t="str">
        <f t="shared" si="92"/>
        <v/>
      </c>
      <c r="AO295" s="186" t="str">
        <f t="shared" si="93"/>
        <v/>
      </c>
      <c r="AQ295" s="186" t="str">
        <f t="shared" si="94"/>
        <v/>
      </c>
    </row>
    <row r="296" spans="5:43" x14ac:dyDescent="0.25">
      <c r="E296" s="186" t="str">
        <f t="shared" si="76"/>
        <v/>
      </c>
      <c r="G296" s="186" t="str">
        <f t="shared" si="76"/>
        <v/>
      </c>
      <c r="I296" s="186" t="str">
        <f t="shared" si="77"/>
        <v/>
      </c>
      <c r="K296" s="186" t="str">
        <f t="shared" si="78"/>
        <v/>
      </c>
      <c r="M296" s="186" t="str">
        <f t="shared" si="79"/>
        <v/>
      </c>
      <c r="O296" s="186" t="str">
        <f t="shared" si="80"/>
        <v/>
      </c>
      <c r="Q296" s="186" t="str">
        <f t="shared" si="81"/>
        <v/>
      </c>
      <c r="S296" s="186" t="str">
        <f t="shared" si="82"/>
        <v/>
      </c>
      <c r="U296" s="186" t="str">
        <f t="shared" si="83"/>
        <v/>
      </c>
      <c r="W296" s="186" t="str">
        <f t="shared" si="84"/>
        <v/>
      </c>
      <c r="Y296" s="186" t="str">
        <f t="shared" si="85"/>
        <v/>
      </c>
      <c r="AA296" s="186" t="str">
        <f t="shared" si="86"/>
        <v/>
      </c>
      <c r="AC296" s="186" t="str">
        <f t="shared" si="87"/>
        <v/>
      </c>
      <c r="AE296" s="186" t="str">
        <f t="shared" si="88"/>
        <v/>
      </c>
      <c r="AG296" s="186" t="str">
        <f t="shared" si="89"/>
        <v/>
      </c>
      <c r="AI296" s="186" t="str">
        <f t="shared" si="90"/>
        <v/>
      </c>
      <c r="AK296" s="186" t="str">
        <f t="shared" si="91"/>
        <v/>
      </c>
      <c r="AM296" s="186" t="str">
        <f t="shared" si="92"/>
        <v/>
      </c>
      <c r="AO296" s="186" t="str">
        <f t="shared" si="93"/>
        <v/>
      </c>
      <c r="AQ296" s="186" t="str">
        <f t="shared" si="94"/>
        <v/>
      </c>
    </row>
    <row r="297" spans="5:43" x14ac:dyDescent="0.25">
      <c r="E297" s="186" t="str">
        <f t="shared" si="76"/>
        <v/>
      </c>
      <c r="G297" s="186" t="str">
        <f t="shared" si="76"/>
        <v/>
      </c>
      <c r="I297" s="186" t="str">
        <f t="shared" si="77"/>
        <v/>
      </c>
      <c r="K297" s="186" t="str">
        <f t="shared" si="78"/>
        <v/>
      </c>
      <c r="M297" s="186" t="str">
        <f t="shared" si="79"/>
        <v/>
      </c>
      <c r="O297" s="186" t="str">
        <f t="shared" si="80"/>
        <v/>
      </c>
      <c r="Q297" s="186" t="str">
        <f t="shared" si="81"/>
        <v/>
      </c>
      <c r="S297" s="186" t="str">
        <f t="shared" si="82"/>
        <v/>
      </c>
      <c r="U297" s="186" t="str">
        <f t="shared" si="83"/>
        <v/>
      </c>
      <c r="W297" s="186" t="str">
        <f t="shared" si="84"/>
        <v/>
      </c>
      <c r="Y297" s="186" t="str">
        <f t="shared" si="85"/>
        <v/>
      </c>
      <c r="AA297" s="186" t="str">
        <f t="shared" si="86"/>
        <v/>
      </c>
      <c r="AC297" s="186" t="str">
        <f t="shared" si="87"/>
        <v/>
      </c>
      <c r="AE297" s="186" t="str">
        <f t="shared" si="88"/>
        <v/>
      </c>
      <c r="AG297" s="186" t="str">
        <f t="shared" si="89"/>
        <v/>
      </c>
      <c r="AI297" s="186" t="str">
        <f t="shared" si="90"/>
        <v/>
      </c>
      <c r="AK297" s="186" t="str">
        <f t="shared" si="91"/>
        <v/>
      </c>
      <c r="AM297" s="186" t="str">
        <f t="shared" si="92"/>
        <v/>
      </c>
      <c r="AO297" s="186" t="str">
        <f t="shared" si="93"/>
        <v/>
      </c>
      <c r="AQ297" s="186" t="str">
        <f t="shared" si="94"/>
        <v/>
      </c>
    </row>
    <row r="298" spans="5:43" x14ac:dyDescent="0.25">
      <c r="E298" s="186" t="str">
        <f t="shared" si="76"/>
        <v/>
      </c>
      <c r="G298" s="186" t="str">
        <f t="shared" si="76"/>
        <v/>
      </c>
      <c r="I298" s="186" t="str">
        <f t="shared" si="77"/>
        <v/>
      </c>
      <c r="K298" s="186" t="str">
        <f t="shared" si="78"/>
        <v/>
      </c>
      <c r="M298" s="186" t="str">
        <f t="shared" si="79"/>
        <v/>
      </c>
      <c r="O298" s="186" t="str">
        <f t="shared" si="80"/>
        <v/>
      </c>
      <c r="Q298" s="186" t="str">
        <f t="shared" si="81"/>
        <v/>
      </c>
      <c r="S298" s="186" t="str">
        <f t="shared" si="82"/>
        <v/>
      </c>
      <c r="U298" s="186" t="str">
        <f t="shared" si="83"/>
        <v/>
      </c>
      <c r="W298" s="186" t="str">
        <f t="shared" si="84"/>
        <v/>
      </c>
      <c r="Y298" s="186" t="str">
        <f t="shared" si="85"/>
        <v/>
      </c>
      <c r="AA298" s="186" t="str">
        <f t="shared" si="86"/>
        <v/>
      </c>
      <c r="AC298" s="186" t="str">
        <f t="shared" si="87"/>
        <v/>
      </c>
      <c r="AE298" s="186" t="str">
        <f t="shared" si="88"/>
        <v/>
      </c>
      <c r="AG298" s="186" t="str">
        <f t="shared" si="89"/>
        <v/>
      </c>
      <c r="AI298" s="186" t="str">
        <f t="shared" si="90"/>
        <v/>
      </c>
      <c r="AK298" s="186" t="str">
        <f t="shared" si="91"/>
        <v/>
      </c>
      <c r="AM298" s="186" t="str">
        <f t="shared" si="92"/>
        <v/>
      </c>
      <c r="AO298" s="186" t="str">
        <f t="shared" si="93"/>
        <v/>
      </c>
      <c r="AQ298" s="186" t="str">
        <f t="shared" si="94"/>
        <v/>
      </c>
    </row>
    <row r="299" spans="5:43" x14ac:dyDescent="0.25">
      <c r="E299" s="186" t="str">
        <f t="shared" si="76"/>
        <v/>
      </c>
      <c r="G299" s="186" t="str">
        <f t="shared" si="76"/>
        <v/>
      </c>
      <c r="I299" s="186" t="str">
        <f t="shared" si="77"/>
        <v/>
      </c>
      <c r="K299" s="186" t="str">
        <f t="shared" si="78"/>
        <v/>
      </c>
      <c r="M299" s="186" t="str">
        <f t="shared" si="79"/>
        <v/>
      </c>
      <c r="O299" s="186" t="str">
        <f t="shared" si="80"/>
        <v/>
      </c>
      <c r="Q299" s="186" t="str">
        <f t="shared" si="81"/>
        <v/>
      </c>
      <c r="S299" s="186" t="str">
        <f t="shared" si="82"/>
        <v/>
      </c>
      <c r="U299" s="186" t="str">
        <f t="shared" si="83"/>
        <v/>
      </c>
      <c r="W299" s="186" t="str">
        <f t="shared" si="84"/>
        <v/>
      </c>
      <c r="Y299" s="186" t="str">
        <f t="shared" si="85"/>
        <v/>
      </c>
      <c r="AA299" s="186" t="str">
        <f t="shared" si="86"/>
        <v/>
      </c>
      <c r="AC299" s="186" t="str">
        <f t="shared" si="87"/>
        <v/>
      </c>
      <c r="AE299" s="186" t="str">
        <f t="shared" si="88"/>
        <v/>
      </c>
      <c r="AG299" s="186" t="str">
        <f t="shared" si="89"/>
        <v/>
      </c>
      <c r="AI299" s="186" t="str">
        <f t="shared" si="90"/>
        <v/>
      </c>
      <c r="AK299" s="186" t="str">
        <f t="shared" si="91"/>
        <v/>
      </c>
      <c r="AM299" s="186" t="str">
        <f t="shared" si="92"/>
        <v/>
      </c>
      <c r="AO299" s="186" t="str">
        <f t="shared" si="93"/>
        <v/>
      </c>
      <c r="AQ299" s="186" t="str">
        <f t="shared" si="94"/>
        <v/>
      </c>
    </row>
    <row r="300" spans="5:43" x14ac:dyDescent="0.25">
      <c r="E300" s="186" t="str">
        <f t="shared" si="76"/>
        <v/>
      </c>
      <c r="G300" s="186" t="str">
        <f t="shared" si="76"/>
        <v/>
      </c>
      <c r="I300" s="186" t="str">
        <f t="shared" si="77"/>
        <v/>
      </c>
      <c r="K300" s="186" t="str">
        <f t="shared" si="78"/>
        <v/>
      </c>
      <c r="M300" s="186" t="str">
        <f t="shared" si="79"/>
        <v/>
      </c>
      <c r="O300" s="186" t="str">
        <f t="shared" si="80"/>
        <v/>
      </c>
      <c r="Q300" s="186" t="str">
        <f t="shared" si="81"/>
        <v/>
      </c>
      <c r="S300" s="186" t="str">
        <f t="shared" si="82"/>
        <v/>
      </c>
      <c r="U300" s="186" t="str">
        <f t="shared" si="83"/>
        <v/>
      </c>
      <c r="W300" s="186" t="str">
        <f t="shared" si="84"/>
        <v/>
      </c>
      <c r="Y300" s="186" t="str">
        <f t="shared" si="85"/>
        <v/>
      </c>
      <c r="AA300" s="186" t="str">
        <f t="shared" si="86"/>
        <v/>
      </c>
      <c r="AC300" s="186" t="str">
        <f t="shared" si="87"/>
        <v/>
      </c>
      <c r="AE300" s="186" t="str">
        <f t="shared" si="88"/>
        <v/>
      </c>
      <c r="AG300" s="186" t="str">
        <f t="shared" si="89"/>
        <v/>
      </c>
      <c r="AI300" s="186" t="str">
        <f t="shared" si="90"/>
        <v/>
      </c>
      <c r="AK300" s="186" t="str">
        <f t="shared" si="91"/>
        <v/>
      </c>
      <c r="AM300" s="186" t="str">
        <f t="shared" si="92"/>
        <v/>
      </c>
      <c r="AO300" s="186" t="str">
        <f t="shared" si="93"/>
        <v/>
      </c>
      <c r="AQ300" s="186" t="str">
        <f t="shared" si="94"/>
        <v/>
      </c>
    </row>
  </sheetData>
  <mergeCells count="1">
    <mergeCell ref="A3:A6"/>
  </mergeCells>
  <conditionalFormatting sqref="E12:E300">
    <cfRule type="expression" dxfId="3" priority="2">
      <formula>AND(LEN(E12)&gt;0,OR(E12&lt;E$2,E12&gt;E$3))</formula>
    </cfRule>
  </conditionalFormatting>
  <conditionalFormatting sqref="G12:G300 I12:I300 K12:K300 M12:M300 O12:O300 Q12:Q300 S12:S300 U12:U300 W12:W300 Y12:Y300 AA12:AA300 AC12:AC300 AE12:AE300 AG12:AG300 AI12:AI300 AK12:AK300 AM12:AM300 AO12:AO300 AQ12:AQ300">
    <cfRule type="expression" dxfId="2" priority="1">
      <formula>AND(LEN(G12)&gt;0,OR(G12&lt;G$2,G12&gt;G$3))</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R1048567"/>
  <sheetViews>
    <sheetView topLeftCell="A135" zoomScaleNormal="100" zoomScaleSheetLayoutView="85" workbookViewId="0">
      <selection activeCell="B137" sqref="B137:C137"/>
    </sheetView>
  </sheetViews>
  <sheetFormatPr defaultColWidth="11.6640625" defaultRowHeight="15" x14ac:dyDescent="0.25"/>
  <cols>
    <col min="1" max="1" width="7" style="51" customWidth="1"/>
    <col min="2" max="2" width="27.6640625" style="51" customWidth="1"/>
    <col min="3" max="3" width="16" style="51" customWidth="1"/>
    <col min="4" max="4" width="13.5" style="51" customWidth="1"/>
    <col min="5" max="5" width="15.33203125" style="51" bestFit="1" customWidth="1"/>
    <col min="6" max="6" width="17.83203125" style="51" hidden="1" customWidth="1"/>
    <col min="7" max="7" width="4.5" style="51" hidden="1" customWidth="1"/>
    <col min="8" max="8" width="1.1640625" style="51" hidden="1" customWidth="1"/>
    <col min="9" max="9" width="18.6640625" style="51" customWidth="1"/>
    <col min="10" max="10" width="21.83203125" style="51" bestFit="1" customWidth="1"/>
    <col min="11" max="11" width="39.1640625" style="51" customWidth="1"/>
    <col min="12" max="12" width="12.6640625" style="51" customWidth="1"/>
    <col min="13" max="13" width="54.33203125" style="51" customWidth="1"/>
    <col min="14" max="14" width="14" style="51" customWidth="1"/>
    <col min="15" max="15" width="20" style="51" customWidth="1"/>
    <col min="16" max="16" width="17.83203125" style="51" customWidth="1"/>
    <col min="17" max="17" width="14.6640625" style="51" hidden="1" customWidth="1"/>
    <col min="18" max="18" width="16.1640625" style="51" hidden="1" customWidth="1"/>
    <col min="19" max="19" width="15.33203125" style="51" customWidth="1"/>
    <col min="20" max="16384" width="11.6640625" style="51"/>
  </cols>
  <sheetData>
    <row r="1" spans="1:18" hidden="1" x14ac:dyDescent="0.25">
      <c r="B1" s="72" t="s">
        <v>135</v>
      </c>
      <c r="C1" s="72" t="s">
        <v>87</v>
      </c>
      <c r="D1" s="72" t="s">
        <v>136</v>
      </c>
      <c r="E1" s="73" t="s">
        <v>137</v>
      </c>
      <c r="F1" s="73" t="s">
        <v>138</v>
      </c>
      <c r="G1" s="73" t="s">
        <v>139</v>
      </c>
      <c r="H1" s="72" t="s">
        <v>140</v>
      </c>
      <c r="I1" s="72" t="s">
        <v>141</v>
      </c>
      <c r="J1" s="72" t="s">
        <v>142</v>
      </c>
      <c r="K1" s="72" t="s">
        <v>143</v>
      </c>
      <c r="O1" s="72"/>
      <c r="P1" s="72" t="s">
        <v>144</v>
      </c>
    </row>
    <row r="2" spans="1:18" hidden="1" x14ac:dyDescent="0.25">
      <c r="B2" s="74" t="s">
        <v>145</v>
      </c>
      <c r="C2" s="75">
        <v>131219</v>
      </c>
      <c r="D2" s="76">
        <v>3.77</v>
      </c>
      <c r="E2" s="76">
        <v>0.35000000000000003</v>
      </c>
      <c r="F2" s="76">
        <v>3.15</v>
      </c>
      <c r="G2" s="76">
        <v>0.27</v>
      </c>
      <c r="H2" s="77">
        <v>4334.7480106100793</v>
      </c>
      <c r="I2" s="77">
        <v>5667.1087533156497</v>
      </c>
      <c r="J2" s="78">
        <v>0.15214753575600815</v>
      </c>
      <c r="K2" s="78">
        <v>0.11331651010403448</v>
      </c>
      <c r="M2" s="51">
        <f>-+E2/F2</f>
        <v>-0.11111111111111112</v>
      </c>
      <c r="O2" s="65"/>
      <c r="P2" s="76">
        <f>L2/2080</f>
        <v>0</v>
      </c>
    </row>
    <row r="3" spans="1:18" hidden="1" x14ac:dyDescent="0.25">
      <c r="B3" s="74" t="s">
        <v>77</v>
      </c>
      <c r="C3" s="75">
        <v>299063</v>
      </c>
      <c r="D3" s="76">
        <v>3.0669186248474776</v>
      </c>
      <c r="E3" s="76">
        <v>0.47302220294164854</v>
      </c>
      <c r="F3" s="76">
        <v>2.4627608907702978</v>
      </c>
      <c r="G3" s="76">
        <v>0.13113553113553114</v>
      </c>
      <c r="H3" s="77">
        <v>2399.1507112015156</v>
      </c>
      <c r="I3" s="77">
        <v>1021.5465042395145</v>
      </c>
      <c r="J3" s="78">
        <v>0.16588446096495441</v>
      </c>
      <c r="K3" s="78">
        <v>0.10432647921169722</v>
      </c>
      <c r="M3" s="51">
        <f t="shared" ref="M3:M8" si="0">-+E3/F3</f>
        <v>-0.19206988575886372</v>
      </c>
      <c r="O3" s="65"/>
      <c r="P3" s="76">
        <f>L3/2080</f>
        <v>0</v>
      </c>
    </row>
    <row r="4" spans="1:18" hidden="1" x14ac:dyDescent="0.25">
      <c r="B4" s="74" t="s">
        <v>146</v>
      </c>
      <c r="C4" s="75">
        <v>87130</v>
      </c>
      <c r="D4" s="76">
        <v>2.5</v>
      </c>
      <c r="E4" s="76">
        <v>0.22</v>
      </c>
      <c r="F4" s="76">
        <v>2.0099999999999998</v>
      </c>
      <c r="G4" s="76">
        <v>0.27</v>
      </c>
      <c r="H4" s="77">
        <v>4390.3999999999996</v>
      </c>
      <c r="I4" s="77">
        <v>3018</v>
      </c>
      <c r="J4" s="78">
        <v>0.14026755725433177</v>
      </c>
      <c r="K4" s="78">
        <v>0.14144216788678024</v>
      </c>
      <c r="M4" s="51">
        <f t="shared" si="0"/>
        <v>-0.10945273631840798</v>
      </c>
      <c r="O4" s="65"/>
      <c r="P4" s="65" t="s">
        <v>147</v>
      </c>
    </row>
    <row r="5" spans="1:18" hidden="1" x14ac:dyDescent="0.25">
      <c r="B5" s="74" t="s">
        <v>148</v>
      </c>
      <c r="C5" s="75">
        <v>349443</v>
      </c>
      <c r="D5" s="76">
        <v>1.7499999999999998</v>
      </c>
      <c r="E5" s="76">
        <v>0.63</v>
      </c>
      <c r="F5" s="76">
        <v>0.71</v>
      </c>
      <c r="G5" s="76">
        <v>0.41</v>
      </c>
      <c r="H5" s="77">
        <v>14877.142857142859</v>
      </c>
      <c r="I5" s="77">
        <v>1744.5714285714289</v>
      </c>
      <c r="J5" s="78">
        <v>0.13175024908668218</v>
      </c>
      <c r="K5" s="78">
        <v>0.10587844569910329</v>
      </c>
      <c r="M5" s="51">
        <f t="shared" si="0"/>
        <v>-0.88732394366197187</v>
      </c>
      <c r="O5" s="65"/>
      <c r="P5" s="76">
        <f>L5/2080</f>
        <v>0</v>
      </c>
    </row>
    <row r="6" spans="1:18" hidden="1" x14ac:dyDescent="0.25">
      <c r="B6" s="74" t="s">
        <v>149</v>
      </c>
      <c r="C6" s="75">
        <v>215888</v>
      </c>
      <c r="D6" s="76">
        <v>1.47</v>
      </c>
      <c r="E6" s="76">
        <v>0.43</v>
      </c>
      <c r="F6" s="76">
        <v>1.04</v>
      </c>
      <c r="G6" s="76">
        <v>0</v>
      </c>
      <c r="H6" s="77">
        <v>10304.761904761905</v>
      </c>
      <c r="I6" s="77">
        <v>17564.625850340137</v>
      </c>
      <c r="J6" s="78">
        <v>5.9075982282040744E-2</v>
      </c>
      <c r="K6" s="78">
        <v>0.14404607107122833</v>
      </c>
      <c r="M6" s="51">
        <f t="shared" si="0"/>
        <v>-0.41346153846153844</v>
      </c>
      <c r="O6" s="65"/>
      <c r="P6" s="76">
        <f>L6/2080</f>
        <v>0</v>
      </c>
    </row>
    <row r="7" spans="1:18" hidden="1" x14ac:dyDescent="0.25">
      <c r="B7" s="74" t="s">
        <v>150</v>
      </c>
      <c r="C7" s="75">
        <v>360568</v>
      </c>
      <c r="D7" s="76">
        <v>1.97</v>
      </c>
      <c r="E7" s="76">
        <v>0.5</v>
      </c>
      <c r="F7" s="76">
        <v>1.47</v>
      </c>
      <c r="G7" s="76">
        <v>0</v>
      </c>
      <c r="H7" s="77">
        <v>7614.2131979695432</v>
      </c>
      <c r="I7" s="77">
        <v>20853.807106598986</v>
      </c>
      <c r="J7" s="78">
        <v>0.25762893633999256</v>
      </c>
      <c r="K7" s="78">
        <v>9.1204076813709345E-2</v>
      </c>
      <c r="M7" s="51">
        <f t="shared" si="0"/>
        <v>-0.3401360544217687</v>
      </c>
      <c r="O7" s="65"/>
      <c r="P7" s="76">
        <f>L7/2080</f>
        <v>0</v>
      </c>
    </row>
    <row r="8" spans="1:18" hidden="1" x14ac:dyDescent="0.25">
      <c r="B8" s="74" t="s">
        <v>151</v>
      </c>
      <c r="C8" s="75">
        <v>186750</v>
      </c>
      <c r="D8" s="76">
        <v>2.5308999999999995</v>
      </c>
      <c r="E8" s="76">
        <v>0.66999999999999993</v>
      </c>
      <c r="F8" s="76">
        <v>1.7208999999999997</v>
      </c>
      <c r="G8" s="76">
        <v>0.14000000000000001</v>
      </c>
      <c r="H8" s="77">
        <v>4306.7683432770964</v>
      </c>
      <c r="I8" s="77">
        <v>5217.1164407918141</v>
      </c>
      <c r="J8" s="78">
        <v>0.10329869594015006</v>
      </c>
      <c r="K8" s="78">
        <v>0.15933743770155379</v>
      </c>
      <c r="M8" s="51">
        <f t="shared" si="0"/>
        <v>-0.38933116392585276</v>
      </c>
      <c r="O8" s="65"/>
      <c r="P8" s="76">
        <f>L8/2080</f>
        <v>0</v>
      </c>
    </row>
    <row r="9" spans="1:18" hidden="1" x14ac:dyDescent="0.25">
      <c r="C9" s="79">
        <f>AVERAGE(C2:C8)</f>
        <v>232865.85714285713</v>
      </c>
      <c r="D9" s="80">
        <f>AVERAGE(D2:D8)</f>
        <v>2.4368312321210683</v>
      </c>
      <c r="E9" s="81">
        <f>AVERAGE(E2:E8)</f>
        <v>0.46757460042023552</v>
      </c>
      <c r="F9" s="81">
        <f>AVERAGE(F2:F8)</f>
        <v>1.7948086986814713</v>
      </c>
      <c r="G9" s="81">
        <f>AVERAGE(G2:G8)</f>
        <v>0.17444793301936157</v>
      </c>
    </row>
    <row r="10" spans="1:18" hidden="1" x14ac:dyDescent="0.25">
      <c r="C10" s="82">
        <f>_xlfn.STDEV.P(C2:C8)</f>
        <v>98753.714423347963</v>
      </c>
    </row>
    <row r="11" spans="1:18" hidden="1" x14ac:dyDescent="0.25"/>
    <row r="12" spans="1:18" hidden="1" x14ac:dyDescent="0.25">
      <c r="A12" s="83" t="s">
        <v>152</v>
      </c>
      <c r="H12" s="84" t="s">
        <v>153</v>
      </c>
    </row>
    <row r="13" spans="1:18" ht="30" hidden="1" x14ac:dyDescent="0.25">
      <c r="A13" s="85" t="s">
        <v>1</v>
      </c>
      <c r="B13" s="85" t="s">
        <v>154</v>
      </c>
      <c r="C13" s="85" t="s">
        <v>4</v>
      </c>
      <c r="D13" s="85" t="s">
        <v>5</v>
      </c>
      <c r="E13" s="85" t="s">
        <v>6</v>
      </c>
      <c r="H13" s="86" t="s">
        <v>155</v>
      </c>
      <c r="I13" s="87" t="s">
        <v>156</v>
      </c>
      <c r="J13" s="87" t="s">
        <v>157</v>
      </c>
      <c r="K13" s="87" t="s">
        <v>158</v>
      </c>
      <c r="L13" s="87" t="s">
        <v>86</v>
      </c>
      <c r="M13" s="87" t="s">
        <v>159</v>
      </c>
      <c r="N13" s="87" t="s">
        <v>160</v>
      </c>
      <c r="O13" s="87" t="s">
        <v>161</v>
      </c>
      <c r="P13" s="87" t="s">
        <v>162</v>
      </c>
      <c r="Q13" s="87" t="s">
        <v>163</v>
      </c>
      <c r="R13" s="87" t="s">
        <v>164</v>
      </c>
    </row>
    <row r="14" spans="1:18" hidden="1" x14ac:dyDescent="0.25">
      <c r="A14" s="88">
        <v>1</v>
      </c>
      <c r="B14" s="89" t="s">
        <v>8</v>
      </c>
      <c r="C14" s="90">
        <v>59445.949894732272</v>
      </c>
      <c r="D14" s="91">
        <f>0.15+D16*0.025</f>
        <v>0.35</v>
      </c>
      <c r="E14" s="92">
        <f>C14*D14</f>
        <v>20806.082463156294</v>
      </c>
      <c r="H14" s="93" t="s">
        <v>165</v>
      </c>
      <c r="I14" s="74">
        <v>128</v>
      </c>
      <c r="J14" s="94">
        <v>10172</v>
      </c>
      <c r="K14" s="65" t="s">
        <v>166</v>
      </c>
      <c r="L14" s="65">
        <v>6</v>
      </c>
      <c r="M14" s="65">
        <v>1</v>
      </c>
      <c r="N14" s="66"/>
      <c r="O14" s="95">
        <f>$H$115</f>
        <v>230057.8872846103</v>
      </c>
      <c r="P14" s="66">
        <f>$E$115</f>
        <v>265602.46554503537</v>
      </c>
      <c r="Q14" s="66">
        <f t="shared" ref="Q14:Q28" si="1">P14+N14</f>
        <v>265602.46554503537</v>
      </c>
      <c r="R14" s="66">
        <f>$G$129</f>
        <v>217330.85412730608</v>
      </c>
    </row>
    <row r="15" spans="1:18" hidden="1" x14ac:dyDescent="0.25">
      <c r="A15" s="96"/>
      <c r="B15" s="51" t="s">
        <v>91</v>
      </c>
      <c r="C15" s="97">
        <v>54148</v>
      </c>
      <c r="D15" s="91">
        <f>+D16*0.1</f>
        <v>0.8</v>
      </c>
      <c r="E15" s="92">
        <f>C15*D15</f>
        <v>43318.400000000001</v>
      </c>
      <c r="H15" s="93" t="s">
        <v>167</v>
      </c>
      <c r="I15" s="74">
        <v>395</v>
      </c>
      <c r="J15" s="94">
        <v>16535</v>
      </c>
      <c r="K15" s="65" t="s">
        <v>166</v>
      </c>
      <c r="L15" s="65">
        <v>6</v>
      </c>
      <c r="M15" s="65">
        <v>1</v>
      </c>
      <c r="N15" s="66"/>
      <c r="O15" s="95">
        <f>$H$115</f>
        <v>230057.8872846103</v>
      </c>
      <c r="P15" s="66">
        <f>$E$115</f>
        <v>265602.46554503537</v>
      </c>
      <c r="Q15" s="66">
        <f t="shared" si="1"/>
        <v>265602.46554503537</v>
      </c>
      <c r="R15" s="66">
        <f>$G$129</f>
        <v>217330.85412730608</v>
      </c>
    </row>
    <row r="16" spans="1:18" hidden="1" x14ac:dyDescent="0.25">
      <c r="A16" s="96"/>
      <c r="B16" s="51" t="s">
        <v>95</v>
      </c>
      <c r="C16" s="97">
        <v>36813</v>
      </c>
      <c r="D16" s="91">
        <f>+D21+1</f>
        <v>8</v>
      </c>
      <c r="E16" s="92">
        <f>C16*D16</f>
        <v>294504</v>
      </c>
      <c r="H16" s="98" t="s">
        <v>146</v>
      </c>
      <c r="I16" s="74">
        <v>488</v>
      </c>
      <c r="J16" s="99">
        <v>87130</v>
      </c>
      <c r="K16" s="65" t="s">
        <v>105</v>
      </c>
      <c r="L16" s="65">
        <v>5</v>
      </c>
      <c r="M16" s="65">
        <v>1</v>
      </c>
      <c r="N16" s="66"/>
      <c r="O16" s="95">
        <f>$H$114</f>
        <v>301456.49044295808</v>
      </c>
      <c r="P16" s="66">
        <f>$E$114</f>
        <v>348032.34986309975</v>
      </c>
      <c r="Q16" s="66">
        <f t="shared" si="1"/>
        <v>348032.34986309975</v>
      </c>
      <c r="R16" s="66">
        <f>$G$128</f>
        <v>284779.61491986125</v>
      </c>
    </row>
    <row r="17" spans="1:18" hidden="1" x14ac:dyDescent="0.25">
      <c r="A17" s="100"/>
      <c r="B17" s="51" t="s">
        <v>13</v>
      </c>
      <c r="C17" s="97">
        <v>31960.232260837322</v>
      </c>
      <c r="D17" s="91">
        <f>0.05+D16*0.02</f>
        <v>0.21000000000000002</v>
      </c>
      <c r="E17" s="92">
        <f>C17*D17</f>
        <v>6711.6487747758383</v>
      </c>
      <c r="H17" s="101" t="s">
        <v>145</v>
      </c>
      <c r="I17" s="74">
        <v>531</v>
      </c>
      <c r="J17" s="99">
        <v>131219</v>
      </c>
      <c r="K17" s="65" t="s">
        <v>105</v>
      </c>
      <c r="L17" s="65">
        <v>5</v>
      </c>
      <c r="M17" s="65">
        <v>1</v>
      </c>
      <c r="N17" s="66"/>
      <c r="O17" s="95">
        <f>$H$114</f>
        <v>301456.49044295808</v>
      </c>
      <c r="P17" s="66">
        <f>$E$114</f>
        <v>348032.34986309975</v>
      </c>
      <c r="Q17" s="66">
        <f t="shared" si="1"/>
        <v>348032.34986309975</v>
      </c>
      <c r="R17" s="66">
        <f>$G$128</f>
        <v>284779.61491986125</v>
      </c>
    </row>
    <row r="18" spans="1:18" ht="15.75" hidden="1" thickBot="1" x14ac:dyDescent="0.3">
      <c r="A18" s="102"/>
      <c r="B18" s="70"/>
      <c r="C18" s="103" t="s">
        <v>94</v>
      </c>
      <c r="D18" s="104">
        <f>SUM(D14:D17)</f>
        <v>9.3600000000000012</v>
      </c>
      <c r="E18" s="105">
        <f>SUM(E14:E17)</f>
        <v>365340.13123793213</v>
      </c>
      <c r="H18" s="101" t="s">
        <v>151</v>
      </c>
      <c r="I18" s="74">
        <v>773</v>
      </c>
      <c r="J18" s="99">
        <v>186750</v>
      </c>
      <c r="K18" s="65" t="s">
        <v>105</v>
      </c>
      <c r="L18" s="65">
        <v>5</v>
      </c>
      <c r="M18" s="65">
        <v>1</v>
      </c>
      <c r="N18" s="66"/>
      <c r="O18" s="95">
        <f>$H$114</f>
        <v>301456.49044295808</v>
      </c>
      <c r="P18" s="66">
        <f>$E$114</f>
        <v>348032.34986309975</v>
      </c>
      <c r="Q18" s="66">
        <f t="shared" si="1"/>
        <v>348032.34986309975</v>
      </c>
      <c r="R18" s="66">
        <f>$G$127</f>
        <v>352228.3757124166</v>
      </c>
    </row>
    <row r="19" spans="1:18" hidden="1" x14ac:dyDescent="0.25">
      <c r="A19" s="106">
        <v>2</v>
      </c>
      <c r="B19" s="107" t="s">
        <v>8</v>
      </c>
      <c r="C19" s="90">
        <v>59445.949894732272</v>
      </c>
      <c r="D19" s="91">
        <f>0.15+D21*0.025</f>
        <v>0.32500000000000001</v>
      </c>
      <c r="E19" s="92">
        <f>C19*D19</f>
        <v>19319.933715787989</v>
      </c>
      <c r="H19" s="101" t="s">
        <v>149</v>
      </c>
      <c r="I19" s="74">
        <v>660</v>
      </c>
      <c r="J19" s="99">
        <v>215888</v>
      </c>
      <c r="K19" s="65" t="s">
        <v>102</v>
      </c>
      <c r="L19" s="65">
        <v>4</v>
      </c>
      <c r="M19" s="65">
        <v>1</v>
      </c>
      <c r="N19" s="66"/>
      <c r="O19" s="95">
        <f>$H$113</f>
        <v>372855.09360130597</v>
      </c>
      <c r="P19" s="66">
        <f>$E$113</f>
        <v>430462.2341811643</v>
      </c>
      <c r="Q19" s="66">
        <f t="shared" si="1"/>
        <v>430462.2341811643</v>
      </c>
      <c r="R19" s="66">
        <f>$G$127</f>
        <v>352228.3757124166</v>
      </c>
    </row>
    <row r="20" spans="1:18" hidden="1" x14ac:dyDescent="0.25">
      <c r="A20" s="96"/>
      <c r="B20" s="51" t="s">
        <v>91</v>
      </c>
      <c r="C20" s="97">
        <v>54148</v>
      </c>
      <c r="D20" s="91">
        <f>+D21*0.1</f>
        <v>0.70000000000000007</v>
      </c>
      <c r="E20" s="92">
        <f>C20*D20</f>
        <v>37903.600000000006</v>
      </c>
      <c r="H20" s="98" t="s">
        <v>77</v>
      </c>
      <c r="I20" s="74">
        <v>611</v>
      </c>
      <c r="J20" s="99">
        <v>299063</v>
      </c>
      <c r="K20" s="65" t="s">
        <v>102</v>
      </c>
      <c r="L20" s="65">
        <v>4</v>
      </c>
      <c r="M20" s="65">
        <v>1</v>
      </c>
      <c r="N20" s="66"/>
      <c r="O20" s="95">
        <f>$H$113</f>
        <v>372855.09360130597</v>
      </c>
      <c r="P20" s="66">
        <f>$E$113</f>
        <v>430462.2341811643</v>
      </c>
      <c r="Q20" s="66">
        <f t="shared" si="1"/>
        <v>430462.2341811643</v>
      </c>
      <c r="R20" s="66">
        <f>$G$127</f>
        <v>352228.3757124166</v>
      </c>
    </row>
    <row r="21" spans="1:18" hidden="1" x14ac:dyDescent="0.25">
      <c r="A21" s="96"/>
      <c r="B21" s="51" t="s">
        <v>95</v>
      </c>
      <c r="C21" s="97">
        <v>36813</v>
      </c>
      <c r="D21" s="91">
        <f>+D26+1</f>
        <v>7</v>
      </c>
      <c r="E21" s="92">
        <f>C21*D21</f>
        <v>257691</v>
      </c>
      <c r="H21" s="101" t="s">
        <v>168</v>
      </c>
      <c r="I21" s="74">
        <v>697</v>
      </c>
      <c r="J21" s="99">
        <v>340575</v>
      </c>
      <c r="K21" s="65" t="s">
        <v>102</v>
      </c>
      <c r="L21" s="65">
        <v>4</v>
      </c>
      <c r="M21" s="65">
        <v>2</v>
      </c>
      <c r="N21" s="66" t="e">
        <f>#REF!</f>
        <v>#REF!</v>
      </c>
      <c r="O21" s="95">
        <f>$H$113</f>
        <v>372855.09360130597</v>
      </c>
      <c r="P21" s="66">
        <f>$E$113</f>
        <v>430462.2341811643</v>
      </c>
      <c r="Q21" s="66" t="e">
        <f t="shared" si="1"/>
        <v>#REF!</v>
      </c>
      <c r="R21" s="66" t="e">
        <f>$G$127+N21</f>
        <v>#REF!</v>
      </c>
    </row>
    <row r="22" spans="1:18" hidden="1" x14ac:dyDescent="0.25">
      <c r="A22" s="100"/>
      <c r="B22" s="51" t="s">
        <v>13</v>
      </c>
      <c r="C22" s="97">
        <v>31960.232260837322</v>
      </c>
      <c r="D22" s="91">
        <f>0.05+D21*0.02</f>
        <v>0.19</v>
      </c>
      <c r="E22" s="92">
        <f>C22*D22</f>
        <v>6072.4441295590914</v>
      </c>
      <c r="H22" s="101" t="s">
        <v>148</v>
      </c>
      <c r="I22" s="74">
        <v>822</v>
      </c>
      <c r="J22" s="99">
        <v>349443</v>
      </c>
      <c r="K22" s="65" t="s">
        <v>102</v>
      </c>
      <c r="L22" s="65">
        <v>4</v>
      </c>
      <c r="M22" s="65">
        <v>1</v>
      </c>
      <c r="N22" s="66"/>
      <c r="O22" s="95">
        <f>$H$113</f>
        <v>372855.09360130597</v>
      </c>
      <c r="P22" s="66">
        <f>$E$113</f>
        <v>430462.2341811643</v>
      </c>
      <c r="Q22" s="66">
        <f t="shared" si="1"/>
        <v>430462.2341811643</v>
      </c>
      <c r="R22" s="66">
        <f>$G$127</f>
        <v>352228.3757124166</v>
      </c>
    </row>
    <row r="23" spans="1:18" ht="15.75" hidden="1" thickBot="1" x14ac:dyDescent="0.3">
      <c r="A23" s="102"/>
      <c r="B23" s="70"/>
      <c r="C23" s="103" t="s">
        <v>169</v>
      </c>
      <c r="D23" s="104">
        <f>SUM(D19:D22)</f>
        <v>8.2149999999999999</v>
      </c>
      <c r="E23" s="105">
        <f>SUM(E19:E22)</f>
        <v>320986.97784534708</v>
      </c>
      <c r="H23" s="101" t="s">
        <v>150</v>
      </c>
      <c r="I23" s="74">
        <v>860</v>
      </c>
      <c r="J23" s="99">
        <v>360568</v>
      </c>
      <c r="K23" s="65" t="s">
        <v>102</v>
      </c>
      <c r="L23" s="65">
        <v>4</v>
      </c>
      <c r="M23" s="65">
        <v>1</v>
      </c>
      <c r="N23" s="66"/>
      <c r="O23" s="95">
        <f>$H$113</f>
        <v>372855.09360130597</v>
      </c>
      <c r="P23" s="66">
        <f>$E$113</f>
        <v>430462.2341811643</v>
      </c>
      <c r="Q23" s="66">
        <f t="shared" si="1"/>
        <v>430462.2341811643</v>
      </c>
      <c r="R23" s="66">
        <f>$G$127</f>
        <v>352228.3757124166</v>
      </c>
    </row>
    <row r="24" spans="1:18" hidden="1" x14ac:dyDescent="0.25">
      <c r="A24" s="106">
        <v>3</v>
      </c>
      <c r="B24" s="107" t="s">
        <v>8</v>
      </c>
      <c r="C24" s="90">
        <v>59445.949894732272</v>
      </c>
      <c r="D24" s="91">
        <f>0.15+D26*0.025</f>
        <v>0.30000000000000004</v>
      </c>
      <c r="E24" s="92">
        <f>C24*D24</f>
        <v>17833.784968419684</v>
      </c>
      <c r="H24" s="101" t="s">
        <v>170</v>
      </c>
      <c r="I24" s="74">
        <v>1233</v>
      </c>
      <c r="J24" s="99">
        <v>463490</v>
      </c>
      <c r="K24" s="65" t="s">
        <v>101</v>
      </c>
      <c r="L24" s="65">
        <v>3</v>
      </c>
      <c r="M24" s="65">
        <v>2</v>
      </c>
      <c r="N24" s="66" t="e">
        <f>#REF!</f>
        <v>#REF!</v>
      </c>
      <c r="O24" s="95">
        <f>H112</f>
        <v>444253.69675965374</v>
      </c>
      <c r="P24" s="66">
        <f>$E$112</f>
        <v>512892.11849922861</v>
      </c>
      <c r="Q24" s="66" t="e">
        <f t="shared" si="1"/>
        <v>#REF!</v>
      </c>
      <c r="R24" s="66" t="e">
        <f>$G$126+N24</f>
        <v>#REF!</v>
      </c>
    </row>
    <row r="25" spans="1:18" hidden="1" x14ac:dyDescent="0.25">
      <c r="A25" s="96"/>
      <c r="B25" s="51" t="s">
        <v>91</v>
      </c>
      <c r="C25" s="97">
        <v>54148</v>
      </c>
      <c r="D25" s="91">
        <f>+D26*0.1</f>
        <v>0.60000000000000009</v>
      </c>
      <c r="E25" s="92">
        <f>C25*D25</f>
        <v>32488.800000000007</v>
      </c>
      <c r="H25" s="98" t="s">
        <v>171</v>
      </c>
      <c r="I25" s="74">
        <v>885</v>
      </c>
      <c r="J25" s="99">
        <v>661133</v>
      </c>
      <c r="K25" s="65" t="s">
        <v>99</v>
      </c>
      <c r="L25" s="65">
        <v>2</v>
      </c>
      <c r="M25" s="65">
        <v>1</v>
      </c>
      <c r="N25" s="66"/>
      <c r="O25" s="95">
        <f>$H$111</f>
        <v>515652.29991800152</v>
      </c>
      <c r="P25" s="66">
        <f>$E$111</f>
        <v>595322.00281729305</v>
      </c>
      <c r="Q25" s="66">
        <f t="shared" si="1"/>
        <v>595322.00281729305</v>
      </c>
      <c r="R25" s="66">
        <f>$G$125</f>
        <v>487125.89729752688</v>
      </c>
    </row>
    <row r="26" spans="1:18" hidden="1" x14ac:dyDescent="0.25">
      <c r="A26" s="96"/>
      <c r="B26" s="51" t="s">
        <v>95</v>
      </c>
      <c r="C26" s="97">
        <v>36813</v>
      </c>
      <c r="D26" s="91">
        <f>+D31+1</f>
        <v>6</v>
      </c>
      <c r="E26" s="92">
        <f>C26*D26</f>
        <v>220878</v>
      </c>
      <c r="H26" s="101" t="s">
        <v>172</v>
      </c>
      <c r="I26" s="74">
        <v>1151</v>
      </c>
      <c r="J26" s="99">
        <v>786994</v>
      </c>
      <c r="K26" s="65" t="s">
        <v>99</v>
      </c>
      <c r="L26" s="65">
        <v>2</v>
      </c>
      <c r="M26" s="65">
        <v>2</v>
      </c>
      <c r="N26" s="66" t="e">
        <f>#REF!</f>
        <v>#REF!</v>
      </c>
      <c r="O26" s="95">
        <f>$H$111</f>
        <v>515652.29991800152</v>
      </c>
      <c r="P26" s="66">
        <f>$E$111</f>
        <v>595322.00281729305</v>
      </c>
      <c r="Q26" s="66" t="e">
        <f t="shared" si="1"/>
        <v>#REF!</v>
      </c>
      <c r="R26" s="66">
        <f>$G$125</f>
        <v>487125.89729752688</v>
      </c>
    </row>
    <row r="27" spans="1:18" hidden="1" x14ac:dyDescent="0.25">
      <c r="A27" s="100"/>
      <c r="B27" s="51" t="s">
        <v>13</v>
      </c>
      <c r="C27" s="97">
        <v>31960.232260837322</v>
      </c>
      <c r="D27" s="91">
        <f>0.05+D26*0.02</f>
        <v>0.16999999999999998</v>
      </c>
      <c r="E27" s="92">
        <f>C27*D27</f>
        <v>5433.2394843423444</v>
      </c>
      <c r="H27" s="101" t="s">
        <v>173</v>
      </c>
      <c r="I27" s="74">
        <v>1158</v>
      </c>
      <c r="J27" s="99">
        <v>807730</v>
      </c>
      <c r="K27" s="65" t="s">
        <v>99</v>
      </c>
      <c r="L27" s="65">
        <v>2</v>
      </c>
      <c r="M27" s="65">
        <v>2</v>
      </c>
      <c r="N27" s="66" t="e">
        <f>#REF!</f>
        <v>#REF!</v>
      </c>
      <c r="O27" s="95">
        <f>$H$111</f>
        <v>515652.29991800152</v>
      </c>
      <c r="P27" s="66">
        <f>$E$111</f>
        <v>595322.00281729305</v>
      </c>
      <c r="Q27" s="66" t="e">
        <f t="shared" si="1"/>
        <v>#REF!</v>
      </c>
      <c r="R27" s="66">
        <f>$G$125</f>
        <v>487125.89729752688</v>
      </c>
    </row>
    <row r="28" spans="1:18" ht="15.75" hidden="1" thickBot="1" x14ac:dyDescent="0.3">
      <c r="A28" s="102"/>
      <c r="B28" s="70"/>
      <c r="C28" s="103" t="s">
        <v>174</v>
      </c>
      <c r="D28" s="104">
        <f>SUM(D24:D27)</f>
        <v>7.07</v>
      </c>
      <c r="E28" s="105">
        <f>SUM(E24:E27)</f>
        <v>276633.82445276203</v>
      </c>
      <c r="H28" s="108" t="s">
        <v>175</v>
      </c>
      <c r="I28" s="74">
        <v>4316</v>
      </c>
      <c r="J28" s="94">
        <v>1672859</v>
      </c>
      <c r="K28" s="65" t="s">
        <v>176</v>
      </c>
      <c r="L28" s="65">
        <v>1</v>
      </c>
      <c r="M28" s="65">
        <v>2</v>
      </c>
      <c r="N28" s="66" t="e">
        <f>#REF!</f>
        <v>#REF!</v>
      </c>
      <c r="O28" s="95">
        <f>$H$110</f>
        <v>587050.90307634929</v>
      </c>
      <c r="P28" s="66">
        <f>$E$110</f>
        <v>677751.88713535736</v>
      </c>
      <c r="Q28" s="66" t="e">
        <f t="shared" si="1"/>
        <v>#REF!</v>
      </c>
      <c r="R28" s="66">
        <f>G124</f>
        <v>554574.658090082</v>
      </c>
    </row>
    <row r="29" spans="1:18" hidden="1" x14ac:dyDescent="0.25">
      <c r="A29" s="106">
        <v>4</v>
      </c>
      <c r="B29" s="107" t="s">
        <v>8</v>
      </c>
      <c r="C29" s="90">
        <v>59445.949894732272</v>
      </c>
      <c r="D29" s="91">
        <f>0.15+D31*0.025</f>
        <v>0.27500000000000002</v>
      </c>
      <c r="E29" s="92">
        <f>C29*D29</f>
        <v>16347.636221051376</v>
      </c>
      <c r="I29" s="109">
        <f>SUM(I14:I28)</f>
        <v>14708</v>
      </c>
      <c r="J29" s="52"/>
      <c r="P29" s="109">
        <f>SUM(P14:P28)</f>
        <v>6704223.1656716559</v>
      </c>
      <c r="Q29" s="109" t="e">
        <f>SUM(Q14:Q28)</f>
        <v>#REF!</v>
      </c>
      <c r="R29" s="110" t="e">
        <f>SUM(R14:R28)</f>
        <v>#REF!</v>
      </c>
    </row>
    <row r="30" spans="1:18" hidden="1" x14ac:dyDescent="0.25">
      <c r="A30" s="96"/>
      <c r="B30" s="51" t="s">
        <v>91</v>
      </c>
      <c r="C30" s="97">
        <v>54148</v>
      </c>
      <c r="D30" s="91">
        <f>+D31*0.1</f>
        <v>0.5</v>
      </c>
      <c r="E30" s="92">
        <f>C30*D30</f>
        <v>27074</v>
      </c>
    </row>
    <row r="31" spans="1:18" hidden="1" x14ac:dyDescent="0.25">
      <c r="A31" s="96"/>
      <c r="B31" s="51" t="s">
        <v>95</v>
      </c>
      <c r="C31" s="97">
        <v>36813</v>
      </c>
      <c r="D31" s="91">
        <f>+D36+1</f>
        <v>5</v>
      </c>
      <c r="E31" s="92">
        <f>C31*D31</f>
        <v>184065</v>
      </c>
      <c r="Q31" s="109"/>
    </row>
    <row r="32" spans="1:18" hidden="1" x14ac:dyDescent="0.25">
      <c r="A32" s="100"/>
      <c r="B32" s="51" t="s">
        <v>13</v>
      </c>
      <c r="C32" s="97">
        <v>31960.232260837322</v>
      </c>
      <c r="D32" s="91">
        <f>0.05+D31*0.02</f>
        <v>0.15000000000000002</v>
      </c>
      <c r="E32" s="92">
        <f>C32*D32</f>
        <v>4794.0348391255993</v>
      </c>
      <c r="Q32" s="111"/>
    </row>
    <row r="33" spans="1:5" ht="15.75" hidden="1" thickBot="1" x14ac:dyDescent="0.3">
      <c r="A33" s="102"/>
      <c r="B33" s="70"/>
      <c r="C33" s="103" t="s">
        <v>177</v>
      </c>
      <c r="D33" s="104">
        <f>SUM(D29:D32)</f>
        <v>5.9250000000000007</v>
      </c>
      <c r="E33" s="105">
        <f>SUM(E29:E32)</f>
        <v>232280.671060177</v>
      </c>
    </row>
    <row r="34" spans="1:5" hidden="1" x14ac:dyDescent="0.25">
      <c r="A34" s="106">
        <v>5</v>
      </c>
      <c r="B34" s="51" t="s">
        <v>8</v>
      </c>
      <c r="C34" s="90">
        <v>59445.949894732272</v>
      </c>
      <c r="D34" s="91">
        <f>0.15+D36*0.025</f>
        <v>0.25</v>
      </c>
      <c r="E34" s="92">
        <f>C34*D34</f>
        <v>14861.487473683068</v>
      </c>
    </row>
    <row r="35" spans="1:5" hidden="1" x14ac:dyDescent="0.25">
      <c r="A35" s="96"/>
      <c r="B35" s="51" t="s">
        <v>91</v>
      </c>
      <c r="C35" s="97">
        <v>54148</v>
      </c>
      <c r="D35" s="91">
        <f>+D36*0.1</f>
        <v>0.4</v>
      </c>
      <c r="E35" s="92">
        <f>C35*D35</f>
        <v>21659.200000000001</v>
      </c>
    </row>
    <row r="36" spans="1:5" hidden="1" x14ac:dyDescent="0.25">
      <c r="A36" s="96"/>
      <c r="B36" s="51" t="s">
        <v>95</v>
      </c>
      <c r="C36" s="97">
        <v>36813</v>
      </c>
      <c r="D36" s="91">
        <f>+D41+1</f>
        <v>4</v>
      </c>
      <c r="E36" s="92">
        <f>C36*D36</f>
        <v>147252</v>
      </c>
    </row>
    <row r="37" spans="1:5" hidden="1" x14ac:dyDescent="0.25">
      <c r="A37" s="100"/>
      <c r="B37" s="51" t="s">
        <v>13</v>
      </c>
      <c r="C37" s="97">
        <v>31960.232260837322</v>
      </c>
      <c r="D37" s="91">
        <f>0.05+D36*0.02</f>
        <v>0.13</v>
      </c>
      <c r="E37" s="92">
        <f>C37*D37</f>
        <v>4154.8301939088524</v>
      </c>
    </row>
    <row r="38" spans="1:5" ht="15.75" hidden="1" thickBot="1" x14ac:dyDescent="0.3">
      <c r="A38" s="102"/>
      <c r="B38" s="70"/>
      <c r="C38" s="103" t="s">
        <v>178</v>
      </c>
      <c r="D38" s="104">
        <f>SUM(D34:D37)</f>
        <v>4.78</v>
      </c>
      <c r="E38" s="105">
        <f>SUM(E34:E37)</f>
        <v>187927.51766759192</v>
      </c>
    </row>
    <row r="39" spans="1:5" hidden="1" x14ac:dyDescent="0.25">
      <c r="A39" s="106">
        <v>6</v>
      </c>
      <c r="B39" s="51" t="s">
        <v>8</v>
      </c>
      <c r="C39" s="90">
        <v>59445.949894732272</v>
      </c>
      <c r="D39" s="91">
        <f>0.15+D41*0.025</f>
        <v>0.22500000000000001</v>
      </c>
      <c r="E39" s="92">
        <f>C39*D39</f>
        <v>13375.338726314762</v>
      </c>
    </row>
    <row r="40" spans="1:5" hidden="1" x14ac:dyDescent="0.25">
      <c r="A40" s="96"/>
      <c r="B40" s="51" t="s">
        <v>91</v>
      </c>
      <c r="C40" s="97">
        <v>54148</v>
      </c>
      <c r="D40" s="91">
        <f>+D41*0.1</f>
        <v>0.30000000000000004</v>
      </c>
      <c r="E40" s="92">
        <f>C40*D40</f>
        <v>16244.400000000003</v>
      </c>
    </row>
    <row r="41" spans="1:5" hidden="1" x14ac:dyDescent="0.25">
      <c r="A41" s="96"/>
      <c r="B41" s="51" t="s">
        <v>95</v>
      </c>
      <c r="C41" s="97">
        <v>36813</v>
      </c>
      <c r="D41" s="91">
        <f>+D46+1</f>
        <v>3</v>
      </c>
      <c r="E41" s="92">
        <f>C41*D41</f>
        <v>110439</v>
      </c>
    </row>
    <row r="42" spans="1:5" hidden="1" x14ac:dyDescent="0.25">
      <c r="A42" s="100"/>
      <c r="B42" s="51" t="s">
        <v>13</v>
      </c>
      <c r="C42" s="97">
        <v>31960.232260837322</v>
      </c>
      <c r="D42" s="91">
        <f>0.05+D41*0.02</f>
        <v>0.11</v>
      </c>
      <c r="E42" s="92">
        <f>C42*D42</f>
        <v>3515.6255486921054</v>
      </c>
    </row>
    <row r="43" spans="1:5" ht="15.75" hidden="1" thickBot="1" x14ac:dyDescent="0.3">
      <c r="A43" s="102"/>
      <c r="B43" s="112"/>
      <c r="C43" s="103" t="s">
        <v>179</v>
      </c>
      <c r="D43" s="104">
        <f>SUM(D39:D42)</f>
        <v>3.6349999999999998</v>
      </c>
      <c r="E43" s="105">
        <f>SUM(E39:E42)</f>
        <v>143574.36427500687</v>
      </c>
    </row>
    <row r="44" spans="1:5" hidden="1" x14ac:dyDescent="0.25">
      <c r="A44" s="106">
        <v>7</v>
      </c>
      <c r="B44" s="51" t="s">
        <v>8</v>
      </c>
      <c r="C44" s="90">
        <v>59445.949894732272</v>
      </c>
      <c r="D44" s="91">
        <f>0.15+D46*0.025</f>
        <v>0.2</v>
      </c>
      <c r="E44" s="92">
        <f>C44*D44</f>
        <v>11889.189978946455</v>
      </c>
    </row>
    <row r="45" spans="1:5" hidden="1" x14ac:dyDescent="0.25">
      <c r="A45" s="96"/>
      <c r="B45" s="51" t="s">
        <v>91</v>
      </c>
      <c r="C45" s="97">
        <v>54148</v>
      </c>
      <c r="D45" s="91">
        <f>+D46*0.1</f>
        <v>0.2</v>
      </c>
      <c r="E45" s="92">
        <f>C45*D45</f>
        <v>10829.6</v>
      </c>
    </row>
    <row r="46" spans="1:5" hidden="1" x14ac:dyDescent="0.25">
      <c r="A46" s="96"/>
      <c r="B46" s="51" t="s">
        <v>95</v>
      </c>
      <c r="C46" s="97">
        <v>36813</v>
      </c>
      <c r="D46" s="91">
        <f>+D51+1</f>
        <v>2</v>
      </c>
      <c r="E46" s="92">
        <f>C46*D46</f>
        <v>73626</v>
      </c>
    </row>
    <row r="47" spans="1:5" hidden="1" x14ac:dyDescent="0.25">
      <c r="A47" s="100"/>
      <c r="B47" s="51" t="s">
        <v>13</v>
      </c>
      <c r="C47" s="97">
        <v>31960.232260837322</v>
      </c>
      <c r="D47" s="91">
        <f>0.05+D46*0.02</f>
        <v>0.09</v>
      </c>
      <c r="E47" s="92">
        <f>C47*D47</f>
        <v>2876.420903475359</v>
      </c>
    </row>
    <row r="48" spans="1:5" ht="15.75" hidden="1" thickBot="1" x14ac:dyDescent="0.3">
      <c r="A48" s="102"/>
      <c r="B48" s="70"/>
      <c r="C48" s="103" t="s">
        <v>180</v>
      </c>
      <c r="D48" s="104">
        <f>SUM(D44:D47)</f>
        <v>2.4899999999999998</v>
      </c>
      <c r="E48" s="105">
        <f>SUM(E44:E47)</f>
        <v>99221.210882421816</v>
      </c>
    </row>
    <row r="49" spans="1:6" hidden="1" x14ac:dyDescent="0.25">
      <c r="A49" s="106">
        <v>8</v>
      </c>
      <c r="B49" s="51" t="s">
        <v>8</v>
      </c>
      <c r="C49" s="90">
        <v>59445.949894732272</v>
      </c>
      <c r="D49" s="91">
        <f>0.15+D51*0.025</f>
        <v>0.17499999999999999</v>
      </c>
      <c r="E49" s="92">
        <f>C49*D49</f>
        <v>10403.041231578147</v>
      </c>
      <c r="F49" s="51">
        <f>D49/D51</f>
        <v>0.17499999999999999</v>
      </c>
    </row>
    <row r="50" spans="1:6" hidden="1" x14ac:dyDescent="0.25">
      <c r="A50" s="96"/>
      <c r="B50" s="51" t="s">
        <v>91</v>
      </c>
      <c r="C50" s="97">
        <v>54148</v>
      </c>
      <c r="D50" s="91">
        <v>0.1</v>
      </c>
      <c r="E50" s="92">
        <f>C50*D50</f>
        <v>5414.8</v>
      </c>
      <c r="F50" s="51">
        <f>+D50/D51</f>
        <v>0.1</v>
      </c>
    </row>
    <row r="51" spans="1:6" hidden="1" x14ac:dyDescent="0.25">
      <c r="A51" s="96"/>
      <c r="B51" s="51" t="s">
        <v>95</v>
      </c>
      <c r="C51" s="97">
        <v>36813</v>
      </c>
      <c r="D51" s="91">
        <v>1</v>
      </c>
      <c r="E51" s="92">
        <f>C51*D51</f>
        <v>36813</v>
      </c>
    </row>
    <row r="52" spans="1:6" hidden="1" x14ac:dyDescent="0.25">
      <c r="A52" s="100"/>
      <c r="B52" s="51" t="s">
        <v>13</v>
      </c>
      <c r="C52" s="97">
        <v>31960.232260837322</v>
      </c>
      <c r="D52" s="91">
        <f>0.05+D51*0.02</f>
        <v>7.0000000000000007E-2</v>
      </c>
      <c r="E52" s="92">
        <f>C52*D52</f>
        <v>2237.2162582586129</v>
      </c>
      <c r="F52" s="51">
        <f>D52/D51</f>
        <v>7.0000000000000007E-2</v>
      </c>
    </row>
    <row r="53" spans="1:6" hidden="1" x14ac:dyDescent="0.25">
      <c r="A53" s="113"/>
      <c r="B53" s="71"/>
      <c r="C53" s="114" t="s">
        <v>181</v>
      </c>
      <c r="D53" s="115">
        <f>SUM(D49:D52)</f>
        <v>1.345</v>
      </c>
      <c r="E53" s="116">
        <f>SUM(E49:E52)</f>
        <v>54868.057489836756</v>
      </c>
    </row>
    <row r="54" spans="1:6" hidden="1" x14ac:dyDescent="0.25">
      <c r="E54" s="56"/>
    </row>
    <row r="55" spans="1:6" hidden="1" x14ac:dyDescent="0.25">
      <c r="E55" s="56"/>
    </row>
    <row r="56" spans="1:6" hidden="1" x14ac:dyDescent="0.25">
      <c r="B56" s="117" t="s">
        <v>35</v>
      </c>
      <c r="C56" s="118">
        <v>0.2112</v>
      </c>
      <c r="E56" s="119"/>
    </row>
    <row r="57" spans="1:6" hidden="1" x14ac:dyDescent="0.25">
      <c r="A57" s="52"/>
      <c r="B57" s="120" t="s">
        <v>182</v>
      </c>
      <c r="C57" s="120"/>
      <c r="D57" s="120" t="s">
        <v>3</v>
      </c>
      <c r="E57" s="119">
        <f>E18+(E18*$C$56)</f>
        <v>442499.96695538342</v>
      </c>
    </row>
    <row r="58" spans="1:6" hidden="1" x14ac:dyDescent="0.25">
      <c r="A58" s="52"/>
      <c r="B58" s="120" t="s">
        <v>182</v>
      </c>
      <c r="D58" s="120" t="s">
        <v>7</v>
      </c>
      <c r="E58" s="119">
        <f>E23+(E23*$C$56)</f>
        <v>388779.42756628437</v>
      </c>
    </row>
    <row r="59" spans="1:6" hidden="1" x14ac:dyDescent="0.25">
      <c r="A59" s="52"/>
      <c r="B59" s="120" t="s">
        <v>182</v>
      </c>
      <c r="D59" s="120" t="s">
        <v>9</v>
      </c>
      <c r="E59" s="119">
        <f>E28+(E28*$C$56)</f>
        <v>335058.88817718538</v>
      </c>
    </row>
    <row r="60" spans="1:6" hidden="1" x14ac:dyDescent="0.25">
      <c r="A60" s="52"/>
      <c r="B60" s="120" t="s">
        <v>182</v>
      </c>
      <c r="D60" s="120" t="s">
        <v>10</v>
      </c>
      <c r="E60" s="119">
        <f>E33+(E33*$C$56)</f>
        <v>281338.34878808638</v>
      </c>
    </row>
    <row r="61" spans="1:6" hidden="1" x14ac:dyDescent="0.25">
      <c r="A61" s="52"/>
      <c r="B61" s="120" t="s">
        <v>182</v>
      </c>
      <c r="D61" s="120" t="s">
        <v>11</v>
      </c>
      <c r="E61" s="119">
        <f>E38+(E38*$C$56)</f>
        <v>227617.80939898733</v>
      </c>
    </row>
    <row r="62" spans="1:6" hidden="1" x14ac:dyDescent="0.25">
      <c r="A62" s="52"/>
      <c r="B62" s="120" t="s">
        <v>182</v>
      </c>
      <c r="D62" s="120" t="s">
        <v>12</v>
      </c>
      <c r="E62" s="119">
        <f>E43+(E43*$C$56)</f>
        <v>173897.27000988831</v>
      </c>
    </row>
    <row r="63" spans="1:6" hidden="1" x14ac:dyDescent="0.25">
      <c r="A63" s="52"/>
      <c r="B63" s="120" t="s">
        <v>182</v>
      </c>
      <c r="D63" s="120" t="s">
        <v>14</v>
      </c>
      <c r="E63" s="119">
        <f>E48+(E48*$C$56)</f>
        <v>120176.7306207893</v>
      </c>
    </row>
    <row r="64" spans="1:6" hidden="1" x14ac:dyDescent="0.25">
      <c r="A64" s="52"/>
      <c r="B64" s="120" t="s">
        <v>182</v>
      </c>
      <c r="D64" s="120" t="s">
        <v>15</v>
      </c>
      <c r="E64" s="119">
        <f>E53+(E53*$C$56)</f>
        <v>66456.191231690274</v>
      </c>
    </row>
    <row r="65" spans="2:6" hidden="1" x14ac:dyDescent="0.25">
      <c r="E65" s="56"/>
    </row>
    <row r="66" spans="2:6" hidden="1" x14ac:dyDescent="0.25">
      <c r="E66" s="56"/>
    </row>
    <row r="67" spans="2:6" hidden="1" x14ac:dyDescent="0.25">
      <c r="B67" s="117" t="s">
        <v>19</v>
      </c>
      <c r="C67" s="121">
        <v>8064.9437055841763</v>
      </c>
      <c r="E67" s="56"/>
    </row>
    <row r="68" spans="2:6" hidden="1" x14ac:dyDescent="0.25">
      <c r="D68" s="120" t="s">
        <v>3</v>
      </c>
      <c r="E68" s="119">
        <f>$D$18*$C$67</f>
        <v>75487.873084267907</v>
      </c>
    </row>
    <row r="69" spans="2:6" hidden="1" x14ac:dyDescent="0.25">
      <c r="D69" s="120" t="s">
        <v>7</v>
      </c>
      <c r="E69" s="119">
        <f>$D$23*$C$67</f>
        <v>66253.512541374002</v>
      </c>
    </row>
    <row r="70" spans="2:6" hidden="1" x14ac:dyDescent="0.25">
      <c r="D70" s="120" t="s">
        <v>9</v>
      </c>
      <c r="E70" s="119">
        <f>$D$28*$C$67</f>
        <v>57019.151998480127</v>
      </c>
      <c r="F70" s="56"/>
    </row>
    <row r="71" spans="2:6" hidden="1" x14ac:dyDescent="0.25">
      <c r="D71" s="120" t="s">
        <v>10</v>
      </c>
      <c r="E71" s="119">
        <f>$D$33*$C$67</f>
        <v>47784.791455586252</v>
      </c>
      <c r="F71" s="58"/>
    </row>
    <row r="72" spans="2:6" hidden="1" x14ac:dyDescent="0.25">
      <c r="D72" s="120" t="s">
        <v>11</v>
      </c>
      <c r="E72" s="119">
        <f>$D$38*$C$67</f>
        <v>38550.430912692362</v>
      </c>
    </row>
    <row r="73" spans="2:6" hidden="1" x14ac:dyDescent="0.25">
      <c r="D73" s="120" t="s">
        <v>12</v>
      </c>
      <c r="E73" s="119">
        <f>$D$43*$C$67</f>
        <v>29316.070369798479</v>
      </c>
    </row>
    <row r="74" spans="2:6" hidden="1" x14ac:dyDescent="0.25">
      <c r="D74" s="120" t="s">
        <v>14</v>
      </c>
      <c r="E74" s="119">
        <f>$D$48*$C$67</f>
        <v>20081.709826904596</v>
      </c>
    </row>
    <row r="75" spans="2:6" hidden="1" x14ac:dyDescent="0.25">
      <c r="D75" s="120" t="s">
        <v>15</v>
      </c>
      <c r="E75" s="119">
        <f>$D$53*$C$67</f>
        <v>10847.349284010717</v>
      </c>
    </row>
    <row r="76" spans="2:6" hidden="1" x14ac:dyDescent="0.25">
      <c r="E76" s="56"/>
    </row>
    <row r="77" spans="2:6" hidden="1" x14ac:dyDescent="0.25">
      <c r="B77" s="117" t="s">
        <v>34</v>
      </c>
      <c r="C77" s="121">
        <v>6665.3746550950336</v>
      </c>
      <c r="E77" s="56"/>
    </row>
    <row r="78" spans="2:6" hidden="1" x14ac:dyDescent="0.25">
      <c r="D78" s="120" t="s">
        <v>3</v>
      </c>
      <c r="E78" s="119">
        <f>$D$18*$C$77</f>
        <v>62387.906771689522</v>
      </c>
    </row>
    <row r="79" spans="2:6" hidden="1" x14ac:dyDescent="0.25">
      <c r="D79" s="120" t="s">
        <v>7</v>
      </c>
      <c r="E79" s="119">
        <f>$D$23*$C$77</f>
        <v>54756.052791605704</v>
      </c>
    </row>
    <row r="80" spans="2:6" hidden="1" x14ac:dyDescent="0.25">
      <c r="D80" s="120" t="s">
        <v>9</v>
      </c>
      <c r="E80" s="119">
        <f>$D$28*$C$77</f>
        <v>47124.198811521892</v>
      </c>
    </row>
    <row r="81" spans="2:5" hidden="1" x14ac:dyDescent="0.25">
      <c r="D81" s="120" t="s">
        <v>10</v>
      </c>
      <c r="E81" s="119">
        <f>$D$33*$C$77</f>
        <v>39492.34483143808</v>
      </c>
    </row>
    <row r="82" spans="2:5" hidden="1" x14ac:dyDescent="0.25">
      <c r="D82" s="120" t="s">
        <v>11</v>
      </c>
      <c r="E82" s="119">
        <f>$D$38*$C$77</f>
        <v>31860.490851354261</v>
      </c>
    </row>
    <row r="83" spans="2:5" hidden="1" x14ac:dyDescent="0.25">
      <c r="D83" s="120" t="s">
        <v>12</v>
      </c>
      <c r="E83" s="119">
        <f>$D$43*$C$77</f>
        <v>24228.636871270446</v>
      </c>
    </row>
    <row r="84" spans="2:5" hidden="1" x14ac:dyDescent="0.25">
      <c r="D84" s="120" t="s">
        <v>14</v>
      </c>
      <c r="E84" s="119">
        <f>$D$48*$C$77</f>
        <v>16596.782891186631</v>
      </c>
    </row>
    <row r="85" spans="2:5" hidden="1" x14ac:dyDescent="0.25">
      <c r="D85" s="120" t="s">
        <v>15</v>
      </c>
      <c r="E85" s="119">
        <f>$D$53*$C$77</f>
        <v>8964.9289111028193</v>
      </c>
    </row>
    <row r="86" spans="2:5" hidden="1" x14ac:dyDescent="0.25">
      <c r="E86" s="56"/>
    </row>
    <row r="87" spans="2:5" hidden="1" x14ac:dyDescent="0.25">
      <c r="B87" s="117" t="s">
        <v>72</v>
      </c>
      <c r="C87" s="122">
        <v>0.12</v>
      </c>
      <c r="E87" s="56"/>
    </row>
    <row r="88" spans="2:5" hidden="1" x14ac:dyDescent="0.25">
      <c r="D88" s="120" t="s">
        <v>3</v>
      </c>
      <c r="E88" s="56">
        <f>(SUM(E57,E68,E78)*C87)</f>
        <v>69645.089617360893</v>
      </c>
    </row>
    <row r="89" spans="2:5" hidden="1" x14ac:dyDescent="0.25">
      <c r="D89" s="120" t="s">
        <v>7</v>
      </c>
      <c r="E89" s="56">
        <f t="shared" ref="E89:E95" si="2">(SUM(E58,E69,E79)*$C$87)</f>
        <v>61174.679147911687</v>
      </c>
    </row>
    <row r="90" spans="2:5" hidden="1" x14ac:dyDescent="0.25">
      <c r="D90" s="120" t="s">
        <v>9</v>
      </c>
      <c r="E90" s="56">
        <f t="shared" si="2"/>
        <v>52704.268678462482</v>
      </c>
    </row>
    <row r="91" spans="2:5" hidden="1" x14ac:dyDescent="0.25">
      <c r="D91" s="120" t="s">
        <v>10</v>
      </c>
      <c r="E91" s="56">
        <f t="shared" si="2"/>
        <v>44233.858209013284</v>
      </c>
    </row>
    <row r="92" spans="2:5" hidden="1" x14ac:dyDescent="0.25">
      <c r="D92" s="120" t="s">
        <v>11</v>
      </c>
      <c r="E92" s="56">
        <f t="shared" si="2"/>
        <v>35763.447739564072</v>
      </c>
    </row>
    <row r="93" spans="2:5" hidden="1" x14ac:dyDescent="0.25">
      <c r="D93" s="120" t="s">
        <v>12</v>
      </c>
      <c r="E93" s="56">
        <f t="shared" si="2"/>
        <v>27293.03727011487</v>
      </c>
    </row>
    <row r="94" spans="2:5" hidden="1" x14ac:dyDescent="0.25">
      <c r="D94" s="120" t="s">
        <v>14</v>
      </c>
      <c r="E94" s="56">
        <f t="shared" si="2"/>
        <v>18822.626800665661</v>
      </c>
    </row>
    <row r="95" spans="2:5" hidden="1" x14ac:dyDescent="0.25">
      <c r="D95" s="120" t="s">
        <v>15</v>
      </c>
      <c r="E95" s="56">
        <f t="shared" si="2"/>
        <v>10352.216331216458</v>
      </c>
    </row>
    <row r="96" spans="2:5" hidden="1" x14ac:dyDescent="0.25"/>
    <row r="97" spans="2:11" hidden="1" x14ac:dyDescent="0.25">
      <c r="B97" s="117" t="s">
        <v>119</v>
      </c>
      <c r="C97" s="123">
        <f>[21]CAF!BM26</f>
        <v>4.2661787365176985E-2</v>
      </c>
      <c r="E97" s="58"/>
    </row>
    <row r="98" spans="2:11" hidden="1" x14ac:dyDescent="0.25">
      <c r="D98" s="120" t="s">
        <v>3</v>
      </c>
      <c r="E98" s="56">
        <f>(SUM(E57,E68,E78,E88)*C97)</f>
        <v>27731.050706655758</v>
      </c>
    </row>
    <row r="99" spans="2:11" hidden="1" x14ac:dyDescent="0.25">
      <c r="D99" s="120" t="s">
        <v>7</v>
      </c>
      <c r="E99" s="56">
        <f>(SUM(E58,E69,E79,E89)*C97)</f>
        <v>24358.33077011726</v>
      </c>
    </row>
    <row r="100" spans="2:11" hidden="1" x14ac:dyDescent="0.25">
      <c r="D100" s="120" t="s">
        <v>9</v>
      </c>
      <c r="E100" s="56">
        <f t="shared" ref="E100:E105" si="3">(SUM(E59,E70,E80,E90)*$C$97)</f>
        <v>20985.610833578758</v>
      </c>
    </row>
    <row r="101" spans="2:11" hidden="1" x14ac:dyDescent="0.25">
      <c r="D101" s="120" t="s">
        <v>10</v>
      </c>
      <c r="E101" s="56">
        <f t="shared" si="3"/>
        <v>17612.890897040259</v>
      </c>
    </row>
    <row r="102" spans="2:11" hidden="1" x14ac:dyDescent="0.25">
      <c r="D102" s="120" t="s">
        <v>11</v>
      </c>
      <c r="E102" s="56">
        <f t="shared" si="3"/>
        <v>14240.170960501751</v>
      </c>
    </row>
    <row r="103" spans="2:11" hidden="1" x14ac:dyDescent="0.25">
      <c r="D103" s="120" t="s">
        <v>12</v>
      </c>
      <c r="E103" s="56">
        <f t="shared" si="3"/>
        <v>10867.451023963251</v>
      </c>
    </row>
    <row r="104" spans="2:11" hidden="1" x14ac:dyDescent="0.25">
      <c r="D104" s="120" t="s">
        <v>14</v>
      </c>
      <c r="E104" s="56">
        <f t="shared" si="3"/>
        <v>7494.7310874247469</v>
      </c>
    </row>
    <row r="105" spans="2:11" hidden="1" x14ac:dyDescent="0.25">
      <c r="D105" s="120" t="s">
        <v>15</v>
      </c>
      <c r="E105" s="56">
        <f t="shared" si="3"/>
        <v>4122.0111508862456</v>
      </c>
    </row>
    <row r="106" spans="2:11" hidden="1" x14ac:dyDescent="0.25"/>
    <row r="107" spans="2:11" hidden="1" x14ac:dyDescent="0.25"/>
    <row r="108" spans="2:11" ht="15.75" hidden="1" thickBot="1" x14ac:dyDescent="0.3">
      <c r="B108" s="124" t="s">
        <v>183</v>
      </c>
      <c r="C108" s="125"/>
      <c r="D108" s="125"/>
      <c r="E108" s="125"/>
      <c r="I108" s="126" t="s">
        <v>184</v>
      </c>
      <c r="J108" s="127">
        <v>106046.76801100562</v>
      </c>
    </row>
    <row r="109" spans="2:11" hidden="1" x14ac:dyDescent="0.25">
      <c r="D109" s="128" t="s">
        <v>1</v>
      </c>
      <c r="E109" s="129" t="s">
        <v>185</v>
      </c>
      <c r="F109" s="129" t="s">
        <v>186</v>
      </c>
      <c r="G109" s="129" t="s">
        <v>187</v>
      </c>
      <c r="H109" s="130" t="s">
        <v>188</v>
      </c>
    </row>
    <row r="110" spans="2:11" hidden="1" x14ac:dyDescent="0.25">
      <c r="D110" s="131" t="s">
        <v>3</v>
      </c>
      <c r="E110" s="56">
        <f>SUM($E$57,$E$68,$E$78,$E$88,$E$98)</f>
        <v>677751.88713535736</v>
      </c>
      <c r="F110" s="51">
        <f t="shared" ref="F110:F117" si="4">E110/$E$118</f>
        <v>0.21764823449845008</v>
      </c>
      <c r="G110" s="58">
        <f t="shared" ref="G110:G117" si="5">F110*$C$119</f>
        <v>90700.9840590081</v>
      </c>
      <c r="H110" s="132">
        <f t="shared" ref="H110:H117" si="6">E110-G110</f>
        <v>587050.90307634929</v>
      </c>
      <c r="I110" s="51">
        <f t="shared" ref="I110:I117" si="7">H110/$H$118</f>
        <v>0.21764823449845005</v>
      </c>
      <c r="J110" s="60">
        <f t="shared" ref="J110:J117" si="8">I110*$J$108</f>
        <v>23080.891831862085</v>
      </c>
      <c r="K110" s="58">
        <f>H110-J110</f>
        <v>563970.01124448725</v>
      </c>
    </row>
    <row r="111" spans="2:11" hidden="1" x14ac:dyDescent="0.25">
      <c r="D111" s="131" t="s">
        <v>7</v>
      </c>
      <c r="E111" s="56">
        <f>SUM($E$58,$E$69,$E$79,$E$89,$E$99)</f>
        <v>595322.00281729305</v>
      </c>
      <c r="F111" s="51">
        <f t="shared" si="4"/>
        <v>0.1911773103560358</v>
      </c>
      <c r="G111" s="58">
        <f t="shared" si="5"/>
        <v>79669.702899291515</v>
      </c>
      <c r="H111" s="132">
        <f t="shared" si="6"/>
        <v>515652.29991800152</v>
      </c>
      <c r="I111" s="51">
        <f t="shared" si="7"/>
        <v>0.19117731035603575</v>
      </c>
      <c r="J111" s="60">
        <f t="shared" si="8"/>
        <v>20273.735880294545</v>
      </c>
      <c r="K111" s="58">
        <f t="shared" ref="K111:K117" si="9">H111-J111</f>
        <v>495378.56403770699</v>
      </c>
    </row>
    <row r="112" spans="2:11" hidden="1" x14ac:dyDescent="0.25">
      <c r="D112" s="131" t="s">
        <v>9</v>
      </c>
      <c r="E112" s="56">
        <f>SUM($E$59,$E$70,$E$80,$E$90,$E$100)</f>
        <v>512892.11849922861</v>
      </c>
      <c r="F112" s="51">
        <f t="shared" si="4"/>
        <v>0.16470638621362146</v>
      </c>
      <c r="G112" s="58">
        <f t="shared" si="5"/>
        <v>68638.4217395749</v>
      </c>
      <c r="H112" s="132">
        <f t="shared" si="6"/>
        <v>444253.69675965374</v>
      </c>
      <c r="I112" s="51">
        <f t="shared" si="7"/>
        <v>0.16470638621362146</v>
      </c>
      <c r="J112" s="60">
        <f t="shared" si="8"/>
        <v>17466.579928727009</v>
      </c>
      <c r="K112" s="58">
        <f t="shared" si="9"/>
        <v>426787.11683092674</v>
      </c>
    </row>
    <row r="113" spans="2:11" hidden="1" x14ac:dyDescent="0.25">
      <c r="D113" s="131" t="s">
        <v>10</v>
      </c>
      <c r="E113" s="56">
        <f>SUM($E$60,$E$71,$E$81,$E$91,$E$101)</f>
        <v>430462.2341811643</v>
      </c>
      <c r="F113" s="51">
        <f t="shared" si="4"/>
        <v>0.13823546207120718</v>
      </c>
      <c r="G113" s="58">
        <f t="shared" si="5"/>
        <v>57607.140579858315</v>
      </c>
      <c r="H113" s="132">
        <f t="shared" si="6"/>
        <v>372855.09360130597</v>
      </c>
      <c r="I113" s="51">
        <f t="shared" si="7"/>
        <v>0.13823546207120715</v>
      </c>
      <c r="J113" s="60">
        <f t="shared" si="8"/>
        <v>14659.423977159473</v>
      </c>
      <c r="K113" s="58">
        <f t="shared" si="9"/>
        <v>358195.66962414648</v>
      </c>
    </row>
    <row r="114" spans="2:11" hidden="1" x14ac:dyDescent="0.25">
      <c r="D114" s="131" t="s">
        <v>11</v>
      </c>
      <c r="E114" s="56">
        <f>SUM($E$61,$E$72,$E$82,$E$92,$E$102)</f>
        <v>348032.34986309975</v>
      </c>
      <c r="F114" s="51">
        <f t="shared" si="4"/>
        <v>0.11176453792879282</v>
      </c>
      <c r="G114" s="58">
        <f t="shared" si="5"/>
        <v>46575.859420141685</v>
      </c>
      <c r="H114" s="132">
        <f t="shared" si="6"/>
        <v>301456.49044295808</v>
      </c>
      <c r="I114" s="51">
        <f t="shared" si="7"/>
        <v>0.1117645379287928</v>
      </c>
      <c r="J114" s="60">
        <f t="shared" si="8"/>
        <v>11852.268025591929</v>
      </c>
      <c r="K114" s="58">
        <f t="shared" si="9"/>
        <v>289604.22241736617</v>
      </c>
    </row>
    <row r="115" spans="2:11" hidden="1" x14ac:dyDescent="0.25">
      <c r="D115" s="131" t="s">
        <v>12</v>
      </c>
      <c r="E115" s="56">
        <f>SUM($E$62,$E$73,$E$83,$E$93,$E$103)</f>
        <v>265602.46554503537</v>
      </c>
      <c r="F115" s="51">
        <f t="shared" si="4"/>
        <v>8.5293613786378508E-2</v>
      </c>
      <c r="G115" s="58">
        <f t="shared" si="5"/>
        <v>35544.578260425085</v>
      </c>
      <c r="H115" s="132">
        <f t="shared" si="6"/>
        <v>230057.8872846103</v>
      </c>
      <c r="I115" s="51">
        <f t="shared" si="7"/>
        <v>8.5293613786378508E-2</v>
      </c>
      <c r="J115" s="60">
        <f t="shared" si="8"/>
        <v>9045.1120740243932</v>
      </c>
      <c r="K115" s="58">
        <f t="shared" si="9"/>
        <v>221012.77521058591</v>
      </c>
    </row>
    <row r="116" spans="2:11" ht="14.45" hidden="1" customHeight="1" x14ac:dyDescent="0.25">
      <c r="D116" s="131" t="s">
        <v>14</v>
      </c>
      <c r="E116" s="56">
        <f>SUM($E$63,$E$74,$E$84,$E$94,$E$104)</f>
        <v>183172.58122697091</v>
      </c>
      <c r="F116" s="51">
        <f t="shared" si="4"/>
        <v>5.8822689643964171E-2</v>
      </c>
      <c r="G116" s="58">
        <f t="shared" si="5"/>
        <v>24513.297100708478</v>
      </c>
      <c r="H116" s="132">
        <f t="shared" si="6"/>
        <v>158659.28412626244</v>
      </c>
      <c r="I116" s="51">
        <f t="shared" si="7"/>
        <v>5.8822689643964164E-2</v>
      </c>
      <c r="J116" s="60">
        <f t="shared" si="8"/>
        <v>6237.9561224568506</v>
      </c>
      <c r="K116" s="58">
        <f t="shared" si="9"/>
        <v>152421.3280038056</v>
      </c>
    </row>
    <row r="117" spans="2:11" ht="15.75" hidden="1" thickBot="1" x14ac:dyDescent="0.3">
      <c r="D117" s="133" t="s">
        <v>15</v>
      </c>
      <c r="E117" s="134">
        <f>SUM($E$64,$E$75,$E$85,$E$95,$E$105)</f>
        <v>100742.69690890652</v>
      </c>
      <c r="F117" s="135">
        <f t="shared" si="4"/>
        <v>3.2351765501549862E-2</v>
      </c>
      <c r="G117" s="136">
        <f t="shared" si="5"/>
        <v>13482.015940991878</v>
      </c>
      <c r="H117" s="137">
        <f t="shared" si="6"/>
        <v>87260.680967914639</v>
      </c>
      <c r="I117" s="51">
        <f t="shared" si="7"/>
        <v>3.2351765501549855E-2</v>
      </c>
      <c r="J117" s="60">
        <f t="shared" si="8"/>
        <v>3430.8001708893125</v>
      </c>
      <c r="K117" s="58">
        <f t="shared" si="9"/>
        <v>83829.880797025326</v>
      </c>
    </row>
    <row r="118" spans="2:11" hidden="1" x14ac:dyDescent="0.25">
      <c r="E118" s="119">
        <f>SUM(E110:E117)</f>
        <v>3113978.3361770562</v>
      </c>
      <c r="H118" s="56">
        <f>SUM(H110:H117)</f>
        <v>2697246.3361770567</v>
      </c>
    </row>
    <row r="119" spans="2:11" hidden="1" x14ac:dyDescent="0.25">
      <c r="B119" s="138" t="s">
        <v>189</v>
      </c>
      <c r="C119" s="139">
        <v>416732</v>
      </c>
      <c r="H119" s="56">
        <f>E118-H118</f>
        <v>416731.99999999953</v>
      </c>
    </row>
    <row r="120" spans="2:11" hidden="1" x14ac:dyDescent="0.25">
      <c r="H120" s="51" t="b">
        <f>H119=C119</f>
        <v>1</v>
      </c>
    </row>
    <row r="121" spans="2:11" hidden="1" x14ac:dyDescent="0.25">
      <c r="B121" s="140" t="s">
        <v>190</v>
      </c>
      <c r="C121" s="141"/>
      <c r="D121" s="141"/>
      <c r="E121" s="141"/>
    </row>
    <row r="122" spans="2:11" hidden="1" x14ac:dyDescent="0.25">
      <c r="B122" s="53" t="s">
        <v>191</v>
      </c>
      <c r="C122" s="60">
        <v>565946.37364794489</v>
      </c>
    </row>
    <row r="123" spans="2:11" hidden="1" x14ac:dyDescent="0.25">
      <c r="B123" s="53"/>
      <c r="C123" s="60"/>
      <c r="F123" s="142" t="s">
        <v>192</v>
      </c>
      <c r="G123" s="142" t="s">
        <v>193</v>
      </c>
    </row>
    <row r="124" spans="2:11" ht="14.45" hidden="1" customHeight="1" x14ac:dyDescent="0.25">
      <c r="C124" s="143">
        <f>E124/$E$132</f>
        <v>0.21764823449845008</v>
      </c>
      <c r="D124" s="120" t="s">
        <v>3</v>
      </c>
      <c r="E124" s="56">
        <f t="shared" ref="E124:E131" si="10">E110</f>
        <v>677751.88713535736</v>
      </c>
      <c r="F124" s="144">
        <f t="shared" ref="F124:F131" si="11">$C$122*C124</f>
        <v>123177.22904527537</v>
      </c>
      <c r="G124" s="121">
        <f t="shared" ref="G124:G131" si="12">E124-F124</f>
        <v>554574.658090082</v>
      </c>
    </row>
    <row r="125" spans="2:11" hidden="1" x14ac:dyDescent="0.25">
      <c r="C125" s="143">
        <f t="shared" ref="C125:C131" si="13">E125/$E$132</f>
        <v>0.1911773103560358</v>
      </c>
      <c r="D125" s="120" t="s">
        <v>7</v>
      </c>
      <c r="E125" s="56">
        <f t="shared" si="10"/>
        <v>595322.00281729305</v>
      </c>
      <c r="F125" s="144">
        <f t="shared" si="11"/>
        <v>108196.10551976616</v>
      </c>
      <c r="G125" s="121">
        <f t="shared" si="12"/>
        <v>487125.89729752688</v>
      </c>
    </row>
    <row r="126" spans="2:11" hidden="1" x14ac:dyDescent="0.25">
      <c r="C126" s="143">
        <f t="shared" si="13"/>
        <v>0.16470638621362146</v>
      </c>
      <c r="D126" s="120" t="s">
        <v>9</v>
      </c>
      <c r="E126" s="56">
        <f t="shared" si="10"/>
        <v>512892.11849922861</v>
      </c>
      <c r="F126" s="144">
        <f t="shared" si="11"/>
        <v>93214.98199425693</v>
      </c>
      <c r="G126" s="121">
        <f t="shared" si="12"/>
        <v>419677.13650497166</v>
      </c>
    </row>
    <row r="127" spans="2:11" hidden="1" x14ac:dyDescent="0.25">
      <c r="C127" s="143">
        <f t="shared" si="13"/>
        <v>0.13823546207120718</v>
      </c>
      <c r="D127" s="120" t="s">
        <v>10</v>
      </c>
      <c r="E127" s="56">
        <f t="shared" si="10"/>
        <v>430462.2341811643</v>
      </c>
      <c r="F127" s="144">
        <f t="shared" si="11"/>
        <v>78233.858468747727</v>
      </c>
      <c r="G127" s="121">
        <f t="shared" si="12"/>
        <v>352228.3757124166</v>
      </c>
    </row>
    <row r="128" spans="2:11" hidden="1" x14ac:dyDescent="0.25">
      <c r="C128" s="143">
        <f t="shared" si="13"/>
        <v>0.11176453792879282</v>
      </c>
      <c r="D128" s="120" t="s">
        <v>11</v>
      </c>
      <c r="E128" s="56">
        <f t="shared" si="10"/>
        <v>348032.34986309975</v>
      </c>
      <c r="F128" s="144">
        <f t="shared" si="11"/>
        <v>63252.734943238487</v>
      </c>
      <c r="G128" s="121">
        <f t="shared" si="12"/>
        <v>284779.61491986125</v>
      </c>
    </row>
    <row r="129" spans="2:13" hidden="1" x14ac:dyDescent="0.25">
      <c r="C129" s="143">
        <f t="shared" si="13"/>
        <v>8.5293613786378508E-2</v>
      </c>
      <c r="D129" s="120" t="s">
        <v>12</v>
      </c>
      <c r="E129" s="56">
        <f t="shared" si="10"/>
        <v>265602.46554503537</v>
      </c>
      <c r="F129" s="144">
        <f t="shared" si="11"/>
        <v>48271.611417729277</v>
      </c>
      <c r="G129" s="121">
        <f t="shared" si="12"/>
        <v>217330.85412730608</v>
      </c>
    </row>
    <row r="130" spans="2:13" hidden="1" x14ac:dyDescent="0.25">
      <c r="C130" s="143">
        <f t="shared" si="13"/>
        <v>5.8822689643964171E-2</v>
      </c>
      <c r="D130" s="120" t="s">
        <v>14</v>
      </c>
      <c r="E130" s="56">
        <f t="shared" si="10"/>
        <v>183172.58122697091</v>
      </c>
      <c r="F130" s="144">
        <f t="shared" si="11"/>
        <v>33290.487892220044</v>
      </c>
      <c r="G130" s="121">
        <f t="shared" si="12"/>
        <v>149882.09333475085</v>
      </c>
    </row>
    <row r="131" spans="2:13" hidden="1" x14ac:dyDescent="0.25">
      <c r="C131" s="143">
        <f t="shared" si="13"/>
        <v>3.2351765501549862E-2</v>
      </c>
      <c r="D131" s="120" t="s">
        <v>15</v>
      </c>
      <c r="E131" s="56">
        <f t="shared" si="10"/>
        <v>100742.69690890652</v>
      </c>
      <c r="F131" s="144">
        <f t="shared" si="11"/>
        <v>18309.36436671083</v>
      </c>
      <c r="G131" s="121">
        <f t="shared" si="12"/>
        <v>82433.332542195698</v>
      </c>
    </row>
    <row r="132" spans="2:13" hidden="1" x14ac:dyDescent="0.25">
      <c r="E132" s="119">
        <f>SUM(E124:E131)</f>
        <v>3113978.3361770562</v>
      </c>
      <c r="F132" s="119">
        <f>SUM(F124:F129)</f>
        <v>514346.52138901391</v>
      </c>
      <c r="G132" s="144">
        <f>SUM(G124:G129)</f>
        <v>2315716.5366521645</v>
      </c>
    </row>
    <row r="133" spans="2:13" hidden="1" x14ac:dyDescent="0.25"/>
    <row r="134" spans="2:13" hidden="1" x14ac:dyDescent="0.25"/>
    <row r="135" spans="2:13" ht="15.75" thickBot="1" x14ac:dyDescent="0.3"/>
    <row r="136" spans="2:13" ht="42" customHeight="1" thickBot="1" x14ac:dyDescent="0.3">
      <c r="B136" s="1021" t="s">
        <v>194</v>
      </c>
      <c r="C136" s="1022"/>
      <c r="D136" s="1022"/>
      <c r="E136" s="1022"/>
      <c r="F136" s="1022"/>
      <c r="G136" s="1022"/>
      <c r="H136" s="1022"/>
      <c r="K136" s="1023" t="s">
        <v>614</v>
      </c>
      <c r="L136" s="1024"/>
      <c r="M136" s="1025"/>
    </row>
    <row r="137" spans="2:13" ht="15.75" thickBot="1" x14ac:dyDescent="0.3">
      <c r="B137" s="1019" t="s">
        <v>195</v>
      </c>
      <c r="C137" s="1020"/>
      <c r="D137" s="145"/>
      <c r="E137" s="145"/>
      <c r="F137" s="146"/>
      <c r="G137" s="146"/>
      <c r="K137" s="61"/>
      <c r="L137" s="61"/>
      <c r="M137" s="61"/>
    </row>
    <row r="138" spans="2:13" x14ac:dyDescent="0.25">
      <c r="B138" s="737" t="s">
        <v>8</v>
      </c>
      <c r="C138" s="738">
        <f>L140</f>
        <v>80829.631999999998</v>
      </c>
      <c r="D138" s="739">
        <v>0.01</v>
      </c>
      <c r="E138" s="740">
        <f>C138*D138</f>
        <v>808.29632000000004</v>
      </c>
      <c r="K138" s="62"/>
      <c r="L138" s="63" t="s">
        <v>6</v>
      </c>
      <c r="M138" s="64" t="s">
        <v>28</v>
      </c>
    </row>
    <row r="139" spans="2:13" x14ac:dyDescent="0.25">
      <c r="B139" s="741" t="s">
        <v>25</v>
      </c>
      <c r="C139" s="742">
        <f>L141</f>
        <v>56217.241600000001</v>
      </c>
      <c r="D139" s="743">
        <f>0.0425+0.0425</f>
        <v>8.5000000000000006E-2</v>
      </c>
      <c r="E139" s="744">
        <f>D139*C139</f>
        <v>4778.4655360000006</v>
      </c>
      <c r="K139" s="691" t="s">
        <v>29</v>
      </c>
      <c r="L139" s="692"/>
      <c r="M139" s="693"/>
    </row>
    <row r="140" spans="2:13" x14ac:dyDescent="0.25">
      <c r="B140" s="741" t="s">
        <v>95</v>
      </c>
      <c r="C140" s="742">
        <f>L142</f>
        <v>43247.567999999999</v>
      </c>
      <c r="D140" s="743"/>
      <c r="E140" s="744">
        <f>D140*C140</f>
        <v>0</v>
      </c>
      <c r="K140" s="694" t="s">
        <v>92</v>
      </c>
      <c r="L140" s="695">
        <f>'M2023 BLS Chart 53rd'!C22</f>
        <v>80829.631999999998</v>
      </c>
      <c r="M140" s="696" t="s">
        <v>575</v>
      </c>
    </row>
    <row r="141" spans="2:13" x14ac:dyDescent="0.25">
      <c r="B141" s="741" t="s">
        <v>13</v>
      </c>
      <c r="C141" s="745">
        <f>L143</f>
        <v>43247.567999999999</v>
      </c>
      <c r="D141" s="746">
        <v>5.0000000000000001E-3</v>
      </c>
      <c r="E141" s="747">
        <f>C141*D141</f>
        <v>216.23784000000001</v>
      </c>
      <c r="K141" s="694" t="s">
        <v>25</v>
      </c>
      <c r="L141" s="695">
        <f>'M2023 BLS Chart 53rd'!C8</f>
        <v>56217.241600000001</v>
      </c>
      <c r="M141" s="696" t="s">
        <v>575</v>
      </c>
    </row>
    <row r="142" spans="2:13" x14ac:dyDescent="0.25">
      <c r="B142" s="748"/>
      <c r="C142" s="749"/>
      <c r="D142" s="750"/>
      <c r="E142" s="751"/>
      <c r="K142" s="694" t="s">
        <v>95</v>
      </c>
      <c r="L142" s="697">
        <f>'M2023 BLS Chart 53rd'!C6</f>
        <v>43247.567999999999</v>
      </c>
      <c r="M142" s="696" t="s">
        <v>575</v>
      </c>
    </row>
    <row r="143" spans="2:13" ht="15.75" thickBot="1" x14ac:dyDescent="0.3">
      <c r="B143" s="752" t="s">
        <v>606</v>
      </c>
      <c r="C143" s="732"/>
      <c r="D143" s="753">
        <f>SUM(D138:D141)</f>
        <v>0.1</v>
      </c>
      <c r="E143" s="754">
        <f>SUM(E138:E141)</f>
        <v>5802.9996960000008</v>
      </c>
      <c r="G143" s="58"/>
      <c r="K143" s="694" t="s">
        <v>13</v>
      </c>
      <c r="L143" s="695">
        <f>'M2023 BLS Chart 53rd'!C6</f>
        <v>43247.567999999999</v>
      </c>
      <c r="M143" s="696" t="s">
        <v>575</v>
      </c>
    </row>
    <row r="144" spans="2:13" ht="15.75" thickBot="1" x14ac:dyDescent="0.3">
      <c r="B144" s="755"/>
      <c r="C144" s="733"/>
      <c r="D144" s="756"/>
      <c r="E144" s="757"/>
      <c r="G144" s="58"/>
      <c r="K144" s="711" t="s">
        <v>31</v>
      </c>
      <c r="L144" s="712"/>
      <c r="M144" s="713"/>
    </row>
    <row r="145" spans="2:13" x14ac:dyDescent="0.25">
      <c r="B145" s="758" t="s">
        <v>53</v>
      </c>
      <c r="C145" s="759"/>
      <c r="D145" s="759">
        <f>'M2023 BLS Chart 53rd'!C38</f>
        <v>0.24970000000000001</v>
      </c>
      <c r="E145" s="760">
        <f>E143*D145</f>
        <v>1449.0090240912002</v>
      </c>
      <c r="K145" s="694" t="s">
        <v>19</v>
      </c>
      <c r="L145" s="699">
        <f>3048*(2.78%+1)</f>
        <v>3132.7344000000003</v>
      </c>
      <c r="M145" s="696" t="s">
        <v>628</v>
      </c>
    </row>
    <row r="146" spans="2:13" x14ac:dyDescent="0.25">
      <c r="B146" s="761" t="s">
        <v>18</v>
      </c>
      <c r="C146" s="759"/>
      <c r="D146" s="762"/>
      <c r="E146" s="763">
        <f>SUM(E143:E145)</f>
        <v>7252.0087200912012</v>
      </c>
      <c r="K146" s="694" t="s">
        <v>107</v>
      </c>
      <c r="L146" s="695">
        <f>7647*(2.78%+1)</f>
        <v>7859.5866000000005</v>
      </c>
      <c r="M146" s="696" t="s">
        <v>628</v>
      </c>
    </row>
    <row r="147" spans="2:13" x14ac:dyDescent="0.25">
      <c r="B147" s="764"/>
      <c r="C147" s="765"/>
      <c r="D147" s="766"/>
      <c r="E147" s="767"/>
      <c r="K147" s="694" t="s">
        <v>34</v>
      </c>
      <c r="L147" s="438">
        <f>5408*(2.78%+1)</f>
        <v>5558.3424000000005</v>
      </c>
      <c r="M147" s="696" t="s">
        <v>93</v>
      </c>
    </row>
    <row r="148" spans="2:13" x14ac:dyDescent="0.25">
      <c r="B148" s="768" t="s">
        <v>19</v>
      </c>
      <c r="C148" s="676"/>
      <c r="D148" s="782">
        <f>L145</f>
        <v>3132.7344000000003</v>
      </c>
      <c r="E148" s="747">
        <f>D148*D143</f>
        <v>313.27344000000005</v>
      </c>
      <c r="F148" s="551" t="s">
        <v>610</v>
      </c>
      <c r="K148" s="694" t="s">
        <v>112</v>
      </c>
      <c r="L148" s="700">
        <f>'M2023 BLS Chart 53rd'!C41</f>
        <v>0.12</v>
      </c>
      <c r="M148" s="696" t="s">
        <v>113</v>
      </c>
    </row>
    <row r="149" spans="2:13" x14ac:dyDescent="0.25">
      <c r="B149" s="768" t="s">
        <v>107</v>
      </c>
      <c r="C149" s="676"/>
      <c r="D149" s="782">
        <f>L146</f>
        <v>7859.5866000000005</v>
      </c>
      <c r="E149" s="747">
        <f>D149*D143</f>
        <v>785.95866000000012</v>
      </c>
      <c r="F149" s="551" t="s">
        <v>611</v>
      </c>
      <c r="K149" s="694" t="s">
        <v>17</v>
      </c>
      <c r="L149" s="700">
        <f>'M2023 BLS Chart 53rd'!C38</f>
        <v>0.24970000000000001</v>
      </c>
      <c r="M149" s="696" t="s">
        <v>613</v>
      </c>
    </row>
    <row r="150" spans="2:13" ht="15.75" thickBot="1" x14ac:dyDescent="0.3">
      <c r="B150" s="768" t="s">
        <v>34</v>
      </c>
      <c r="C150" s="676"/>
      <c r="D150" s="782">
        <f>L147</f>
        <v>5558.3424000000005</v>
      </c>
      <c r="E150" s="747">
        <f>D150*D143</f>
        <v>555.83424000000002</v>
      </c>
      <c r="F150" s="551" t="s">
        <v>612</v>
      </c>
      <c r="K150" s="702" t="s">
        <v>602</v>
      </c>
      <c r="L150" s="703">
        <f>'Fall CAF 2024'!CU41</f>
        <v>3.2549514448865162E-2</v>
      </c>
      <c r="M150" s="826" t="s">
        <v>603</v>
      </c>
    </row>
    <row r="151" spans="2:13" ht="15.75" thickBot="1" x14ac:dyDescent="0.3">
      <c r="B151" s="769" t="s">
        <v>20</v>
      </c>
      <c r="C151" s="770"/>
      <c r="D151" s="770"/>
      <c r="E151" s="771">
        <f>SUM(E146:H150)</f>
        <v>8907.0750600912015</v>
      </c>
      <c r="F151" s="551"/>
      <c r="K151" s="67"/>
      <c r="L151" s="68"/>
      <c r="M151" s="69"/>
    </row>
    <row r="152" spans="2:13" ht="15.75" thickBot="1" x14ac:dyDescent="0.3">
      <c r="B152" s="772" t="s">
        <v>607</v>
      </c>
      <c r="C152" s="773"/>
      <c r="D152" s="783">
        <f>'M2023 BLS Chart 53rd'!C41</f>
        <v>0.12</v>
      </c>
      <c r="E152" s="786">
        <f>E151*D152</f>
        <v>1068.8490072109441</v>
      </c>
    </row>
    <row r="153" spans="2:13" ht="15.75" thickTop="1" x14ac:dyDescent="0.25">
      <c r="B153" s="768" t="s">
        <v>41</v>
      </c>
      <c r="C153" s="676"/>
      <c r="D153" s="774"/>
      <c r="E153" s="747">
        <f>SUM(E151:E152)</f>
        <v>9975.924067302145</v>
      </c>
    </row>
    <row r="154" spans="2:13" ht="15.75" thickBot="1" x14ac:dyDescent="0.3">
      <c r="B154" s="775" t="s">
        <v>586</v>
      </c>
      <c r="C154" s="776"/>
      <c r="D154" s="784">
        <f>L150</f>
        <v>3.2549514448865162E-2</v>
      </c>
      <c r="E154" s="785">
        <f>E153*D154</f>
        <v>324.71148456943286</v>
      </c>
    </row>
    <row r="155" spans="2:13" x14ac:dyDescent="0.25">
      <c r="B155" s="768" t="s">
        <v>120</v>
      </c>
      <c r="C155" s="676"/>
      <c r="D155" s="778"/>
      <c r="E155" s="747">
        <f>SUM(E153:E154)</f>
        <v>10300.635551871577</v>
      </c>
      <c r="F155" s="147"/>
    </row>
    <row r="156" spans="2:13" ht="15.75" thickBot="1" x14ac:dyDescent="0.3">
      <c r="B156" s="775" t="s">
        <v>196</v>
      </c>
      <c r="C156" s="776"/>
      <c r="D156" s="777"/>
      <c r="E156" s="779">
        <f>E155/52/4</f>
        <v>49.522286307074893</v>
      </c>
    </row>
    <row r="157" spans="2:13" x14ac:dyDescent="0.25">
      <c r="B157" s="676"/>
      <c r="C157" s="676"/>
      <c r="D157" s="435" t="s">
        <v>541</v>
      </c>
      <c r="E157" s="780">
        <v>45.18</v>
      </c>
    </row>
    <row r="158" spans="2:13" x14ac:dyDescent="0.25">
      <c r="B158" s="676"/>
      <c r="C158" s="676"/>
      <c r="D158" s="435" t="s">
        <v>542</v>
      </c>
      <c r="E158" s="781">
        <f>(E156-E157)/E157</f>
        <v>9.6110808036186213E-2</v>
      </c>
    </row>
    <row r="159" spans="2:13" ht="15.75" thickBot="1" x14ac:dyDescent="0.3"/>
    <row r="160" spans="2:13" x14ac:dyDescent="0.25">
      <c r="B160" s="1026" t="s">
        <v>595</v>
      </c>
      <c r="C160" s="1027"/>
      <c r="D160" s="1027"/>
      <c r="E160" s="1028"/>
    </row>
    <row r="161" spans="2:5" ht="15.75" thickBot="1" x14ac:dyDescent="0.3">
      <c r="B161" s="736" t="s">
        <v>594</v>
      </c>
      <c r="C161" s="135"/>
      <c r="D161" s="735"/>
      <c r="E161" s="825">
        <f>'RCC models-3361'!Z23</f>
        <v>2003.1822000000002</v>
      </c>
    </row>
    <row r="162" spans="2:5" x14ac:dyDescent="0.25">
      <c r="D162" s="551" t="s">
        <v>600</v>
      </c>
      <c r="E162" s="51">
        <v>1949</v>
      </c>
    </row>
    <row r="163" spans="2:5" x14ac:dyDescent="0.25">
      <c r="D163" s="551" t="s">
        <v>593</v>
      </c>
      <c r="E163" s="787">
        <f>(E161-E162)/E162</f>
        <v>2.7800000000000099E-2</v>
      </c>
    </row>
    <row r="1048567" spans="10:10" x14ac:dyDescent="0.25">
      <c r="J1048567" s="51" t="s">
        <v>197</v>
      </c>
    </row>
  </sheetData>
  <mergeCells count="4">
    <mergeCell ref="B137:C137"/>
    <mergeCell ref="B136:H136"/>
    <mergeCell ref="K136:M136"/>
    <mergeCell ref="B160:E160"/>
  </mergeCells>
  <pageMargins left="0.7" right="0.7" top="0.75" bottom="0.75" header="0.3" footer="0.3"/>
  <pageSetup scale="66"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XEV25"/>
  <sheetViews>
    <sheetView showGridLines="0" zoomScaleNormal="100" workbookViewId="0">
      <selection activeCell="N20" sqref="N20"/>
    </sheetView>
  </sheetViews>
  <sheetFormatPr defaultColWidth="9.1640625" defaultRowHeight="12.75" x14ac:dyDescent="0.2"/>
  <cols>
    <col min="1" max="1" width="9.1640625" style="918" customWidth="1"/>
    <col min="2" max="2" width="1" style="918" customWidth="1"/>
    <col min="3" max="3" width="33.6640625" style="918" customWidth="1"/>
    <col min="4" max="4" width="11.1640625" style="918" bestFit="1" customWidth="1"/>
    <col min="5" max="5" width="11.33203125" style="918" bestFit="1" customWidth="1"/>
    <col min="6" max="6" width="10" style="918" bestFit="1" customWidth="1"/>
    <col min="7" max="7" width="1.5" style="918" customWidth="1"/>
    <col min="8" max="8" width="3.33203125" style="918" customWidth="1"/>
    <col min="9" max="9" width="15.1640625" style="918" customWidth="1"/>
    <col min="10" max="10" width="44.6640625" style="918" customWidth="1"/>
    <col min="11" max="11" width="10.83203125" style="918" customWidth="1"/>
    <col min="12" max="12" width="32" style="918" customWidth="1"/>
    <col min="13" max="13" width="12.33203125" style="918" bestFit="1" customWidth="1"/>
    <col min="14" max="16384" width="9.1640625" style="918"/>
  </cols>
  <sheetData>
    <row r="1" spans="2:18 16376:16376" ht="13.5" thickBot="1" x14ac:dyDescent="0.25"/>
    <row r="2" spans="2:18 16376:16376" ht="13.5" thickBot="1" x14ac:dyDescent="0.25">
      <c r="B2" s="1029" t="s">
        <v>198</v>
      </c>
      <c r="C2" s="1030"/>
      <c r="D2" s="1030"/>
      <c r="E2" s="1030"/>
      <c r="F2" s="1030"/>
      <c r="G2" s="1031"/>
      <c r="H2" s="919"/>
      <c r="J2" s="1006" t="s">
        <v>82</v>
      </c>
      <c r="K2" s="1007"/>
      <c r="L2" s="1008"/>
    </row>
    <row r="3" spans="2:18 16376:16376" ht="13.5" thickBot="1" x14ac:dyDescent="0.25">
      <c r="B3" s="439"/>
      <c r="C3" s="510"/>
      <c r="D3" s="1032" t="s">
        <v>2</v>
      </c>
      <c r="E3" s="1032"/>
      <c r="F3" s="510"/>
      <c r="G3" s="511"/>
      <c r="H3" s="472"/>
      <c r="J3" s="717"/>
      <c r="K3" s="718"/>
      <c r="L3" s="719"/>
    </row>
    <row r="4" spans="2:18 16376:16376" x14ac:dyDescent="0.2">
      <c r="B4" s="442"/>
      <c r="C4" s="443"/>
      <c r="D4" s="444" t="s">
        <v>4</v>
      </c>
      <c r="E4" s="444" t="s">
        <v>5</v>
      </c>
      <c r="F4" s="444" t="s">
        <v>6</v>
      </c>
      <c r="G4" s="519"/>
      <c r="H4" s="472"/>
      <c r="I4" s="920"/>
      <c r="J4" s="707"/>
      <c r="K4" s="708" t="s">
        <v>6</v>
      </c>
      <c r="L4" s="709" t="s">
        <v>28</v>
      </c>
    </row>
    <row r="5" spans="2:18 16376:16376" x14ac:dyDescent="0.2">
      <c r="B5" s="442"/>
      <c r="C5" s="470" t="str">
        <f>J6</f>
        <v xml:space="preserve">Program Management </v>
      </c>
      <c r="D5" s="446">
        <f>K6</f>
        <v>80829.631999999998</v>
      </c>
      <c r="E5" s="471">
        <v>1.2500000000000001E-2</v>
      </c>
      <c r="F5" s="446">
        <f>D5*E5</f>
        <v>1010.3704</v>
      </c>
      <c r="G5" s="514"/>
      <c r="H5" s="472"/>
      <c r="I5" s="921"/>
      <c r="J5" s="691" t="s">
        <v>29</v>
      </c>
      <c r="K5" s="698"/>
      <c r="L5" s="696"/>
    </row>
    <row r="6" spans="2:18 16376:16376" x14ac:dyDescent="0.2">
      <c r="B6" s="442"/>
      <c r="C6" s="470" t="str">
        <f>'[18]Master Lookup'!A5</f>
        <v>Clinical Supervisor</v>
      </c>
      <c r="D6" s="446">
        <f>K7</f>
        <v>101806.432</v>
      </c>
      <c r="E6" s="471">
        <v>1.2500000000000001E-2</v>
      </c>
      <c r="F6" s="446">
        <f>D6*E6</f>
        <v>1272.5804000000001</v>
      </c>
      <c r="G6" s="514"/>
      <c r="H6" s="472"/>
      <c r="I6" s="921"/>
      <c r="J6" s="694" t="s">
        <v>605</v>
      </c>
      <c r="K6" s="695">
        <f>'M2023 BLS Chart 53rd'!C22</f>
        <v>80829.631999999998</v>
      </c>
      <c r="L6" s="696" t="s">
        <v>575</v>
      </c>
    </row>
    <row r="7" spans="2:18 16376:16376" x14ac:dyDescent="0.2">
      <c r="B7" s="442"/>
      <c r="C7" s="470" t="str">
        <f>'[18]Master Lookup'!A7</f>
        <v>Direct Care III</v>
      </c>
      <c r="D7" s="446">
        <f>K8</f>
        <v>56217.241600000001</v>
      </c>
      <c r="E7" s="471">
        <f>0.125+0.125</f>
        <v>0.25</v>
      </c>
      <c r="F7" s="446">
        <f>D7*E7</f>
        <v>14054.3104</v>
      </c>
      <c r="G7" s="514"/>
      <c r="H7" s="472"/>
      <c r="I7" s="921"/>
      <c r="J7" s="694" t="s">
        <v>96</v>
      </c>
      <c r="K7" s="695">
        <f>'M2023 BLS Chart 53rd'!C28</f>
        <v>101806.432</v>
      </c>
      <c r="L7" s="696" t="s">
        <v>575</v>
      </c>
    </row>
    <row r="8" spans="2:18 16376:16376" x14ac:dyDescent="0.2">
      <c r="B8" s="442"/>
      <c r="C8" s="470" t="s">
        <v>13</v>
      </c>
      <c r="D8" s="446">
        <f>K9</f>
        <v>43247.567999999999</v>
      </c>
      <c r="E8" s="471">
        <v>1.2500000000000001E-2</v>
      </c>
      <c r="F8" s="446">
        <f>D8*E8</f>
        <v>540.59460000000001</v>
      </c>
      <c r="G8" s="514"/>
      <c r="H8" s="472"/>
      <c r="J8" s="694" t="s">
        <v>25</v>
      </c>
      <c r="K8" s="697">
        <f>'M2023 BLS Chart 53rd'!C8</f>
        <v>56217.241600000001</v>
      </c>
      <c r="L8" s="696" t="s">
        <v>575</v>
      </c>
    </row>
    <row r="9" spans="2:18 16376:16376" ht="13.5" thickBot="1" x14ac:dyDescent="0.25">
      <c r="B9" s="442"/>
      <c r="C9" s="470"/>
      <c r="D9" s="446"/>
      <c r="E9" s="471"/>
      <c r="F9" s="446"/>
      <c r="G9" s="519"/>
      <c r="H9" s="472"/>
      <c r="J9" s="694" t="s">
        <v>13</v>
      </c>
      <c r="K9" s="695">
        <f>'M2023 BLS Chart 53rd'!C6</f>
        <v>43247.567999999999</v>
      </c>
      <c r="L9" s="696" t="s">
        <v>575</v>
      </c>
    </row>
    <row r="10" spans="2:18 16376:16376" ht="13.5" thickBot="1" x14ac:dyDescent="0.25">
      <c r="B10" s="442"/>
      <c r="C10" s="448" t="s">
        <v>16</v>
      </c>
      <c r="D10" s="448"/>
      <c r="E10" s="449">
        <f>SUM(E5:E8)</f>
        <v>0.28750000000000003</v>
      </c>
      <c r="F10" s="591">
        <f>SUM(F5:F8)</f>
        <v>16877.855800000001</v>
      </c>
      <c r="G10" s="519"/>
      <c r="H10" s="472"/>
      <c r="J10" s="711" t="s">
        <v>31</v>
      </c>
      <c r="K10" s="725"/>
      <c r="L10" s="713"/>
    </row>
    <row r="11" spans="2:18 16376:16376" ht="12" customHeight="1" x14ac:dyDescent="0.2">
      <c r="B11" s="442"/>
      <c r="C11" s="472"/>
      <c r="D11" s="472"/>
      <c r="E11" s="472"/>
      <c r="F11" s="472"/>
      <c r="G11" s="519"/>
      <c r="H11" s="472"/>
      <c r="J11" s="722" t="s">
        <v>19</v>
      </c>
      <c r="K11" s="726">
        <f>8352*(2.78%+1)</f>
        <v>8584.1856000000007</v>
      </c>
      <c r="L11" s="696" t="s">
        <v>628</v>
      </c>
      <c r="N11" s="922"/>
    </row>
    <row r="12" spans="2:18 16376:16376" ht="36" customHeight="1" x14ac:dyDescent="0.2">
      <c r="B12" s="442"/>
      <c r="C12" s="472" t="s">
        <v>17</v>
      </c>
      <c r="D12" s="472"/>
      <c r="E12" s="473">
        <f>K16</f>
        <v>0.24970000000000001</v>
      </c>
      <c r="F12" s="469">
        <f>F10*E12</f>
        <v>4214.4005932600003</v>
      </c>
      <c r="G12" s="519"/>
      <c r="H12" s="472"/>
      <c r="J12" s="721" t="s">
        <v>577</v>
      </c>
      <c r="K12" s="730">
        <f>1301*(2.78%+1)</f>
        <v>1337.1678000000002</v>
      </c>
      <c r="L12" s="696" t="s">
        <v>628</v>
      </c>
      <c r="N12" s="923"/>
    </row>
    <row r="13" spans="2:18 16376:16376" ht="38.25" x14ac:dyDescent="0.2">
      <c r="B13" s="442"/>
      <c r="C13" s="714" t="s">
        <v>18</v>
      </c>
      <c r="D13" s="715"/>
      <c r="E13" s="715"/>
      <c r="F13" s="716">
        <f>SUM(F10:F12)</f>
        <v>21092.256393260002</v>
      </c>
      <c r="G13" s="519"/>
      <c r="H13" s="472"/>
      <c r="J13" s="720" t="s">
        <v>359</v>
      </c>
      <c r="K13" s="728">
        <f>5408*(2.78%+1)</f>
        <v>5558.3424000000005</v>
      </c>
      <c r="L13" s="729" t="s">
        <v>628</v>
      </c>
      <c r="N13" s="924"/>
      <c r="O13" s="924"/>
      <c r="P13" s="924"/>
      <c r="Q13" s="924"/>
      <c r="R13" s="924"/>
      <c r="XEV13" s="924">
        <v>0.05</v>
      </c>
    </row>
    <row r="14" spans="2:18 16376:16376" ht="1.5" customHeight="1" x14ac:dyDescent="0.2">
      <c r="B14" s="442"/>
      <c r="C14" s="470"/>
      <c r="D14" s="472"/>
      <c r="E14" s="472"/>
      <c r="F14" s="593"/>
      <c r="G14" s="519"/>
      <c r="H14" s="472"/>
      <c r="J14" s="722" t="s">
        <v>110</v>
      </c>
      <c r="K14" s="695">
        <f>K13</f>
        <v>5558.3424000000005</v>
      </c>
      <c r="L14" s="696" t="s">
        <v>604</v>
      </c>
      <c r="N14" s="924"/>
      <c r="O14" s="924"/>
      <c r="P14" s="924"/>
      <c r="Q14" s="924"/>
      <c r="R14" s="924"/>
    </row>
    <row r="15" spans="2:18 16376:16376" x14ac:dyDescent="0.2">
      <c r="B15" s="442"/>
      <c r="C15" s="443" t="str">
        <f>'SV Single FTE Model-4628 '!C13</f>
        <v>Occupancy (wtd avg per FTE)</v>
      </c>
      <c r="D15" s="443"/>
      <c r="E15" s="438">
        <f>'FY21 UFR 4627  4628  4629'!E38</f>
        <v>8352.0110087500907</v>
      </c>
      <c r="F15" s="446">
        <f>E15*$E$10</f>
        <v>2401.2031650156514</v>
      </c>
      <c r="G15" s="519"/>
      <c r="H15" s="472"/>
      <c r="J15" s="722" t="s">
        <v>112</v>
      </c>
      <c r="K15" s="700">
        <f>'M2023 BLS Chart 53rd'!C41</f>
        <v>0.12</v>
      </c>
      <c r="L15" s="696" t="s">
        <v>113</v>
      </c>
      <c r="N15" s="924"/>
      <c r="O15" s="924"/>
      <c r="P15" s="924"/>
      <c r="Q15" s="924"/>
      <c r="R15" s="924"/>
    </row>
    <row r="16" spans="2:18 16376:16376" ht="29.25" customHeight="1" x14ac:dyDescent="0.2">
      <c r="B16" s="442"/>
      <c r="C16" s="1033" t="s">
        <v>577</v>
      </c>
      <c r="D16" s="1033"/>
      <c r="E16" s="437">
        <f>'CB SDV Advoc Model-4627'!E13</f>
        <v>1337.1678000000002</v>
      </c>
      <c r="F16" s="446">
        <f>E16*E10</f>
        <v>384.43574250000012</v>
      </c>
      <c r="G16" s="519"/>
      <c r="H16" s="472"/>
      <c r="J16" s="731" t="s">
        <v>17</v>
      </c>
      <c r="K16" s="701">
        <f>'M2023 BLS Chart 53rd'!C38</f>
        <v>0.24970000000000001</v>
      </c>
      <c r="L16" s="710" t="s">
        <v>36</v>
      </c>
      <c r="M16" s="921"/>
      <c r="N16" s="925"/>
    </row>
    <row r="17" spans="2:14" ht="55.5" customHeight="1" thickBot="1" x14ac:dyDescent="0.25">
      <c r="B17" s="442"/>
      <c r="C17" s="454" t="s">
        <v>359</v>
      </c>
      <c r="D17" s="454"/>
      <c r="E17" s="505">
        <f>'CB SDV Advoc Model-4627'!E14</f>
        <v>5558.3424000000005</v>
      </c>
      <c r="F17" s="598">
        <f>E17*E10</f>
        <v>1598.0234400000004</v>
      </c>
      <c r="G17" s="519"/>
      <c r="H17" s="472"/>
      <c r="J17" s="723" t="s">
        <v>602</v>
      </c>
      <c r="K17" s="727">
        <f>'Fall CAF 2024'!CU41</f>
        <v>3.2549514448865162E-2</v>
      </c>
      <c r="L17" s="724" t="s">
        <v>603</v>
      </c>
      <c r="M17" s="921"/>
      <c r="N17" s="925"/>
    </row>
    <row r="18" spans="2:14" ht="13.5" thickBot="1" x14ac:dyDescent="0.25">
      <c r="B18" s="442"/>
      <c r="C18" s="448" t="s">
        <v>20</v>
      </c>
      <c r="D18" s="452"/>
      <c r="E18" s="452"/>
      <c r="F18" s="592">
        <f>SUM(F13:F17)</f>
        <v>25475.918740775654</v>
      </c>
      <c r="G18" s="519"/>
      <c r="H18" s="472"/>
      <c r="J18" s="704"/>
      <c r="K18" s="705"/>
      <c r="L18" s="706"/>
      <c r="M18" s="921"/>
      <c r="N18" s="925"/>
    </row>
    <row r="19" spans="2:14" ht="13.5" thickBot="1" x14ac:dyDescent="0.25">
      <c r="B19" s="442"/>
      <c r="C19" s="456" t="s">
        <v>21</v>
      </c>
      <c r="D19" s="456"/>
      <c r="E19" s="690">
        <f>K15</f>
        <v>0.12</v>
      </c>
      <c r="F19" s="689">
        <f>F18*E19</f>
        <v>3057.1102488930783</v>
      </c>
      <c r="G19" s="519"/>
      <c r="H19" s="472"/>
      <c r="K19" s="926"/>
      <c r="L19" s="921"/>
      <c r="M19" s="921"/>
    </row>
    <row r="20" spans="2:14" ht="13.5" thickTop="1" x14ac:dyDescent="0.2">
      <c r="B20" s="442"/>
      <c r="C20" s="472" t="s">
        <v>22</v>
      </c>
      <c r="D20" s="472"/>
      <c r="E20" s="472"/>
      <c r="F20" s="593">
        <f>SUM(F18:F19)</f>
        <v>28533.028989668732</v>
      </c>
      <c r="G20" s="519"/>
      <c r="H20" s="472"/>
      <c r="K20" s="926"/>
      <c r="L20" s="921"/>
      <c r="M20" s="921"/>
    </row>
    <row r="21" spans="2:14" x14ac:dyDescent="0.2">
      <c r="B21" s="442"/>
      <c r="C21" s="472" t="str">
        <f>J17</f>
        <v xml:space="preserve">CAF FY24 Baseline </v>
      </c>
      <c r="D21" s="472"/>
      <c r="E21" s="473">
        <f>K17</f>
        <v>3.2549514448865162E-2</v>
      </c>
      <c r="F21" s="469">
        <f>F20*E21</f>
        <v>928.73623936911088</v>
      </c>
      <c r="G21" s="519"/>
      <c r="H21" s="472"/>
      <c r="K21" s="926"/>
      <c r="L21" s="921"/>
      <c r="M21" s="921"/>
    </row>
    <row r="22" spans="2:14" ht="13.5" thickBot="1" x14ac:dyDescent="0.25">
      <c r="B22" s="442"/>
      <c r="C22" s="472" t="s">
        <v>23</v>
      </c>
      <c r="D22" s="472"/>
      <c r="E22" s="473"/>
      <c r="F22" s="593">
        <f>SUM(F20:F21)</f>
        <v>29461.765229037843</v>
      </c>
      <c r="G22" s="519"/>
      <c r="H22" s="472"/>
      <c r="J22" s="927"/>
      <c r="K22" s="926"/>
      <c r="L22" s="921"/>
      <c r="M22" s="921"/>
    </row>
    <row r="23" spans="2:14" ht="13.5" thickBot="1" x14ac:dyDescent="0.25">
      <c r="B23" s="458"/>
      <c r="C23" s="459" t="s">
        <v>24</v>
      </c>
      <c r="D23" s="460"/>
      <c r="E23" s="590"/>
      <c r="F23" s="474">
        <f>F22/12</f>
        <v>2455.1471024198204</v>
      </c>
      <c r="G23" s="590"/>
      <c r="H23" s="472"/>
      <c r="I23" s="918" t="s">
        <v>43</v>
      </c>
      <c r="J23" s="927"/>
      <c r="K23" s="926"/>
      <c r="L23" s="921"/>
      <c r="M23" s="921"/>
    </row>
    <row r="24" spans="2:14" x14ac:dyDescent="0.2">
      <c r="B24" s="435"/>
      <c r="C24" s="435"/>
      <c r="D24" s="435"/>
      <c r="E24" s="435" t="s">
        <v>541</v>
      </c>
      <c r="F24" s="823">
        <v>2201</v>
      </c>
      <c r="G24" s="435"/>
    </row>
    <row r="25" spans="2:14" x14ac:dyDescent="0.2">
      <c r="E25" s="435" t="s">
        <v>542</v>
      </c>
      <c r="F25" s="527">
        <f>(F23-F24)/F24</f>
        <v>0.1154689243161383</v>
      </c>
    </row>
  </sheetData>
  <mergeCells count="4">
    <mergeCell ref="B2:G2"/>
    <mergeCell ref="D3:E3"/>
    <mergeCell ref="C16:D16"/>
    <mergeCell ref="J2:L2"/>
  </mergeCells>
  <pageMargins left="0.7" right="0.7" top="0.75" bottom="0.75" header="0.3" footer="0.3"/>
  <pageSetup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1CE57-6742-44CD-8330-293D27C8C7B4}">
  <dimension ref="A1:ARS300"/>
  <sheetViews>
    <sheetView topLeftCell="O1" workbookViewId="0">
      <selection activeCell="G26" sqref="G26"/>
    </sheetView>
  </sheetViews>
  <sheetFormatPr defaultRowHeight="15" x14ac:dyDescent="0.25"/>
  <cols>
    <col min="1" max="1" width="49.83203125" customWidth="1"/>
    <col min="2" max="2" width="22.83203125" customWidth="1"/>
    <col min="4" max="43" width="22.83203125" customWidth="1"/>
    <col min="804" max="843" width="8.83203125" style="180"/>
    <col min="1044" max="1163" width="8.83203125" style="181"/>
  </cols>
  <sheetData>
    <row r="1" spans="1:43" x14ac:dyDescent="0.25">
      <c r="A1" s="233">
        <v>10</v>
      </c>
      <c r="C1" s="234" t="s">
        <v>351</v>
      </c>
      <c r="E1" s="235">
        <f ca="1">IF(COUNT(E12:E300)=0,"-",AVERAGE(E12:OFFSET(E12,$A$1-1,0)))</f>
        <v>46319.118232113935</v>
      </c>
      <c r="G1" s="235">
        <f ca="1">IF(COUNT(G12:G300)=0,"-",AVERAGE(G12:OFFSET(G12,$A$1-1,0)))</f>
        <v>825333.33333333337</v>
      </c>
      <c r="I1" s="235" t="str">
        <f ca="1">IF(COUNT(I12:I300)=0,"-",AVERAGE(I12:OFFSET(I12,$A$1-1,0)))</f>
        <v>-</v>
      </c>
      <c r="K1" s="235">
        <f ca="1">IF(COUNT(K12:K300)=0,"-",AVERAGE(K12:OFFSET(K12,$A$1-1,0)))</f>
        <v>3256.8421052631579</v>
      </c>
      <c r="M1" s="235">
        <f ca="1">IF(COUNT(M12:M300)=0,"-",AVERAGE(M12:OFFSET(M12,$A$1-1,0)))</f>
        <v>13841.578947368422</v>
      </c>
      <c r="O1" s="235">
        <f ca="1">IF(COUNT(O12:O300)=0,"-",AVERAGE(O12:OFFSET(O12,$A$1-1,0)))</f>
        <v>225.64180683823727</v>
      </c>
      <c r="Q1" s="235">
        <f ca="1">IF(COUNT(Q12:Q300)=0,"-",AVERAGE(Q12:OFFSET(Q12,$A$1-1,0)))</f>
        <v>33.223684210526315</v>
      </c>
      <c r="S1" s="235">
        <f ca="1">IF(COUNT(S12:S300)=0,"-",AVERAGE(S12:OFFSET(S12,$A$1-1,0)))</f>
        <v>9.7859327217125376</v>
      </c>
      <c r="U1" s="235" t="str">
        <f ca="1">IF(COUNT(U12:U300)=0,"-",AVERAGE(U12:OFFSET(U12,$A$1-1,0)))</f>
        <v>-</v>
      </c>
      <c r="W1" s="235" t="str">
        <f ca="1">IF(COUNT(W12:W300)=0,"-",AVERAGE(W12:OFFSET(W12,$A$1-1,0)))</f>
        <v>-</v>
      </c>
      <c r="Y1" s="235" t="str">
        <f ca="1">IF(COUNT(Y12:Y300)=0,"-",AVERAGE(Y12:OFFSET(Y12,$A$1-1,0)))</f>
        <v>-</v>
      </c>
      <c r="AA1" s="235" t="str">
        <f ca="1">IF(COUNT(AA12:AA300)=0,"-",AVERAGE(AA12:OFFSET(AA12,$A$1-1,0)))</f>
        <v>-</v>
      </c>
      <c r="AC1" s="235">
        <f ca="1">IF(COUNT(AC12:AC300)=0,"-",AVERAGE(AC12:OFFSET(AC12,$A$1-1,0)))</f>
        <v>170.03676470588238</v>
      </c>
      <c r="AE1" s="235">
        <f ca="1">IF(COUNT(AE12:AE300)=0,"-",AVERAGE(AE12:OFFSET(AE12,$A$1-1,0)))</f>
        <v>4204.3859649122805</v>
      </c>
      <c r="AG1" s="235" t="str">
        <f ca="1">IF(COUNT(AG12:AG300)=0,"-",AVERAGE(AG12:OFFSET(AG12,$A$1-1,0)))</f>
        <v>-</v>
      </c>
      <c r="AI1" s="235" t="str">
        <f ca="1">IF(COUNT(AI12:AI300)=0,"-",AVERAGE(AI12:OFFSET(AI12,$A$1-1,0)))</f>
        <v>-</v>
      </c>
      <c r="AK1" s="235">
        <f ca="1">IF(COUNT(AK12:AK300)=0,"-",AVERAGE(AK12:OFFSET(AK12,$A$1-1,0)))</f>
        <v>1270.0661395224458</v>
      </c>
      <c r="AM1" s="235" t="str">
        <f ca="1">IF(COUNT(AM12:AM300)=0,"-",AVERAGE(AM12:OFFSET(AM12,$A$1-1,0)))</f>
        <v>-</v>
      </c>
      <c r="AO1" s="235">
        <f ca="1">IF(COUNT(AO12:AO300)=0,"-",AVERAGE(AO12:OFFSET(AO12,$A$1-1,0)))</f>
        <v>422.14174857734093</v>
      </c>
      <c r="AQ1" s="235">
        <f ca="1">IF(COUNT(AQ12:AQ300)=0,"-",AVERAGE(AQ12:OFFSET(AQ12,$A$1-1,0)))</f>
        <v>85500.873370394489</v>
      </c>
    </row>
    <row r="2" spans="1:43" x14ac:dyDescent="0.25">
      <c r="C2" s="234" t="s">
        <v>352</v>
      </c>
      <c r="E2" s="235">
        <f ca="1">IF(COUNT(E12:E300)=0,"-",E1-(2*_xlfn.STDEV.P(E12:OFFSET(E12,$A$1-1,0))))</f>
        <v>-146463.03175851778</v>
      </c>
      <c r="G2" s="235">
        <f ca="1">IF(COUNT(G12:G300)=0,"-",G1-(2*_xlfn.STDEV.P(G12:OFFSET(G12,$A$1-1,0))))</f>
        <v>825333.33333333337</v>
      </c>
      <c r="I2" s="235" t="str">
        <f ca="1">IF(COUNT(I12:I300)=0,"-",I1-(2*_xlfn.STDEV.P(I12:OFFSET(I12,$A$1-1,0))))</f>
        <v>-</v>
      </c>
      <c r="K2" s="235">
        <f ca="1">IF(COUNT(K12:K300)=0,"-",K1-(2*_xlfn.STDEV.P(K12:OFFSET(K12,$A$1-1,0))))</f>
        <v>3256.8421052631579</v>
      </c>
      <c r="M2" s="235">
        <f ca="1">IF(COUNT(M12:M300)=0,"-",M1-(2*_xlfn.STDEV.P(M12:OFFSET(M12,$A$1-1,0))))</f>
        <v>13841.578947368422</v>
      </c>
      <c r="O2" s="235">
        <f ca="1">IF(COUNT(O12:O300)=0,"-",O1-(2*_xlfn.STDEV.P(O12:OFFSET(O12,$A$1-1,0))))</f>
        <v>-237.17245786144767</v>
      </c>
      <c r="Q2" s="235">
        <f ca="1">IF(COUNT(Q12:Q300)=0,"-",Q1-(2*_xlfn.STDEV.P(Q12:OFFSET(Q12,$A$1-1,0))))</f>
        <v>8.4429824561403386</v>
      </c>
      <c r="S2" s="235">
        <f ca="1">IF(COUNT(S12:S300)=0,"-",S1-(2*_xlfn.STDEV.P(S12:OFFSET(S12,$A$1-1,0))))</f>
        <v>9.7859327217125376</v>
      </c>
      <c r="U2" s="235" t="str">
        <f ca="1">IF(COUNT(U12:U300)=0,"-",U1-(2*_xlfn.STDEV.P(U12:OFFSET(U12,$A$1-1,0))))</f>
        <v>-</v>
      </c>
      <c r="W2" s="235" t="str">
        <f ca="1">IF(COUNT(W12:W300)=0,"-",W1-(2*_xlfn.STDEV.P(W12:OFFSET(W12,$A$1-1,0))))</f>
        <v>-</v>
      </c>
      <c r="Y2" s="235" t="str">
        <f ca="1">IF(COUNT(Y12:Y300)=0,"-",Y1-(2*_xlfn.STDEV.P(Y12:OFFSET(Y12,$A$1-1,0))))</f>
        <v>-</v>
      </c>
      <c r="AA2" s="235" t="str">
        <f ca="1">IF(COUNT(AA12:AA300)=0,"-",AA1-(2*_xlfn.STDEV.P(AA12:OFFSET(AA12,$A$1-1,0))))</f>
        <v>-</v>
      </c>
      <c r="AC2" s="235">
        <f ca="1">IF(COUNT(AC12:AC300)=0,"-",AC1-(2*_xlfn.STDEV.P(AC12:OFFSET(AC12,$A$1-1,0))))</f>
        <v>170.03676470588238</v>
      </c>
      <c r="AE2" s="235">
        <f ca="1">IF(COUNT(AE12:AE300)=0,"-",AE1-(2*_xlfn.STDEV.P(AE12:OFFSET(AE12,$A$1-1,0))))</f>
        <v>4204.3859649122805</v>
      </c>
      <c r="AG2" s="235" t="str">
        <f ca="1">IF(COUNT(AG12:AG300)=0,"-",AG1-(2*_xlfn.STDEV.P(AG12:OFFSET(AG12,$A$1-1,0))))</f>
        <v>-</v>
      </c>
      <c r="AI2" s="235" t="str">
        <f ca="1">IF(COUNT(AI12:AI300)=0,"-",AI1-(2*_xlfn.STDEV.P(AI12:OFFSET(AI12,$A$1-1,0))))</f>
        <v>-</v>
      </c>
      <c r="AK2" s="235">
        <f ca="1">IF(COUNT(AK12:AK300)=0,"-",AK1-(2*_xlfn.STDEV.P(AK12:OFFSET(AK12,$A$1-1,0))))</f>
        <v>-748.30042166288945</v>
      </c>
      <c r="AM2" s="235" t="str">
        <f ca="1">IF(COUNT(AM12:AM300)=0,"-",AM1-(2*_xlfn.STDEV.P(AM12:OFFSET(AM12,$A$1-1,0))))</f>
        <v>-</v>
      </c>
      <c r="AO2" s="235">
        <f ca="1">IF(COUNT(AO12:AO300)=0,"-",AO1-(2*_xlfn.STDEV.P(AO12:OFFSET(AO12,$A$1-1,0))))</f>
        <v>422.14174857734093</v>
      </c>
      <c r="AQ2" s="235">
        <f ca="1">IF(COUNT(AQ12:AQ300)=0,"-",AQ1-(2*_xlfn.STDEV.P(AQ12:OFFSET(AQ12,$A$1-1,0))))</f>
        <v>-407814.4151114953</v>
      </c>
    </row>
    <row r="3" spans="1:43" x14ac:dyDescent="0.25">
      <c r="A3" s="949" t="s">
        <v>479</v>
      </c>
      <c r="C3" s="234" t="s">
        <v>353</v>
      </c>
      <c r="E3" s="235">
        <f ca="1">IF(COUNT(E12:E300)=0,"-",E1+(2*_xlfn.STDEV.P(E12:OFFSET(E12,$A$1-1,0))))</f>
        <v>239101.26822274562</v>
      </c>
      <c r="G3" s="235">
        <f ca="1">IF(COUNT(G12:G300)=0,"-",G1+(2*_xlfn.STDEV.P(G12:OFFSET(G12,$A$1-1,0))))</f>
        <v>825333.33333333337</v>
      </c>
      <c r="I3" s="235" t="str">
        <f ca="1">IF(COUNT(I12:I300)=0,"-",I1+(2*_xlfn.STDEV.P(I12:OFFSET(I12,$A$1-1,0))))</f>
        <v>-</v>
      </c>
      <c r="K3" s="235">
        <f ca="1">IF(COUNT(K12:K300)=0,"-",K1+(2*_xlfn.STDEV.P(K12:OFFSET(K12,$A$1-1,0))))</f>
        <v>3256.8421052631579</v>
      </c>
      <c r="M3" s="235">
        <f ca="1">IF(COUNT(M12:M300)=0,"-",M1+(2*_xlfn.STDEV.P(M12:OFFSET(M12,$A$1-1,0))))</f>
        <v>13841.578947368422</v>
      </c>
      <c r="O3" s="235">
        <f ca="1">IF(COUNT(O12:O300)=0,"-",O1+(2*_xlfn.STDEV.P(O12:OFFSET(O12,$A$1-1,0))))</f>
        <v>688.45607153792218</v>
      </c>
      <c r="Q3" s="235">
        <f ca="1">IF(COUNT(Q12:Q300)=0,"-",Q1+(2*_xlfn.STDEV.P(Q12:OFFSET(Q12,$A$1-1,0))))</f>
        <v>58.004385964912288</v>
      </c>
      <c r="S3" s="235">
        <f ca="1">IF(COUNT(S12:S300)=0,"-",S1+(2*_xlfn.STDEV.P(S12:OFFSET(S12,$A$1-1,0))))</f>
        <v>9.7859327217125376</v>
      </c>
      <c r="U3" s="235" t="str">
        <f ca="1">IF(COUNT(U12:U300)=0,"-",U1+(2*_xlfn.STDEV.P(U12:OFFSET(U12,$A$1-1,0))))</f>
        <v>-</v>
      </c>
      <c r="W3" s="235" t="str">
        <f ca="1">IF(COUNT(W12:W300)=0,"-",W1+(2*_xlfn.STDEV.P(W12:OFFSET(W12,$A$1-1,0))))</f>
        <v>-</v>
      </c>
      <c r="Y3" s="235" t="str">
        <f ca="1">IF(COUNT(Y12:Y300)=0,"-",Y1+(2*_xlfn.STDEV.P(Y12:OFFSET(Y12,$A$1-1,0))))</f>
        <v>-</v>
      </c>
      <c r="AA3" s="235" t="str">
        <f ca="1">IF(COUNT(AA12:AA300)=0,"-",AA1+(2*_xlfn.STDEV.P(AA12:OFFSET(AA12,$A$1-1,0))))</f>
        <v>-</v>
      </c>
      <c r="AC3" s="235">
        <f ca="1">IF(COUNT(AC12:AC300)=0,"-",AC1+(2*_xlfn.STDEV.P(AC12:OFFSET(AC12,$A$1-1,0))))</f>
        <v>170.03676470588238</v>
      </c>
      <c r="AE3" s="235">
        <f ca="1">IF(COUNT(AE12:AE300)=0,"-",AE1+(2*_xlfn.STDEV.P(AE12:OFFSET(AE12,$A$1-1,0))))</f>
        <v>4204.3859649122805</v>
      </c>
      <c r="AG3" s="235" t="str">
        <f ca="1">IF(COUNT(AG12:AG300)=0,"-",AG1+(2*_xlfn.STDEV.P(AG12:OFFSET(AG12,$A$1-1,0))))</f>
        <v>-</v>
      </c>
      <c r="AI3" s="235" t="str">
        <f ca="1">IF(COUNT(AI12:AI300)=0,"-",AI1+(2*_xlfn.STDEV.P(AI12:OFFSET(AI12,$A$1-1,0))))</f>
        <v>-</v>
      </c>
      <c r="AK3" s="235">
        <f ca="1">IF(COUNT(AK12:AK300)=0,"-",AK1+(2*_xlfn.STDEV.P(AK12:OFFSET(AK12,$A$1-1,0))))</f>
        <v>3288.4327007077809</v>
      </c>
      <c r="AM3" s="235" t="str">
        <f ca="1">IF(COUNT(AM12:AM300)=0,"-",AM1+(2*_xlfn.STDEV.P(AM12:OFFSET(AM12,$A$1-1,0))))</f>
        <v>-</v>
      </c>
      <c r="AO3" s="235">
        <f ca="1">IF(COUNT(AO12:AO300)=0,"-",AO1+(2*_xlfn.STDEV.P(AO12:OFFSET(AO12,$A$1-1,0))))</f>
        <v>422.14174857734093</v>
      </c>
      <c r="AQ3" s="235">
        <f ca="1">IF(COUNT(AQ12:AQ300)=0,"-",AQ1+(2*_xlfn.STDEV.P(AQ12:OFFSET(AQ12,$A$1-1,0))))</f>
        <v>578816.16185228433</v>
      </c>
    </row>
    <row r="4" spans="1:43" x14ac:dyDescent="0.25">
      <c r="A4" s="949"/>
      <c r="C4" s="234" t="s">
        <v>354</v>
      </c>
      <c r="E4" s="253">
        <f ca="1">IF(COUNT(E12:E300)=0,"-",AVERAGEIFS(E12:E300, E12:E300, "&gt;="&amp;E2,E12:E300,"&lt;="&amp;E3))</f>
        <v>14673.094331978442</v>
      </c>
      <c r="G4" s="253">
        <f ca="1">IF(COUNT(G12:G300)=0,"-",AVERAGEIFS(G12:G300, G12:G300, "&gt;="&amp;G2,G12:G300,"&lt;="&amp;G3))</f>
        <v>825333.33333333337</v>
      </c>
      <c r="I4" s="253" t="str">
        <f>IF(COUNT(I12:I300)=0,"-",AVERAGEIFS(I12:I300, I12:I300, "&gt;="&amp;I2,I12:I300,"&lt;="&amp;I3))</f>
        <v>-</v>
      </c>
      <c r="K4" s="253">
        <f ca="1">IF(COUNT(K12:K300)=0,"-",AVERAGEIFS(K12:K300, K12:K300, "&gt;="&amp;K2,K12:K300,"&lt;="&amp;K3))</f>
        <v>3256.8421052631579</v>
      </c>
      <c r="M4" s="253">
        <f ca="1">IF(COUNT(M12:M300)=0,"-",AVERAGEIFS(M12:M300, M12:M300, "&gt;="&amp;M2,M12:M300,"&lt;="&amp;M3))</f>
        <v>13841.578947368422</v>
      </c>
      <c r="O4" s="253">
        <f ca="1">IF(COUNT(O12:O300)=0,"-",AVERAGEIFS(O12:O300, O12:O300, "&gt;="&amp;O2,O12:O300,"&lt;="&amp;O3))</f>
        <v>225.64180683823727</v>
      </c>
      <c r="Q4" s="253">
        <f ca="1">IF(COUNT(Q12:Q300)=0,"-",AVERAGEIFS(Q12:Q300, Q12:Q300, "&gt;="&amp;Q2,Q12:Q300,"&lt;="&amp;Q3))</f>
        <v>33.223684210526315</v>
      </c>
      <c r="S4" s="253">
        <f ca="1">IF(COUNT(S12:S300)=0,"-",AVERAGEIFS(S12:S300, S12:S300, "&gt;="&amp;S2,S12:S300,"&lt;="&amp;S3))</f>
        <v>9.7859327217125376</v>
      </c>
      <c r="U4" s="253" t="str">
        <f>IF(COUNT(U12:U300)=0,"-",AVERAGEIFS(U12:U300, U12:U300, "&gt;="&amp;U2,U12:U300,"&lt;="&amp;U3))</f>
        <v>-</v>
      </c>
      <c r="W4" s="253" t="str">
        <f>IF(COUNT(W12:W300)=0,"-",AVERAGEIFS(W12:W300, W12:W300, "&gt;="&amp;W2,W12:W300,"&lt;="&amp;W3))</f>
        <v>-</v>
      </c>
      <c r="Y4" s="253" t="str">
        <f>IF(COUNT(Y12:Y300)=0,"-",AVERAGEIFS(Y12:Y300, Y12:Y300, "&gt;="&amp;Y2,Y12:Y300,"&lt;="&amp;Y3))</f>
        <v>-</v>
      </c>
      <c r="AA4" s="253" t="str">
        <f>IF(COUNT(AA12:AA300)=0,"-",AVERAGEIFS(AA12:AA300, AA12:AA300, "&gt;="&amp;AA2,AA12:AA300,"&lt;="&amp;AA3))</f>
        <v>-</v>
      </c>
      <c r="AC4" s="253">
        <f ca="1">IF(COUNT(AC12:AC300)=0,"-",AVERAGEIFS(AC12:AC300, AC12:AC300, "&gt;="&amp;AC2,AC12:AC300,"&lt;="&amp;AC3))</f>
        <v>170.03676470588238</v>
      </c>
      <c r="AE4" s="253">
        <f ca="1">IF(COUNT(AE12:AE300)=0,"-",AVERAGEIFS(AE12:AE300, AE12:AE300, "&gt;="&amp;AE2,AE12:AE300,"&lt;="&amp;AE3))</f>
        <v>4204.3859649122805</v>
      </c>
      <c r="AG4" s="253" t="str">
        <f>IF(COUNT(AG12:AG300)=0,"-",AVERAGEIFS(AG12:AG300, AG12:AG300, "&gt;="&amp;AG2,AG12:AG300,"&lt;="&amp;AG3))</f>
        <v>-</v>
      </c>
      <c r="AI4" s="253" t="str">
        <f>IF(COUNT(AI12:AI300)=0,"-",AVERAGEIFS(AI12:AI300, AI12:AI300, "&gt;="&amp;AI2,AI12:AI300,"&lt;="&amp;AI3))</f>
        <v>-</v>
      </c>
      <c r="AK4" s="253">
        <f ca="1">IF(COUNT(AK12:AK300)=0,"-",AVERAGEIFS(AK12:AK300, AK12:AK300, "&gt;="&amp;AK2,AK12:AK300,"&lt;="&amp;AK3))</f>
        <v>1270.0661395224458</v>
      </c>
      <c r="AM4" s="253" t="str">
        <f>IF(COUNT(AM12:AM300)=0,"-",AVERAGEIFS(AM12:AM300, AM12:AM300, "&gt;="&amp;AM2,AM12:AM300,"&lt;="&amp;AM3))</f>
        <v>-</v>
      </c>
      <c r="AO4" s="253">
        <f ca="1">IF(COUNT(AO12:AO300)=0,"-",AVERAGEIFS(AO12:AO300, AO12:AO300, "&gt;="&amp;AO2,AO12:AO300,"&lt;="&amp;AO3))</f>
        <v>422.14174857734093</v>
      </c>
      <c r="AQ4" s="253">
        <f ca="1">IF(COUNT(AQ12:AQ300)=0,"-",AVERAGEIFS(AQ12:AQ300, AQ12:AQ300, "&gt;="&amp;AQ2,AQ12:AQ300,"&lt;="&amp;AQ3))</f>
        <v>3297.2667078457221</v>
      </c>
    </row>
    <row r="5" spans="1:43" x14ac:dyDescent="0.25">
      <c r="A5" s="949"/>
      <c r="C5" s="234" t="s">
        <v>355</v>
      </c>
      <c r="E5" s="237">
        <f ca="1">IF(COUNT(E12:E300)=0,"-",SUMIFS(D12:D300,E12:E300,"&gt;="&amp;E2,E12:E300,"&lt;="&amp;E3)/SUMIFS($B12:$B300,E12:E300,"&gt;="&amp;E2,E12:E300,"&lt;="&amp;E3))</f>
        <v>8234.0010425199198</v>
      </c>
      <c r="G5" s="237">
        <f ca="1">IF(COUNT(G12:G300)=0,"-",SUMIFS(F12:F300,G12:G300,"&gt;="&amp;G2,G12:G300,"&lt;="&amp;G3)/SUMIFS($B12:$B300,G12:G300,"&gt;="&amp;G2,G12:G300,"&lt;="&amp;G3))</f>
        <v>825333.33333333337</v>
      </c>
      <c r="I5" s="237" t="str">
        <f>IF(COUNT(I12:I300)=0,"-",SUMIFS(H12:H300,I12:I300,"&gt;="&amp;I2,I12:I300,"&lt;="&amp;I3)/SUMIFS($B12:$B300,I12:I300,"&gt;="&amp;I2,I12:I300,"&lt;="&amp;I3))</f>
        <v>-</v>
      </c>
      <c r="K5" s="237">
        <f ca="1">IF(COUNT(K12:K300)=0,"-",SUMIFS(J12:J300,K12:K300,"&gt;="&amp;K2,K12:K300,"&lt;="&amp;K3)/SUMIFS($B12:$B300,K12:K300,"&gt;="&amp;K2,K12:K300,"&lt;="&amp;K3))</f>
        <v>3256.8421052631579</v>
      </c>
      <c r="M5" s="237">
        <f ca="1">IF(COUNT(M12:M300)=0,"-",SUMIFS(L12:L300,M12:M300,"&gt;="&amp;M2,M12:M300,"&lt;="&amp;M3)/SUMIFS($B12:$B300,M12:M300,"&gt;="&amp;M2,M12:M300,"&lt;="&amp;M3))</f>
        <v>13841.578947368422</v>
      </c>
      <c r="O5" s="237">
        <f ca="1">IF(COUNT(O12:O300)=0,"-",SUMIFS(N12:N300,O12:O300,"&gt;="&amp;O2,O12:O300,"&lt;="&amp;O3)/SUMIFS($B12:$B300,O12:O300,"&gt;="&amp;O2,O12:O300,"&lt;="&amp;O3))</f>
        <v>81.430055572962189</v>
      </c>
      <c r="Q5" s="237">
        <f ca="1">IF(COUNT(Q12:Q300)=0,"-",SUMIFS(P12:P300,Q12:Q300,"&gt;="&amp;Q2,Q12:Q300,"&lt;="&amp;Q3)/SUMIFS($B12:$B300,Q12:Q300,"&gt;="&amp;Q2,Q12:Q300,"&lt;="&amp;Q3))</f>
        <v>42.213252606794484</v>
      </c>
      <c r="S5" s="237">
        <f ca="1">IF(COUNT(S12:S300)=0,"-",SUMIFS(R12:R300,S12:S300,"&gt;="&amp;S2,S12:S300,"&lt;="&amp;S3)/SUMIFS($B12:$B300,S12:S300,"&gt;="&amp;S2,S12:S300,"&lt;="&amp;S3))</f>
        <v>9.7859327217125376</v>
      </c>
      <c r="U5" s="237" t="str">
        <f>IF(COUNT(U12:U300)=0,"-",SUMIFS(T12:T300,U12:U300,"&gt;="&amp;U2,U12:U300,"&lt;="&amp;U3)/SUMIFS($B12:$B300,U12:U300,"&gt;="&amp;U2,U12:U300,"&lt;="&amp;U3))</f>
        <v>-</v>
      </c>
      <c r="W5" s="237" t="str">
        <f>IF(COUNT(W12:W300)=0,"-",SUMIFS(V12:V300,W12:W300,"&gt;="&amp;W2,W12:W300,"&lt;="&amp;W3)/SUMIFS($B12:$B300,W12:W300,"&gt;="&amp;W2,W12:W300,"&lt;="&amp;W3))</f>
        <v>-</v>
      </c>
      <c r="Y5" s="237" t="str">
        <f>IF(COUNT(Y12:Y300)=0,"-",SUMIFS(X12:X300,Y12:Y300,"&gt;="&amp;Y2,Y12:Y300,"&lt;="&amp;Y3)/SUMIFS($B12:$B300,Y12:Y300,"&gt;="&amp;Y2,Y12:Y300,"&lt;="&amp;Y3))</f>
        <v>-</v>
      </c>
      <c r="AA5" s="237" t="str">
        <f>IF(COUNT(AA12:AA300)=0,"-",SUMIFS(Z12:Z300,AA12:AA300,"&gt;="&amp;AA2,AA12:AA300,"&lt;="&amp;AA3)/SUMIFS($B12:$B300,AA12:AA300,"&gt;="&amp;AA2,AA12:AA300,"&lt;="&amp;AA3))</f>
        <v>-</v>
      </c>
      <c r="AC5" s="237">
        <f ca="1">IF(COUNT(AC12:AC300)=0,"-",SUMIFS(AB12:AB300,AC12:AC300,"&gt;="&amp;AC2,AC12:AC300,"&lt;="&amp;AC3)/SUMIFS($B12:$B300,AC12:AC300,"&gt;="&amp;AC2,AC12:AC300,"&lt;="&amp;AC3))</f>
        <v>170.03676470588238</v>
      </c>
      <c r="AE5" s="237">
        <f ca="1">IF(COUNT(AE12:AE300)=0,"-",SUMIFS(AD12:AD300,AE12:AE300,"&gt;="&amp;AE2,AE12:AE300,"&lt;="&amp;AE3)/SUMIFS($B12:$B300,AE12:AE300,"&gt;="&amp;AE2,AE12:AE300,"&lt;="&amp;AE3))</f>
        <v>4204.3859649122805</v>
      </c>
      <c r="AG5" s="237" t="str">
        <f>IF(COUNT(AG12:AG300)=0,"-",SUMIFS(AF12:AF300,AG12:AG300,"&gt;="&amp;AG2,AG12:AG300,"&lt;="&amp;AG3)/SUMIFS($B12:$B300,AG12:AG300,"&gt;="&amp;AG2,AG12:AG300,"&lt;="&amp;AG3))</f>
        <v>-</v>
      </c>
      <c r="AI5" s="237" t="str">
        <f>IF(COUNT(AI12:AI300)=0,"-",SUMIFS(AH12:AH300,AI12:AI300,"&gt;="&amp;AI2,AI12:AI300,"&lt;="&amp;AI3)/SUMIFS($B12:$B300,AI12:AI300,"&gt;="&amp;AI2,AI12:AI300,"&lt;="&amp;AI3))</f>
        <v>-</v>
      </c>
      <c r="AK5" s="237">
        <f ca="1">IF(COUNT(AK12:AK300)=0,"-",SUMIFS(AJ12:AJ300,AK12:AK300,"&gt;="&amp;AK2,AK12:AK300,"&lt;="&amp;AK3)/SUMIFS($B12:$B300,AK12:AK300,"&gt;="&amp;AK2,AK12:AK300,"&lt;="&amp;AK3))</f>
        <v>538.911081520935</v>
      </c>
      <c r="AM5" s="237" t="str">
        <f>IF(COUNT(AM12:AM300)=0,"-",SUMIFS(AL12:AL300,AM12:AM300,"&gt;="&amp;AM2,AM12:AM300,"&lt;="&amp;AM3)/SUMIFS($B12:$B300,AM12:AM300,"&gt;="&amp;AM2,AM12:AM300,"&lt;="&amp;AM3))</f>
        <v>-</v>
      </c>
      <c r="AO5" s="237">
        <f ca="1">IF(COUNT(AO12:AO300)=0,"-",SUMIFS(AN12:AN300,AO12:AO300,"&gt;="&amp;AO2,AO12:AO300,"&lt;="&amp;AO3)/SUMIFS($B12:$B300,AO12:AO300,"&gt;="&amp;AO2,AO12:AO300,"&lt;="&amp;AO3))</f>
        <v>422.14174857734093</v>
      </c>
      <c r="AQ5" s="237">
        <f ca="1">IF(COUNT(AQ12:AQ300)=0,"-",SUMIFS(AP12:AP300,AQ12:AQ300,"&gt;="&amp;AQ2,AQ12:AQ300,"&lt;="&amp;AQ3)/SUMIFS($B12:$B300,AQ12:AQ300,"&gt;="&amp;AQ2,AQ12:AQ300,"&lt;="&amp;AQ3))</f>
        <v>4104.5200685084519</v>
      </c>
    </row>
    <row r="6" spans="1:43" x14ac:dyDescent="0.25">
      <c r="A6" s="949"/>
      <c r="C6" s="234" t="s">
        <v>356</v>
      </c>
      <c r="E6" s="238">
        <f ca="1">IF(COUNT(E12:E300)=0,"-",SUMIFS(E12:E300, E12:E300, "&gt;="&amp;E2,E12:E300,"&lt;="&amp;E3)/($A$1-COUNTIF(E12:E300,"&lt;"&amp;E$2)-COUNTIF(E12:E300,"&gt;"&amp;E$3)))</f>
        <v>14673.094331978442</v>
      </c>
      <c r="G6" s="238">
        <f ca="1">IF(COUNT(G12:G300)=0,"-",SUMIFS(G12:G300, G12:G300, "&gt;="&amp;G2,G12:G300,"&lt;="&amp;G3)/($A$1-COUNTIF(G12:G300,"&lt;"&amp;G$2)-COUNTIF(G12:G300,"&gt;"&amp;G$3)))</f>
        <v>82533.333333333343</v>
      </c>
      <c r="I6" s="238" t="str">
        <f>IF(COUNT(I12:I300)=0,"-",SUMIFS(I12:I300, I12:I300, "&gt;="&amp;I2,I12:I300,"&lt;="&amp;I3)/($A$1-COUNTIF(I12:I300,"&lt;"&amp;I$2)-COUNTIF(I12:I300,"&gt;"&amp;I$3)))</f>
        <v>-</v>
      </c>
      <c r="K6" s="238">
        <f ca="1">IF(COUNT(K12:K300)=0,"-",SUMIFS(K12:K300, K12:K300, "&gt;="&amp;K2,K12:K300,"&lt;="&amp;K3)/($A$1-COUNTIF(K12:K300,"&lt;"&amp;K$2)-COUNTIF(K12:K300,"&gt;"&amp;K$3)))</f>
        <v>325.68421052631578</v>
      </c>
      <c r="M6" s="238">
        <f ca="1">IF(COUNT(M12:M300)=0,"-",SUMIFS(M12:M300, M12:M300, "&gt;="&amp;M2,M12:M300,"&lt;="&amp;M3)/($A$1-COUNTIF(M12:M300,"&lt;"&amp;M$2)-COUNTIF(M12:M300,"&gt;"&amp;M$3)))</f>
        <v>1384.1578947368421</v>
      </c>
      <c r="O6" s="238">
        <f ca="1">IF(COUNT(O12:O300)=0,"-",SUMIFS(O12:O300, O12:O300, "&gt;="&amp;O2,O12:O300,"&lt;="&amp;O3)/($A$1-COUNTIF(O12:O300,"&lt;"&amp;O$2)-COUNTIF(O12:O300,"&gt;"&amp;O$3)))</f>
        <v>135.38508410294236</v>
      </c>
      <c r="Q6" s="238">
        <f ca="1">IF(COUNT(Q12:Q300)=0,"-",SUMIFS(Q12:Q300, Q12:Q300, "&gt;="&amp;Q2,Q12:Q300,"&lt;="&amp;Q3)/($A$1-COUNTIF(Q12:Q300,"&lt;"&amp;Q$2)-COUNTIF(Q12:Q300,"&gt;"&amp;Q$3)))</f>
        <v>6.6447368421052628</v>
      </c>
      <c r="S6" s="238">
        <f ca="1">IF(COUNT(S12:S300)=0,"-",SUMIFS(S12:S300, S12:S300, "&gt;="&amp;S2,S12:S300,"&lt;="&amp;S3)/($A$1-COUNTIF(S12:S300,"&lt;"&amp;S$2)-COUNTIF(S12:S300,"&gt;"&amp;S$3)))</f>
        <v>0.9785932721712538</v>
      </c>
      <c r="U6" s="238" t="str">
        <f>IF(COUNT(U12:U300)=0,"-",SUMIFS(U12:U300, U12:U300, "&gt;="&amp;U2,U12:U300,"&lt;="&amp;U3)/($A$1-COUNTIF(U12:U300,"&lt;"&amp;U$2)-COUNTIF(U12:U300,"&gt;"&amp;U$3)))</f>
        <v>-</v>
      </c>
      <c r="W6" s="238" t="str">
        <f>IF(COUNT(W12:W300)=0,"-",SUMIFS(W12:W300, W12:W300, "&gt;="&amp;W2,W12:W300,"&lt;="&amp;W3)/($A$1-COUNTIF(W12:W300,"&lt;"&amp;W$2)-COUNTIF(W12:W300,"&gt;"&amp;W$3)))</f>
        <v>-</v>
      </c>
      <c r="Y6" s="238" t="str">
        <f>IF(COUNT(Y12:Y300)=0,"-",SUMIFS(Y12:Y300, Y12:Y300, "&gt;="&amp;Y2,Y12:Y300,"&lt;="&amp;Y3)/($A$1-COUNTIF(Y12:Y300,"&lt;"&amp;Y$2)-COUNTIF(Y12:Y300,"&gt;"&amp;Y$3)))</f>
        <v>-</v>
      </c>
      <c r="AA6" s="238" t="str">
        <f>IF(COUNT(AA12:AA300)=0,"-",SUMIFS(AA12:AA300, AA12:AA300, "&gt;="&amp;AA2,AA12:AA300,"&lt;="&amp;AA3)/($A$1-COUNTIF(AA12:AA300,"&lt;"&amp;AA$2)-COUNTIF(AA12:AA300,"&gt;"&amp;AA$3)))</f>
        <v>-</v>
      </c>
      <c r="AC6" s="238">
        <f ca="1">IF(COUNT(AC12:AC300)=0,"-",SUMIFS(AC12:AC300, AC12:AC300, "&gt;="&amp;AC2,AC12:AC300,"&lt;="&amp;AC3)/($A$1-COUNTIF(AC12:AC300,"&lt;"&amp;AC$2)-COUNTIF(AC12:AC300,"&gt;"&amp;AC$3)))</f>
        <v>17.003676470588239</v>
      </c>
      <c r="AE6" s="238">
        <f ca="1">IF(COUNT(AE12:AE300)=0,"-",SUMIFS(AE12:AE300, AE12:AE300, "&gt;="&amp;AE2,AE12:AE300,"&lt;="&amp;AE3)/($A$1-COUNTIF(AE12:AE300,"&lt;"&amp;AE$2)-COUNTIF(AE12:AE300,"&gt;"&amp;AE$3)))</f>
        <v>420.43859649122805</v>
      </c>
      <c r="AG6" s="238" t="str">
        <f>IF(COUNT(AG12:AG300)=0,"-",SUMIFS(AG12:AG300, AG12:AG300, "&gt;="&amp;AG2,AG12:AG300,"&lt;="&amp;AG3)/($A$1-COUNTIF(AG12:AG300,"&lt;"&amp;AG$2)-COUNTIF(AG12:AG300,"&gt;"&amp;AG$3)))</f>
        <v>-</v>
      </c>
      <c r="AI6" s="238" t="str">
        <f>IF(COUNT(AI12:AI300)=0,"-",SUMIFS(AI12:AI300, AI12:AI300, "&gt;="&amp;AI2,AI12:AI300,"&lt;="&amp;AI3)/($A$1-COUNTIF(AI12:AI300,"&lt;"&amp;AI$2)-COUNTIF(AI12:AI300,"&gt;"&amp;AI$3)))</f>
        <v>-</v>
      </c>
      <c r="AK6" s="238">
        <f ca="1">IF(COUNT(AK12:AK300)=0,"-",SUMIFS(AK12:AK300, AK12:AK300, "&gt;="&amp;AK2,AK12:AK300,"&lt;="&amp;AK3)/($A$1-COUNTIF(AK12:AK300,"&lt;"&amp;AK$2)-COUNTIF(AK12:AK300,"&gt;"&amp;AK$3)))</f>
        <v>635.03306976122292</v>
      </c>
      <c r="AM6" s="238" t="str">
        <f>IF(COUNT(AM12:AM300)=0,"-",SUMIFS(AM12:AM300, AM12:AM300, "&gt;="&amp;AM2,AM12:AM300,"&lt;="&amp;AM3)/($A$1-COUNTIF(AM12:AM300,"&lt;"&amp;AM$2)-COUNTIF(AM12:AM300,"&gt;"&amp;AM$3)))</f>
        <v>-</v>
      </c>
      <c r="AO6" s="238">
        <f ca="1">IF(COUNT(AO12:AO300)=0,"-",SUMIFS(AO12:AO300, AO12:AO300, "&gt;="&amp;AO2,AO12:AO300,"&lt;="&amp;AO3)/($A$1-COUNTIF(AO12:AO300,"&lt;"&amp;AO$2)-COUNTIF(AO12:AO300,"&gt;"&amp;AO$3)))</f>
        <v>42.214174857734093</v>
      </c>
      <c r="AQ6" s="238">
        <f ca="1">IF(COUNT(AQ12:AQ300)=0,"-",SUMIFS(AQ12:AQ300, AQ12:AQ300, "&gt;="&amp;AQ2,AQ12:AQ300,"&lt;="&amp;AQ3)/($A$1-COUNTIF(AQ12:AQ300,"&lt;"&amp;AQ$2)-COUNTIF(AQ12:AQ300,"&gt;"&amp;AQ$3)))</f>
        <v>3297.2667078457221</v>
      </c>
    </row>
    <row r="9" spans="1:43" x14ac:dyDescent="0.25">
      <c r="D9" s="246" t="s">
        <v>286</v>
      </c>
      <c r="E9" s="247"/>
      <c r="F9" s="246" t="s">
        <v>287</v>
      </c>
      <c r="G9" s="247"/>
      <c r="H9" s="246" t="s">
        <v>288</v>
      </c>
      <c r="I9" s="247"/>
      <c r="J9" s="246" t="s">
        <v>289</v>
      </c>
      <c r="K9" s="247"/>
      <c r="L9" s="246" t="s">
        <v>290</v>
      </c>
      <c r="M9" s="247"/>
      <c r="N9" s="246" t="s">
        <v>291</v>
      </c>
      <c r="O9" s="247"/>
      <c r="P9" s="246" t="s">
        <v>292</v>
      </c>
      <c r="Q9" s="247"/>
      <c r="R9" s="246" t="s">
        <v>293</v>
      </c>
      <c r="S9" s="247"/>
      <c r="T9" s="246" t="s">
        <v>294</v>
      </c>
      <c r="U9" s="247"/>
      <c r="V9" s="246" t="s">
        <v>295</v>
      </c>
      <c r="W9" s="247"/>
      <c r="X9" s="246" t="s">
        <v>296</v>
      </c>
      <c r="Y9" s="247"/>
      <c r="Z9" s="246" t="s">
        <v>297</v>
      </c>
      <c r="AA9" s="247"/>
      <c r="AB9" s="246" t="s">
        <v>298</v>
      </c>
      <c r="AC9" s="247"/>
      <c r="AD9" s="246" t="s">
        <v>299</v>
      </c>
      <c r="AE9" s="247"/>
      <c r="AF9" s="246" t="s">
        <v>300</v>
      </c>
      <c r="AG9" s="247"/>
      <c r="AH9" s="246" t="s">
        <v>301</v>
      </c>
      <c r="AI9" s="247"/>
      <c r="AJ9" s="246" t="s">
        <v>302</v>
      </c>
      <c r="AK9" s="247"/>
      <c r="AL9" s="246" t="s">
        <v>303</v>
      </c>
      <c r="AM9" s="247"/>
      <c r="AN9" s="246" t="s">
        <v>304</v>
      </c>
      <c r="AO9" s="247"/>
      <c r="AP9" s="246" t="s">
        <v>305</v>
      </c>
      <c r="AQ9" s="247"/>
    </row>
    <row r="10" spans="1:43" ht="34.5" x14ac:dyDescent="0.25">
      <c r="A10" s="182"/>
      <c r="B10" s="183"/>
      <c r="D10" s="248" t="s">
        <v>306</v>
      </c>
      <c r="E10" s="249" t="str">
        <f>D10&amp;"
per FTE"</f>
        <v>Total Occupancy
per FTE</v>
      </c>
      <c r="F10" s="248" t="s">
        <v>307</v>
      </c>
      <c r="G10" s="249" t="str">
        <f>F10&amp;"
per FTE"</f>
        <v>Direct Care Consultant 201
per FTE</v>
      </c>
      <c r="H10" s="248" t="s">
        <v>308</v>
      </c>
      <c r="I10" s="249" t="str">
        <f>H10&amp;"
per FTE"</f>
        <v>Temporary Help 202
per FTE</v>
      </c>
      <c r="J10" s="248" t="s">
        <v>309</v>
      </c>
      <c r="K10" s="249" t="str">
        <f>J10&amp;"
per FTE"</f>
        <v>Clients and Caregivers Reimb./Stipends 203
per FTE</v>
      </c>
      <c r="L10" s="248" t="s">
        <v>310</v>
      </c>
      <c r="M10" s="249" t="str">
        <f>L10&amp;"
per FTE"</f>
        <v>Subcontracted Direct Care 206
per FTE</v>
      </c>
      <c r="N10" s="248" t="s">
        <v>311</v>
      </c>
      <c r="O10" s="249" t="str">
        <f>N10&amp;"
per FTE"</f>
        <v>Staff Training 204
per FTE</v>
      </c>
      <c r="P10" s="248" t="s">
        <v>312</v>
      </c>
      <c r="Q10" s="249" t="str">
        <f>P10&amp;"
per FTE"</f>
        <v>Staff Mileage / Travel 205
per FTE</v>
      </c>
      <c r="R10" s="248" t="s">
        <v>313</v>
      </c>
      <c r="S10" s="249" t="str">
        <f>R10&amp;"
per FTE"</f>
        <v>Meals 207
per FTE</v>
      </c>
      <c r="T10" s="248" t="s">
        <v>314</v>
      </c>
      <c r="U10" s="249" t="str">
        <f>T10&amp;"
per FTE"</f>
        <v>Client Transportation 208
per FTE</v>
      </c>
      <c r="V10" s="248" t="s">
        <v>315</v>
      </c>
      <c r="W10" s="249" t="str">
        <f>V10&amp;"
per FTE"</f>
        <v>Vehicle Expenses 208
per FTE</v>
      </c>
      <c r="X10" s="248" t="s">
        <v>316</v>
      </c>
      <c r="Y10" s="249" t="str">
        <f>X10&amp;"
per FTE"</f>
        <v>Vehicle Depreciation 208
per FTE</v>
      </c>
      <c r="Z10" s="248" t="s">
        <v>317</v>
      </c>
      <c r="AA10" s="249" t="str">
        <f>Z10&amp;"
per FTE"</f>
        <v>Incidental Medical /Medicine/Pharmacy 209
per FTE</v>
      </c>
      <c r="AB10" s="248" t="s">
        <v>318</v>
      </c>
      <c r="AC10" s="249" t="str">
        <f>AB10&amp;"
per FTE"</f>
        <v>Client Personal Allowances 211
per FTE</v>
      </c>
      <c r="AD10" s="248" t="s">
        <v>319</v>
      </c>
      <c r="AE10" s="249" t="str">
        <f>AD10&amp;"
per FTE"</f>
        <v>Provision Material Goods/Svs./Benefits 212
per FTE</v>
      </c>
      <c r="AF10" s="248" t="s">
        <v>320</v>
      </c>
      <c r="AG10" s="249" t="str">
        <f>AF10&amp;"
per FTE"</f>
        <v>Direct Client Wages 214
per FTE</v>
      </c>
      <c r="AH10" s="248" t="s">
        <v>321</v>
      </c>
      <c r="AI10" s="249" t="str">
        <f>AH10&amp;"
per FTE"</f>
        <v>Other Commercial Prod. &amp; Svs. 214
per FTE</v>
      </c>
      <c r="AJ10" s="248" t="s">
        <v>322</v>
      </c>
      <c r="AK10" s="249" t="str">
        <f>AJ10&amp;"
per FTE"</f>
        <v>Program Supplies &amp; Materials 215
per FTE</v>
      </c>
      <c r="AL10" s="248" t="s">
        <v>323</v>
      </c>
      <c r="AM10" s="249" t="str">
        <f>AL10&amp;"
per FTE"</f>
        <v>Non Charitable Expenses
per FTE</v>
      </c>
      <c r="AN10" s="248" t="s">
        <v>324</v>
      </c>
      <c r="AO10" s="249" t="str">
        <f>AN10&amp;"
per FTE"</f>
        <v>Other Expense
per FTE</v>
      </c>
      <c r="AP10" s="248" t="s">
        <v>325</v>
      </c>
      <c r="AQ10" s="249" t="str">
        <f>AP10&amp;"
per FTE"</f>
        <v>Total Other Program Expense
per FTE</v>
      </c>
    </row>
    <row r="11" spans="1:43" x14ac:dyDescent="0.25">
      <c r="A11" s="246" t="s">
        <v>326</v>
      </c>
      <c r="B11" s="250" t="s">
        <v>327</v>
      </c>
      <c r="D11" s="246" t="s">
        <v>328</v>
      </c>
      <c r="E11" s="247"/>
      <c r="F11" s="246" t="s">
        <v>328</v>
      </c>
      <c r="G11" s="247"/>
      <c r="H11" s="246" t="s">
        <v>328</v>
      </c>
      <c r="I11" s="247"/>
      <c r="J11" s="246" t="s">
        <v>328</v>
      </c>
      <c r="K11" s="247"/>
      <c r="L11" s="246" t="s">
        <v>328</v>
      </c>
      <c r="M11" s="247"/>
      <c r="N11" s="246" t="s">
        <v>328</v>
      </c>
      <c r="O11" s="247"/>
      <c r="P11" s="246" t="s">
        <v>328</v>
      </c>
      <c r="Q11" s="247"/>
      <c r="R11" s="246" t="s">
        <v>328</v>
      </c>
      <c r="S11" s="247"/>
      <c r="T11" s="246" t="s">
        <v>328</v>
      </c>
      <c r="U11" s="247"/>
      <c r="V11" s="246" t="s">
        <v>328</v>
      </c>
      <c r="W11" s="247"/>
      <c r="X11" s="246" t="s">
        <v>328</v>
      </c>
      <c r="Y11" s="247"/>
      <c r="Z11" s="246" t="s">
        <v>328</v>
      </c>
      <c r="AA11" s="247"/>
      <c r="AB11" s="246" t="s">
        <v>328</v>
      </c>
      <c r="AC11" s="247"/>
      <c r="AD11" s="246" t="s">
        <v>328</v>
      </c>
      <c r="AE11" s="247"/>
      <c r="AF11" s="246" t="s">
        <v>328</v>
      </c>
      <c r="AG11" s="247"/>
      <c r="AH11" s="246" t="s">
        <v>328</v>
      </c>
      <c r="AI11" s="247"/>
      <c r="AJ11" s="246" t="s">
        <v>328</v>
      </c>
      <c r="AK11" s="247"/>
      <c r="AL11" s="246" t="s">
        <v>328</v>
      </c>
      <c r="AM11" s="247"/>
      <c r="AN11" s="246" t="s">
        <v>328</v>
      </c>
      <c r="AO11" s="247"/>
      <c r="AP11" s="246" t="s">
        <v>328</v>
      </c>
      <c r="AQ11" s="247"/>
    </row>
    <row r="12" spans="1:43" x14ac:dyDescent="0.25">
      <c r="A12" s="246" t="s">
        <v>498</v>
      </c>
      <c r="B12" s="250">
        <v>1.57</v>
      </c>
      <c r="D12" s="251">
        <v>21153</v>
      </c>
      <c r="E12" s="186">
        <f>IF(OR($B12=0,D12=0),"",D12/$B12)</f>
        <v>13473.248407643312</v>
      </c>
      <c r="F12" s="252"/>
      <c r="G12" s="186" t="str">
        <f>IF(OR($B12=0,F12=0),"",F12/$B12)</f>
        <v/>
      </c>
      <c r="H12" s="251"/>
      <c r="I12" s="186" t="str">
        <f>IF(OR($B12=0,H12=0),"",H12/$B12)</f>
        <v/>
      </c>
      <c r="J12" s="251"/>
      <c r="K12" s="186" t="str">
        <f>IF(OR($B12=0,J12=0),"",J12/$B12)</f>
        <v/>
      </c>
      <c r="L12" s="251"/>
      <c r="M12" s="186" t="str">
        <f>IF(OR($B12=0,L12=0),"",L12/$B12)</f>
        <v/>
      </c>
      <c r="N12" s="251"/>
      <c r="O12" s="186" t="str">
        <f>IF(OR($B12=0,N12=0),"",N12/$B12)</f>
        <v/>
      </c>
      <c r="P12" s="251"/>
      <c r="Q12" s="186" t="str">
        <f>IF(OR($B12=0,P12=0),"",P12/$B12)</f>
        <v/>
      </c>
      <c r="R12" s="251"/>
      <c r="S12" s="186" t="str">
        <f>IF(OR($B12=0,R12=0),"",R12/$B12)</f>
        <v/>
      </c>
      <c r="T12" s="251"/>
      <c r="U12" s="186" t="str">
        <f>IF(OR($B12=0,T12=0),"",T12/$B12)</f>
        <v/>
      </c>
      <c r="V12" s="251"/>
      <c r="W12" s="186" t="str">
        <f>IF(OR($B12=0,V12=0),"",V12/$B12)</f>
        <v/>
      </c>
      <c r="X12" s="251"/>
      <c r="Y12" s="186" t="str">
        <f>IF(OR($B12=0,X12=0),"",X12/$B12)</f>
        <v/>
      </c>
      <c r="Z12" s="251"/>
      <c r="AA12" s="186" t="str">
        <f>IF(OR($B12=0,Z12=0),"",Z12/$B12)</f>
        <v/>
      </c>
      <c r="AB12" s="251"/>
      <c r="AC12" s="186" t="str">
        <f>IF(OR($B12=0,AB12=0),"",AB12/$B12)</f>
        <v/>
      </c>
      <c r="AD12" s="251"/>
      <c r="AE12" s="186" t="str">
        <f>IF(OR($B12=0,AD12=0),"",AD12/$B12)</f>
        <v/>
      </c>
      <c r="AF12" s="251"/>
      <c r="AG12" s="186" t="str">
        <f>IF(OR($B12=0,AF12=0),"",AF12/$B12)</f>
        <v/>
      </c>
      <c r="AH12" s="251"/>
      <c r="AI12" s="186" t="str">
        <f>IF(OR($B12=0,AH12=0),"",AH12/$B12)</f>
        <v/>
      </c>
      <c r="AJ12" s="251">
        <v>4539</v>
      </c>
      <c r="AK12" s="186">
        <f>IF(OR($B12=0,AJ12=0),"",AJ12/$B12)</f>
        <v>2891.0828025477704</v>
      </c>
      <c r="AL12" s="251"/>
      <c r="AM12" s="186" t="str">
        <f>IF(OR($B12=0,AL12=0),"",AL12/$B12)</f>
        <v/>
      </c>
      <c r="AN12" s="251"/>
      <c r="AO12" s="186" t="str">
        <f>IF(OR($B12=0,AN12=0),"",AN12/$B12)</f>
        <v/>
      </c>
      <c r="AP12" s="251">
        <v>4539</v>
      </c>
      <c r="AQ12" s="186">
        <f>IF(OR($B12=0,AP12=0),"",AP12/$B12)</f>
        <v>2891.0828025477704</v>
      </c>
    </row>
    <row r="13" spans="1:43" x14ac:dyDescent="0.25">
      <c r="A13" s="246" t="s">
        <v>499</v>
      </c>
      <c r="B13" s="250">
        <v>1.9</v>
      </c>
      <c r="D13" s="251">
        <v>23626</v>
      </c>
      <c r="E13" s="186">
        <f t="shared" ref="E13:G76" si="0">IF(OR($B13=0,D13=0),"",D13/$B13)</f>
        <v>12434.736842105263</v>
      </c>
      <c r="F13" s="251"/>
      <c r="G13" s="186" t="str">
        <f t="shared" si="0"/>
        <v/>
      </c>
      <c r="H13" s="251"/>
      <c r="I13" s="186" t="str">
        <f t="shared" ref="I13:I76" si="1">IF(OR($B13=0,H13=0),"",H13/$B13)</f>
        <v/>
      </c>
      <c r="J13" s="251">
        <v>6188</v>
      </c>
      <c r="K13" s="186">
        <f t="shared" ref="K13:K76" si="2">IF(OR($B13=0,J13=0),"",J13/$B13)</f>
        <v>3256.8421052631579</v>
      </c>
      <c r="L13" s="251">
        <v>26299</v>
      </c>
      <c r="M13" s="186">
        <f t="shared" ref="M13:M76" si="3">IF(OR($B13=0,L13=0),"",L13/$B13)</f>
        <v>13841.578947368422</v>
      </c>
      <c r="N13" s="251">
        <v>13</v>
      </c>
      <c r="O13" s="186">
        <f t="shared" ref="O13:O76" si="4">IF(OR($B13=0,N13=0),"",N13/$B13)</f>
        <v>6.8421052631578947</v>
      </c>
      <c r="P13" s="251"/>
      <c r="Q13" s="186" t="str">
        <f t="shared" ref="Q13:Q76" si="5">IF(OR($B13=0,P13=0),"",P13/$B13)</f>
        <v/>
      </c>
      <c r="R13" s="251"/>
      <c r="S13" s="186" t="str">
        <f t="shared" ref="S13:S76" si="6">IF(OR($B13=0,R13=0),"",R13/$B13)</f>
        <v/>
      </c>
      <c r="T13" s="251"/>
      <c r="U13" s="186" t="str">
        <f t="shared" ref="U13:U76" si="7">IF(OR($B13=0,T13=0),"",T13/$B13)</f>
        <v/>
      </c>
      <c r="V13" s="251"/>
      <c r="W13" s="186" t="str">
        <f t="shared" ref="W13:W76" si="8">IF(OR($B13=0,V13=0),"",V13/$B13)</f>
        <v/>
      </c>
      <c r="X13" s="251"/>
      <c r="Y13" s="186" t="str">
        <f t="shared" ref="Y13:Y76" si="9">IF(OR($B13=0,X13=0),"",X13/$B13)</f>
        <v/>
      </c>
      <c r="Z13" s="251"/>
      <c r="AA13" s="186" t="str">
        <f t="shared" ref="AA13:AA76" si="10">IF(OR($B13=0,Z13=0),"",Z13/$B13)</f>
        <v/>
      </c>
      <c r="AB13" s="251"/>
      <c r="AC13" s="186" t="str">
        <f t="shared" ref="AC13:AC76" si="11">IF(OR($B13=0,AB13=0),"",AB13/$B13)</f>
        <v/>
      </c>
      <c r="AD13" s="251"/>
      <c r="AE13" s="186" t="str">
        <f t="shared" ref="AE13:AE76" si="12">IF(OR($B13=0,AD13=0),"",AD13/$B13)</f>
        <v/>
      </c>
      <c r="AF13" s="251"/>
      <c r="AG13" s="186" t="str">
        <f t="shared" ref="AG13:AG76" si="13">IF(OR($B13=0,AF13=0),"",AF13/$B13)</f>
        <v/>
      </c>
      <c r="AH13" s="251"/>
      <c r="AI13" s="186" t="str">
        <f t="shared" ref="AI13:AI76" si="14">IF(OR($B13=0,AH13=0),"",AH13/$B13)</f>
        <v/>
      </c>
      <c r="AJ13" s="251"/>
      <c r="AK13" s="186" t="str">
        <f t="shared" ref="AK13:AK76" si="15">IF(OR($B13=0,AJ13=0),"",AJ13/$B13)</f>
        <v/>
      </c>
      <c r="AL13" s="251"/>
      <c r="AM13" s="186" t="str">
        <f t="shared" ref="AM13:AM76" si="16">IF(OR($B13=0,AL13=0),"",AL13/$B13)</f>
        <v/>
      </c>
      <c r="AN13" s="251"/>
      <c r="AO13" s="186" t="str">
        <f t="shared" ref="AO13:AO76" si="17">IF(OR($B13=0,AN13=0),"",AN13/$B13)</f>
        <v/>
      </c>
      <c r="AP13" s="251">
        <v>32500</v>
      </c>
      <c r="AQ13" s="186">
        <f t="shared" ref="AQ13:AQ76" si="18">IF(OR($B13=0,AP13=0),"",AP13/$B13)</f>
        <v>17105.263157894737</v>
      </c>
    </row>
    <row r="14" spans="1:43" x14ac:dyDescent="0.25">
      <c r="A14" s="246" t="s">
        <v>500</v>
      </c>
      <c r="B14" s="250">
        <v>3.27</v>
      </c>
      <c r="D14" s="251">
        <v>7930</v>
      </c>
      <c r="E14" s="186">
        <f t="shared" si="0"/>
        <v>2425.0764525993882</v>
      </c>
      <c r="F14" s="251"/>
      <c r="G14" s="186" t="str">
        <f t="shared" si="0"/>
        <v/>
      </c>
      <c r="H14" s="251"/>
      <c r="I14" s="186" t="str">
        <f t="shared" si="1"/>
        <v/>
      </c>
      <c r="J14" s="251"/>
      <c r="K14" s="186" t="str">
        <f t="shared" si="2"/>
        <v/>
      </c>
      <c r="L14" s="251"/>
      <c r="M14" s="186" t="str">
        <f t="shared" si="3"/>
        <v/>
      </c>
      <c r="N14" s="251">
        <v>114</v>
      </c>
      <c r="O14" s="186">
        <f t="shared" si="4"/>
        <v>34.862385321100916</v>
      </c>
      <c r="P14" s="251"/>
      <c r="Q14" s="186" t="str">
        <f t="shared" si="5"/>
        <v/>
      </c>
      <c r="R14" s="251">
        <v>32</v>
      </c>
      <c r="S14" s="186">
        <f t="shared" si="6"/>
        <v>9.7859327217125376</v>
      </c>
      <c r="T14" s="251"/>
      <c r="U14" s="186" t="str">
        <f t="shared" si="7"/>
        <v/>
      </c>
      <c r="V14" s="251"/>
      <c r="W14" s="186" t="str">
        <f t="shared" si="8"/>
        <v/>
      </c>
      <c r="X14" s="251"/>
      <c r="Y14" s="186" t="str">
        <f t="shared" si="9"/>
        <v/>
      </c>
      <c r="Z14" s="251"/>
      <c r="AA14" s="186" t="str">
        <f t="shared" si="10"/>
        <v/>
      </c>
      <c r="AB14" s="251"/>
      <c r="AC14" s="186" t="str">
        <f t="shared" si="11"/>
        <v/>
      </c>
      <c r="AD14" s="251"/>
      <c r="AE14" s="186" t="str">
        <f t="shared" si="12"/>
        <v/>
      </c>
      <c r="AF14" s="251"/>
      <c r="AG14" s="186" t="str">
        <f t="shared" si="13"/>
        <v/>
      </c>
      <c r="AH14" s="251"/>
      <c r="AI14" s="186" t="str">
        <f t="shared" si="14"/>
        <v/>
      </c>
      <c r="AJ14" s="251"/>
      <c r="AK14" s="186" t="str">
        <f t="shared" si="15"/>
        <v/>
      </c>
      <c r="AL14" s="251"/>
      <c r="AM14" s="186" t="str">
        <f t="shared" si="16"/>
        <v/>
      </c>
      <c r="AN14" s="251"/>
      <c r="AO14" s="186" t="str">
        <f t="shared" si="17"/>
        <v/>
      </c>
      <c r="AP14" s="251">
        <v>146</v>
      </c>
      <c r="AQ14" s="186">
        <f t="shared" si="18"/>
        <v>44.648318042813457</v>
      </c>
    </row>
    <row r="15" spans="1:43" x14ac:dyDescent="0.25">
      <c r="A15" s="246" t="s">
        <v>501</v>
      </c>
      <c r="B15" s="250">
        <v>0.03</v>
      </c>
      <c r="D15" s="251">
        <v>9934</v>
      </c>
      <c r="E15" s="186">
        <f t="shared" si="0"/>
        <v>331133.33333333337</v>
      </c>
      <c r="F15" s="251">
        <v>24760</v>
      </c>
      <c r="G15" s="186">
        <f t="shared" si="0"/>
        <v>825333.33333333337</v>
      </c>
      <c r="H15" s="251"/>
      <c r="I15" s="186" t="str">
        <f t="shared" si="1"/>
        <v/>
      </c>
      <c r="J15" s="251"/>
      <c r="K15" s="186" t="str">
        <f t="shared" si="2"/>
        <v/>
      </c>
      <c r="L15" s="251"/>
      <c r="M15" s="186" t="str">
        <f t="shared" si="3"/>
        <v/>
      </c>
      <c r="N15" s="251"/>
      <c r="O15" s="186" t="str">
        <f t="shared" si="4"/>
        <v/>
      </c>
      <c r="P15" s="251"/>
      <c r="Q15" s="186" t="str">
        <f t="shared" si="5"/>
        <v/>
      </c>
      <c r="R15" s="251"/>
      <c r="S15" s="186" t="str">
        <f t="shared" si="6"/>
        <v/>
      </c>
      <c r="T15" s="251"/>
      <c r="U15" s="186" t="str">
        <f t="shared" si="7"/>
        <v/>
      </c>
      <c r="V15" s="251"/>
      <c r="W15" s="186" t="str">
        <f t="shared" si="8"/>
        <v/>
      </c>
      <c r="X15" s="251"/>
      <c r="Y15" s="186" t="str">
        <f t="shared" si="9"/>
        <v/>
      </c>
      <c r="Z15" s="251"/>
      <c r="AA15" s="186" t="str">
        <f t="shared" si="10"/>
        <v/>
      </c>
      <c r="AB15" s="251"/>
      <c r="AC15" s="186" t="str">
        <f t="shared" si="11"/>
        <v/>
      </c>
      <c r="AD15" s="251"/>
      <c r="AE15" s="186" t="str">
        <f t="shared" si="12"/>
        <v/>
      </c>
      <c r="AF15" s="251"/>
      <c r="AG15" s="186" t="str">
        <f t="shared" si="13"/>
        <v/>
      </c>
      <c r="AH15" s="251"/>
      <c r="AI15" s="186" t="str">
        <f t="shared" si="14"/>
        <v/>
      </c>
      <c r="AJ15" s="251"/>
      <c r="AK15" s="186" t="str">
        <f t="shared" si="15"/>
        <v/>
      </c>
      <c r="AL15" s="251"/>
      <c r="AM15" s="186" t="str">
        <f t="shared" si="16"/>
        <v/>
      </c>
      <c r="AN15" s="251"/>
      <c r="AO15" s="186" t="str">
        <f t="shared" si="17"/>
        <v/>
      </c>
      <c r="AP15" s="251">
        <v>24760</v>
      </c>
      <c r="AQ15" s="186">
        <f t="shared" si="18"/>
        <v>825333.33333333337</v>
      </c>
    </row>
    <row r="16" spans="1:43" x14ac:dyDescent="0.25">
      <c r="A16" s="246" t="s">
        <v>502</v>
      </c>
      <c r="B16" s="250">
        <v>0.28199999999999997</v>
      </c>
      <c r="D16" s="251">
        <v>17943</v>
      </c>
      <c r="E16" s="186">
        <f t="shared" si="0"/>
        <v>63627.659574468089</v>
      </c>
      <c r="F16" s="251"/>
      <c r="G16" s="186" t="str">
        <f t="shared" si="0"/>
        <v/>
      </c>
      <c r="H16" s="251"/>
      <c r="I16" s="186" t="str">
        <f t="shared" si="1"/>
        <v/>
      </c>
      <c r="J16" s="251"/>
      <c r="K16" s="186" t="str">
        <f t="shared" si="2"/>
        <v/>
      </c>
      <c r="L16" s="251"/>
      <c r="M16" s="186" t="str">
        <f t="shared" si="3"/>
        <v/>
      </c>
      <c r="N16" s="251"/>
      <c r="O16" s="186" t="str">
        <f t="shared" si="4"/>
        <v/>
      </c>
      <c r="P16" s="251"/>
      <c r="Q16" s="186" t="str">
        <f t="shared" si="5"/>
        <v/>
      </c>
      <c r="R16" s="251"/>
      <c r="S16" s="186" t="str">
        <f t="shared" si="6"/>
        <v/>
      </c>
      <c r="T16" s="251"/>
      <c r="U16" s="186" t="str">
        <f t="shared" si="7"/>
        <v/>
      </c>
      <c r="V16" s="251"/>
      <c r="W16" s="186" t="str">
        <f t="shared" si="8"/>
        <v/>
      </c>
      <c r="X16" s="251"/>
      <c r="Y16" s="186" t="str">
        <f t="shared" si="9"/>
        <v/>
      </c>
      <c r="Z16" s="251"/>
      <c r="AA16" s="186" t="str">
        <f t="shared" si="10"/>
        <v/>
      </c>
      <c r="AB16" s="251"/>
      <c r="AC16" s="186" t="str">
        <f t="shared" si="11"/>
        <v/>
      </c>
      <c r="AD16" s="251"/>
      <c r="AE16" s="186" t="str">
        <f t="shared" si="12"/>
        <v/>
      </c>
      <c r="AF16" s="251"/>
      <c r="AG16" s="186" t="str">
        <f t="shared" si="13"/>
        <v/>
      </c>
      <c r="AH16" s="251"/>
      <c r="AI16" s="186" t="str">
        <f t="shared" si="14"/>
        <v/>
      </c>
      <c r="AJ16" s="251">
        <v>564</v>
      </c>
      <c r="AK16" s="186">
        <f t="shared" si="15"/>
        <v>2000.0000000000002</v>
      </c>
      <c r="AL16" s="251"/>
      <c r="AM16" s="186" t="str">
        <f t="shared" si="16"/>
        <v/>
      </c>
      <c r="AN16" s="251"/>
      <c r="AO16" s="186" t="str">
        <f t="shared" si="17"/>
        <v/>
      </c>
      <c r="AP16" s="251">
        <v>564</v>
      </c>
      <c r="AQ16" s="186">
        <f t="shared" si="18"/>
        <v>2000.0000000000002</v>
      </c>
    </row>
    <row r="17" spans="1:43" x14ac:dyDescent="0.25">
      <c r="A17" s="246" t="s">
        <v>340</v>
      </c>
      <c r="B17" s="250">
        <v>0.96650000000000003</v>
      </c>
      <c r="D17" s="251">
        <v>9610</v>
      </c>
      <c r="E17" s="186">
        <f t="shared" si="0"/>
        <v>9943.0936368339371</v>
      </c>
      <c r="F17" s="251"/>
      <c r="G17" s="186" t="str">
        <f t="shared" si="0"/>
        <v/>
      </c>
      <c r="H17" s="251"/>
      <c r="I17" s="186" t="str">
        <f t="shared" si="1"/>
        <v/>
      </c>
      <c r="J17" s="251"/>
      <c r="K17" s="186" t="str">
        <f t="shared" si="2"/>
        <v/>
      </c>
      <c r="L17" s="251"/>
      <c r="M17" s="186" t="str">
        <f t="shared" si="3"/>
        <v/>
      </c>
      <c r="N17" s="251">
        <v>425</v>
      </c>
      <c r="O17" s="186">
        <f t="shared" si="4"/>
        <v>439.7309881013968</v>
      </c>
      <c r="P17" s="251"/>
      <c r="Q17" s="186" t="str">
        <f t="shared" si="5"/>
        <v/>
      </c>
      <c r="R17" s="251"/>
      <c r="S17" s="186" t="str">
        <f t="shared" si="6"/>
        <v/>
      </c>
      <c r="T17" s="251"/>
      <c r="U17" s="186" t="str">
        <f t="shared" si="7"/>
        <v/>
      </c>
      <c r="V17" s="251"/>
      <c r="W17" s="186" t="str">
        <f t="shared" si="8"/>
        <v/>
      </c>
      <c r="X17" s="251"/>
      <c r="Y17" s="186" t="str">
        <f t="shared" si="9"/>
        <v/>
      </c>
      <c r="Z17" s="251"/>
      <c r="AA17" s="186" t="str">
        <f t="shared" si="10"/>
        <v/>
      </c>
      <c r="AB17" s="251"/>
      <c r="AC17" s="186" t="str">
        <f t="shared" si="11"/>
        <v/>
      </c>
      <c r="AD17" s="251"/>
      <c r="AE17" s="186" t="str">
        <f t="shared" si="12"/>
        <v/>
      </c>
      <c r="AF17" s="251"/>
      <c r="AG17" s="186" t="str">
        <f t="shared" si="13"/>
        <v/>
      </c>
      <c r="AH17" s="251"/>
      <c r="AI17" s="186" t="str">
        <f t="shared" si="14"/>
        <v/>
      </c>
      <c r="AJ17" s="251"/>
      <c r="AK17" s="186" t="str">
        <f t="shared" si="15"/>
        <v/>
      </c>
      <c r="AL17" s="251"/>
      <c r="AM17" s="186" t="str">
        <f t="shared" si="16"/>
        <v/>
      </c>
      <c r="AN17" s="251">
        <v>408</v>
      </c>
      <c r="AO17" s="186">
        <f t="shared" si="17"/>
        <v>422.14174857734093</v>
      </c>
      <c r="AP17" s="251">
        <v>833</v>
      </c>
      <c r="AQ17" s="186">
        <f t="shared" si="18"/>
        <v>861.87273667873774</v>
      </c>
    </row>
    <row r="18" spans="1:43" x14ac:dyDescent="0.25">
      <c r="A18" s="246" t="s">
        <v>341</v>
      </c>
      <c r="B18" s="250">
        <v>0.4</v>
      </c>
      <c r="D18" s="251">
        <v>2800</v>
      </c>
      <c r="E18" s="186">
        <f t="shared" si="0"/>
        <v>7000</v>
      </c>
      <c r="F18" s="251"/>
      <c r="G18" s="186" t="str">
        <f t="shared" si="0"/>
        <v/>
      </c>
      <c r="H18" s="251"/>
      <c r="I18" s="186" t="str">
        <f t="shared" si="1"/>
        <v/>
      </c>
      <c r="J18" s="251"/>
      <c r="K18" s="186" t="str">
        <f t="shared" si="2"/>
        <v/>
      </c>
      <c r="L18" s="251"/>
      <c r="M18" s="186" t="str">
        <f t="shared" si="3"/>
        <v/>
      </c>
      <c r="N18" s="251">
        <v>250</v>
      </c>
      <c r="O18" s="186">
        <f t="shared" si="4"/>
        <v>625</v>
      </c>
      <c r="P18" s="251"/>
      <c r="Q18" s="186" t="str">
        <f t="shared" si="5"/>
        <v/>
      </c>
      <c r="R18" s="251"/>
      <c r="S18" s="186" t="str">
        <f t="shared" si="6"/>
        <v/>
      </c>
      <c r="T18" s="251"/>
      <c r="U18" s="186" t="str">
        <f t="shared" si="7"/>
        <v/>
      </c>
      <c r="V18" s="251"/>
      <c r="W18" s="186" t="str">
        <f t="shared" si="8"/>
        <v/>
      </c>
      <c r="X18" s="251"/>
      <c r="Y18" s="186" t="str">
        <f t="shared" si="9"/>
        <v/>
      </c>
      <c r="Z18" s="251"/>
      <c r="AA18" s="186" t="str">
        <f t="shared" si="10"/>
        <v/>
      </c>
      <c r="AB18" s="251"/>
      <c r="AC18" s="186" t="str">
        <f t="shared" si="11"/>
        <v/>
      </c>
      <c r="AD18" s="251"/>
      <c r="AE18" s="186" t="str">
        <f t="shared" si="12"/>
        <v/>
      </c>
      <c r="AF18" s="251"/>
      <c r="AG18" s="186" t="str">
        <f t="shared" si="13"/>
        <v/>
      </c>
      <c r="AH18" s="251"/>
      <c r="AI18" s="186" t="str">
        <f t="shared" si="14"/>
        <v/>
      </c>
      <c r="AJ18" s="251"/>
      <c r="AK18" s="186" t="str">
        <f t="shared" si="15"/>
        <v/>
      </c>
      <c r="AL18" s="251"/>
      <c r="AM18" s="186" t="str">
        <f t="shared" si="16"/>
        <v/>
      </c>
      <c r="AN18" s="251"/>
      <c r="AO18" s="186" t="str">
        <f t="shared" si="17"/>
        <v/>
      </c>
      <c r="AP18" s="251">
        <v>250</v>
      </c>
      <c r="AQ18" s="186">
        <f t="shared" si="18"/>
        <v>625</v>
      </c>
    </row>
    <row r="19" spans="1:43" x14ac:dyDescent="0.25">
      <c r="A19" s="246" t="s">
        <v>494</v>
      </c>
      <c r="B19" s="250">
        <v>3.2639999999999998</v>
      </c>
      <c r="D19" s="251">
        <v>23345</v>
      </c>
      <c r="E19" s="186">
        <f t="shared" si="0"/>
        <v>7152.2671568627457</v>
      </c>
      <c r="F19" s="251"/>
      <c r="G19" s="186" t="str">
        <f t="shared" si="0"/>
        <v/>
      </c>
      <c r="H19" s="251"/>
      <c r="I19" s="186" t="str">
        <f t="shared" si="1"/>
        <v/>
      </c>
      <c r="J19" s="251"/>
      <c r="K19" s="186" t="str">
        <f t="shared" si="2"/>
        <v/>
      </c>
      <c r="L19" s="251"/>
      <c r="M19" s="186" t="str">
        <f t="shared" si="3"/>
        <v/>
      </c>
      <c r="N19" s="251">
        <v>645</v>
      </c>
      <c r="O19" s="186">
        <f t="shared" si="4"/>
        <v>197.61029411764707</v>
      </c>
      <c r="P19" s="251">
        <v>68</v>
      </c>
      <c r="Q19" s="186">
        <f t="shared" si="5"/>
        <v>20.833333333333336</v>
      </c>
      <c r="R19" s="251"/>
      <c r="S19" s="186" t="str">
        <f t="shared" si="6"/>
        <v/>
      </c>
      <c r="T19" s="251"/>
      <c r="U19" s="186" t="str">
        <f t="shared" si="7"/>
        <v/>
      </c>
      <c r="V19" s="251"/>
      <c r="W19" s="186" t="str">
        <f t="shared" si="8"/>
        <v/>
      </c>
      <c r="X19" s="251"/>
      <c r="Y19" s="186" t="str">
        <f t="shared" si="9"/>
        <v/>
      </c>
      <c r="Z19" s="251"/>
      <c r="AA19" s="186" t="str">
        <f t="shared" si="10"/>
        <v/>
      </c>
      <c r="AB19" s="251">
        <v>555</v>
      </c>
      <c r="AC19" s="186">
        <f t="shared" si="11"/>
        <v>170.03676470588238</v>
      </c>
      <c r="AD19" s="251"/>
      <c r="AE19" s="186" t="str">
        <f t="shared" si="12"/>
        <v/>
      </c>
      <c r="AF19" s="251"/>
      <c r="AG19" s="186" t="str">
        <f t="shared" si="13"/>
        <v/>
      </c>
      <c r="AH19" s="251"/>
      <c r="AI19" s="186" t="str">
        <f t="shared" si="14"/>
        <v/>
      </c>
      <c r="AJ19" s="251">
        <v>2362</v>
      </c>
      <c r="AK19" s="186">
        <f t="shared" si="15"/>
        <v>723.65196078431381</v>
      </c>
      <c r="AL19" s="251"/>
      <c r="AM19" s="186" t="str">
        <f t="shared" si="16"/>
        <v/>
      </c>
      <c r="AN19" s="251"/>
      <c r="AO19" s="186" t="str">
        <f t="shared" si="17"/>
        <v/>
      </c>
      <c r="AP19" s="251">
        <v>3630</v>
      </c>
      <c r="AQ19" s="186">
        <f t="shared" si="18"/>
        <v>1112.1323529411766</v>
      </c>
    </row>
    <row r="20" spans="1:43" x14ac:dyDescent="0.25">
      <c r="A20" s="246" t="s">
        <v>345</v>
      </c>
      <c r="B20" s="250">
        <v>1.4</v>
      </c>
      <c r="D20" s="251">
        <v>11593</v>
      </c>
      <c r="E20" s="186">
        <f t="shared" si="0"/>
        <v>8280.7142857142862</v>
      </c>
      <c r="F20" s="251"/>
      <c r="G20" s="186" t="str">
        <f t="shared" si="0"/>
        <v/>
      </c>
      <c r="H20" s="251"/>
      <c r="I20" s="186" t="str">
        <f t="shared" si="1"/>
        <v/>
      </c>
      <c r="J20" s="251"/>
      <c r="K20" s="186" t="str">
        <f t="shared" si="2"/>
        <v/>
      </c>
      <c r="L20" s="251"/>
      <c r="M20" s="186" t="str">
        <f t="shared" si="3"/>
        <v/>
      </c>
      <c r="N20" s="251"/>
      <c r="O20" s="186" t="str">
        <f t="shared" si="4"/>
        <v/>
      </c>
      <c r="P20" s="251"/>
      <c r="Q20" s="186" t="str">
        <f t="shared" si="5"/>
        <v/>
      </c>
      <c r="R20" s="251"/>
      <c r="S20" s="186" t="str">
        <f t="shared" si="6"/>
        <v/>
      </c>
      <c r="T20" s="251"/>
      <c r="U20" s="186" t="str">
        <f t="shared" si="7"/>
        <v/>
      </c>
      <c r="V20" s="251"/>
      <c r="W20" s="186" t="str">
        <f t="shared" si="8"/>
        <v/>
      </c>
      <c r="X20" s="251"/>
      <c r="Y20" s="186" t="str">
        <f t="shared" si="9"/>
        <v/>
      </c>
      <c r="Z20" s="251"/>
      <c r="AA20" s="186" t="str">
        <f t="shared" si="10"/>
        <v/>
      </c>
      <c r="AB20" s="251"/>
      <c r="AC20" s="186" t="str">
        <f t="shared" si="11"/>
        <v/>
      </c>
      <c r="AD20" s="251"/>
      <c r="AE20" s="186" t="str">
        <f t="shared" si="12"/>
        <v/>
      </c>
      <c r="AF20" s="251"/>
      <c r="AG20" s="186" t="str">
        <f t="shared" si="13"/>
        <v/>
      </c>
      <c r="AH20" s="251"/>
      <c r="AI20" s="186" t="str">
        <f t="shared" si="14"/>
        <v/>
      </c>
      <c r="AJ20" s="251">
        <v>585</v>
      </c>
      <c r="AK20" s="186">
        <f t="shared" si="15"/>
        <v>417.85714285714289</v>
      </c>
      <c r="AL20" s="251"/>
      <c r="AM20" s="186" t="str">
        <f t="shared" si="16"/>
        <v/>
      </c>
      <c r="AN20" s="251"/>
      <c r="AO20" s="186" t="str">
        <f t="shared" si="17"/>
        <v/>
      </c>
      <c r="AP20" s="251">
        <v>585</v>
      </c>
      <c r="AQ20" s="186">
        <f t="shared" si="18"/>
        <v>417.85714285714289</v>
      </c>
    </row>
    <row r="21" spans="1:43" x14ac:dyDescent="0.25">
      <c r="A21" s="246" t="s">
        <v>333</v>
      </c>
      <c r="B21" s="250">
        <v>20.52</v>
      </c>
      <c r="D21" s="251">
        <v>158436</v>
      </c>
      <c r="E21" s="186">
        <f t="shared" si="0"/>
        <v>7721.0526315789475</v>
      </c>
      <c r="F21" s="251"/>
      <c r="G21" s="186" t="str">
        <f t="shared" si="0"/>
        <v/>
      </c>
      <c r="H21" s="251"/>
      <c r="I21" s="186" t="str">
        <f t="shared" si="1"/>
        <v/>
      </c>
      <c r="J21" s="251"/>
      <c r="K21" s="186" t="str">
        <f t="shared" si="2"/>
        <v/>
      </c>
      <c r="L21" s="251"/>
      <c r="M21" s="186" t="str">
        <f t="shared" si="3"/>
        <v/>
      </c>
      <c r="N21" s="251">
        <v>1022</v>
      </c>
      <c r="O21" s="186">
        <f t="shared" si="4"/>
        <v>49.805068226120859</v>
      </c>
      <c r="P21" s="251">
        <v>936</v>
      </c>
      <c r="Q21" s="186">
        <f t="shared" si="5"/>
        <v>45.614035087719301</v>
      </c>
      <c r="R21" s="251"/>
      <c r="S21" s="186" t="str">
        <f t="shared" si="6"/>
        <v/>
      </c>
      <c r="T21" s="251"/>
      <c r="U21" s="186" t="str">
        <f t="shared" si="7"/>
        <v/>
      </c>
      <c r="V21" s="251"/>
      <c r="W21" s="186" t="str">
        <f t="shared" si="8"/>
        <v/>
      </c>
      <c r="X21" s="251"/>
      <c r="Y21" s="186" t="str">
        <f t="shared" si="9"/>
        <v/>
      </c>
      <c r="Z21" s="251"/>
      <c r="AA21" s="186" t="str">
        <f t="shared" si="10"/>
        <v/>
      </c>
      <c r="AB21" s="251"/>
      <c r="AC21" s="186" t="str">
        <f t="shared" si="11"/>
        <v/>
      </c>
      <c r="AD21" s="251">
        <v>86274</v>
      </c>
      <c r="AE21" s="186">
        <f t="shared" si="12"/>
        <v>4204.3859649122805</v>
      </c>
      <c r="AF21" s="251"/>
      <c r="AG21" s="186" t="str">
        <f t="shared" si="13"/>
        <v/>
      </c>
      <c r="AH21" s="251"/>
      <c r="AI21" s="186" t="str">
        <f t="shared" si="14"/>
        <v/>
      </c>
      <c r="AJ21" s="251">
        <v>6520</v>
      </c>
      <c r="AK21" s="186">
        <f t="shared" si="15"/>
        <v>317.73879142300194</v>
      </c>
      <c r="AL21" s="251"/>
      <c r="AM21" s="186" t="str">
        <f t="shared" si="16"/>
        <v/>
      </c>
      <c r="AN21" s="251"/>
      <c r="AO21" s="186" t="str">
        <f t="shared" si="17"/>
        <v/>
      </c>
      <c r="AP21" s="251">
        <v>94752</v>
      </c>
      <c r="AQ21" s="186">
        <f t="shared" si="18"/>
        <v>4617.5438596491231</v>
      </c>
    </row>
    <row r="22" spans="1:43" x14ac:dyDescent="0.25">
      <c r="E22" s="186" t="str">
        <f t="shared" si="0"/>
        <v/>
      </c>
      <c r="G22" s="186" t="str">
        <f t="shared" si="0"/>
        <v/>
      </c>
      <c r="I22" s="186" t="str">
        <f t="shared" si="1"/>
        <v/>
      </c>
      <c r="K22" s="186" t="str">
        <f t="shared" si="2"/>
        <v/>
      </c>
      <c r="M22" s="186" t="str">
        <f t="shared" si="3"/>
        <v/>
      </c>
      <c r="O22" s="186" t="str">
        <f t="shared" si="4"/>
        <v/>
      </c>
      <c r="Q22" s="186" t="str">
        <f t="shared" si="5"/>
        <v/>
      </c>
      <c r="S22" s="186" t="str">
        <f t="shared" si="6"/>
        <v/>
      </c>
      <c r="U22" s="186" t="str">
        <f t="shared" si="7"/>
        <v/>
      </c>
      <c r="W22" s="186" t="str">
        <f t="shared" si="8"/>
        <v/>
      </c>
      <c r="Y22" s="186" t="str">
        <f t="shared" si="9"/>
        <v/>
      </c>
      <c r="AA22" s="186" t="str">
        <f t="shared" si="10"/>
        <v/>
      </c>
      <c r="AC22" s="186" t="str">
        <f t="shared" si="11"/>
        <v/>
      </c>
      <c r="AE22" s="186" t="str">
        <f t="shared" si="12"/>
        <v/>
      </c>
      <c r="AG22" s="186" t="str">
        <f t="shared" si="13"/>
        <v/>
      </c>
      <c r="AI22" s="186" t="str">
        <f t="shared" si="14"/>
        <v/>
      </c>
      <c r="AK22" s="186" t="str">
        <f t="shared" si="15"/>
        <v/>
      </c>
      <c r="AM22" s="186" t="str">
        <f t="shared" si="16"/>
        <v/>
      </c>
      <c r="AO22" s="186" t="str">
        <f t="shared" si="17"/>
        <v/>
      </c>
      <c r="AQ22" s="186" t="str">
        <f t="shared" si="18"/>
        <v/>
      </c>
    </row>
    <row r="23" spans="1:43" x14ac:dyDescent="0.25">
      <c r="E23" s="186" t="str">
        <f t="shared" si="0"/>
        <v/>
      </c>
      <c r="G23" s="186" t="str">
        <f t="shared" si="0"/>
        <v/>
      </c>
      <c r="I23" s="186" t="str">
        <f t="shared" si="1"/>
        <v/>
      </c>
      <c r="K23" s="186" t="str">
        <f t="shared" si="2"/>
        <v/>
      </c>
      <c r="M23" s="186" t="str">
        <f t="shared" si="3"/>
        <v/>
      </c>
      <c r="O23" s="186" t="str">
        <f t="shared" si="4"/>
        <v/>
      </c>
      <c r="Q23" s="186" t="str">
        <f t="shared" si="5"/>
        <v/>
      </c>
      <c r="S23" s="186" t="str">
        <f t="shared" si="6"/>
        <v/>
      </c>
      <c r="U23" s="186" t="str">
        <f t="shared" si="7"/>
        <v/>
      </c>
      <c r="W23" s="186" t="str">
        <f t="shared" si="8"/>
        <v/>
      </c>
      <c r="Y23" s="186" t="str">
        <f t="shared" si="9"/>
        <v/>
      </c>
      <c r="AA23" s="186" t="str">
        <f t="shared" si="10"/>
        <v/>
      </c>
      <c r="AC23" s="186" t="str">
        <f t="shared" si="11"/>
        <v/>
      </c>
      <c r="AE23" s="186" t="str">
        <f t="shared" si="12"/>
        <v/>
      </c>
      <c r="AG23" s="186" t="str">
        <f t="shared" si="13"/>
        <v/>
      </c>
      <c r="AI23" s="186" t="str">
        <f t="shared" si="14"/>
        <v/>
      </c>
      <c r="AK23" s="186" t="str">
        <f t="shared" si="15"/>
        <v/>
      </c>
      <c r="AM23" s="186" t="str">
        <f t="shared" si="16"/>
        <v/>
      </c>
      <c r="AO23" s="186" t="str">
        <f t="shared" si="17"/>
        <v/>
      </c>
      <c r="AQ23" s="186" t="str">
        <f t="shared" si="18"/>
        <v/>
      </c>
    </row>
    <row r="24" spans="1:43" x14ac:dyDescent="0.25">
      <c r="E24" s="186" t="str">
        <f t="shared" si="0"/>
        <v/>
      </c>
      <c r="G24" s="186" t="str">
        <f t="shared" si="0"/>
        <v/>
      </c>
      <c r="I24" s="186" t="str">
        <f t="shared" si="1"/>
        <v/>
      </c>
      <c r="K24" s="186" t="str">
        <f t="shared" si="2"/>
        <v/>
      </c>
      <c r="M24" s="186" t="str">
        <f t="shared" si="3"/>
        <v/>
      </c>
      <c r="O24" s="186" t="str">
        <f t="shared" si="4"/>
        <v/>
      </c>
      <c r="Q24" s="186" t="str">
        <f t="shared" si="5"/>
        <v/>
      </c>
      <c r="S24" s="186" t="str">
        <f t="shared" si="6"/>
        <v/>
      </c>
      <c r="U24" s="186" t="str">
        <f t="shared" si="7"/>
        <v/>
      </c>
      <c r="W24" s="186" t="str">
        <f t="shared" si="8"/>
        <v/>
      </c>
      <c r="Y24" s="186" t="str">
        <f t="shared" si="9"/>
        <v/>
      </c>
      <c r="AA24" s="186" t="str">
        <f t="shared" si="10"/>
        <v/>
      </c>
      <c r="AC24" s="186" t="str">
        <f t="shared" si="11"/>
        <v/>
      </c>
      <c r="AE24" s="186" t="str">
        <f t="shared" si="12"/>
        <v/>
      </c>
      <c r="AG24" s="186" t="str">
        <f t="shared" si="13"/>
        <v/>
      </c>
      <c r="AI24" s="186" t="str">
        <f t="shared" si="14"/>
        <v/>
      </c>
      <c r="AK24" s="186" t="str">
        <f t="shared" si="15"/>
        <v/>
      </c>
      <c r="AM24" s="186" t="str">
        <f t="shared" si="16"/>
        <v/>
      </c>
      <c r="AO24" s="186" t="str">
        <f t="shared" si="17"/>
        <v/>
      </c>
      <c r="AQ24" s="186" t="str">
        <f t="shared" si="18"/>
        <v/>
      </c>
    </row>
    <row r="25" spans="1:43" x14ac:dyDescent="0.25">
      <c r="E25" s="186" t="str">
        <f t="shared" si="0"/>
        <v/>
      </c>
      <c r="G25" s="186" t="str">
        <f t="shared" si="0"/>
        <v/>
      </c>
      <c r="I25" s="186" t="str">
        <f t="shared" si="1"/>
        <v/>
      </c>
      <c r="K25" s="186" t="str">
        <f t="shared" si="2"/>
        <v/>
      </c>
      <c r="M25" s="186" t="str">
        <f t="shared" si="3"/>
        <v/>
      </c>
      <c r="O25" s="186" t="str">
        <f t="shared" si="4"/>
        <v/>
      </c>
      <c r="Q25" s="186" t="str">
        <f t="shared" si="5"/>
        <v/>
      </c>
      <c r="S25" s="186" t="str">
        <f t="shared" si="6"/>
        <v/>
      </c>
      <c r="U25" s="186" t="str">
        <f t="shared" si="7"/>
        <v/>
      </c>
      <c r="W25" s="186" t="str">
        <f t="shared" si="8"/>
        <v/>
      </c>
      <c r="Y25" s="186" t="str">
        <f t="shared" si="9"/>
        <v/>
      </c>
      <c r="AA25" s="186" t="str">
        <f t="shared" si="10"/>
        <v/>
      </c>
      <c r="AC25" s="186" t="str">
        <f t="shared" si="11"/>
        <v/>
      </c>
      <c r="AE25" s="186" t="str">
        <f t="shared" si="12"/>
        <v/>
      </c>
      <c r="AG25" s="186" t="str">
        <f t="shared" si="13"/>
        <v/>
      </c>
      <c r="AI25" s="186" t="str">
        <f t="shared" si="14"/>
        <v/>
      </c>
      <c r="AK25" s="186" t="str">
        <f t="shared" si="15"/>
        <v/>
      </c>
      <c r="AM25" s="186" t="str">
        <f t="shared" si="16"/>
        <v/>
      </c>
      <c r="AO25" s="186" t="str">
        <f t="shared" si="17"/>
        <v/>
      </c>
      <c r="AQ25" s="186" t="str">
        <f t="shared" si="18"/>
        <v/>
      </c>
    </row>
    <row r="26" spans="1:43" x14ac:dyDescent="0.25">
      <c r="E26" s="186" t="str">
        <f t="shared" si="0"/>
        <v/>
      </c>
      <c r="G26" s="186" t="str">
        <f t="shared" si="0"/>
        <v/>
      </c>
      <c r="I26" s="186" t="str">
        <f t="shared" si="1"/>
        <v/>
      </c>
      <c r="K26" s="186" t="str">
        <f t="shared" si="2"/>
        <v/>
      </c>
      <c r="M26" s="186" t="str">
        <f t="shared" si="3"/>
        <v/>
      </c>
      <c r="O26" s="186" t="str">
        <f t="shared" si="4"/>
        <v/>
      </c>
      <c r="Q26" s="186" t="str">
        <f t="shared" si="5"/>
        <v/>
      </c>
      <c r="S26" s="186" t="str">
        <f t="shared" si="6"/>
        <v/>
      </c>
      <c r="U26" s="186" t="str">
        <f t="shared" si="7"/>
        <v/>
      </c>
      <c r="W26" s="186" t="str">
        <f t="shared" si="8"/>
        <v/>
      </c>
      <c r="Y26" s="186" t="str">
        <f t="shared" si="9"/>
        <v/>
      </c>
      <c r="AA26" s="186" t="str">
        <f t="shared" si="10"/>
        <v/>
      </c>
      <c r="AC26" s="186" t="str">
        <f t="shared" si="11"/>
        <v/>
      </c>
      <c r="AE26" s="186" t="str">
        <f t="shared" si="12"/>
        <v/>
      </c>
      <c r="AG26" s="186" t="str">
        <f t="shared" si="13"/>
        <v/>
      </c>
      <c r="AI26" s="186" t="str">
        <f t="shared" si="14"/>
        <v/>
      </c>
      <c r="AK26" s="186" t="str">
        <f t="shared" si="15"/>
        <v/>
      </c>
      <c r="AM26" s="186" t="str">
        <f t="shared" si="16"/>
        <v/>
      </c>
      <c r="AO26" s="186" t="str">
        <f t="shared" si="17"/>
        <v/>
      </c>
      <c r="AQ26" s="186" t="str">
        <f t="shared" si="18"/>
        <v/>
      </c>
    </row>
    <row r="27" spans="1:43" x14ac:dyDescent="0.25">
      <c r="E27" s="186" t="str">
        <f t="shared" si="0"/>
        <v/>
      </c>
      <c r="G27" s="186" t="str">
        <f t="shared" si="0"/>
        <v/>
      </c>
      <c r="I27" s="186" t="str">
        <f t="shared" si="1"/>
        <v/>
      </c>
      <c r="K27" s="186" t="str">
        <f t="shared" si="2"/>
        <v/>
      </c>
      <c r="M27" s="186" t="str">
        <f t="shared" si="3"/>
        <v/>
      </c>
      <c r="O27" s="186" t="str">
        <f t="shared" si="4"/>
        <v/>
      </c>
      <c r="Q27" s="186" t="str">
        <f t="shared" si="5"/>
        <v/>
      </c>
      <c r="S27" s="186" t="str">
        <f t="shared" si="6"/>
        <v/>
      </c>
      <c r="U27" s="186" t="str">
        <f t="shared" si="7"/>
        <v/>
      </c>
      <c r="W27" s="186" t="str">
        <f t="shared" si="8"/>
        <v/>
      </c>
      <c r="Y27" s="186" t="str">
        <f t="shared" si="9"/>
        <v/>
      </c>
      <c r="AA27" s="186" t="str">
        <f t="shared" si="10"/>
        <v/>
      </c>
      <c r="AC27" s="186" t="str">
        <f t="shared" si="11"/>
        <v/>
      </c>
      <c r="AE27" s="186" t="str">
        <f t="shared" si="12"/>
        <v/>
      </c>
      <c r="AG27" s="186" t="str">
        <f t="shared" si="13"/>
        <v/>
      </c>
      <c r="AI27" s="186" t="str">
        <f t="shared" si="14"/>
        <v/>
      </c>
      <c r="AK27" s="186" t="str">
        <f t="shared" si="15"/>
        <v/>
      </c>
      <c r="AM27" s="186" t="str">
        <f t="shared" si="16"/>
        <v/>
      </c>
      <c r="AO27" s="186" t="str">
        <f t="shared" si="17"/>
        <v/>
      </c>
      <c r="AQ27" s="186" t="str">
        <f t="shared" si="18"/>
        <v/>
      </c>
    </row>
    <row r="28" spans="1:43" x14ac:dyDescent="0.25">
      <c r="E28" s="186" t="str">
        <f t="shared" si="0"/>
        <v/>
      </c>
      <c r="G28" s="186" t="str">
        <f t="shared" si="0"/>
        <v/>
      </c>
      <c r="I28" s="186" t="str">
        <f t="shared" si="1"/>
        <v/>
      </c>
      <c r="K28" s="186" t="str">
        <f t="shared" si="2"/>
        <v/>
      </c>
      <c r="M28" s="186" t="str">
        <f t="shared" si="3"/>
        <v/>
      </c>
      <c r="O28" s="186" t="str">
        <f t="shared" si="4"/>
        <v/>
      </c>
      <c r="Q28" s="186" t="str">
        <f t="shared" si="5"/>
        <v/>
      </c>
      <c r="S28" s="186" t="str">
        <f t="shared" si="6"/>
        <v/>
      </c>
      <c r="U28" s="186" t="str">
        <f t="shared" si="7"/>
        <v/>
      </c>
      <c r="W28" s="186" t="str">
        <f t="shared" si="8"/>
        <v/>
      </c>
      <c r="Y28" s="186" t="str">
        <f t="shared" si="9"/>
        <v/>
      </c>
      <c r="AA28" s="186" t="str">
        <f t="shared" si="10"/>
        <v/>
      </c>
      <c r="AC28" s="186" t="str">
        <f t="shared" si="11"/>
        <v/>
      </c>
      <c r="AE28" s="186" t="str">
        <f t="shared" si="12"/>
        <v/>
      </c>
      <c r="AG28" s="186" t="str">
        <f t="shared" si="13"/>
        <v/>
      </c>
      <c r="AI28" s="186" t="str">
        <f t="shared" si="14"/>
        <v/>
      </c>
      <c r="AK28" s="186" t="str">
        <f t="shared" si="15"/>
        <v/>
      </c>
      <c r="AM28" s="186" t="str">
        <f t="shared" si="16"/>
        <v/>
      </c>
      <c r="AO28" s="186" t="str">
        <f t="shared" si="17"/>
        <v/>
      </c>
      <c r="AQ28" s="186" t="str">
        <f t="shared" si="18"/>
        <v/>
      </c>
    </row>
    <row r="29" spans="1:43" x14ac:dyDescent="0.25">
      <c r="E29" s="186" t="str">
        <f t="shared" si="0"/>
        <v/>
      </c>
      <c r="G29" s="186" t="str">
        <f t="shared" si="0"/>
        <v/>
      </c>
      <c r="I29" s="186" t="str">
        <f t="shared" si="1"/>
        <v/>
      </c>
      <c r="K29" s="186" t="str">
        <f t="shared" si="2"/>
        <v/>
      </c>
      <c r="M29" s="186" t="str">
        <f t="shared" si="3"/>
        <v/>
      </c>
      <c r="O29" s="186" t="str">
        <f t="shared" si="4"/>
        <v/>
      </c>
      <c r="Q29" s="186" t="str">
        <f t="shared" si="5"/>
        <v/>
      </c>
      <c r="S29" s="186" t="str">
        <f t="shared" si="6"/>
        <v/>
      </c>
      <c r="U29" s="186" t="str">
        <f t="shared" si="7"/>
        <v/>
      </c>
      <c r="W29" s="186" t="str">
        <f t="shared" si="8"/>
        <v/>
      </c>
      <c r="Y29" s="186" t="str">
        <f t="shared" si="9"/>
        <v/>
      </c>
      <c r="AA29" s="186" t="str">
        <f t="shared" si="10"/>
        <v/>
      </c>
      <c r="AC29" s="186" t="str">
        <f t="shared" si="11"/>
        <v/>
      </c>
      <c r="AE29" s="186" t="str">
        <f t="shared" si="12"/>
        <v/>
      </c>
      <c r="AG29" s="186" t="str">
        <f t="shared" si="13"/>
        <v/>
      </c>
      <c r="AI29" s="186" t="str">
        <f t="shared" si="14"/>
        <v/>
      </c>
      <c r="AK29" s="186" t="str">
        <f t="shared" si="15"/>
        <v/>
      </c>
      <c r="AM29" s="186" t="str">
        <f t="shared" si="16"/>
        <v/>
      </c>
      <c r="AO29" s="186" t="str">
        <f t="shared" si="17"/>
        <v/>
      </c>
      <c r="AQ29" s="186" t="str">
        <f t="shared" si="18"/>
        <v/>
      </c>
    </row>
    <row r="30" spans="1:43" x14ac:dyDescent="0.25">
      <c r="E30" s="186" t="str">
        <f t="shared" si="0"/>
        <v/>
      </c>
      <c r="G30" s="186" t="str">
        <f t="shared" si="0"/>
        <v/>
      </c>
      <c r="I30" s="186" t="str">
        <f t="shared" si="1"/>
        <v/>
      </c>
      <c r="K30" s="186" t="str">
        <f t="shared" si="2"/>
        <v/>
      </c>
      <c r="M30" s="186" t="str">
        <f t="shared" si="3"/>
        <v/>
      </c>
      <c r="O30" s="186" t="str">
        <f t="shared" si="4"/>
        <v/>
      </c>
      <c r="Q30" s="186" t="str">
        <f t="shared" si="5"/>
        <v/>
      </c>
      <c r="S30" s="186" t="str">
        <f t="shared" si="6"/>
        <v/>
      </c>
      <c r="U30" s="186" t="str">
        <f t="shared" si="7"/>
        <v/>
      </c>
      <c r="W30" s="186" t="str">
        <f t="shared" si="8"/>
        <v/>
      </c>
      <c r="Y30" s="186" t="str">
        <f t="shared" si="9"/>
        <v/>
      </c>
      <c r="AA30" s="186" t="str">
        <f t="shared" si="10"/>
        <v/>
      </c>
      <c r="AC30" s="186" t="str">
        <f t="shared" si="11"/>
        <v/>
      </c>
      <c r="AE30" s="186" t="str">
        <f t="shared" si="12"/>
        <v/>
      </c>
      <c r="AG30" s="186" t="str">
        <f t="shared" si="13"/>
        <v/>
      </c>
      <c r="AI30" s="186" t="str">
        <f t="shared" si="14"/>
        <v/>
      </c>
      <c r="AK30" s="186" t="str">
        <f t="shared" si="15"/>
        <v/>
      </c>
      <c r="AM30" s="186" t="str">
        <f t="shared" si="16"/>
        <v/>
      </c>
      <c r="AO30" s="186" t="str">
        <f t="shared" si="17"/>
        <v/>
      </c>
      <c r="AQ30" s="186" t="str">
        <f t="shared" si="18"/>
        <v/>
      </c>
    </row>
    <row r="31" spans="1:43" x14ac:dyDescent="0.25">
      <c r="E31" s="186" t="str">
        <f t="shared" si="0"/>
        <v/>
      </c>
      <c r="G31" s="186" t="str">
        <f t="shared" si="0"/>
        <v/>
      </c>
      <c r="I31" s="186" t="str">
        <f t="shared" si="1"/>
        <v/>
      </c>
      <c r="K31" s="186" t="str">
        <f t="shared" si="2"/>
        <v/>
      </c>
      <c r="M31" s="186" t="str">
        <f t="shared" si="3"/>
        <v/>
      </c>
      <c r="O31" s="186" t="str">
        <f t="shared" si="4"/>
        <v/>
      </c>
      <c r="Q31" s="186" t="str">
        <f t="shared" si="5"/>
        <v/>
      </c>
      <c r="S31" s="186" t="str">
        <f t="shared" si="6"/>
        <v/>
      </c>
      <c r="U31" s="186" t="str">
        <f t="shared" si="7"/>
        <v/>
      </c>
      <c r="W31" s="186" t="str">
        <f t="shared" si="8"/>
        <v/>
      </c>
      <c r="Y31" s="186" t="str">
        <f t="shared" si="9"/>
        <v/>
      </c>
      <c r="AA31" s="186" t="str">
        <f t="shared" si="10"/>
        <v/>
      </c>
      <c r="AC31" s="186" t="str">
        <f t="shared" si="11"/>
        <v/>
      </c>
      <c r="AE31" s="186" t="str">
        <f t="shared" si="12"/>
        <v/>
      </c>
      <c r="AG31" s="186" t="str">
        <f t="shared" si="13"/>
        <v/>
      </c>
      <c r="AI31" s="186" t="str">
        <f t="shared" si="14"/>
        <v/>
      </c>
      <c r="AK31" s="186" t="str">
        <f t="shared" si="15"/>
        <v/>
      </c>
      <c r="AM31" s="186" t="str">
        <f t="shared" si="16"/>
        <v/>
      </c>
      <c r="AO31" s="186" t="str">
        <f t="shared" si="17"/>
        <v/>
      </c>
      <c r="AQ31" s="186" t="str">
        <f t="shared" si="18"/>
        <v/>
      </c>
    </row>
    <row r="32" spans="1:43" x14ac:dyDescent="0.25">
      <c r="E32" s="186" t="str">
        <f t="shared" si="0"/>
        <v/>
      </c>
      <c r="G32" s="186" t="str">
        <f t="shared" si="0"/>
        <v/>
      </c>
      <c r="I32" s="186" t="str">
        <f t="shared" si="1"/>
        <v/>
      </c>
      <c r="K32" s="186" t="str">
        <f t="shared" si="2"/>
        <v/>
      </c>
      <c r="M32" s="186" t="str">
        <f t="shared" si="3"/>
        <v/>
      </c>
      <c r="O32" s="186" t="str">
        <f t="shared" si="4"/>
        <v/>
      </c>
      <c r="Q32" s="186" t="str">
        <f t="shared" si="5"/>
        <v/>
      </c>
      <c r="S32" s="186" t="str">
        <f t="shared" si="6"/>
        <v/>
      </c>
      <c r="U32" s="186" t="str">
        <f t="shared" si="7"/>
        <v/>
      </c>
      <c r="W32" s="186" t="str">
        <f t="shared" si="8"/>
        <v/>
      </c>
      <c r="Y32" s="186" t="str">
        <f t="shared" si="9"/>
        <v/>
      </c>
      <c r="AA32" s="186" t="str">
        <f t="shared" si="10"/>
        <v/>
      </c>
      <c r="AC32" s="186" t="str">
        <f t="shared" si="11"/>
        <v/>
      </c>
      <c r="AE32" s="186" t="str">
        <f t="shared" si="12"/>
        <v/>
      </c>
      <c r="AG32" s="186" t="str">
        <f t="shared" si="13"/>
        <v/>
      </c>
      <c r="AI32" s="186" t="str">
        <f t="shared" si="14"/>
        <v/>
      </c>
      <c r="AK32" s="186" t="str">
        <f t="shared" si="15"/>
        <v/>
      </c>
      <c r="AM32" s="186" t="str">
        <f t="shared" si="16"/>
        <v/>
      </c>
      <c r="AO32" s="186" t="str">
        <f t="shared" si="17"/>
        <v/>
      </c>
      <c r="AQ32" s="186" t="str">
        <f t="shared" si="18"/>
        <v/>
      </c>
    </row>
    <row r="33" spans="5:43" x14ac:dyDescent="0.25">
      <c r="E33" s="186" t="str">
        <f t="shared" si="0"/>
        <v/>
      </c>
      <c r="G33" s="186" t="str">
        <f t="shared" si="0"/>
        <v/>
      </c>
      <c r="I33" s="186" t="str">
        <f t="shared" si="1"/>
        <v/>
      </c>
      <c r="K33" s="186" t="str">
        <f t="shared" si="2"/>
        <v/>
      </c>
      <c r="M33" s="186" t="str">
        <f t="shared" si="3"/>
        <v/>
      </c>
      <c r="O33" s="186" t="str">
        <f t="shared" si="4"/>
        <v/>
      </c>
      <c r="Q33" s="186" t="str">
        <f t="shared" si="5"/>
        <v/>
      </c>
      <c r="S33" s="186" t="str">
        <f t="shared" si="6"/>
        <v/>
      </c>
      <c r="U33" s="186" t="str">
        <f t="shared" si="7"/>
        <v/>
      </c>
      <c r="W33" s="186" t="str">
        <f t="shared" si="8"/>
        <v/>
      </c>
      <c r="Y33" s="186" t="str">
        <f t="shared" si="9"/>
        <v/>
      </c>
      <c r="AA33" s="186" t="str">
        <f t="shared" si="10"/>
        <v/>
      </c>
      <c r="AC33" s="186" t="str">
        <f t="shared" si="11"/>
        <v/>
      </c>
      <c r="AE33" s="186" t="str">
        <f t="shared" si="12"/>
        <v/>
      </c>
      <c r="AG33" s="186" t="str">
        <f t="shared" si="13"/>
        <v/>
      </c>
      <c r="AI33" s="186" t="str">
        <f t="shared" si="14"/>
        <v/>
      </c>
      <c r="AK33" s="186" t="str">
        <f t="shared" si="15"/>
        <v/>
      </c>
      <c r="AM33" s="186" t="str">
        <f t="shared" si="16"/>
        <v/>
      </c>
      <c r="AO33" s="186" t="str">
        <f t="shared" si="17"/>
        <v/>
      </c>
      <c r="AQ33" s="186" t="str">
        <f t="shared" si="18"/>
        <v/>
      </c>
    </row>
    <row r="34" spans="5:43" x14ac:dyDescent="0.25">
      <c r="E34" s="186" t="str">
        <f t="shared" si="0"/>
        <v/>
      </c>
      <c r="G34" s="186" t="str">
        <f t="shared" si="0"/>
        <v/>
      </c>
      <c r="I34" s="186" t="str">
        <f t="shared" si="1"/>
        <v/>
      </c>
      <c r="K34" s="186" t="str">
        <f t="shared" si="2"/>
        <v/>
      </c>
      <c r="M34" s="186" t="str">
        <f t="shared" si="3"/>
        <v/>
      </c>
      <c r="O34" s="186" t="str">
        <f t="shared" si="4"/>
        <v/>
      </c>
      <c r="Q34" s="186" t="str">
        <f t="shared" si="5"/>
        <v/>
      </c>
      <c r="S34" s="186" t="str">
        <f t="shared" si="6"/>
        <v/>
      </c>
      <c r="U34" s="186" t="str">
        <f t="shared" si="7"/>
        <v/>
      </c>
      <c r="W34" s="186" t="str">
        <f t="shared" si="8"/>
        <v/>
      </c>
      <c r="Y34" s="186" t="str">
        <f t="shared" si="9"/>
        <v/>
      </c>
      <c r="AA34" s="186" t="str">
        <f t="shared" si="10"/>
        <v/>
      </c>
      <c r="AC34" s="186" t="str">
        <f t="shared" si="11"/>
        <v/>
      </c>
      <c r="AE34" s="186" t="str">
        <f t="shared" si="12"/>
        <v/>
      </c>
      <c r="AG34" s="186" t="str">
        <f t="shared" si="13"/>
        <v/>
      </c>
      <c r="AI34" s="186" t="str">
        <f t="shared" si="14"/>
        <v/>
      </c>
      <c r="AK34" s="186" t="str">
        <f t="shared" si="15"/>
        <v/>
      </c>
      <c r="AM34" s="186" t="str">
        <f t="shared" si="16"/>
        <v/>
      </c>
      <c r="AO34" s="186" t="str">
        <f t="shared" si="17"/>
        <v/>
      </c>
      <c r="AQ34" s="186" t="str">
        <f t="shared" si="18"/>
        <v/>
      </c>
    </row>
    <row r="35" spans="5:43" x14ac:dyDescent="0.25">
      <c r="E35" s="186" t="str">
        <f t="shared" si="0"/>
        <v/>
      </c>
      <c r="G35" s="186" t="str">
        <f t="shared" si="0"/>
        <v/>
      </c>
      <c r="I35" s="186" t="str">
        <f t="shared" si="1"/>
        <v/>
      </c>
      <c r="K35" s="186" t="str">
        <f t="shared" si="2"/>
        <v/>
      </c>
      <c r="M35" s="186" t="str">
        <f t="shared" si="3"/>
        <v/>
      </c>
      <c r="O35" s="186" t="str">
        <f t="shared" si="4"/>
        <v/>
      </c>
      <c r="Q35" s="186" t="str">
        <f t="shared" si="5"/>
        <v/>
      </c>
      <c r="S35" s="186" t="str">
        <f t="shared" si="6"/>
        <v/>
      </c>
      <c r="U35" s="186" t="str">
        <f t="shared" si="7"/>
        <v/>
      </c>
      <c r="W35" s="186" t="str">
        <f t="shared" si="8"/>
        <v/>
      </c>
      <c r="Y35" s="186" t="str">
        <f t="shared" si="9"/>
        <v/>
      </c>
      <c r="AA35" s="186" t="str">
        <f t="shared" si="10"/>
        <v/>
      </c>
      <c r="AC35" s="186" t="str">
        <f t="shared" si="11"/>
        <v/>
      </c>
      <c r="AE35" s="186" t="str">
        <f t="shared" si="12"/>
        <v/>
      </c>
      <c r="AG35" s="186" t="str">
        <f t="shared" si="13"/>
        <v/>
      </c>
      <c r="AI35" s="186" t="str">
        <f t="shared" si="14"/>
        <v/>
      </c>
      <c r="AK35" s="186" t="str">
        <f t="shared" si="15"/>
        <v/>
      </c>
      <c r="AM35" s="186" t="str">
        <f t="shared" si="16"/>
        <v/>
      </c>
      <c r="AO35" s="186" t="str">
        <f t="shared" si="17"/>
        <v/>
      </c>
      <c r="AQ35" s="186" t="str">
        <f t="shared" si="18"/>
        <v/>
      </c>
    </row>
    <row r="36" spans="5:43" x14ac:dyDescent="0.25">
      <c r="E36" s="186" t="str">
        <f t="shared" si="0"/>
        <v/>
      </c>
      <c r="G36" s="186" t="str">
        <f t="shared" si="0"/>
        <v/>
      </c>
      <c r="I36" s="186" t="str">
        <f t="shared" si="1"/>
        <v/>
      </c>
      <c r="K36" s="186" t="str">
        <f t="shared" si="2"/>
        <v/>
      </c>
      <c r="M36" s="186" t="str">
        <f t="shared" si="3"/>
        <v/>
      </c>
      <c r="O36" s="186" t="str">
        <f t="shared" si="4"/>
        <v/>
      </c>
      <c r="Q36" s="186" t="str">
        <f t="shared" si="5"/>
        <v/>
      </c>
      <c r="S36" s="186" t="str">
        <f t="shared" si="6"/>
        <v/>
      </c>
      <c r="U36" s="186" t="str">
        <f t="shared" si="7"/>
        <v/>
      </c>
      <c r="W36" s="186" t="str">
        <f t="shared" si="8"/>
        <v/>
      </c>
      <c r="Y36" s="186" t="str">
        <f t="shared" si="9"/>
        <v/>
      </c>
      <c r="AA36" s="186" t="str">
        <f t="shared" si="10"/>
        <v/>
      </c>
      <c r="AC36" s="186" t="str">
        <f t="shared" si="11"/>
        <v/>
      </c>
      <c r="AE36" s="186" t="str">
        <f t="shared" si="12"/>
        <v/>
      </c>
      <c r="AG36" s="186" t="str">
        <f t="shared" si="13"/>
        <v/>
      </c>
      <c r="AI36" s="186" t="str">
        <f t="shared" si="14"/>
        <v/>
      </c>
      <c r="AK36" s="186" t="str">
        <f t="shared" si="15"/>
        <v/>
      </c>
      <c r="AM36" s="186" t="str">
        <f t="shared" si="16"/>
        <v/>
      </c>
      <c r="AO36" s="186" t="str">
        <f t="shared" si="17"/>
        <v/>
      </c>
      <c r="AQ36" s="186" t="str">
        <f t="shared" si="18"/>
        <v/>
      </c>
    </row>
    <row r="37" spans="5:43" x14ac:dyDescent="0.25">
      <c r="E37" s="186" t="str">
        <f t="shared" si="0"/>
        <v/>
      </c>
      <c r="G37" s="186" t="str">
        <f t="shared" si="0"/>
        <v/>
      </c>
      <c r="I37" s="186" t="str">
        <f t="shared" si="1"/>
        <v/>
      </c>
      <c r="K37" s="186" t="str">
        <f t="shared" si="2"/>
        <v/>
      </c>
      <c r="M37" s="186" t="str">
        <f t="shared" si="3"/>
        <v/>
      </c>
      <c r="O37" s="186" t="str">
        <f t="shared" si="4"/>
        <v/>
      </c>
      <c r="Q37" s="186" t="str">
        <f t="shared" si="5"/>
        <v/>
      </c>
      <c r="S37" s="186" t="str">
        <f t="shared" si="6"/>
        <v/>
      </c>
      <c r="U37" s="186" t="str">
        <f t="shared" si="7"/>
        <v/>
      </c>
      <c r="W37" s="186" t="str">
        <f t="shared" si="8"/>
        <v/>
      </c>
      <c r="Y37" s="186" t="str">
        <f t="shared" si="9"/>
        <v/>
      </c>
      <c r="AA37" s="186" t="str">
        <f t="shared" si="10"/>
        <v/>
      </c>
      <c r="AC37" s="186" t="str">
        <f t="shared" si="11"/>
        <v/>
      </c>
      <c r="AE37" s="186" t="str">
        <f t="shared" si="12"/>
        <v/>
      </c>
      <c r="AG37" s="186" t="str">
        <f t="shared" si="13"/>
        <v/>
      </c>
      <c r="AI37" s="186" t="str">
        <f t="shared" si="14"/>
        <v/>
      </c>
      <c r="AK37" s="186" t="str">
        <f t="shared" si="15"/>
        <v/>
      </c>
      <c r="AM37" s="186" t="str">
        <f t="shared" si="16"/>
        <v/>
      </c>
      <c r="AO37" s="186" t="str">
        <f t="shared" si="17"/>
        <v/>
      </c>
      <c r="AQ37" s="186" t="str">
        <f t="shared" si="18"/>
        <v/>
      </c>
    </row>
    <row r="38" spans="5:43" x14ac:dyDescent="0.25">
      <c r="E38" s="186" t="str">
        <f t="shared" si="0"/>
        <v/>
      </c>
      <c r="G38" s="186" t="str">
        <f t="shared" si="0"/>
        <v/>
      </c>
      <c r="I38" s="186" t="str">
        <f t="shared" si="1"/>
        <v/>
      </c>
      <c r="K38" s="186" t="str">
        <f t="shared" si="2"/>
        <v/>
      </c>
      <c r="M38" s="186" t="str">
        <f t="shared" si="3"/>
        <v/>
      </c>
      <c r="O38" s="186" t="str">
        <f t="shared" si="4"/>
        <v/>
      </c>
      <c r="Q38" s="186" t="str">
        <f t="shared" si="5"/>
        <v/>
      </c>
      <c r="S38" s="186" t="str">
        <f t="shared" si="6"/>
        <v/>
      </c>
      <c r="U38" s="186" t="str">
        <f t="shared" si="7"/>
        <v/>
      </c>
      <c r="W38" s="186" t="str">
        <f t="shared" si="8"/>
        <v/>
      </c>
      <c r="Y38" s="186" t="str">
        <f t="shared" si="9"/>
        <v/>
      </c>
      <c r="AA38" s="186" t="str">
        <f t="shared" si="10"/>
        <v/>
      </c>
      <c r="AC38" s="186" t="str">
        <f t="shared" si="11"/>
        <v/>
      </c>
      <c r="AE38" s="186" t="str">
        <f t="shared" si="12"/>
        <v/>
      </c>
      <c r="AG38" s="186" t="str">
        <f t="shared" si="13"/>
        <v/>
      </c>
      <c r="AI38" s="186" t="str">
        <f t="shared" si="14"/>
        <v/>
      </c>
      <c r="AK38" s="186" t="str">
        <f t="shared" si="15"/>
        <v/>
      </c>
      <c r="AM38" s="186" t="str">
        <f t="shared" si="16"/>
        <v/>
      </c>
      <c r="AO38" s="186" t="str">
        <f t="shared" si="17"/>
        <v/>
      </c>
      <c r="AQ38" s="186" t="str">
        <f t="shared" si="18"/>
        <v/>
      </c>
    </row>
    <row r="39" spans="5:43" x14ac:dyDescent="0.25">
      <c r="E39" s="186" t="str">
        <f t="shared" si="0"/>
        <v/>
      </c>
      <c r="G39" s="186" t="str">
        <f t="shared" si="0"/>
        <v/>
      </c>
      <c r="I39" s="186" t="str">
        <f t="shared" si="1"/>
        <v/>
      </c>
      <c r="K39" s="186" t="str">
        <f t="shared" si="2"/>
        <v/>
      </c>
      <c r="M39" s="186" t="str">
        <f t="shared" si="3"/>
        <v/>
      </c>
      <c r="O39" s="186" t="str">
        <f t="shared" si="4"/>
        <v/>
      </c>
      <c r="Q39" s="186" t="str">
        <f t="shared" si="5"/>
        <v/>
      </c>
      <c r="S39" s="186" t="str">
        <f t="shared" si="6"/>
        <v/>
      </c>
      <c r="U39" s="186" t="str">
        <f t="shared" si="7"/>
        <v/>
      </c>
      <c r="W39" s="186" t="str">
        <f t="shared" si="8"/>
        <v/>
      </c>
      <c r="Y39" s="186" t="str">
        <f t="shared" si="9"/>
        <v/>
      </c>
      <c r="AA39" s="186" t="str">
        <f t="shared" si="10"/>
        <v/>
      </c>
      <c r="AC39" s="186" t="str">
        <f t="shared" si="11"/>
        <v/>
      </c>
      <c r="AE39" s="186" t="str">
        <f t="shared" si="12"/>
        <v/>
      </c>
      <c r="AG39" s="186" t="str">
        <f t="shared" si="13"/>
        <v/>
      </c>
      <c r="AI39" s="186" t="str">
        <f t="shared" si="14"/>
        <v/>
      </c>
      <c r="AK39" s="186" t="str">
        <f t="shared" si="15"/>
        <v/>
      </c>
      <c r="AM39" s="186" t="str">
        <f t="shared" si="16"/>
        <v/>
      </c>
      <c r="AO39" s="186" t="str">
        <f t="shared" si="17"/>
        <v/>
      </c>
      <c r="AQ39" s="186" t="str">
        <f t="shared" si="18"/>
        <v/>
      </c>
    </row>
    <row r="40" spans="5:43" x14ac:dyDescent="0.25">
      <c r="E40" s="186" t="str">
        <f t="shared" si="0"/>
        <v/>
      </c>
      <c r="G40" s="186" t="str">
        <f t="shared" si="0"/>
        <v/>
      </c>
      <c r="I40" s="186" t="str">
        <f t="shared" si="1"/>
        <v/>
      </c>
      <c r="K40" s="186" t="str">
        <f t="shared" si="2"/>
        <v/>
      </c>
      <c r="M40" s="186" t="str">
        <f t="shared" si="3"/>
        <v/>
      </c>
      <c r="O40" s="186" t="str">
        <f t="shared" si="4"/>
        <v/>
      </c>
      <c r="Q40" s="186" t="str">
        <f t="shared" si="5"/>
        <v/>
      </c>
      <c r="S40" s="186" t="str">
        <f t="shared" si="6"/>
        <v/>
      </c>
      <c r="U40" s="186" t="str">
        <f t="shared" si="7"/>
        <v/>
      </c>
      <c r="W40" s="186" t="str">
        <f t="shared" si="8"/>
        <v/>
      </c>
      <c r="Y40" s="186" t="str">
        <f t="shared" si="9"/>
        <v/>
      </c>
      <c r="AA40" s="186" t="str">
        <f t="shared" si="10"/>
        <v/>
      </c>
      <c r="AC40" s="186" t="str">
        <f t="shared" si="11"/>
        <v/>
      </c>
      <c r="AE40" s="186" t="str">
        <f t="shared" si="12"/>
        <v/>
      </c>
      <c r="AG40" s="186" t="str">
        <f t="shared" si="13"/>
        <v/>
      </c>
      <c r="AI40" s="186" t="str">
        <f t="shared" si="14"/>
        <v/>
      </c>
      <c r="AK40" s="186" t="str">
        <f t="shared" si="15"/>
        <v/>
      </c>
      <c r="AM40" s="186" t="str">
        <f t="shared" si="16"/>
        <v/>
      </c>
      <c r="AO40" s="186" t="str">
        <f t="shared" si="17"/>
        <v/>
      </c>
      <c r="AQ40" s="186" t="str">
        <f t="shared" si="18"/>
        <v/>
      </c>
    </row>
    <row r="41" spans="5:43" x14ac:dyDescent="0.25">
      <c r="E41" s="186" t="str">
        <f t="shared" si="0"/>
        <v/>
      </c>
      <c r="G41" s="186" t="str">
        <f t="shared" si="0"/>
        <v/>
      </c>
      <c r="I41" s="186" t="str">
        <f t="shared" si="1"/>
        <v/>
      </c>
      <c r="K41" s="186" t="str">
        <f t="shared" si="2"/>
        <v/>
      </c>
      <c r="M41" s="186" t="str">
        <f t="shared" si="3"/>
        <v/>
      </c>
      <c r="O41" s="186" t="str">
        <f t="shared" si="4"/>
        <v/>
      </c>
      <c r="Q41" s="186" t="str">
        <f t="shared" si="5"/>
        <v/>
      </c>
      <c r="S41" s="186" t="str">
        <f t="shared" si="6"/>
        <v/>
      </c>
      <c r="U41" s="186" t="str">
        <f t="shared" si="7"/>
        <v/>
      </c>
      <c r="W41" s="186" t="str">
        <f t="shared" si="8"/>
        <v/>
      </c>
      <c r="Y41" s="186" t="str">
        <f t="shared" si="9"/>
        <v/>
      </c>
      <c r="AA41" s="186" t="str">
        <f t="shared" si="10"/>
        <v/>
      </c>
      <c r="AC41" s="186" t="str">
        <f t="shared" si="11"/>
        <v/>
      </c>
      <c r="AE41" s="186" t="str">
        <f t="shared" si="12"/>
        <v/>
      </c>
      <c r="AG41" s="186" t="str">
        <f t="shared" si="13"/>
        <v/>
      </c>
      <c r="AI41" s="186" t="str">
        <f t="shared" si="14"/>
        <v/>
      </c>
      <c r="AK41" s="186" t="str">
        <f t="shared" si="15"/>
        <v/>
      </c>
      <c r="AM41" s="186" t="str">
        <f t="shared" si="16"/>
        <v/>
      </c>
      <c r="AO41" s="186" t="str">
        <f t="shared" si="17"/>
        <v/>
      </c>
      <c r="AQ41" s="186" t="str">
        <f t="shared" si="18"/>
        <v/>
      </c>
    </row>
    <row r="42" spans="5:43" x14ac:dyDescent="0.25">
      <c r="E42" s="186" t="str">
        <f t="shared" si="0"/>
        <v/>
      </c>
      <c r="G42" s="186" t="str">
        <f t="shared" si="0"/>
        <v/>
      </c>
      <c r="I42" s="186" t="str">
        <f t="shared" si="1"/>
        <v/>
      </c>
      <c r="K42" s="186" t="str">
        <f t="shared" si="2"/>
        <v/>
      </c>
      <c r="M42" s="186" t="str">
        <f t="shared" si="3"/>
        <v/>
      </c>
      <c r="O42" s="186" t="str">
        <f t="shared" si="4"/>
        <v/>
      </c>
      <c r="Q42" s="186" t="str">
        <f t="shared" si="5"/>
        <v/>
      </c>
      <c r="S42" s="186" t="str">
        <f t="shared" si="6"/>
        <v/>
      </c>
      <c r="U42" s="186" t="str">
        <f t="shared" si="7"/>
        <v/>
      </c>
      <c r="W42" s="186" t="str">
        <f t="shared" si="8"/>
        <v/>
      </c>
      <c r="Y42" s="186" t="str">
        <f t="shared" si="9"/>
        <v/>
      </c>
      <c r="AA42" s="186" t="str">
        <f t="shared" si="10"/>
        <v/>
      </c>
      <c r="AC42" s="186" t="str">
        <f t="shared" si="11"/>
        <v/>
      </c>
      <c r="AE42" s="186" t="str">
        <f t="shared" si="12"/>
        <v/>
      </c>
      <c r="AG42" s="186" t="str">
        <f t="shared" si="13"/>
        <v/>
      </c>
      <c r="AI42" s="186" t="str">
        <f t="shared" si="14"/>
        <v/>
      </c>
      <c r="AK42" s="186" t="str">
        <f t="shared" si="15"/>
        <v/>
      </c>
      <c r="AM42" s="186" t="str">
        <f t="shared" si="16"/>
        <v/>
      </c>
      <c r="AO42" s="186" t="str">
        <f t="shared" si="17"/>
        <v/>
      </c>
      <c r="AQ42" s="186" t="str">
        <f t="shared" si="18"/>
        <v/>
      </c>
    </row>
    <row r="43" spans="5:43" x14ac:dyDescent="0.25">
      <c r="E43" s="186" t="str">
        <f t="shared" si="0"/>
        <v/>
      </c>
      <c r="G43" s="186" t="str">
        <f t="shared" si="0"/>
        <v/>
      </c>
      <c r="I43" s="186" t="str">
        <f t="shared" si="1"/>
        <v/>
      </c>
      <c r="K43" s="186" t="str">
        <f t="shared" si="2"/>
        <v/>
      </c>
      <c r="M43" s="186" t="str">
        <f t="shared" si="3"/>
        <v/>
      </c>
      <c r="O43" s="186" t="str">
        <f t="shared" si="4"/>
        <v/>
      </c>
      <c r="Q43" s="186" t="str">
        <f t="shared" si="5"/>
        <v/>
      </c>
      <c r="S43" s="186" t="str">
        <f t="shared" si="6"/>
        <v/>
      </c>
      <c r="U43" s="186" t="str">
        <f t="shared" si="7"/>
        <v/>
      </c>
      <c r="W43" s="186" t="str">
        <f t="shared" si="8"/>
        <v/>
      </c>
      <c r="Y43" s="186" t="str">
        <f t="shared" si="9"/>
        <v/>
      </c>
      <c r="AA43" s="186" t="str">
        <f t="shared" si="10"/>
        <v/>
      </c>
      <c r="AC43" s="186" t="str">
        <f t="shared" si="11"/>
        <v/>
      </c>
      <c r="AE43" s="186" t="str">
        <f t="shared" si="12"/>
        <v/>
      </c>
      <c r="AG43" s="186" t="str">
        <f t="shared" si="13"/>
        <v/>
      </c>
      <c r="AI43" s="186" t="str">
        <f t="shared" si="14"/>
        <v/>
      </c>
      <c r="AK43" s="186" t="str">
        <f t="shared" si="15"/>
        <v/>
      </c>
      <c r="AM43" s="186" t="str">
        <f t="shared" si="16"/>
        <v/>
      </c>
      <c r="AO43" s="186" t="str">
        <f t="shared" si="17"/>
        <v/>
      </c>
      <c r="AQ43" s="186" t="str">
        <f t="shared" si="18"/>
        <v/>
      </c>
    </row>
    <row r="44" spans="5:43" x14ac:dyDescent="0.25">
      <c r="E44" s="186" t="str">
        <f t="shared" si="0"/>
        <v/>
      </c>
      <c r="G44" s="186" t="str">
        <f t="shared" si="0"/>
        <v/>
      </c>
      <c r="I44" s="186" t="str">
        <f t="shared" si="1"/>
        <v/>
      </c>
      <c r="K44" s="186" t="str">
        <f t="shared" si="2"/>
        <v/>
      </c>
      <c r="M44" s="186" t="str">
        <f t="shared" si="3"/>
        <v/>
      </c>
      <c r="O44" s="186" t="str">
        <f t="shared" si="4"/>
        <v/>
      </c>
      <c r="Q44" s="186" t="str">
        <f t="shared" si="5"/>
        <v/>
      </c>
      <c r="S44" s="186" t="str">
        <f t="shared" si="6"/>
        <v/>
      </c>
      <c r="U44" s="186" t="str">
        <f t="shared" si="7"/>
        <v/>
      </c>
      <c r="W44" s="186" t="str">
        <f t="shared" si="8"/>
        <v/>
      </c>
      <c r="Y44" s="186" t="str">
        <f t="shared" si="9"/>
        <v/>
      </c>
      <c r="AA44" s="186" t="str">
        <f t="shared" si="10"/>
        <v/>
      </c>
      <c r="AC44" s="186" t="str">
        <f t="shared" si="11"/>
        <v/>
      </c>
      <c r="AE44" s="186" t="str">
        <f t="shared" si="12"/>
        <v/>
      </c>
      <c r="AG44" s="186" t="str">
        <f t="shared" si="13"/>
        <v/>
      </c>
      <c r="AI44" s="186" t="str">
        <f t="shared" si="14"/>
        <v/>
      </c>
      <c r="AK44" s="186" t="str">
        <f t="shared" si="15"/>
        <v/>
      </c>
      <c r="AM44" s="186" t="str">
        <f t="shared" si="16"/>
        <v/>
      </c>
      <c r="AO44" s="186" t="str">
        <f t="shared" si="17"/>
        <v/>
      </c>
      <c r="AQ44" s="186" t="str">
        <f t="shared" si="18"/>
        <v/>
      </c>
    </row>
    <row r="45" spans="5:43" x14ac:dyDescent="0.25">
      <c r="E45" s="186" t="str">
        <f t="shared" si="0"/>
        <v/>
      </c>
      <c r="G45" s="186" t="str">
        <f t="shared" si="0"/>
        <v/>
      </c>
      <c r="I45" s="186" t="str">
        <f t="shared" si="1"/>
        <v/>
      </c>
      <c r="K45" s="186" t="str">
        <f t="shared" si="2"/>
        <v/>
      </c>
      <c r="M45" s="186" t="str">
        <f t="shared" si="3"/>
        <v/>
      </c>
      <c r="O45" s="186" t="str">
        <f t="shared" si="4"/>
        <v/>
      </c>
      <c r="Q45" s="186" t="str">
        <f t="shared" si="5"/>
        <v/>
      </c>
      <c r="S45" s="186" t="str">
        <f t="shared" si="6"/>
        <v/>
      </c>
      <c r="U45" s="186" t="str">
        <f t="shared" si="7"/>
        <v/>
      </c>
      <c r="W45" s="186" t="str">
        <f t="shared" si="8"/>
        <v/>
      </c>
      <c r="Y45" s="186" t="str">
        <f t="shared" si="9"/>
        <v/>
      </c>
      <c r="AA45" s="186" t="str">
        <f t="shared" si="10"/>
        <v/>
      </c>
      <c r="AC45" s="186" t="str">
        <f t="shared" si="11"/>
        <v/>
      </c>
      <c r="AE45" s="186" t="str">
        <f t="shared" si="12"/>
        <v/>
      </c>
      <c r="AG45" s="186" t="str">
        <f t="shared" si="13"/>
        <v/>
      </c>
      <c r="AI45" s="186" t="str">
        <f t="shared" si="14"/>
        <v/>
      </c>
      <c r="AK45" s="186" t="str">
        <f t="shared" si="15"/>
        <v/>
      </c>
      <c r="AM45" s="186" t="str">
        <f t="shared" si="16"/>
        <v/>
      </c>
      <c r="AO45" s="186" t="str">
        <f t="shared" si="17"/>
        <v/>
      </c>
      <c r="AQ45" s="186" t="str">
        <f t="shared" si="18"/>
        <v/>
      </c>
    </row>
    <row r="46" spans="5:43" x14ac:dyDescent="0.25">
      <c r="E46" s="186" t="str">
        <f t="shared" si="0"/>
        <v/>
      </c>
      <c r="G46" s="186" t="str">
        <f t="shared" si="0"/>
        <v/>
      </c>
      <c r="I46" s="186" t="str">
        <f t="shared" si="1"/>
        <v/>
      </c>
      <c r="K46" s="186" t="str">
        <f t="shared" si="2"/>
        <v/>
      </c>
      <c r="M46" s="186" t="str">
        <f t="shared" si="3"/>
        <v/>
      </c>
      <c r="O46" s="186" t="str">
        <f t="shared" si="4"/>
        <v/>
      </c>
      <c r="Q46" s="186" t="str">
        <f t="shared" si="5"/>
        <v/>
      </c>
      <c r="S46" s="186" t="str">
        <f t="shared" si="6"/>
        <v/>
      </c>
      <c r="U46" s="186" t="str">
        <f t="shared" si="7"/>
        <v/>
      </c>
      <c r="W46" s="186" t="str">
        <f t="shared" si="8"/>
        <v/>
      </c>
      <c r="Y46" s="186" t="str">
        <f t="shared" si="9"/>
        <v/>
      </c>
      <c r="AA46" s="186" t="str">
        <f t="shared" si="10"/>
        <v/>
      </c>
      <c r="AC46" s="186" t="str">
        <f t="shared" si="11"/>
        <v/>
      </c>
      <c r="AE46" s="186" t="str">
        <f t="shared" si="12"/>
        <v/>
      </c>
      <c r="AG46" s="186" t="str">
        <f t="shared" si="13"/>
        <v/>
      </c>
      <c r="AI46" s="186" t="str">
        <f t="shared" si="14"/>
        <v/>
      </c>
      <c r="AK46" s="186" t="str">
        <f t="shared" si="15"/>
        <v/>
      </c>
      <c r="AM46" s="186" t="str">
        <f t="shared" si="16"/>
        <v/>
      </c>
      <c r="AO46" s="186" t="str">
        <f t="shared" si="17"/>
        <v/>
      </c>
      <c r="AQ46" s="186" t="str">
        <f t="shared" si="18"/>
        <v/>
      </c>
    </row>
    <row r="47" spans="5:43" x14ac:dyDescent="0.25">
      <c r="E47" s="186" t="str">
        <f t="shared" si="0"/>
        <v/>
      </c>
      <c r="G47" s="186" t="str">
        <f t="shared" si="0"/>
        <v/>
      </c>
      <c r="I47" s="186" t="str">
        <f t="shared" si="1"/>
        <v/>
      </c>
      <c r="K47" s="186" t="str">
        <f t="shared" si="2"/>
        <v/>
      </c>
      <c r="M47" s="186" t="str">
        <f t="shared" si="3"/>
        <v/>
      </c>
      <c r="O47" s="186" t="str">
        <f t="shared" si="4"/>
        <v/>
      </c>
      <c r="Q47" s="186" t="str">
        <f t="shared" si="5"/>
        <v/>
      </c>
      <c r="S47" s="186" t="str">
        <f t="shared" si="6"/>
        <v/>
      </c>
      <c r="U47" s="186" t="str">
        <f t="shared" si="7"/>
        <v/>
      </c>
      <c r="W47" s="186" t="str">
        <f t="shared" si="8"/>
        <v/>
      </c>
      <c r="Y47" s="186" t="str">
        <f t="shared" si="9"/>
        <v/>
      </c>
      <c r="AA47" s="186" t="str">
        <f t="shared" si="10"/>
        <v/>
      </c>
      <c r="AC47" s="186" t="str">
        <f t="shared" si="11"/>
        <v/>
      </c>
      <c r="AE47" s="186" t="str">
        <f t="shared" si="12"/>
        <v/>
      </c>
      <c r="AG47" s="186" t="str">
        <f t="shared" si="13"/>
        <v/>
      </c>
      <c r="AI47" s="186" t="str">
        <f t="shared" si="14"/>
        <v/>
      </c>
      <c r="AK47" s="186" t="str">
        <f t="shared" si="15"/>
        <v/>
      </c>
      <c r="AM47" s="186" t="str">
        <f t="shared" si="16"/>
        <v/>
      </c>
      <c r="AO47" s="186" t="str">
        <f t="shared" si="17"/>
        <v/>
      </c>
      <c r="AQ47" s="186" t="str">
        <f t="shared" si="18"/>
        <v/>
      </c>
    </row>
    <row r="48" spans="5:43" x14ac:dyDescent="0.25">
      <c r="E48" s="186" t="str">
        <f t="shared" si="0"/>
        <v/>
      </c>
      <c r="G48" s="186" t="str">
        <f t="shared" si="0"/>
        <v/>
      </c>
      <c r="I48" s="186" t="str">
        <f t="shared" si="1"/>
        <v/>
      </c>
      <c r="K48" s="186" t="str">
        <f t="shared" si="2"/>
        <v/>
      </c>
      <c r="M48" s="186" t="str">
        <f t="shared" si="3"/>
        <v/>
      </c>
      <c r="O48" s="186" t="str">
        <f t="shared" si="4"/>
        <v/>
      </c>
      <c r="Q48" s="186" t="str">
        <f t="shared" si="5"/>
        <v/>
      </c>
      <c r="S48" s="186" t="str">
        <f t="shared" si="6"/>
        <v/>
      </c>
      <c r="U48" s="186" t="str">
        <f t="shared" si="7"/>
        <v/>
      </c>
      <c r="W48" s="186" t="str">
        <f t="shared" si="8"/>
        <v/>
      </c>
      <c r="Y48" s="186" t="str">
        <f t="shared" si="9"/>
        <v/>
      </c>
      <c r="AA48" s="186" t="str">
        <f t="shared" si="10"/>
        <v/>
      </c>
      <c r="AC48" s="186" t="str">
        <f t="shared" si="11"/>
        <v/>
      </c>
      <c r="AE48" s="186" t="str">
        <f t="shared" si="12"/>
        <v/>
      </c>
      <c r="AG48" s="186" t="str">
        <f t="shared" si="13"/>
        <v/>
      </c>
      <c r="AI48" s="186" t="str">
        <f t="shared" si="14"/>
        <v/>
      </c>
      <c r="AK48" s="186" t="str">
        <f t="shared" si="15"/>
        <v/>
      </c>
      <c r="AM48" s="186" t="str">
        <f t="shared" si="16"/>
        <v/>
      </c>
      <c r="AO48" s="186" t="str">
        <f t="shared" si="17"/>
        <v/>
      </c>
      <c r="AQ48" s="186" t="str">
        <f t="shared" si="18"/>
        <v/>
      </c>
    </row>
    <row r="49" spans="5:43" x14ac:dyDescent="0.25">
      <c r="E49" s="186" t="str">
        <f t="shared" si="0"/>
        <v/>
      </c>
      <c r="G49" s="186" t="str">
        <f t="shared" si="0"/>
        <v/>
      </c>
      <c r="I49" s="186" t="str">
        <f t="shared" si="1"/>
        <v/>
      </c>
      <c r="K49" s="186" t="str">
        <f t="shared" si="2"/>
        <v/>
      </c>
      <c r="M49" s="186" t="str">
        <f t="shared" si="3"/>
        <v/>
      </c>
      <c r="O49" s="186" t="str">
        <f t="shared" si="4"/>
        <v/>
      </c>
      <c r="Q49" s="186" t="str">
        <f t="shared" si="5"/>
        <v/>
      </c>
      <c r="S49" s="186" t="str">
        <f t="shared" si="6"/>
        <v/>
      </c>
      <c r="U49" s="186" t="str">
        <f t="shared" si="7"/>
        <v/>
      </c>
      <c r="W49" s="186" t="str">
        <f t="shared" si="8"/>
        <v/>
      </c>
      <c r="Y49" s="186" t="str">
        <f t="shared" si="9"/>
        <v/>
      </c>
      <c r="AA49" s="186" t="str">
        <f t="shared" si="10"/>
        <v/>
      </c>
      <c r="AC49" s="186" t="str">
        <f t="shared" si="11"/>
        <v/>
      </c>
      <c r="AE49" s="186" t="str">
        <f t="shared" si="12"/>
        <v/>
      </c>
      <c r="AG49" s="186" t="str">
        <f t="shared" si="13"/>
        <v/>
      </c>
      <c r="AI49" s="186" t="str">
        <f t="shared" si="14"/>
        <v/>
      </c>
      <c r="AK49" s="186" t="str">
        <f t="shared" si="15"/>
        <v/>
      </c>
      <c r="AM49" s="186" t="str">
        <f t="shared" si="16"/>
        <v/>
      </c>
      <c r="AO49" s="186" t="str">
        <f t="shared" si="17"/>
        <v/>
      </c>
      <c r="AQ49" s="186" t="str">
        <f t="shared" si="18"/>
        <v/>
      </c>
    </row>
    <row r="50" spans="5:43" x14ac:dyDescent="0.25">
      <c r="E50" s="186" t="str">
        <f t="shared" si="0"/>
        <v/>
      </c>
      <c r="G50" s="186" t="str">
        <f t="shared" si="0"/>
        <v/>
      </c>
      <c r="I50" s="186" t="str">
        <f t="shared" si="1"/>
        <v/>
      </c>
      <c r="K50" s="186" t="str">
        <f t="shared" si="2"/>
        <v/>
      </c>
      <c r="M50" s="186" t="str">
        <f t="shared" si="3"/>
        <v/>
      </c>
      <c r="O50" s="186" t="str">
        <f t="shared" si="4"/>
        <v/>
      </c>
      <c r="Q50" s="186" t="str">
        <f t="shared" si="5"/>
        <v/>
      </c>
      <c r="S50" s="186" t="str">
        <f t="shared" si="6"/>
        <v/>
      </c>
      <c r="U50" s="186" t="str">
        <f t="shared" si="7"/>
        <v/>
      </c>
      <c r="W50" s="186" t="str">
        <f t="shared" si="8"/>
        <v/>
      </c>
      <c r="Y50" s="186" t="str">
        <f t="shared" si="9"/>
        <v/>
      </c>
      <c r="AA50" s="186" t="str">
        <f t="shared" si="10"/>
        <v/>
      </c>
      <c r="AC50" s="186" t="str">
        <f t="shared" si="11"/>
        <v/>
      </c>
      <c r="AE50" s="186" t="str">
        <f t="shared" si="12"/>
        <v/>
      </c>
      <c r="AG50" s="186" t="str">
        <f t="shared" si="13"/>
        <v/>
      </c>
      <c r="AI50" s="186" t="str">
        <f t="shared" si="14"/>
        <v/>
      </c>
      <c r="AK50" s="186" t="str">
        <f t="shared" si="15"/>
        <v/>
      </c>
      <c r="AM50" s="186" t="str">
        <f t="shared" si="16"/>
        <v/>
      </c>
      <c r="AO50" s="186" t="str">
        <f t="shared" si="17"/>
        <v/>
      </c>
      <c r="AQ50" s="186" t="str">
        <f t="shared" si="18"/>
        <v/>
      </c>
    </row>
    <row r="51" spans="5:43" x14ac:dyDescent="0.25">
      <c r="E51" s="186" t="str">
        <f t="shared" si="0"/>
        <v/>
      </c>
      <c r="G51" s="186" t="str">
        <f t="shared" si="0"/>
        <v/>
      </c>
      <c r="I51" s="186" t="str">
        <f t="shared" si="1"/>
        <v/>
      </c>
      <c r="K51" s="186" t="str">
        <f t="shared" si="2"/>
        <v/>
      </c>
      <c r="M51" s="186" t="str">
        <f t="shared" si="3"/>
        <v/>
      </c>
      <c r="O51" s="186" t="str">
        <f t="shared" si="4"/>
        <v/>
      </c>
      <c r="Q51" s="186" t="str">
        <f t="shared" si="5"/>
        <v/>
      </c>
      <c r="S51" s="186" t="str">
        <f t="shared" si="6"/>
        <v/>
      </c>
      <c r="U51" s="186" t="str">
        <f t="shared" si="7"/>
        <v/>
      </c>
      <c r="W51" s="186" t="str">
        <f t="shared" si="8"/>
        <v/>
      </c>
      <c r="Y51" s="186" t="str">
        <f t="shared" si="9"/>
        <v/>
      </c>
      <c r="AA51" s="186" t="str">
        <f t="shared" si="10"/>
        <v/>
      </c>
      <c r="AC51" s="186" t="str">
        <f t="shared" si="11"/>
        <v/>
      </c>
      <c r="AE51" s="186" t="str">
        <f t="shared" si="12"/>
        <v/>
      </c>
      <c r="AG51" s="186" t="str">
        <f t="shared" si="13"/>
        <v/>
      </c>
      <c r="AI51" s="186" t="str">
        <f t="shared" si="14"/>
        <v/>
      </c>
      <c r="AK51" s="186" t="str">
        <f t="shared" si="15"/>
        <v/>
      </c>
      <c r="AM51" s="186" t="str">
        <f t="shared" si="16"/>
        <v/>
      </c>
      <c r="AO51" s="186" t="str">
        <f t="shared" si="17"/>
        <v/>
      </c>
      <c r="AQ51" s="186" t="str">
        <f t="shared" si="18"/>
        <v/>
      </c>
    </row>
    <row r="52" spans="5:43" x14ac:dyDescent="0.25">
      <c r="E52" s="186" t="str">
        <f t="shared" si="0"/>
        <v/>
      </c>
      <c r="G52" s="186" t="str">
        <f t="shared" si="0"/>
        <v/>
      </c>
      <c r="I52" s="186" t="str">
        <f t="shared" si="1"/>
        <v/>
      </c>
      <c r="K52" s="186" t="str">
        <f t="shared" si="2"/>
        <v/>
      </c>
      <c r="M52" s="186" t="str">
        <f t="shared" si="3"/>
        <v/>
      </c>
      <c r="O52" s="186" t="str">
        <f t="shared" si="4"/>
        <v/>
      </c>
      <c r="Q52" s="186" t="str">
        <f t="shared" si="5"/>
        <v/>
      </c>
      <c r="S52" s="186" t="str">
        <f t="shared" si="6"/>
        <v/>
      </c>
      <c r="U52" s="186" t="str">
        <f t="shared" si="7"/>
        <v/>
      </c>
      <c r="W52" s="186" t="str">
        <f t="shared" si="8"/>
        <v/>
      </c>
      <c r="Y52" s="186" t="str">
        <f t="shared" si="9"/>
        <v/>
      </c>
      <c r="AA52" s="186" t="str">
        <f t="shared" si="10"/>
        <v/>
      </c>
      <c r="AC52" s="186" t="str">
        <f t="shared" si="11"/>
        <v/>
      </c>
      <c r="AE52" s="186" t="str">
        <f t="shared" si="12"/>
        <v/>
      </c>
      <c r="AG52" s="186" t="str">
        <f t="shared" si="13"/>
        <v/>
      </c>
      <c r="AI52" s="186" t="str">
        <f t="shared" si="14"/>
        <v/>
      </c>
      <c r="AK52" s="186" t="str">
        <f t="shared" si="15"/>
        <v/>
      </c>
      <c r="AM52" s="186" t="str">
        <f t="shared" si="16"/>
        <v/>
      </c>
      <c r="AO52" s="186" t="str">
        <f t="shared" si="17"/>
        <v/>
      </c>
      <c r="AQ52" s="186" t="str">
        <f t="shared" si="18"/>
        <v/>
      </c>
    </row>
    <row r="53" spans="5:43" x14ac:dyDescent="0.25">
      <c r="E53" s="186" t="str">
        <f t="shared" si="0"/>
        <v/>
      </c>
      <c r="G53" s="186" t="str">
        <f t="shared" si="0"/>
        <v/>
      </c>
      <c r="I53" s="186" t="str">
        <f t="shared" si="1"/>
        <v/>
      </c>
      <c r="K53" s="186" t="str">
        <f t="shared" si="2"/>
        <v/>
      </c>
      <c r="M53" s="186" t="str">
        <f t="shared" si="3"/>
        <v/>
      </c>
      <c r="O53" s="186" t="str">
        <f t="shared" si="4"/>
        <v/>
      </c>
      <c r="Q53" s="186" t="str">
        <f t="shared" si="5"/>
        <v/>
      </c>
      <c r="S53" s="186" t="str">
        <f t="shared" si="6"/>
        <v/>
      </c>
      <c r="U53" s="186" t="str">
        <f t="shared" si="7"/>
        <v/>
      </c>
      <c r="W53" s="186" t="str">
        <f t="shared" si="8"/>
        <v/>
      </c>
      <c r="Y53" s="186" t="str">
        <f t="shared" si="9"/>
        <v/>
      </c>
      <c r="AA53" s="186" t="str">
        <f t="shared" si="10"/>
        <v/>
      </c>
      <c r="AC53" s="186" t="str">
        <f t="shared" si="11"/>
        <v/>
      </c>
      <c r="AE53" s="186" t="str">
        <f t="shared" si="12"/>
        <v/>
      </c>
      <c r="AG53" s="186" t="str">
        <f t="shared" si="13"/>
        <v/>
      </c>
      <c r="AI53" s="186" t="str">
        <f t="shared" si="14"/>
        <v/>
      </c>
      <c r="AK53" s="186" t="str">
        <f t="shared" si="15"/>
        <v/>
      </c>
      <c r="AM53" s="186" t="str">
        <f t="shared" si="16"/>
        <v/>
      </c>
      <c r="AO53" s="186" t="str">
        <f t="shared" si="17"/>
        <v/>
      </c>
      <c r="AQ53" s="186" t="str">
        <f t="shared" si="18"/>
        <v/>
      </c>
    </row>
    <row r="54" spans="5:43" x14ac:dyDescent="0.25">
      <c r="E54" s="186" t="str">
        <f t="shared" si="0"/>
        <v/>
      </c>
      <c r="G54" s="186" t="str">
        <f t="shared" si="0"/>
        <v/>
      </c>
      <c r="I54" s="186" t="str">
        <f t="shared" si="1"/>
        <v/>
      </c>
      <c r="K54" s="186" t="str">
        <f t="shared" si="2"/>
        <v/>
      </c>
      <c r="M54" s="186" t="str">
        <f t="shared" si="3"/>
        <v/>
      </c>
      <c r="O54" s="186" t="str">
        <f t="shared" si="4"/>
        <v/>
      </c>
      <c r="Q54" s="186" t="str">
        <f t="shared" si="5"/>
        <v/>
      </c>
      <c r="S54" s="186" t="str">
        <f t="shared" si="6"/>
        <v/>
      </c>
      <c r="U54" s="186" t="str">
        <f t="shared" si="7"/>
        <v/>
      </c>
      <c r="W54" s="186" t="str">
        <f t="shared" si="8"/>
        <v/>
      </c>
      <c r="Y54" s="186" t="str">
        <f t="shared" si="9"/>
        <v/>
      </c>
      <c r="AA54" s="186" t="str">
        <f t="shared" si="10"/>
        <v/>
      </c>
      <c r="AC54" s="186" t="str">
        <f t="shared" si="11"/>
        <v/>
      </c>
      <c r="AE54" s="186" t="str">
        <f t="shared" si="12"/>
        <v/>
      </c>
      <c r="AG54" s="186" t="str">
        <f t="shared" si="13"/>
        <v/>
      </c>
      <c r="AI54" s="186" t="str">
        <f t="shared" si="14"/>
        <v/>
      </c>
      <c r="AK54" s="186" t="str">
        <f t="shared" si="15"/>
        <v/>
      </c>
      <c r="AM54" s="186" t="str">
        <f t="shared" si="16"/>
        <v/>
      </c>
      <c r="AO54" s="186" t="str">
        <f t="shared" si="17"/>
        <v/>
      </c>
      <c r="AQ54" s="186" t="str">
        <f t="shared" si="18"/>
        <v/>
      </c>
    </row>
    <row r="55" spans="5:43" x14ac:dyDescent="0.25">
      <c r="E55" s="186" t="str">
        <f t="shared" si="0"/>
        <v/>
      </c>
      <c r="G55" s="186" t="str">
        <f t="shared" si="0"/>
        <v/>
      </c>
      <c r="I55" s="186" t="str">
        <f t="shared" si="1"/>
        <v/>
      </c>
      <c r="K55" s="186" t="str">
        <f t="shared" si="2"/>
        <v/>
      </c>
      <c r="M55" s="186" t="str">
        <f t="shared" si="3"/>
        <v/>
      </c>
      <c r="O55" s="186" t="str">
        <f t="shared" si="4"/>
        <v/>
      </c>
      <c r="Q55" s="186" t="str">
        <f t="shared" si="5"/>
        <v/>
      </c>
      <c r="S55" s="186" t="str">
        <f t="shared" si="6"/>
        <v/>
      </c>
      <c r="U55" s="186" t="str">
        <f t="shared" si="7"/>
        <v/>
      </c>
      <c r="W55" s="186" t="str">
        <f t="shared" si="8"/>
        <v/>
      </c>
      <c r="Y55" s="186" t="str">
        <f t="shared" si="9"/>
        <v/>
      </c>
      <c r="AA55" s="186" t="str">
        <f t="shared" si="10"/>
        <v/>
      </c>
      <c r="AC55" s="186" t="str">
        <f t="shared" si="11"/>
        <v/>
      </c>
      <c r="AE55" s="186" t="str">
        <f t="shared" si="12"/>
        <v/>
      </c>
      <c r="AG55" s="186" t="str">
        <f t="shared" si="13"/>
        <v/>
      </c>
      <c r="AI55" s="186" t="str">
        <f t="shared" si="14"/>
        <v/>
      </c>
      <c r="AK55" s="186" t="str">
        <f t="shared" si="15"/>
        <v/>
      </c>
      <c r="AM55" s="186" t="str">
        <f t="shared" si="16"/>
        <v/>
      </c>
      <c r="AO55" s="186" t="str">
        <f t="shared" si="17"/>
        <v/>
      </c>
      <c r="AQ55" s="186" t="str">
        <f t="shared" si="18"/>
        <v/>
      </c>
    </row>
    <row r="56" spans="5:43" x14ac:dyDescent="0.25">
      <c r="E56" s="186" t="str">
        <f t="shared" si="0"/>
        <v/>
      </c>
      <c r="G56" s="186" t="str">
        <f t="shared" si="0"/>
        <v/>
      </c>
      <c r="I56" s="186" t="str">
        <f t="shared" si="1"/>
        <v/>
      </c>
      <c r="K56" s="186" t="str">
        <f t="shared" si="2"/>
        <v/>
      </c>
      <c r="M56" s="186" t="str">
        <f t="shared" si="3"/>
        <v/>
      </c>
      <c r="O56" s="186" t="str">
        <f t="shared" si="4"/>
        <v/>
      </c>
      <c r="Q56" s="186" t="str">
        <f t="shared" si="5"/>
        <v/>
      </c>
      <c r="S56" s="186" t="str">
        <f t="shared" si="6"/>
        <v/>
      </c>
      <c r="U56" s="186" t="str">
        <f t="shared" si="7"/>
        <v/>
      </c>
      <c r="W56" s="186" t="str">
        <f t="shared" si="8"/>
        <v/>
      </c>
      <c r="Y56" s="186" t="str">
        <f t="shared" si="9"/>
        <v/>
      </c>
      <c r="AA56" s="186" t="str">
        <f t="shared" si="10"/>
        <v/>
      </c>
      <c r="AC56" s="186" t="str">
        <f t="shared" si="11"/>
        <v/>
      </c>
      <c r="AE56" s="186" t="str">
        <f t="shared" si="12"/>
        <v/>
      </c>
      <c r="AG56" s="186" t="str">
        <f t="shared" si="13"/>
        <v/>
      </c>
      <c r="AI56" s="186" t="str">
        <f t="shared" si="14"/>
        <v/>
      </c>
      <c r="AK56" s="186" t="str">
        <f t="shared" si="15"/>
        <v/>
      </c>
      <c r="AM56" s="186" t="str">
        <f t="shared" si="16"/>
        <v/>
      </c>
      <c r="AO56" s="186" t="str">
        <f t="shared" si="17"/>
        <v/>
      </c>
      <c r="AQ56" s="186" t="str">
        <f t="shared" si="18"/>
        <v/>
      </c>
    </row>
    <row r="57" spans="5:43" x14ac:dyDescent="0.25">
      <c r="E57" s="186" t="str">
        <f t="shared" si="0"/>
        <v/>
      </c>
      <c r="G57" s="186" t="str">
        <f t="shared" si="0"/>
        <v/>
      </c>
      <c r="I57" s="186" t="str">
        <f t="shared" si="1"/>
        <v/>
      </c>
      <c r="K57" s="186" t="str">
        <f t="shared" si="2"/>
        <v/>
      </c>
      <c r="M57" s="186" t="str">
        <f t="shared" si="3"/>
        <v/>
      </c>
      <c r="O57" s="186" t="str">
        <f t="shared" si="4"/>
        <v/>
      </c>
      <c r="Q57" s="186" t="str">
        <f t="shared" si="5"/>
        <v/>
      </c>
      <c r="S57" s="186" t="str">
        <f t="shared" si="6"/>
        <v/>
      </c>
      <c r="U57" s="186" t="str">
        <f t="shared" si="7"/>
        <v/>
      </c>
      <c r="W57" s="186" t="str">
        <f t="shared" si="8"/>
        <v/>
      </c>
      <c r="Y57" s="186" t="str">
        <f t="shared" si="9"/>
        <v/>
      </c>
      <c r="AA57" s="186" t="str">
        <f t="shared" si="10"/>
        <v/>
      </c>
      <c r="AC57" s="186" t="str">
        <f t="shared" si="11"/>
        <v/>
      </c>
      <c r="AE57" s="186" t="str">
        <f t="shared" si="12"/>
        <v/>
      </c>
      <c r="AG57" s="186" t="str">
        <f t="shared" si="13"/>
        <v/>
      </c>
      <c r="AI57" s="186" t="str">
        <f t="shared" si="14"/>
        <v/>
      </c>
      <c r="AK57" s="186" t="str">
        <f t="shared" si="15"/>
        <v/>
      </c>
      <c r="AM57" s="186" t="str">
        <f t="shared" si="16"/>
        <v/>
      </c>
      <c r="AO57" s="186" t="str">
        <f t="shared" si="17"/>
        <v/>
      </c>
      <c r="AQ57" s="186" t="str">
        <f t="shared" si="18"/>
        <v/>
      </c>
    </row>
    <row r="58" spans="5:43" x14ac:dyDescent="0.25">
      <c r="E58" s="186" t="str">
        <f t="shared" si="0"/>
        <v/>
      </c>
      <c r="G58" s="186" t="str">
        <f t="shared" si="0"/>
        <v/>
      </c>
      <c r="I58" s="186" t="str">
        <f t="shared" si="1"/>
        <v/>
      </c>
      <c r="K58" s="186" t="str">
        <f t="shared" si="2"/>
        <v/>
      </c>
      <c r="M58" s="186" t="str">
        <f t="shared" si="3"/>
        <v/>
      </c>
      <c r="O58" s="186" t="str">
        <f t="shared" si="4"/>
        <v/>
      </c>
      <c r="Q58" s="186" t="str">
        <f t="shared" si="5"/>
        <v/>
      </c>
      <c r="S58" s="186" t="str">
        <f t="shared" si="6"/>
        <v/>
      </c>
      <c r="U58" s="186" t="str">
        <f t="shared" si="7"/>
        <v/>
      </c>
      <c r="W58" s="186" t="str">
        <f t="shared" si="8"/>
        <v/>
      </c>
      <c r="Y58" s="186" t="str">
        <f t="shared" si="9"/>
        <v/>
      </c>
      <c r="AA58" s="186" t="str">
        <f t="shared" si="10"/>
        <v/>
      </c>
      <c r="AC58" s="186" t="str">
        <f t="shared" si="11"/>
        <v/>
      </c>
      <c r="AE58" s="186" t="str">
        <f t="shared" si="12"/>
        <v/>
      </c>
      <c r="AG58" s="186" t="str">
        <f t="shared" si="13"/>
        <v/>
      </c>
      <c r="AI58" s="186" t="str">
        <f t="shared" si="14"/>
        <v/>
      </c>
      <c r="AK58" s="186" t="str">
        <f t="shared" si="15"/>
        <v/>
      </c>
      <c r="AM58" s="186" t="str">
        <f t="shared" si="16"/>
        <v/>
      </c>
      <c r="AO58" s="186" t="str">
        <f t="shared" si="17"/>
        <v/>
      </c>
      <c r="AQ58" s="186" t="str">
        <f t="shared" si="18"/>
        <v/>
      </c>
    </row>
    <row r="59" spans="5:43" x14ac:dyDescent="0.25">
      <c r="E59" s="186" t="str">
        <f t="shared" si="0"/>
        <v/>
      </c>
      <c r="G59" s="186" t="str">
        <f t="shared" si="0"/>
        <v/>
      </c>
      <c r="I59" s="186" t="str">
        <f t="shared" si="1"/>
        <v/>
      </c>
      <c r="K59" s="186" t="str">
        <f t="shared" si="2"/>
        <v/>
      </c>
      <c r="M59" s="186" t="str">
        <f t="shared" si="3"/>
        <v/>
      </c>
      <c r="O59" s="186" t="str">
        <f t="shared" si="4"/>
        <v/>
      </c>
      <c r="Q59" s="186" t="str">
        <f t="shared" si="5"/>
        <v/>
      </c>
      <c r="S59" s="186" t="str">
        <f t="shared" si="6"/>
        <v/>
      </c>
      <c r="U59" s="186" t="str">
        <f t="shared" si="7"/>
        <v/>
      </c>
      <c r="W59" s="186" t="str">
        <f t="shared" si="8"/>
        <v/>
      </c>
      <c r="Y59" s="186" t="str">
        <f t="shared" si="9"/>
        <v/>
      </c>
      <c r="AA59" s="186" t="str">
        <f t="shared" si="10"/>
        <v/>
      </c>
      <c r="AC59" s="186" t="str">
        <f t="shared" si="11"/>
        <v/>
      </c>
      <c r="AE59" s="186" t="str">
        <f t="shared" si="12"/>
        <v/>
      </c>
      <c r="AG59" s="186" t="str">
        <f t="shared" si="13"/>
        <v/>
      </c>
      <c r="AI59" s="186" t="str">
        <f t="shared" si="14"/>
        <v/>
      </c>
      <c r="AK59" s="186" t="str">
        <f t="shared" si="15"/>
        <v/>
      </c>
      <c r="AM59" s="186" t="str">
        <f t="shared" si="16"/>
        <v/>
      </c>
      <c r="AO59" s="186" t="str">
        <f t="shared" si="17"/>
        <v/>
      </c>
      <c r="AQ59" s="186" t="str">
        <f t="shared" si="18"/>
        <v/>
      </c>
    </row>
    <row r="60" spans="5:43" x14ac:dyDescent="0.25">
      <c r="E60" s="186" t="str">
        <f t="shared" si="0"/>
        <v/>
      </c>
      <c r="G60" s="186" t="str">
        <f t="shared" si="0"/>
        <v/>
      </c>
      <c r="I60" s="186" t="str">
        <f t="shared" si="1"/>
        <v/>
      </c>
      <c r="K60" s="186" t="str">
        <f t="shared" si="2"/>
        <v/>
      </c>
      <c r="M60" s="186" t="str">
        <f t="shared" si="3"/>
        <v/>
      </c>
      <c r="O60" s="186" t="str">
        <f t="shared" si="4"/>
        <v/>
      </c>
      <c r="Q60" s="186" t="str">
        <f t="shared" si="5"/>
        <v/>
      </c>
      <c r="S60" s="186" t="str">
        <f t="shared" si="6"/>
        <v/>
      </c>
      <c r="U60" s="186" t="str">
        <f t="shared" si="7"/>
        <v/>
      </c>
      <c r="W60" s="186" t="str">
        <f t="shared" si="8"/>
        <v/>
      </c>
      <c r="Y60" s="186" t="str">
        <f t="shared" si="9"/>
        <v/>
      </c>
      <c r="AA60" s="186" t="str">
        <f t="shared" si="10"/>
        <v/>
      </c>
      <c r="AC60" s="186" t="str">
        <f t="shared" si="11"/>
        <v/>
      </c>
      <c r="AE60" s="186" t="str">
        <f t="shared" si="12"/>
        <v/>
      </c>
      <c r="AG60" s="186" t="str">
        <f t="shared" si="13"/>
        <v/>
      </c>
      <c r="AI60" s="186" t="str">
        <f t="shared" si="14"/>
        <v/>
      </c>
      <c r="AK60" s="186" t="str">
        <f t="shared" si="15"/>
        <v/>
      </c>
      <c r="AM60" s="186" t="str">
        <f t="shared" si="16"/>
        <v/>
      </c>
      <c r="AO60" s="186" t="str">
        <f t="shared" si="17"/>
        <v/>
      </c>
      <c r="AQ60" s="186" t="str">
        <f t="shared" si="18"/>
        <v/>
      </c>
    </row>
    <row r="61" spans="5:43" x14ac:dyDescent="0.25">
      <c r="E61" s="186" t="str">
        <f t="shared" si="0"/>
        <v/>
      </c>
      <c r="G61" s="186" t="str">
        <f t="shared" si="0"/>
        <v/>
      </c>
      <c r="I61" s="186" t="str">
        <f t="shared" si="1"/>
        <v/>
      </c>
      <c r="K61" s="186" t="str">
        <f t="shared" si="2"/>
        <v/>
      </c>
      <c r="M61" s="186" t="str">
        <f t="shared" si="3"/>
        <v/>
      </c>
      <c r="O61" s="186" t="str">
        <f t="shared" si="4"/>
        <v/>
      </c>
      <c r="Q61" s="186" t="str">
        <f t="shared" si="5"/>
        <v/>
      </c>
      <c r="S61" s="186" t="str">
        <f t="shared" si="6"/>
        <v/>
      </c>
      <c r="U61" s="186" t="str">
        <f t="shared" si="7"/>
        <v/>
      </c>
      <c r="W61" s="186" t="str">
        <f t="shared" si="8"/>
        <v/>
      </c>
      <c r="Y61" s="186" t="str">
        <f t="shared" si="9"/>
        <v/>
      </c>
      <c r="AA61" s="186" t="str">
        <f t="shared" si="10"/>
        <v/>
      </c>
      <c r="AC61" s="186" t="str">
        <f t="shared" si="11"/>
        <v/>
      </c>
      <c r="AE61" s="186" t="str">
        <f t="shared" si="12"/>
        <v/>
      </c>
      <c r="AG61" s="186" t="str">
        <f t="shared" si="13"/>
        <v/>
      </c>
      <c r="AI61" s="186" t="str">
        <f t="shared" si="14"/>
        <v/>
      </c>
      <c r="AK61" s="186" t="str">
        <f t="shared" si="15"/>
        <v/>
      </c>
      <c r="AM61" s="186" t="str">
        <f t="shared" si="16"/>
        <v/>
      </c>
      <c r="AO61" s="186" t="str">
        <f t="shared" si="17"/>
        <v/>
      </c>
      <c r="AQ61" s="186" t="str">
        <f t="shared" si="18"/>
        <v/>
      </c>
    </row>
    <row r="62" spans="5:43" x14ac:dyDescent="0.25">
      <c r="E62" s="186" t="str">
        <f t="shared" si="0"/>
        <v/>
      </c>
      <c r="G62" s="186" t="str">
        <f t="shared" si="0"/>
        <v/>
      </c>
      <c r="I62" s="186" t="str">
        <f t="shared" si="1"/>
        <v/>
      </c>
      <c r="K62" s="186" t="str">
        <f t="shared" si="2"/>
        <v/>
      </c>
      <c r="M62" s="186" t="str">
        <f t="shared" si="3"/>
        <v/>
      </c>
      <c r="O62" s="186" t="str">
        <f t="shared" si="4"/>
        <v/>
      </c>
      <c r="Q62" s="186" t="str">
        <f t="shared" si="5"/>
        <v/>
      </c>
      <c r="S62" s="186" t="str">
        <f t="shared" si="6"/>
        <v/>
      </c>
      <c r="U62" s="186" t="str">
        <f t="shared" si="7"/>
        <v/>
      </c>
      <c r="W62" s="186" t="str">
        <f t="shared" si="8"/>
        <v/>
      </c>
      <c r="Y62" s="186" t="str">
        <f t="shared" si="9"/>
        <v/>
      </c>
      <c r="AA62" s="186" t="str">
        <f t="shared" si="10"/>
        <v/>
      </c>
      <c r="AC62" s="186" t="str">
        <f t="shared" si="11"/>
        <v/>
      </c>
      <c r="AE62" s="186" t="str">
        <f t="shared" si="12"/>
        <v/>
      </c>
      <c r="AG62" s="186" t="str">
        <f t="shared" si="13"/>
        <v/>
      </c>
      <c r="AI62" s="186" t="str">
        <f t="shared" si="14"/>
        <v/>
      </c>
      <c r="AK62" s="186" t="str">
        <f t="shared" si="15"/>
        <v/>
      </c>
      <c r="AM62" s="186" t="str">
        <f t="shared" si="16"/>
        <v/>
      </c>
      <c r="AO62" s="186" t="str">
        <f t="shared" si="17"/>
        <v/>
      </c>
      <c r="AQ62" s="186" t="str">
        <f t="shared" si="18"/>
        <v/>
      </c>
    </row>
    <row r="63" spans="5:43" x14ac:dyDescent="0.25">
      <c r="E63" s="186" t="str">
        <f t="shared" si="0"/>
        <v/>
      </c>
      <c r="G63" s="186" t="str">
        <f t="shared" si="0"/>
        <v/>
      </c>
      <c r="I63" s="186" t="str">
        <f t="shared" si="1"/>
        <v/>
      </c>
      <c r="K63" s="186" t="str">
        <f t="shared" si="2"/>
        <v/>
      </c>
      <c r="M63" s="186" t="str">
        <f t="shared" si="3"/>
        <v/>
      </c>
      <c r="O63" s="186" t="str">
        <f t="shared" si="4"/>
        <v/>
      </c>
      <c r="Q63" s="186" t="str">
        <f t="shared" si="5"/>
        <v/>
      </c>
      <c r="S63" s="186" t="str">
        <f t="shared" si="6"/>
        <v/>
      </c>
      <c r="U63" s="186" t="str">
        <f t="shared" si="7"/>
        <v/>
      </c>
      <c r="W63" s="186" t="str">
        <f t="shared" si="8"/>
        <v/>
      </c>
      <c r="Y63" s="186" t="str">
        <f t="shared" si="9"/>
        <v/>
      </c>
      <c r="AA63" s="186" t="str">
        <f t="shared" si="10"/>
        <v/>
      </c>
      <c r="AC63" s="186" t="str">
        <f t="shared" si="11"/>
        <v/>
      </c>
      <c r="AE63" s="186" t="str">
        <f t="shared" si="12"/>
        <v/>
      </c>
      <c r="AG63" s="186" t="str">
        <f t="shared" si="13"/>
        <v/>
      </c>
      <c r="AI63" s="186" t="str">
        <f t="shared" si="14"/>
        <v/>
      </c>
      <c r="AK63" s="186" t="str">
        <f t="shared" si="15"/>
        <v/>
      </c>
      <c r="AM63" s="186" t="str">
        <f t="shared" si="16"/>
        <v/>
      </c>
      <c r="AO63" s="186" t="str">
        <f t="shared" si="17"/>
        <v/>
      </c>
      <c r="AQ63" s="186" t="str">
        <f t="shared" si="18"/>
        <v/>
      </c>
    </row>
    <row r="64" spans="5:43" x14ac:dyDescent="0.25">
      <c r="E64" s="186" t="str">
        <f t="shared" si="0"/>
        <v/>
      </c>
      <c r="G64" s="186" t="str">
        <f t="shared" si="0"/>
        <v/>
      </c>
      <c r="I64" s="186" t="str">
        <f t="shared" si="1"/>
        <v/>
      </c>
      <c r="K64" s="186" t="str">
        <f t="shared" si="2"/>
        <v/>
      </c>
      <c r="M64" s="186" t="str">
        <f t="shared" si="3"/>
        <v/>
      </c>
      <c r="O64" s="186" t="str">
        <f t="shared" si="4"/>
        <v/>
      </c>
      <c r="Q64" s="186" t="str">
        <f t="shared" si="5"/>
        <v/>
      </c>
      <c r="S64" s="186" t="str">
        <f t="shared" si="6"/>
        <v/>
      </c>
      <c r="U64" s="186" t="str">
        <f t="shared" si="7"/>
        <v/>
      </c>
      <c r="W64" s="186" t="str">
        <f t="shared" si="8"/>
        <v/>
      </c>
      <c r="Y64" s="186" t="str">
        <f t="shared" si="9"/>
        <v/>
      </c>
      <c r="AA64" s="186" t="str">
        <f t="shared" si="10"/>
        <v/>
      </c>
      <c r="AC64" s="186" t="str">
        <f t="shared" si="11"/>
        <v/>
      </c>
      <c r="AE64" s="186" t="str">
        <f t="shared" si="12"/>
        <v/>
      </c>
      <c r="AG64" s="186" t="str">
        <f t="shared" si="13"/>
        <v/>
      </c>
      <c r="AI64" s="186" t="str">
        <f t="shared" si="14"/>
        <v/>
      </c>
      <c r="AK64" s="186" t="str">
        <f t="shared" si="15"/>
        <v/>
      </c>
      <c r="AM64" s="186" t="str">
        <f t="shared" si="16"/>
        <v/>
      </c>
      <c r="AO64" s="186" t="str">
        <f t="shared" si="17"/>
        <v/>
      </c>
      <c r="AQ64" s="186" t="str">
        <f t="shared" si="18"/>
        <v/>
      </c>
    </row>
    <row r="65" spans="5:43" x14ac:dyDescent="0.25">
      <c r="E65" s="186" t="str">
        <f t="shared" si="0"/>
        <v/>
      </c>
      <c r="G65" s="186" t="str">
        <f t="shared" si="0"/>
        <v/>
      </c>
      <c r="I65" s="186" t="str">
        <f t="shared" si="1"/>
        <v/>
      </c>
      <c r="K65" s="186" t="str">
        <f t="shared" si="2"/>
        <v/>
      </c>
      <c r="M65" s="186" t="str">
        <f t="shared" si="3"/>
        <v/>
      </c>
      <c r="O65" s="186" t="str">
        <f t="shared" si="4"/>
        <v/>
      </c>
      <c r="Q65" s="186" t="str">
        <f t="shared" si="5"/>
        <v/>
      </c>
      <c r="S65" s="186" t="str">
        <f t="shared" si="6"/>
        <v/>
      </c>
      <c r="U65" s="186" t="str">
        <f t="shared" si="7"/>
        <v/>
      </c>
      <c r="W65" s="186" t="str">
        <f t="shared" si="8"/>
        <v/>
      </c>
      <c r="Y65" s="186" t="str">
        <f t="shared" si="9"/>
        <v/>
      </c>
      <c r="AA65" s="186" t="str">
        <f t="shared" si="10"/>
        <v/>
      </c>
      <c r="AC65" s="186" t="str">
        <f t="shared" si="11"/>
        <v/>
      </c>
      <c r="AE65" s="186" t="str">
        <f t="shared" si="12"/>
        <v/>
      </c>
      <c r="AG65" s="186" t="str">
        <f t="shared" si="13"/>
        <v/>
      </c>
      <c r="AI65" s="186" t="str">
        <f t="shared" si="14"/>
        <v/>
      </c>
      <c r="AK65" s="186" t="str">
        <f t="shared" si="15"/>
        <v/>
      </c>
      <c r="AM65" s="186" t="str">
        <f t="shared" si="16"/>
        <v/>
      </c>
      <c r="AO65" s="186" t="str">
        <f t="shared" si="17"/>
        <v/>
      </c>
      <c r="AQ65" s="186" t="str">
        <f t="shared" si="18"/>
        <v/>
      </c>
    </row>
    <row r="66" spans="5:43" x14ac:dyDescent="0.25">
      <c r="E66" s="186" t="str">
        <f t="shared" si="0"/>
        <v/>
      </c>
      <c r="G66" s="186" t="str">
        <f t="shared" si="0"/>
        <v/>
      </c>
      <c r="I66" s="186" t="str">
        <f t="shared" si="1"/>
        <v/>
      </c>
      <c r="K66" s="186" t="str">
        <f t="shared" si="2"/>
        <v/>
      </c>
      <c r="M66" s="186" t="str">
        <f t="shared" si="3"/>
        <v/>
      </c>
      <c r="O66" s="186" t="str">
        <f t="shared" si="4"/>
        <v/>
      </c>
      <c r="Q66" s="186" t="str">
        <f t="shared" si="5"/>
        <v/>
      </c>
      <c r="S66" s="186" t="str">
        <f t="shared" si="6"/>
        <v/>
      </c>
      <c r="U66" s="186" t="str">
        <f t="shared" si="7"/>
        <v/>
      </c>
      <c r="W66" s="186" t="str">
        <f t="shared" si="8"/>
        <v/>
      </c>
      <c r="Y66" s="186" t="str">
        <f t="shared" si="9"/>
        <v/>
      </c>
      <c r="AA66" s="186" t="str">
        <f t="shared" si="10"/>
        <v/>
      </c>
      <c r="AC66" s="186" t="str">
        <f t="shared" si="11"/>
        <v/>
      </c>
      <c r="AE66" s="186" t="str">
        <f t="shared" si="12"/>
        <v/>
      </c>
      <c r="AG66" s="186" t="str">
        <f t="shared" si="13"/>
        <v/>
      </c>
      <c r="AI66" s="186" t="str">
        <f t="shared" si="14"/>
        <v/>
      </c>
      <c r="AK66" s="186" t="str">
        <f t="shared" si="15"/>
        <v/>
      </c>
      <c r="AM66" s="186" t="str">
        <f t="shared" si="16"/>
        <v/>
      </c>
      <c r="AO66" s="186" t="str">
        <f t="shared" si="17"/>
        <v/>
      </c>
      <c r="AQ66" s="186" t="str">
        <f t="shared" si="18"/>
        <v/>
      </c>
    </row>
    <row r="67" spans="5:43" x14ac:dyDescent="0.25">
      <c r="E67" s="186" t="str">
        <f t="shared" si="0"/>
        <v/>
      </c>
      <c r="G67" s="186" t="str">
        <f t="shared" si="0"/>
        <v/>
      </c>
      <c r="I67" s="186" t="str">
        <f t="shared" si="1"/>
        <v/>
      </c>
      <c r="K67" s="186" t="str">
        <f t="shared" si="2"/>
        <v/>
      </c>
      <c r="M67" s="186" t="str">
        <f t="shared" si="3"/>
        <v/>
      </c>
      <c r="O67" s="186" t="str">
        <f t="shared" si="4"/>
        <v/>
      </c>
      <c r="Q67" s="186" t="str">
        <f t="shared" si="5"/>
        <v/>
      </c>
      <c r="S67" s="186" t="str">
        <f t="shared" si="6"/>
        <v/>
      </c>
      <c r="U67" s="186" t="str">
        <f t="shared" si="7"/>
        <v/>
      </c>
      <c r="W67" s="186" t="str">
        <f t="shared" si="8"/>
        <v/>
      </c>
      <c r="Y67" s="186" t="str">
        <f t="shared" si="9"/>
        <v/>
      </c>
      <c r="AA67" s="186" t="str">
        <f t="shared" si="10"/>
        <v/>
      </c>
      <c r="AC67" s="186" t="str">
        <f t="shared" si="11"/>
        <v/>
      </c>
      <c r="AE67" s="186" t="str">
        <f t="shared" si="12"/>
        <v/>
      </c>
      <c r="AG67" s="186" t="str">
        <f t="shared" si="13"/>
        <v/>
      </c>
      <c r="AI67" s="186" t="str">
        <f t="shared" si="14"/>
        <v/>
      </c>
      <c r="AK67" s="186" t="str">
        <f t="shared" si="15"/>
        <v/>
      </c>
      <c r="AM67" s="186" t="str">
        <f t="shared" si="16"/>
        <v/>
      </c>
      <c r="AO67" s="186" t="str">
        <f t="shared" si="17"/>
        <v/>
      </c>
      <c r="AQ67" s="186" t="str">
        <f t="shared" si="18"/>
        <v/>
      </c>
    </row>
    <row r="68" spans="5:43" x14ac:dyDescent="0.25">
      <c r="E68" s="186" t="str">
        <f t="shared" si="0"/>
        <v/>
      </c>
      <c r="G68" s="186" t="str">
        <f t="shared" si="0"/>
        <v/>
      </c>
      <c r="I68" s="186" t="str">
        <f t="shared" si="1"/>
        <v/>
      </c>
      <c r="K68" s="186" t="str">
        <f t="shared" si="2"/>
        <v/>
      </c>
      <c r="M68" s="186" t="str">
        <f t="shared" si="3"/>
        <v/>
      </c>
      <c r="O68" s="186" t="str">
        <f t="shared" si="4"/>
        <v/>
      </c>
      <c r="Q68" s="186" t="str">
        <f t="shared" si="5"/>
        <v/>
      </c>
      <c r="S68" s="186" t="str">
        <f t="shared" si="6"/>
        <v/>
      </c>
      <c r="U68" s="186" t="str">
        <f t="shared" si="7"/>
        <v/>
      </c>
      <c r="W68" s="186" t="str">
        <f t="shared" si="8"/>
        <v/>
      </c>
      <c r="Y68" s="186" t="str">
        <f t="shared" si="9"/>
        <v/>
      </c>
      <c r="AA68" s="186" t="str">
        <f t="shared" si="10"/>
        <v/>
      </c>
      <c r="AC68" s="186" t="str">
        <f t="shared" si="11"/>
        <v/>
      </c>
      <c r="AE68" s="186" t="str">
        <f t="shared" si="12"/>
        <v/>
      </c>
      <c r="AG68" s="186" t="str">
        <f t="shared" si="13"/>
        <v/>
      </c>
      <c r="AI68" s="186" t="str">
        <f t="shared" si="14"/>
        <v/>
      </c>
      <c r="AK68" s="186" t="str">
        <f t="shared" si="15"/>
        <v/>
      </c>
      <c r="AM68" s="186" t="str">
        <f t="shared" si="16"/>
        <v/>
      </c>
      <c r="AO68" s="186" t="str">
        <f t="shared" si="17"/>
        <v/>
      </c>
      <c r="AQ68" s="186" t="str">
        <f t="shared" si="18"/>
        <v/>
      </c>
    </row>
    <row r="69" spans="5:43" x14ac:dyDescent="0.25">
      <c r="E69" s="186" t="str">
        <f t="shared" si="0"/>
        <v/>
      </c>
      <c r="G69" s="186" t="str">
        <f t="shared" si="0"/>
        <v/>
      </c>
      <c r="I69" s="186" t="str">
        <f t="shared" si="1"/>
        <v/>
      </c>
      <c r="K69" s="186" t="str">
        <f t="shared" si="2"/>
        <v/>
      </c>
      <c r="M69" s="186" t="str">
        <f t="shared" si="3"/>
        <v/>
      </c>
      <c r="O69" s="186" t="str">
        <f t="shared" si="4"/>
        <v/>
      </c>
      <c r="Q69" s="186" t="str">
        <f t="shared" si="5"/>
        <v/>
      </c>
      <c r="S69" s="186" t="str">
        <f t="shared" si="6"/>
        <v/>
      </c>
      <c r="U69" s="186" t="str">
        <f t="shared" si="7"/>
        <v/>
      </c>
      <c r="W69" s="186" t="str">
        <f t="shared" si="8"/>
        <v/>
      </c>
      <c r="Y69" s="186" t="str">
        <f t="shared" si="9"/>
        <v/>
      </c>
      <c r="AA69" s="186" t="str">
        <f t="shared" si="10"/>
        <v/>
      </c>
      <c r="AC69" s="186" t="str">
        <f t="shared" si="11"/>
        <v/>
      </c>
      <c r="AE69" s="186" t="str">
        <f t="shared" si="12"/>
        <v/>
      </c>
      <c r="AG69" s="186" t="str">
        <f t="shared" si="13"/>
        <v/>
      </c>
      <c r="AI69" s="186" t="str">
        <f t="shared" si="14"/>
        <v/>
      </c>
      <c r="AK69" s="186" t="str">
        <f t="shared" si="15"/>
        <v/>
      </c>
      <c r="AM69" s="186" t="str">
        <f t="shared" si="16"/>
        <v/>
      </c>
      <c r="AO69" s="186" t="str">
        <f t="shared" si="17"/>
        <v/>
      </c>
      <c r="AQ69" s="186" t="str">
        <f t="shared" si="18"/>
        <v/>
      </c>
    </row>
    <row r="70" spans="5:43" x14ac:dyDescent="0.25">
      <c r="E70" s="186" t="str">
        <f t="shared" si="0"/>
        <v/>
      </c>
      <c r="G70" s="186" t="str">
        <f t="shared" si="0"/>
        <v/>
      </c>
      <c r="I70" s="186" t="str">
        <f t="shared" si="1"/>
        <v/>
      </c>
      <c r="K70" s="186" t="str">
        <f t="shared" si="2"/>
        <v/>
      </c>
      <c r="M70" s="186" t="str">
        <f t="shared" si="3"/>
        <v/>
      </c>
      <c r="O70" s="186" t="str">
        <f t="shared" si="4"/>
        <v/>
      </c>
      <c r="Q70" s="186" t="str">
        <f t="shared" si="5"/>
        <v/>
      </c>
      <c r="S70" s="186" t="str">
        <f t="shared" si="6"/>
        <v/>
      </c>
      <c r="U70" s="186" t="str">
        <f t="shared" si="7"/>
        <v/>
      </c>
      <c r="W70" s="186" t="str">
        <f t="shared" si="8"/>
        <v/>
      </c>
      <c r="Y70" s="186" t="str">
        <f t="shared" si="9"/>
        <v/>
      </c>
      <c r="AA70" s="186" t="str">
        <f t="shared" si="10"/>
        <v/>
      </c>
      <c r="AC70" s="186" t="str">
        <f t="shared" si="11"/>
        <v/>
      </c>
      <c r="AE70" s="186" t="str">
        <f t="shared" si="12"/>
        <v/>
      </c>
      <c r="AG70" s="186" t="str">
        <f t="shared" si="13"/>
        <v/>
      </c>
      <c r="AI70" s="186" t="str">
        <f t="shared" si="14"/>
        <v/>
      </c>
      <c r="AK70" s="186" t="str">
        <f t="shared" si="15"/>
        <v/>
      </c>
      <c r="AM70" s="186" t="str">
        <f t="shared" si="16"/>
        <v/>
      </c>
      <c r="AO70" s="186" t="str">
        <f t="shared" si="17"/>
        <v/>
      </c>
      <c r="AQ70" s="186" t="str">
        <f t="shared" si="18"/>
        <v/>
      </c>
    </row>
    <row r="71" spans="5:43" x14ac:dyDescent="0.25">
      <c r="E71" s="186" t="str">
        <f t="shared" si="0"/>
        <v/>
      </c>
      <c r="G71" s="186" t="str">
        <f t="shared" si="0"/>
        <v/>
      </c>
      <c r="I71" s="186" t="str">
        <f t="shared" si="1"/>
        <v/>
      </c>
      <c r="K71" s="186" t="str">
        <f t="shared" si="2"/>
        <v/>
      </c>
      <c r="M71" s="186" t="str">
        <f t="shared" si="3"/>
        <v/>
      </c>
      <c r="O71" s="186" t="str">
        <f t="shared" si="4"/>
        <v/>
      </c>
      <c r="Q71" s="186" t="str">
        <f t="shared" si="5"/>
        <v/>
      </c>
      <c r="S71" s="186" t="str">
        <f t="shared" si="6"/>
        <v/>
      </c>
      <c r="U71" s="186" t="str">
        <f t="shared" si="7"/>
        <v/>
      </c>
      <c r="W71" s="186" t="str">
        <f t="shared" si="8"/>
        <v/>
      </c>
      <c r="Y71" s="186" t="str">
        <f t="shared" si="9"/>
        <v/>
      </c>
      <c r="AA71" s="186" t="str">
        <f t="shared" si="10"/>
        <v/>
      </c>
      <c r="AC71" s="186" t="str">
        <f t="shared" si="11"/>
        <v/>
      </c>
      <c r="AE71" s="186" t="str">
        <f t="shared" si="12"/>
        <v/>
      </c>
      <c r="AG71" s="186" t="str">
        <f t="shared" si="13"/>
        <v/>
      </c>
      <c r="AI71" s="186" t="str">
        <f t="shared" si="14"/>
        <v/>
      </c>
      <c r="AK71" s="186" t="str">
        <f t="shared" si="15"/>
        <v/>
      </c>
      <c r="AM71" s="186" t="str">
        <f t="shared" si="16"/>
        <v/>
      </c>
      <c r="AO71" s="186" t="str">
        <f t="shared" si="17"/>
        <v/>
      </c>
      <c r="AQ71" s="186" t="str">
        <f t="shared" si="18"/>
        <v/>
      </c>
    </row>
    <row r="72" spans="5:43" x14ac:dyDescent="0.25">
      <c r="E72" s="186" t="str">
        <f t="shared" si="0"/>
        <v/>
      </c>
      <c r="G72" s="186" t="str">
        <f t="shared" si="0"/>
        <v/>
      </c>
      <c r="I72" s="186" t="str">
        <f t="shared" si="1"/>
        <v/>
      </c>
      <c r="K72" s="186" t="str">
        <f t="shared" si="2"/>
        <v/>
      </c>
      <c r="M72" s="186" t="str">
        <f t="shared" si="3"/>
        <v/>
      </c>
      <c r="O72" s="186" t="str">
        <f t="shared" si="4"/>
        <v/>
      </c>
      <c r="Q72" s="186" t="str">
        <f t="shared" si="5"/>
        <v/>
      </c>
      <c r="S72" s="186" t="str">
        <f t="shared" si="6"/>
        <v/>
      </c>
      <c r="U72" s="186" t="str">
        <f t="shared" si="7"/>
        <v/>
      </c>
      <c r="W72" s="186" t="str">
        <f t="shared" si="8"/>
        <v/>
      </c>
      <c r="Y72" s="186" t="str">
        <f t="shared" si="9"/>
        <v/>
      </c>
      <c r="AA72" s="186" t="str">
        <f t="shared" si="10"/>
        <v/>
      </c>
      <c r="AC72" s="186" t="str">
        <f t="shared" si="11"/>
        <v/>
      </c>
      <c r="AE72" s="186" t="str">
        <f t="shared" si="12"/>
        <v/>
      </c>
      <c r="AG72" s="186" t="str">
        <f t="shared" si="13"/>
        <v/>
      </c>
      <c r="AI72" s="186" t="str">
        <f t="shared" si="14"/>
        <v/>
      </c>
      <c r="AK72" s="186" t="str">
        <f t="shared" si="15"/>
        <v/>
      </c>
      <c r="AM72" s="186" t="str">
        <f t="shared" si="16"/>
        <v/>
      </c>
      <c r="AO72" s="186" t="str">
        <f t="shared" si="17"/>
        <v/>
      </c>
      <c r="AQ72" s="186" t="str">
        <f t="shared" si="18"/>
        <v/>
      </c>
    </row>
    <row r="73" spans="5:43" x14ac:dyDescent="0.25">
      <c r="E73" s="186" t="str">
        <f t="shared" si="0"/>
        <v/>
      </c>
      <c r="G73" s="186" t="str">
        <f t="shared" si="0"/>
        <v/>
      </c>
      <c r="I73" s="186" t="str">
        <f t="shared" si="1"/>
        <v/>
      </c>
      <c r="K73" s="186" t="str">
        <f t="shared" si="2"/>
        <v/>
      </c>
      <c r="M73" s="186" t="str">
        <f t="shared" si="3"/>
        <v/>
      </c>
      <c r="O73" s="186" t="str">
        <f t="shared" si="4"/>
        <v/>
      </c>
      <c r="Q73" s="186" t="str">
        <f t="shared" si="5"/>
        <v/>
      </c>
      <c r="S73" s="186" t="str">
        <f t="shared" si="6"/>
        <v/>
      </c>
      <c r="U73" s="186" t="str">
        <f t="shared" si="7"/>
        <v/>
      </c>
      <c r="W73" s="186" t="str">
        <f t="shared" si="8"/>
        <v/>
      </c>
      <c r="Y73" s="186" t="str">
        <f t="shared" si="9"/>
        <v/>
      </c>
      <c r="AA73" s="186" t="str">
        <f t="shared" si="10"/>
        <v/>
      </c>
      <c r="AC73" s="186" t="str">
        <f t="shared" si="11"/>
        <v/>
      </c>
      <c r="AE73" s="186" t="str">
        <f t="shared" si="12"/>
        <v/>
      </c>
      <c r="AG73" s="186" t="str">
        <f t="shared" si="13"/>
        <v/>
      </c>
      <c r="AI73" s="186" t="str">
        <f t="shared" si="14"/>
        <v/>
      </c>
      <c r="AK73" s="186" t="str">
        <f t="shared" si="15"/>
        <v/>
      </c>
      <c r="AM73" s="186" t="str">
        <f t="shared" si="16"/>
        <v/>
      </c>
      <c r="AO73" s="186" t="str">
        <f t="shared" si="17"/>
        <v/>
      </c>
      <c r="AQ73" s="186" t="str">
        <f t="shared" si="18"/>
        <v/>
      </c>
    </row>
    <row r="74" spans="5:43" x14ac:dyDescent="0.25">
      <c r="E74" s="186" t="str">
        <f t="shared" si="0"/>
        <v/>
      </c>
      <c r="G74" s="186" t="str">
        <f t="shared" si="0"/>
        <v/>
      </c>
      <c r="I74" s="186" t="str">
        <f t="shared" si="1"/>
        <v/>
      </c>
      <c r="K74" s="186" t="str">
        <f t="shared" si="2"/>
        <v/>
      </c>
      <c r="M74" s="186" t="str">
        <f t="shared" si="3"/>
        <v/>
      </c>
      <c r="O74" s="186" t="str">
        <f t="shared" si="4"/>
        <v/>
      </c>
      <c r="Q74" s="186" t="str">
        <f t="shared" si="5"/>
        <v/>
      </c>
      <c r="S74" s="186" t="str">
        <f t="shared" si="6"/>
        <v/>
      </c>
      <c r="U74" s="186" t="str">
        <f t="shared" si="7"/>
        <v/>
      </c>
      <c r="W74" s="186" t="str">
        <f t="shared" si="8"/>
        <v/>
      </c>
      <c r="Y74" s="186" t="str">
        <f t="shared" si="9"/>
        <v/>
      </c>
      <c r="AA74" s="186" t="str">
        <f t="shared" si="10"/>
        <v/>
      </c>
      <c r="AC74" s="186" t="str">
        <f t="shared" si="11"/>
        <v/>
      </c>
      <c r="AE74" s="186" t="str">
        <f t="shared" si="12"/>
        <v/>
      </c>
      <c r="AG74" s="186" t="str">
        <f t="shared" si="13"/>
        <v/>
      </c>
      <c r="AI74" s="186" t="str">
        <f t="shared" si="14"/>
        <v/>
      </c>
      <c r="AK74" s="186" t="str">
        <f t="shared" si="15"/>
        <v/>
      </c>
      <c r="AM74" s="186" t="str">
        <f t="shared" si="16"/>
        <v/>
      </c>
      <c r="AO74" s="186" t="str">
        <f t="shared" si="17"/>
        <v/>
      </c>
      <c r="AQ74" s="186" t="str">
        <f t="shared" si="18"/>
        <v/>
      </c>
    </row>
    <row r="75" spans="5:43" x14ac:dyDescent="0.25">
      <c r="E75" s="186" t="str">
        <f t="shared" si="0"/>
        <v/>
      </c>
      <c r="G75" s="186" t="str">
        <f t="shared" si="0"/>
        <v/>
      </c>
      <c r="I75" s="186" t="str">
        <f t="shared" si="1"/>
        <v/>
      </c>
      <c r="K75" s="186" t="str">
        <f t="shared" si="2"/>
        <v/>
      </c>
      <c r="M75" s="186" t="str">
        <f t="shared" si="3"/>
        <v/>
      </c>
      <c r="O75" s="186" t="str">
        <f t="shared" si="4"/>
        <v/>
      </c>
      <c r="Q75" s="186" t="str">
        <f t="shared" si="5"/>
        <v/>
      </c>
      <c r="S75" s="186" t="str">
        <f t="shared" si="6"/>
        <v/>
      </c>
      <c r="U75" s="186" t="str">
        <f t="shared" si="7"/>
        <v/>
      </c>
      <c r="W75" s="186" t="str">
        <f t="shared" si="8"/>
        <v/>
      </c>
      <c r="Y75" s="186" t="str">
        <f t="shared" si="9"/>
        <v/>
      </c>
      <c r="AA75" s="186" t="str">
        <f t="shared" si="10"/>
        <v/>
      </c>
      <c r="AC75" s="186" t="str">
        <f t="shared" si="11"/>
        <v/>
      </c>
      <c r="AE75" s="186" t="str">
        <f t="shared" si="12"/>
        <v/>
      </c>
      <c r="AG75" s="186" t="str">
        <f t="shared" si="13"/>
        <v/>
      </c>
      <c r="AI75" s="186" t="str">
        <f t="shared" si="14"/>
        <v/>
      </c>
      <c r="AK75" s="186" t="str">
        <f t="shared" si="15"/>
        <v/>
      </c>
      <c r="AM75" s="186" t="str">
        <f t="shared" si="16"/>
        <v/>
      </c>
      <c r="AO75" s="186" t="str">
        <f t="shared" si="17"/>
        <v/>
      </c>
      <c r="AQ75" s="186" t="str">
        <f t="shared" si="18"/>
        <v/>
      </c>
    </row>
    <row r="76" spans="5:43" x14ac:dyDescent="0.25">
      <c r="E76" s="186" t="str">
        <f t="shared" si="0"/>
        <v/>
      </c>
      <c r="G76" s="186" t="str">
        <f t="shared" si="0"/>
        <v/>
      </c>
      <c r="I76" s="186" t="str">
        <f t="shared" si="1"/>
        <v/>
      </c>
      <c r="K76" s="186" t="str">
        <f t="shared" si="2"/>
        <v/>
      </c>
      <c r="M76" s="186" t="str">
        <f t="shared" si="3"/>
        <v/>
      </c>
      <c r="O76" s="186" t="str">
        <f t="shared" si="4"/>
        <v/>
      </c>
      <c r="Q76" s="186" t="str">
        <f t="shared" si="5"/>
        <v/>
      </c>
      <c r="S76" s="186" t="str">
        <f t="shared" si="6"/>
        <v/>
      </c>
      <c r="U76" s="186" t="str">
        <f t="shared" si="7"/>
        <v/>
      </c>
      <c r="W76" s="186" t="str">
        <f t="shared" si="8"/>
        <v/>
      </c>
      <c r="Y76" s="186" t="str">
        <f t="shared" si="9"/>
        <v/>
      </c>
      <c r="AA76" s="186" t="str">
        <f t="shared" si="10"/>
        <v/>
      </c>
      <c r="AC76" s="186" t="str">
        <f t="shared" si="11"/>
        <v/>
      </c>
      <c r="AE76" s="186" t="str">
        <f t="shared" si="12"/>
        <v/>
      </c>
      <c r="AG76" s="186" t="str">
        <f t="shared" si="13"/>
        <v/>
      </c>
      <c r="AI76" s="186" t="str">
        <f t="shared" si="14"/>
        <v/>
      </c>
      <c r="AK76" s="186" t="str">
        <f t="shared" si="15"/>
        <v/>
      </c>
      <c r="AM76" s="186" t="str">
        <f t="shared" si="16"/>
        <v/>
      </c>
      <c r="AO76" s="186" t="str">
        <f t="shared" si="17"/>
        <v/>
      </c>
      <c r="AQ76" s="186" t="str">
        <f t="shared" si="18"/>
        <v/>
      </c>
    </row>
    <row r="77" spans="5:43" x14ac:dyDescent="0.25">
      <c r="E77" s="186" t="str">
        <f t="shared" ref="E77:G140" si="19">IF(OR($B77=0,D77=0),"",D77/$B77)</f>
        <v/>
      </c>
      <c r="G77" s="186" t="str">
        <f t="shared" si="19"/>
        <v/>
      </c>
      <c r="I77" s="186" t="str">
        <f t="shared" ref="I77:I140" si="20">IF(OR($B77=0,H77=0),"",H77/$B77)</f>
        <v/>
      </c>
      <c r="K77" s="186" t="str">
        <f t="shared" ref="K77:K140" si="21">IF(OR($B77=0,J77=0),"",J77/$B77)</f>
        <v/>
      </c>
      <c r="M77" s="186" t="str">
        <f t="shared" ref="M77:M140" si="22">IF(OR($B77=0,L77=0),"",L77/$B77)</f>
        <v/>
      </c>
      <c r="O77" s="186" t="str">
        <f t="shared" ref="O77:O140" si="23">IF(OR($B77=0,N77=0),"",N77/$B77)</f>
        <v/>
      </c>
      <c r="Q77" s="186" t="str">
        <f t="shared" ref="Q77:Q140" si="24">IF(OR($B77=0,P77=0),"",P77/$B77)</f>
        <v/>
      </c>
      <c r="S77" s="186" t="str">
        <f t="shared" ref="S77:S140" si="25">IF(OR($B77=0,R77=0),"",R77/$B77)</f>
        <v/>
      </c>
      <c r="U77" s="186" t="str">
        <f t="shared" ref="U77:U140" si="26">IF(OR($B77=0,T77=0),"",T77/$B77)</f>
        <v/>
      </c>
      <c r="W77" s="186" t="str">
        <f t="shared" ref="W77:W140" si="27">IF(OR($B77=0,V77=0),"",V77/$B77)</f>
        <v/>
      </c>
      <c r="Y77" s="186" t="str">
        <f t="shared" ref="Y77:Y140" si="28">IF(OR($B77=0,X77=0),"",X77/$B77)</f>
        <v/>
      </c>
      <c r="AA77" s="186" t="str">
        <f t="shared" ref="AA77:AA140" si="29">IF(OR($B77=0,Z77=0),"",Z77/$B77)</f>
        <v/>
      </c>
      <c r="AC77" s="186" t="str">
        <f t="shared" ref="AC77:AC140" si="30">IF(OR($B77=0,AB77=0),"",AB77/$B77)</f>
        <v/>
      </c>
      <c r="AE77" s="186" t="str">
        <f t="shared" ref="AE77:AE140" si="31">IF(OR($B77=0,AD77=0),"",AD77/$B77)</f>
        <v/>
      </c>
      <c r="AG77" s="186" t="str">
        <f t="shared" ref="AG77:AG140" si="32">IF(OR($B77=0,AF77=0),"",AF77/$B77)</f>
        <v/>
      </c>
      <c r="AI77" s="186" t="str">
        <f t="shared" ref="AI77:AI140" si="33">IF(OR($B77=0,AH77=0),"",AH77/$B77)</f>
        <v/>
      </c>
      <c r="AK77" s="186" t="str">
        <f t="shared" ref="AK77:AK140" si="34">IF(OR($B77=0,AJ77=0),"",AJ77/$B77)</f>
        <v/>
      </c>
      <c r="AM77" s="186" t="str">
        <f t="shared" ref="AM77:AM140" si="35">IF(OR($B77=0,AL77=0),"",AL77/$B77)</f>
        <v/>
      </c>
      <c r="AO77" s="186" t="str">
        <f t="shared" ref="AO77:AO140" si="36">IF(OR($B77=0,AN77=0),"",AN77/$B77)</f>
        <v/>
      </c>
      <c r="AQ77" s="186" t="str">
        <f t="shared" ref="AQ77:AQ140" si="37">IF(OR($B77=0,AP77=0),"",AP77/$B77)</f>
        <v/>
      </c>
    </row>
    <row r="78" spans="5:43" x14ac:dyDescent="0.25">
      <c r="E78" s="186" t="str">
        <f t="shared" si="19"/>
        <v/>
      </c>
      <c r="G78" s="186" t="str">
        <f t="shared" si="19"/>
        <v/>
      </c>
      <c r="I78" s="186" t="str">
        <f t="shared" si="20"/>
        <v/>
      </c>
      <c r="K78" s="186" t="str">
        <f t="shared" si="21"/>
        <v/>
      </c>
      <c r="M78" s="186" t="str">
        <f t="shared" si="22"/>
        <v/>
      </c>
      <c r="O78" s="186" t="str">
        <f t="shared" si="23"/>
        <v/>
      </c>
      <c r="Q78" s="186" t="str">
        <f t="shared" si="24"/>
        <v/>
      </c>
      <c r="S78" s="186" t="str">
        <f t="shared" si="25"/>
        <v/>
      </c>
      <c r="U78" s="186" t="str">
        <f t="shared" si="26"/>
        <v/>
      </c>
      <c r="W78" s="186" t="str">
        <f t="shared" si="27"/>
        <v/>
      </c>
      <c r="Y78" s="186" t="str">
        <f t="shared" si="28"/>
        <v/>
      </c>
      <c r="AA78" s="186" t="str">
        <f t="shared" si="29"/>
        <v/>
      </c>
      <c r="AC78" s="186" t="str">
        <f t="shared" si="30"/>
        <v/>
      </c>
      <c r="AE78" s="186" t="str">
        <f t="shared" si="31"/>
        <v/>
      </c>
      <c r="AG78" s="186" t="str">
        <f t="shared" si="32"/>
        <v/>
      </c>
      <c r="AI78" s="186" t="str">
        <f t="shared" si="33"/>
        <v/>
      </c>
      <c r="AK78" s="186" t="str">
        <f t="shared" si="34"/>
        <v/>
      </c>
      <c r="AM78" s="186" t="str">
        <f t="shared" si="35"/>
        <v/>
      </c>
      <c r="AO78" s="186" t="str">
        <f t="shared" si="36"/>
        <v/>
      </c>
      <c r="AQ78" s="186" t="str">
        <f t="shared" si="37"/>
        <v/>
      </c>
    </row>
    <row r="79" spans="5:43" x14ac:dyDescent="0.25">
      <c r="E79" s="186" t="str">
        <f t="shared" si="19"/>
        <v/>
      </c>
      <c r="G79" s="186" t="str">
        <f t="shared" si="19"/>
        <v/>
      </c>
      <c r="I79" s="186" t="str">
        <f t="shared" si="20"/>
        <v/>
      </c>
      <c r="K79" s="186" t="str">
        <f t="shared" si="21"/>
        <v/>
      </c>
      <c r="M79" s="186" t="str">
        <f t="shared" si="22"/>
        <v/>
      </c>
      <c r="O79" s="186" t="str">
        <f t="shared" si="23"/>
        <v/>
      </c>
      <c r="Q79" s="186" t="str">
        <f t="shared" si="24"/>
        <v/>
      </c>
      <c r="S79" s="186" t="str">
        <f t="shared" si="25"/>
        <v/>
      </c>
      <c r="U79" s="186" t="str">
        <f t="shared" si="26"/>
        <v/>
      </c>
      <c r="W79" s="186" t="str">
        <f t="shared" si="27"/>
        <v/>
      </c>
      <c r="Y79" s="186" t="str">
        <f t="shared" si="28"/>
        <v/>
      </c>
      <c r="AA79" s="186" t="str">
        <f t="shared" si="29"/>
        <v/>
      </c>
      <c r="AC79" s="186" t="str">
        <f t="shared" si="30"/>
        <v/>
      </c>
      <c r="AE79" s="186" t="str">
        <f t="shared" si="31"/>
        <v/>
      </c>
      <c r="AG79" s="186" t="str">
        <f t="shared" si="32"/>
        <v/>
      </c>
      <c r="AI79" s="186" t="str">
        <f t="shared" si="33"/>
        <v/>
      </c>
      <c r="AK79" s="186" t="str">
        <f t="shared" si="34"/>
        <v/>
      </c>
      <c r="AM79" s="186" t="str">
        <f t="shared" si="35"/>
        <v/>
      </c>
      <c r="AO79" s="186" t="str">
        <f t="shared" si="36"/>
        <v/>
      </c>
      <c r="AQ79" s="186" t="str">
        <f t="shared" si="37"/>
        <v/>
      </c>
    </row>
    <row r="80" spans="5:43" x14ac:dyDescent="0.25">
      <c r="E80" s="186" t="str">
        <f t="shared" si="19"/>
        <v/>
      </c>
      <c r="G80" s="186" t="str">
        <f t="shared" si="19"/>
        <v/>
      </c>
      <c r="I80" s="186" t="str">
        <f t="shared" si="20"/>
        <v/>
      </c>
      <c r="K80" s="186" t="str">
        <f t="shared" si="21"/>
        <v/>
      </c>
      <c r="M80" s="186" t="str">
        <f t="shared" si="22"/>
        <v/>
      </c>
      <c r="O80" s="186" t="str">
        <f t="shared" si="23"/>
        <v/>
      </c>
      <c r="Q80" s="186" t="str">
        <f t="shared" si="24"/>
        <v/>
      </c>
      <c r="S80" s="186" t="str">
        <f t="shared" si="25"/>
        <v/>
      </c>
      <c r="U80" s="186" t="str">
        <f t="shared" si="26"/>
        <v/>
      </c>
      <c r="W80" s="186" t="str">
        <f t="shared" si="27"/>
        <v/>
      </c>
      <c r="Y80" s="186" t="str">
        <f t="shared" si="28"/>
        <v/>
      </c>
      <c r="AA80" s="186" t="str">
        <f t="shared" si="29"/>
        <v/>
      </c>
      <c r="AC80" s="186" t="str">
        <f t="shared" si="30"/>
        <v/>
      </c>
      <c r="AE80" s="186" t="str">
        <f t="shared" si="31"/>
        <v/>
      </c>
      <c r="AG80" s="186" t="str">
        <f t="shared" si="32"/>
        <v/>
      </c>
      <c r="AI80" s="186" t="str">
        <f t="shared" si="33"/>
        <v/>
      </c>
      <c r="AK80" s="186" t="str">
        <f t="shared" si="34"/>
        <v/>
      </c>
      <c r="AM80" s="186" t="str">
        <f t="shared" si="35"/>
        <v/>
      </c>
      <c r="AO80" s="186" t="str">
        <f t="shared" si="36"/>
        <v/>
      </c>
      <c r="AQ80" s="186" t="str">
        <f t="shared" si="37"/>
        <v/>
      </c>
    </row>
    <row r="81" spans="5:43" x14ac:dyDescent="0.25">
      <c r="E81" s="186" t="str">
        <f t="shared" si="19"/>
        <v/>
      </c>
      <c r="G81" s="186" t="str">
        <f t="shared" si="19"/>
        <v/>
      </c>
      <c r="I81" s="186" t="str">
        <f t="shared" si="20"/>
        <v/>
      </c>
      <c r="K81" s="186" t="str">
        <f t="shared" si="21"/>
        <v/>
      </c>
      <c r="M81" s="186" t="str">
        <f t="shared" si="22"/>
        <v/>
      </c>
      <c r="O81" s="186" t="str">
        <f t="shared" si="23"/>
        <v/>
      </c>
      <c r="Q81" s="186" t="str">
        <f t="shared" si="24"/>
        <v/>
      </c>
      <c r="S81" s="186" t="str">
        <f t="shared" si="25"/>
        <v/>
      </c>
      <c r="U81" s="186" t="str">
        <f t="shared" si="26"/>
        <v/>
      </c>
      <c r="W81" s="186" t="str">
        <f t="shared" si="27"/>
        <v/>
      </c>
      <c r="Y81" s="186" t="str">
        <f t="shared" si="28"/>
        <v/>
      </c>
      <c r="AA81" s="186" t="str">
        <f t="shared" si="29"/>
        <v/>
      </c>
      <c r="AC81" s="186" t="str">
        <f t="shared" si="30"/>
        <v/>
      </c>
      <c r="AE81" s="186" t="str">
        <f t="shared" si="31"/>
        <v/>
      </c>
      <c r="AG81" s="186" t="str">
        <f t="shared" si="32"/>
        <v/>
      </c>
      <c r="AI81" s="186" t="str">
        <f t="shared" si="33"/>
        <v/>
      </c>
      <c r="AK81" s="186" t="str">
        <f t="shared" si="34"/>
        <v/>
      </c>
      <c r="AM81" s="186" t="str">
        <f t="shared" si="35"/>
        <v/>
      </c>
      <c r="AO81" s="186" t="str">
        <f t="shared" si="36"/>
        <v/>
      </c>
      <c r="AQ81" s="186" t="str">
        <f t="shared" si="37"/>
        <v/>
      </c>
    </row>
    <row r="82" spans="5:43" x14ac:dyDescent="0.25">
      <c r="E82" s="186" t="str">
        <f t="shared" si="19"/>
        <v/>
      </c>
      <c r="G82" s="186" t="str">
        <f t="shared" si="19"/>
        <v/>
      </c>
      <c r="I82" s="186" t="str">
        <f t="shared" si="20"/>
        <v/>
      </c>
      <c r="K82" s="186" t="str">
        <f t="shared" si="21"/>
        <v/>
      </c>
      <c r="M82" s="186" t="str">
        <f t="shared" si="22"/>
        <v/>
      </c>
      <c r="O82" s="186" t="str">
        <f t="shared" si="23"/>
        <v/>
      </c>
      <c r="Q82" s="186" t="str">
        <f t="shared" si="24"/>
        <v/>
      </c>
      <c r="S82" s="186" t="str">
        <f t="shared" si="25"/>
        <v/>
      </c>
      <c r="U82" s="186" t="str">
        <f t="shared" si="26"/>
        <v/>
      </c>
      <c r="W82" s="186" t="str">
        <f t="shared" si="27"/>
        <v/>
      </c>
      <c r="Y82" s="186" t="str">
        <f t="shared" si="28"/>
        <v/>
      </c>
      <c r="AA82" s="186" t="str">
        <f t="shared" si="29"/>
        <v/>
      </c>
      <c r="AC82" s="186" t="str">
        <f t="shared" si="30"/>
        <v/>
      </c>
      <c r="AE82" s="186" t="str">
        <f t="shared" si="31"/>
        <v/>
      </c>
      <c r="AG82" s="186" t="str">
        <f t="shared" si="32"/>
        <v/>
      </c>
      <c r="AI82" s="186" t="str">
        <f t="shared" si="33"/>
        <v/>
      </c>
      <c r="AK82" s="186" t="str">
        <f t="shared" si="34"/>
        <v/>
      </c>
      <c r="AM82" s="186" t="str">
        <f t="shared" si="35"/>
        <v/>
      </c>
      <c r="AO82" s="186" t="str">
        <f t="shared" si="36"/>
        <v/>
      </c>
      <c r="AQ82" s="186" t="str">
        <f t="shared" si="37"/>
        <v/>
      </c>
    </row>
    <row r="83" spans="5:43" x14ac:dyDescent="0.25">
      <c r="E83" s="186" t="str">
        <f t="shared" si="19"/>
        <v/>
      </c>
      <c r="G83" s="186" t="str">
        <f t="shared" si="19"/>
        <v/>
      </c>
      <c r="I83" s="186" t="str">
        <f t="shared" si="20"/>
        <v/>
      </c>
      <c r="K83" s="186" t="str">
        <f t="shared" si="21"/>
        <v/>
      </c>
      <c r="M83" s="186" t="str">
        <f t="shared" si="22"/>
        <v/>
      </c>
      <c r="O83" s="186" t="str">
        <f t="shared" si="23"/>
        <v/>
      </c>
      <c r="Q83" s="186" t="str">
        <f t="shared" si="24"/>
        <v/>
      </c>
      <c r="S83" s="186" t="str">
        <f t="shared" si="25"/>
        <v/>
      </c>
      <c r="U83" s="186" t="str">
        <f t="shared" si="26"/>
        <v/>
      </c>
      <c r="W83" s="186" t="str">
        <f t="shared" si="27"/>
        <v/>
      </c>
      <c r="Y83" s="186" t="str">
        <f t="shared" si="28"/>
        <v/>
      </c>
      <c r="AA83" s="186" t="str">
        <f t="shared" si="29"/>
        <v/>
      </c>
      <c r="AC83" s="186" t="str">
        <f t="shared" si="30"/>
        <v/>
      </c>
      <c r="AE83" s="186" t="str">
        <f t="shared" si="31"/>
        <v/>
      </c>
      <c r="AG83" s="186" t="str">
        <f t="shared" si="32"/>
        <v/>
      </c>
      <c r="AI83" s="186" t="str">
        <f t="shared" si="33"/>
        <v/>
      </c>
      <c r="AK83" s="186" t="str">
        <f t="shared" si="34"/>
        <v/>
      </c>
      <c r="AM83" s="186" t="str">
        <f t="shared" si="35"/>
        <v/>
      </c>
      <c r="AO83" s="186" t="str">
        <f t="shared" si="36"/>
        <v/>
      </c>
      <c r="AQ83" s="186" t="str">
        <f t="shared" si="37"/>
        <v/>
      </c>
    </row>
    <row r="84" spans="5:43" x14ac:dyDescent="0.25">
      <c r="E84" s="186" t="str">
        <f t="shared" si="19"/>
        <v/>
      </c>
      <c r="G84" s="186" t="str">
        <f t="shared" si="19"/>
        <v/>
      </c>
      <c r="I84" s="186" t="str">
        <f t="shared" si="20"/>
        <v/>
      </c>
      <c r="K84" s="186" t="str">
        <f t="shared" si="21"/>
        <v/>
      </c>
      <c r="M84" s="186" t="str">
        <f t="shared" si="22"/>
        <v/>
      </c>
      <c r="O84" s="186" t="str">
        <f t="shared" si="23"/>
        <v/>
      </c>
      <c r="Q84" s="186" t="str">
        <f t="shared" si="24"/>
        <v/>
      </c>
      <c r="S84" s="186" t="str">
        <f t="shared" si="25"/>
        <v/>
      </c>
      <c r="U84" s="186" t="str">
        <f t="shared" si="26"/>
        <v/>
      </c>
      <c r="W84" s="186" t="str">
        <f t="shared" si="27"/>
        <v/>
      </c>
      <c r="Y84" s="186" t="str">
        <f t="shared" si="28"/>
        <v/>
      </c>
      <c r="AA84" s="186" t="str">
        <f t="shared" si="29"/>
        <v/>
      </c>
      <c r="AC84" s="186" t="str">
        <f t="shared" si="30"/>
        <v/>
      </c>
      <c r="AE84" s="186" t="str">
        <f t="shared" si="31"/>
        <v/>
      </c>
      <c r="AG84" s="186" t="str">
        <f t="shared" si="32"/>
        <v/>
      </c>
      <c r="AI84" s="186" t="str">
        <f t="shared" si="33"/>
        <v/>
      </c>
      <c r="AK84" s="186" t="str">
        <f t="shared" si="34"/>
        <v/>
      </c>
      <c r="AM84" s="186" t="str">
        <f t="shared" si="35"/>
        <v/>
      </c>
      <c r="AO84" s="186" t="str">
        <f t="shared" si="36"/>
        <v/>
      </c>
      <c r="AQ84" s="186" t="str">
        <f t="shared" si="37"/>
        <v/>
      </c>
    </row>
    <row r="85" spans="5:43" x14ac:dyDescent="0.25">
      <c r="E85" s="186" t="str">
        <f t="shared" si="19"/>
        <v/>
      </c>
      <c r="G85" s="186" t="str">
        <f t="shared" si="19"/>
        <v/>
      </c>
      <c r="I85" s="186" t="str">
        <f t="shared" si="20"/>
        <v/>
      </c>
      <c r="K85" s="186" t="str">
        <f t="shared" si="21"/>
        <v/>
      </c>
      <c r="M85" s="186" t="str">
        <f t="shared" si="22"/>
        <v/>
      </c>
      <c r="O85" s="186" t="str">
        <f t="shared" si="23"/>
        <v/>
      </c>
      <c r="Q85" s="186" t="str">
        <f t="shared" si="24"/>
        <v/>
      </c>
      <c r="S85" s="186" t="str">
        <f t="shared" si="25"/>
        <v/>
      </c>
      <c r="U85" s="186" t="str">
        <f t="shared" si="26"/>
        <v/>
      </c>
      <c r="W85" s="186" t="str">
        <f t="shared" si="27"/>
        <v/>
      </c>
      <c r="Y85" s="186" t="str">
        <f t="shared" si="28"/>
        <v/>
      </c>
      <c r="AA85" s="186" t="str">
        <f t="shared" si="29"/>
        <v/>
      </c>
      <c r="AC85" s="186" t="str">
        <f t="shared" si="30"/>
        <v/>
      </c>
      <c r="AE85" s="186" t="str">
        <f t="shared" si="31"/>
        <v/>
      </c>
      <c r="AG85" s="186" t="str">
        <f t="shared" si="32"/>
        <v/>
      </c>
      <c r="AI85" s="186" t="str">
        <f t="shared" si="33"/>
        <v/>
      </c>
      <c r="AK85" s="186" t="str">
        <f t="shared" si="34"/>
        <v/>
      </c>
      <c r="AM85" s="186" t="str">
        <f t="shared" si="35"/>
        <v/>
      </c>
      <c r="AO85" s="186" t="str">
        <f t="shared" si="36"/>
        <v/>
      </c>
      <c r="AQ85" s="186" t="str">
        <f t="shared" si="37"/>
        <v/>
      </c>
    </row>
    <row r="86" spans="5:43" x14ac:dyDescent="0.25">
      <c r="E86" s="186" t="str">
        <f t="shared" si="19"/>
        <v/>
      </c>
      <c r="G86" s="186" t="str">
        <f t="shared" si="19"/>
        <v/>
      </c>
      <c r="I86" s="186" t="str">
        <f t="shared" si="20"/>
        <v/>
      </c>
      <c r="K86" s="186" t="str">
        <f t="shared" si="21"/>
        <v/>
      </c>
      <c r="M86" s="186" t="str">
        <f t="shared" si="22"/>
        <v/>
      </c>
      <c r="O86" s="186" t="str">
        <f t="shared" si="23"/>
        <v/>
      </c>
      <c r="Q86" s="186" t="str">
        <f t="shared" si="24"/>
        <v/>
      </c>
      <c r="S86" s="186" t="str">
        <f t="shared" si="25"/>
        <v/>
      </c>
      <c r="U86" s="186" t="str">
        <f t="shared" si="26"/>
        <v/>
      </c>
      <c r="W86" s="186" t="str">
        <f t="shared" si="27"/>
        <v/>
      </c>
      <c r="Y86" s="186" t="str">
        <f t="shared" si="28"/>
        <v/>
      </c>
      <c r="AA86" s="186" t="str">
        <f t="shared" si="29"/>
        <v/>
      </c>
      <c r="AC86" s="186" t="str">
        <f t="shared" si="30"/>
        <v/>
      </c>
      <c r="AE86" s="186" t="str">
        <f t="shared" si="31"/>
        <v/>
      </c>
      <c r="AG86" s="186" t="str">
        <f t="shared" si="32"/>
        <v/>
      </c>
      <c r="AI86" s="186" t="str">
        <f t="shared" si="33"/>
        <v/>
      </c>
      <c r="AK86" s="186" t="str">
        <f t="shared" si="34"/>
        <v/>
      </c>
      <c r="AM86" s="186" t="str">
        <f t="shared" si="35"/>
        <v/>
      </c>
      <c r="AO86" s="186" t="str">
        <f t="shared" si="36"/>
        <v/>
      </c>
      <c r="AQ86" s="186" t="str">
        <f t="shared" si="37"/>
        <v/>
      </c>
    </row>
    <row r="87" spans="5:43" x14ac:dyDescent="0.25">
      <c r="E87" s="186" t="str">
        <f t="shared" si="19"/>
        <v/>
      </c>
      <c r="G87" s="186" t="str">
        <f t="shared" si="19"/>
        <v/>
      </c>
      <c r="I87" s="186" t="str">
        <f t="shared" si="20"/>
        <v/>
      </c>
      <c r="K87" s="186" t="str">
        <f t="shared" si="21"/>
        <v/>
      </c>
      <c r="M87" s="186" t="str">
        <f t="shared" si="22"/>
        <v/>
      </c>
      <c r="O87" s="186" t="str">
        <f t="shared" si="23"/>
        <v/>
      </c>
      <c r="Q87" s="186" t="str">
        <f t="shared" si="24"/>
        <v/>
      </c>
      <c r="S87" s="186" t="str">
        <f t="shared" si="25"/>
        <v/>
      </c>
      <c r="U87" s="186" t="str">
        <f t="shared" si="26"/>
        <v/>
      </c>
      <c r="W87" s="186" t="str">
        <f t="shared" si="27"/>
        <v/>
      </c>
      <c r="Y87" s="186" t="str">
        <f t="shared" si="28"/>
        <v/>
      </c>
      <c r="AA87" s="186" t="str">
        <f t="shared" si="29"/>
        <v/>
      </c>
      <c r="AC87" s="186" t="str">
        <f t="shared" si="30"/>
        <v/>
      </c>
      <c r="AE87" s="186" t="str">
        <f t="shared" si="31"/>
        <v/>
      </c>
      <c r="AG87" s="186" t="str">
        <f t="shared" si="32"/>
        <v/>
      </c>
      <c r="AI87" s="186" t="str">
        <f t="shared" si="33"/>
        <v/>
      </c>
      <c r="AK87" s="186" t="str">
        <f t="shared" si="34"/>
        <v/>
      </c>
      <c r="AM87" s="186" t="str">
        <f t="shared" si="35"/>
        <v/>
      </c>
      <c r="AO87" s="186" t="str">
        <f t="shared" si="36"/>
        <v/>
      </c>
      <c r="AQ87" s="186" t="str">
        <f t="shared" si="37"/>
        <v/>
      </c>
    </row>
    <row r="88" spans="5:43" x14ac:dyDescent="0.25">
      <c r="E88" s="186" t="str">
        <f t="shared" si="19"/>
        <v/>
      </c>
      <c r="G88" s="186" t="str">
        <f t="shared" si="19"/>
        <v/>
      </c>
      <c r="I88" s="186" t="str">
        <f t="shared" si="20"/>
        <v/>
      </c>
      <c r="K88" s="186" t="str">
        <f t="shared" si="21"/>
        <v/>
      </c>
      <c r="M88" s="186" t="str">
        <f t="shared" si="22"/>
        <v/>
      </c>
      <c r="O88" s="186" t="str">
        <f t="shared" si="23"/>
        <v/>
      </c>
      <c r="Q88" s="186" t="str">
        <f t="shared" si="24"/>
        <v/>
      </c>
      <c r="S88" s="186" t="str">
        <f t="shared" si="25"/>
        <v/>
      </c>
      <c r="U88" s="186" t="str">
        <f t="shared" si="26"/>
        <v/>
      </c>
      <c r="W88" s="186" t="str">
        <f t="shared" si="27"/>
        <v/>
      </c>
      <c r="Y88" s="186" t="str">
        <f t="shared" si="28"/>
        <v/>
      </c>
      <c r="AA88" s="186" t="str">
        <f t="shared" si="29"/>
        <v/>
      </c>
      <c r="AC88" s="186" t="str">
        <f t="shared" si="30"/>
        <v/>
      </c>
      <c r="AE88" s="186" t="str">
        <f t="shared" si="31"/>
        <v/>
      </c>
      <c r="AG88" s="186" t="str">
        <f t="shared" si="32"/>
        <v/>
      </c>
      <c r="AI88" s="186" t="str">
        <f t="shared" si="33"/>
        <v/>
      </c>
      <c r="AK88" s="186" t="str">
        <f t="shared" si="34"/>
        <v/>
      </c>
      <c r="AM88" s="186" t="str">
        <f t="shared" si="35"/>
        <v/>
      </c>
      <c r="AO88" s="186" t="str">
        <f t="shared" si="36"/>
        <v/>
      </c>
      <c r="AQ88" s="186" t="str">
        <f t="shared" si="37"/>
        <v/>
      </c>
    </row>
    <row r="89" spans="5:43" x14ac:dyDescent="0.25">
      <c r="E89" s="186" t="str">
        <f t="shared" si="19"/>
        <v/>
      </c>
      <c r="G89" s="186" t="str">
        <f t="shared" si="19"/>
        <v/>
      </c>
      <c r="I89" s="186" t="str">
        <f t="shared" si="20"/>
        <v/>
      </c>
      <c r="K89" s="186" t="str">
        <f t="shared" si="21"/>
        <v/>
      </c>
      <c r="M89" s="186" t="str">
        <f t="shared" si="22"/>
        <v/>
      </c>
      <c r="O89" s="186" t="str">
        <f t="shared" si="23"/>
        <v/>
      </c>
      <c r="Q89" s="186" t="str">
        <f t="shared" si="24"/>
        <v/>
      </c>
      <c r="S89" s="186" t="str">
        <f t="shared" si="25"/>
        <v/>
      </c>
      <c r="U89" s="186" t="str">
        <f t="shared" si="26"/>
        <v/>
      </c>
      <c r="W89" s="186" t="str">
        <f t="shared" si="27"/>
        <v/>
      </c>
      <c r="Y89" s="186" t="str">
        <f t="shared" si="28"/>
        <v/>
      </c>
      <c r="AA89" s="186" t="str">
        <f t="shared" si="29"/>
        <v/>
      </c>
      <c r="AC89" s="186" t="str">
        <f t="shared" si="30"/>
        <v/>
      </c>
      <c r="AE89" s="186" t="str">
        <f t="shared" si="31"/>
        <v/>
      </c>
      <c r="AG89" s="186" t="str">
        <f t="shared" si="32"/>
        <v/>
      </c>
      <c r="AI89" s="186" t="str">
        <f t="shared" si="33"/>
        <v/>
      </c>
      <c r="AK89" s="186" t="str">
        <f t="shared" si="34"/>
        <v/>
      </c>
      <c r="AM89" s="186" t="str">
        <f t="shared" si="35"/>
        <v/>
      </c>
      <c r="AO89" s="186" t="str">
        <f t="shared" si="36"/>
        <v/>
      </c>
      <c r="AQ89" s="186" t="str">
        <f t="shared" si="37"/>
        <v/>
      </c>
    </row>
    <row r="90" spans="5:43" x14ac:dyDescent="0.25">
      <c r="E90" s="186" t="str">
        <f t="shared" si="19"/>
        <v/>
      </c>
      <c r="G90" s="186" t="str">
        <f t="shared" si="19"/>
        <v/>
      </c>
      <c r="I90" s="186" t="str">
        <f t="shared" si="20"/>
        <v/>
      </c>
      <c r="K90" s="186" t="str">
        <f t="shared" si="21"/>
        <v/>
      </c>
      <c r="M90" s="186" t="str">
        <f t="shared" si="22"/>
        <v/>
      </c>
      <c r="O90" s="186" t="str">
        <f t="shared" si="23"/>
        <v/>
      </c>
      <c r="Q90" s="186" t="str">
        <f t="shared" si="24"/>
        <v/>
      </c>
      <c r="S90" s="186" t="str">
        <f t="shared" si="25"/>
        <v/>
      </c>
      <c r="U90" s="186" t="str">
        <f t="shared" si="26"/>
        <v/>
      </c>
      <c r="W90" s="186" t="str">
        <f t="shared" si="27"/>
        <v/>
      </c>
      <c r="Y90" s="186" t="str">
        <f t="shared" si="28"/>
        <v/>
      </c>
      <c r="AA90" s="186" t="str">
        <f t="shared" si="29"/>
        <v/>
      </c>
      <c r="AC90" s="186" t="str">
        <f t="shared" si="30"/>
        <v/>
      </c>
      <c r="AE90" s="186" t="str">
        <f t="shared" si="31"/>
        <v/>
      </c>
      <c r="AG90" s="186" t="str">
        <f t="shared" si="32"/>
        <v/>
      </c>
      <c r="AI90" s="186" t="str">
        <f t="shared" si="33"/>
        <v/>
      </c>
      <c r="AK90" s="186" t="str">
        <f t="shared" si="34"/>
        <v/>
      </c>
      <c r="AM90" s="186" t="str">
        <f t="shared" si="35"/>
        <v/>
      </c>
      <c r="AO90" s="186" t="str">
        <f t="shared" si="36"/>
        <v/>
      </c>
      <c r="AQ90" s="186" t="str">
        <f t="shared" si="37"/>
        <v/>
      </c>
    </row>
    <row r="91" spans="5:43" x14ac:dyDescent="0.25">
      <c r="E91" s="186" t="str">
        <f t="shared" si="19"/>
        <v/>
      </c>
      <c r="G91" s="186" t="str">
        <f t="shared" si="19"/>
        <v/>
      </c>
      <c r="I91" s="186" t="str">
        <f t="shared" si="20"/>
        <v/>
      </c>
      <c r="K91" s="186" t="str">
        <f t="shared" si="21"/>
        <v/>
      </c>
      <c r="M91" s="186" t="str">
        <f t="shared" si="22"/>
        <v/>
      </c>
      <c r="O91" s="186" t="str">
        <f t="shared" si="23"/>
        <v/>
      </c>
      <c r="Q91" s="186" t="str">
        <f t="shared" si="24"/>
        <v/>
      </c>
      <c r="S91" s="186" t="str">
        <f t="shared" si="25"/>
        <v/>
      </c>
      <c r="U91" s="186" t="str">
        <f t="shared" si="26"/>
        <v/>
      </c>
      <c r="W91" s="186" t="str">
        <f t="shared" si="27"/>
        <v/>
      </c>
      <c r="Y91" s="186" t="str">
        <f t="shared" si="28"/>
        <v/>
      </c>
      <c r="AA91" s="186" t="str">
        <f t="shared" si="29"/>
        <v/>
      </c>
      <c r="AC91" s="186" t="str">
        <f t="shared" si="30"/>
        <v/>
      </c>
      <c r="AE91" s="186" t="str">
        <f t="shared" si="31"/>
        <v/>
      </c>
      <c r="AG91" s="186" t="str">
        <f t="shared" si="32"/>
        <v/>
      </c>
      <c r="AI91" s="186" t="str">
        <f t="shared" si="33"/>
        <v/>
      </c>
      <c r="AK91" s="186" t="str">
        <f t="shared" si="34"/>
        <v/>
      </c>
      <c r="AM91" s="186" t="str">
        <f t="shared" si="35"/>
        <v/>
      </c>
      <c r="AO91" s="186" t="str">
        <f t="shared" si="36"/>
        <v/>
      </c>
      <c r="AQ91" s="186" t="str">
        <f t="shared" si="37"/>
        <v/>
      </c>
    </row>
    <row r="92" spans="5:43" x14ac:dyDescent="0.25">
      <c r="E92" s="186" t="str">
        <f t="shared" si="19"/>
        <v/>
      </c>
      <c r="G92" s="186" t="str">
        <f t="shared" si="19"/>
        <v/>
      </c>
      <c r="I92" s="186" t="str">
        <f t="shared" si="20"/>
        <v/>
      </c>
      <c r="K92" s="186" t="str">
        <f t="shared" si="21"/>
        <v/>
      </c>
      <c r="M92" s="186" t="str">
        <f t="shared" si="22"/>
        <v/>
      </c>
      <c r="O92" s="186" t="str">
        <f t="shared" si="23"/>
        <v/>
      </c>
      <c r="Q92" s="186" t="str">
        <f t="shared" si="24"/>
        <v/>
      </c>
      <c r="S92" s="186" t="str">
        <f t="shared" si="25"/>
        <v/>
      </c>
      <c r="U92" s="186" t="str">
        <f t="shared" si="26"/>
        <v/>
      </c>
      <c r="W92" s="186" t="str">
        <f t="shared" si="27"/>
        <v/>
      </c>
      <c r="Y92" s="186" t="str">
        <f t="shared" si="28"/>
        <v/>
      </c>
      <c r="AA92" s="186" t="str">
        <f t="shared" si="29"/>
        <v/>
      </c>
      <c r="AC92" s="186" t="str">
        <f t="shared" si="30"/>
        <v/>
      </c>
      <c r="AE92" s="186" t="str">
        <f t="shared" si="31"/>
        <v/>
      </c>
      <c r="AG92" s="186" t="str">
        <f t="shared" si="32"/>
        <v/>
      </c>
      <c r="AI92" s="186" t="str">
        <f t="shared" si="33"/>
        <v/>
      </c>
      <c r="AK92" s="186" t="str">
        <f t="shared" si="34"/>
        <v/>
      </c>
      <c r="AM92" s="186" t="str">
        <f t="shared" si="35"/>
        <v/>
      </c>
      <c r="AO92" s="186" t="str">
        <f t="shared" si="36"/>
        <v/>
      </c>
      <c r="AQ92" s="186" t="str">
        <f t="shared" si="37"/>
        <v/>
      </c>
    </row>
    <row r="93" spans="5:43" x14ac:dyDescent="0.25">
      <c r="E93" s="186" t="str">
        <f t="shared" si="19"/>
        <v/>
      </c>
      <c r="G93" s="186" t="str">
        <f t="shared" si="19"/>
        <v/>
      </c>
      <c r="I93" s="186" t="str">
        <f t="shared" si="20"/>
        <v/>
      </c>
      <c r="K93" s="186" t="str">
        <f t="shared" si="21"/>
        <v/>
      </c>
      <c r="M93" s="186" t="str">
        <f t="shared" si="22"/>
        <v/>
      </c>
      <c r="O93" s="186" t="str">
        <f t="shared" si="23"/>
        <v/>
      </c>
      <c r="Q93" s="186" t="str">
        <f t="shared" si="24"/>
        <v/>
      </c>
      <c r="S93" s="186" t="str">
        <f t="shared" si="25"/>
        <v/>
      </c>
      <c r="U93" s="186" t="str">
        <f t="shared" si="26"/>
        <v/>
      </c>
      <c r="W93" s="186" t="str">
        <f t="shared" si="27"/>
        <v/>
      </c>
      <c r="Y93" s="186" t="str">
        <f t="shared" si="28"/>
        <v/>
      </c>
      <c r="AA93" s="186" t="str">
        <f t="shared" si="29"/>
        <v/>
      </c>
      <c r="AC93" s="186" t="str">
        <f t="shared" si="30"/>
        <v/>
      </c>
      <c r="AE93" s="186" t="str">
        <f t="shared" si="31"/>
        <v/>
      </c>
      <c r="AG93" s="186" t="str">
        <f t="shared" si="32"/>
        <v/>
      </c>
      <c r="AI93" s="186" t="str">
        <f t="shared" si="33"/>
        <v/>
      </c>
      <c r="AK93" s="186" t="str">
        <f t="shared" si="34"/>
        <v/>
      </c>
      <c r="AM93" s="186" t="str">
        <f t="shared" si="35"/>
        <v/>
      </c>
      <c r="AO93" s="186" t="str">
        <f t="shared" si="36"/>
        <v/>
      </c>
      <c r="AQ93" s="186" t="str">
        <f t="shared" si="37"/>
        <v/>
      </c>
    </row>
    <row r="94" spans="5:43" x14ac:dyDescent="0.25">
      <c r="E94" s="186" t="str">
        <f t="shared" si="19"/>
        <v/>
      </c>
      <c r="G94" s="186" t="str">
        <f t="shared" si="19"/>
        <v/>
      </c>
      <c r="I94" s="186" t="str">
        <f t="shared" si="20"/>
        <v/>
      </c>
      <c r="K94" s="186" t="str">
        <f t="shared" si="21"/>
        <v/>
      </c>
      <c r="M94" s="186" t="str">
        <f t="shared" si="22"/>
        <v/>
      </c>
      <c r="O94" s="186" t="str">
        <f t="shared" si="23"/>
        <v/>
      </c>
      <c r="Q94" s="186" t="str">
        <f t="shared" si="24"/>
        <v/>
      </c>
      <c r="S94" s="186" t="str">
        <f t="shared" si="25"/>
        <v/>
      </c>
      <c r="U94" s="186" t="str">
        <f t="shared" si="26"/>
        <v/>
      </c>
      <c r="W94" s="186" t="str">
        <f t="shared" si="27"/>
        <v/>
      </c>
      <c r="Y94" s="186" t="str">
        <f t="shared" si="28"/>
        <v/>
      </c>
      <c r="AA94" s="186" t="str">
        <f t="shared" si="29"/>
        <v/>
      </c>
      <c r="AC94" s="186" t="str">
        <f t="shared" si="30"/>
        <v/>
      </c>
      <c r="AE94" s="186" t="str">
        <f t="shared" si="31"/>
        <v/>
      </c>
      <c r="AG94" s="186" t="str">
        <f t="shared" si="32"/>
        <v/>
      </c>
      <c r="AI94" s="186" t="str">
        <f t="shared" si="33"/>
        <v/>
      </c>
      <c r="AK94" s="186" t="str">
        <f t="shared" si="34"/>
        <v/>
      </c>
      <c r="AM94" s="186" t="str">
        <f t="shared" si="35"/>
        <v/>
      </c>
      <c r="AO94" s="186" t="str">
        <f t="shared" si="36"/>
        <v/>
      </c>
      <c r="AQ94" s="186" t="str">
        <f t="shared" si="37"/>
        <v/>
      </c>
    </row>
    <row r="95" spans="5:43" x14ac:dyDescent="0.25">
      <c r="E95" s="186" t="str">
        <f t="shared" si="19"/>
        <v/>
      </c>
      <c r="G95" s="186" t="str">
        <f t="shared" si="19"/>
        <v/>
      </c>
      <c r="I95" s="186" t="str">
        <f t="shared" si="20"/>
        <v/>
      </c>
      <c r="K95" s="186" t="str">
        <f t="shared" si="21"/>
        <v/>
      </c>
      <c r="M95" s="186" t="str">
        <f t="shared" si="22"/>
        <v/>
      </c>
      <c r="O95" s="186" t="str">
        <f t="shared" si="23"/>
        <v/>
      </c>
      <c r="Q95" s="186" t="str">
        <f t="shared" si="24"/>
        <v/>
      </c>
      <c r="S95" s="186" t="str">
        <f t="shared" si="25"/>
        <v/>
      </c>
      <c r="U95" s="186" t="str">
        <f t="shared" si="26"/>
        <v/>
      </c>
      <c r="W95" s="186" t="str">
        <f t="shared" si="27"/>
        <v/>
      </c>
      <c r="Y95" s="186" t="str">
        <f t="shared" si="28"/>
        <v/>
      </c>
      <c r="AA95" s="186" t="str">
        <f t="shared" si="29"/>
        <v/>
      </c>
      <c r="AC95" s="186" t="str">
        <f t="shared" si="30"/>
        <v/>
      </c>
      <c r="AE95" s="186" t="str">
        <f t="shared" si="31"/>
        <v/>
      </c>
      <c r="AG95" s="186" t="str">
        <f t="shared" si="32"/>
        <v/>
      </c>
      <c r="AI95" s="186" t="str">
        <f t="shared" si="33"/>
        <v/>
      </c>
      <c r="AK95" s="186" t="str">
        <f t="shared" si="34"/>
        <v/>
      </c>
      <c r="AM95" s="186" t="str">
        <f t="shared" si="35"/>
        <v/>
      </c>
      <c r="AO95" s="186" t="str">
        <f t="shared" si="36"/>
        <v/>
      </c>
      <c r="AQ95" s="186" t="str">
        <f t="shared" si="37"/>
        <v/>
      </c>
    </row>
    <row r="96" spans="5:43" x14ac:dyDescent="0.25">
      <c r="E96" s="186" t="str">
        <f t="shared" si="19"/>
        <v/>
      </c>
      <c r="G96" s="186" t="str">
        <f t="shared" si="19"/>
        <v/>
      </c>
      <c r="I96" s="186" t="str">
        <f t="shared" si="20"/>
        <v/>
      </c>
      <c r="K96" s="186" t="str">
        <f t="shared" si="21"/>
        <v/>
      </c>
      <c r="M96" s="186" t="str">
        <f t="shared" si="22"/>
        <v/>
      </c>
      <c r="O96" s="186" t="str">
        <f t="shared" si="23"/>
        <v/>
      </c>
      <c r="Q96" s="186" t="str">
        <f t="shared" si="24"/>
        <v/>
      </c>
      <c r="S96" s="186" t="str">
        <f t="shared" si="25"/>
        <v/>
      </c>
      <c r="U96" s="186" t="str">
        <f t="shared" si="26"/>
        <v/>
      </c>
      <c r="W96" s="186" t="str">
        <f t="shared" si="27"/>
        <v/>
      </c>
      <c r="Y96" s="186" t="str">
        <f t="shared" si="28"/>
        <v/>
      </c>
      <c r="AA96" s="186" t="str">
        <f t="shared" si="29"/>
        <v/>
      </c>
      <c r="AC96" s="186" t="str">
        <f t="shared" si="30"/>
        <v/>
      </c>
      <c r="AE96" s="186" t="str">
        <f t="shared" si="31"/>
        <v/>
      </c>
      <c r="AG96" s="186" t="str">
        <f t="shared" si="32"/>
        <v/>
      </c>
      <c r="AI96" s="186" t="str">
        <f t="shared" si="33"/>
        <v/>
      </c>
      <c r="AK96" s="186" t="str">
        <f t="shared" si="34"/>
        <v/>
      </c>
      <c r="AM96" s="186" t="str">
        <f t="shared" si="35"/>
        <v/>
      </c>
      <c r="AO96" s="186" t="str">
        <f t="shared" si="36"/>
        <v/>
      </c>
      <c r="AQ96" s="186" t="str">
        <f t="shared" si="37"/>
        <v/>
      </c>
    </row>
    <row r="97" spans="5:43" x14ac:dyDescent="0.25">
      <c r="E97" s="186" t="str">
        <f t="shared" si="19"/>
        <v/>
      </c>
      <c r="G97" s="186" t="str">
        <f t="shared" si="19"/>
        <v/>
      </c>
      <c r="I97" s="186" t="str">
        <f t="shared" si="20"/>
        <v/>
      </c>
      <c r="K97" s="186" t="str">
        <f t="shared" si="21"/>
        <v/>
      </c>
      <c r="M97" s="186" t="str">
        <f t="shared" si="22"/>
        <v/>
      </c>
      <c r="O97" s="186" t="str">
        <f t="shared" si="23"/>
        <v/>
      </c>
      <c r="Q97" s="186" t="str">
        <f t="shared" si="24"/>
        <v/>
      </c>
      <c r="S97" s="186" t="str">
        <f t="shared" si="25"/>
        <v/>
      </c>
      <c r="U97" s="186" t="str">
        <f t="shared" si="26"/>
        <v/>
      </c>
      <c r="W97" s="186" t="str">
        <f t="shared" si="27"/>
        <v/>
      </c>
      <c r="Y97" s="186" t="str">
        <f t="shared" si="28"/>
        <v/>
      </c>
      <c r="AA97" s="186" t="str">
        <f t="shared" si="29"/>
        <v/>
      </c>
      <c r="AC97" s="186" t="str">
        <f t="shared" si="30"/>
        <v/>
      </c>
      <c r="AE97" s="186" t="str">
        <f t="shared" si="31"/>
        <v/>
      </c>
      <c r="AG97" s="186" t="str">
        <f t="shared" si="32"/>
        <v/>
      </c>
      <c r="AI97" s="186" t="str">
        <f t="shared" si="33"/>
        <v/>
      </c>
      <c r="AK97" s="186" t="str">
        <f t="shared" si="34"/>
        <v/>
      </c>
      <c r="AM97" s="186" t="str">
        <f t="shared" si="35"/>
        <v/>
      </c>
      <c r="AO97" s="186" t="str">
        <f t="shared" si="36"/>
        <v/>
      </c>
      <c r="AQ97" s="186" t="str">
        <f t="shared" si="37"/>
        <v/>
      </c>
    </row>
    <row r="98" spans="5:43" x14ac:dyDescent="0.25">
      <c r="E98" s="186" t="str">
        <f t="shared" si="19"/>
        <v/>
      </c>
      <c r="G98" s="186" t="str">
        <f t="shared" si="19"/>
        <v/>
      </c>
      <c r="I98" s="186" t="str">
        <f t="shared" si="20"/>
        <v/>
      </c>
      <c r="K98" s="186" t="str">
        <f t="shared" si="21"/>
        <v/>
      </c>
      <c r="M98" s="186" t="str">
        <f t="shared" si="22"/>
        <v/>
      </c>
      <c r="O98" s="186" t="str">
        <f t="shared" si="23"/>
        <v/>
      </c>
      <c r="Q98" s="186" t="str">
        <f t="shared" si="24"/>
        <v/>
      </c>
      <c r="S98" s="186" t="str">
        <f t="shared" si="25"/>
        <v/>
      </c>
      <c r="U98" s="186" t="str">
        <f t="shared" si="26"/>
        <v/>
      </c>
      <c r="W98" s="186" t="str">
        <f t="shared" si="27"/>
        <v/>
      </c>
      <c r="Y98" s="186" t="str">
        <f t="shared" si="28"/>
        <v/>
      </c>
      <c r="AA98" s="186" t="str">
        <f t="shared" si="29"/>
        <v/>
      </c>
      <c r="AC98" s="186" t="str">
        <f t="shared" si="30"/>
        <v/>
      </c>
      <c r="AE98" s="186" t="str">
        <f t="shared" si="31"/>
        <v/>
      </c>
      <c r="AG98" s="186" t="str">
        <f t="shared" si="32"/>
        <v/>
      </c>
      <c r="AI98" s="186" t="str">
        <f t="shared" si="33"/>
        <v/>
      </c>
      <c r="AK98" s="186" t="str">
        <f t="shared" si="34"/>
        <v/>
      </c>
      <c r="AM98" s="186" t="str">
        <f t="shared" si="35"/>
        <v/>
      </c>
      <c r="AO98" s="186" t="str">
        <f t="shared" si="36"/>
        <v/>
      </c>
      <c r="AQ98" s="186" t="str">
        <f t="shared" si="37"/>
        <v/>
      </c>
    </row>
    <row r="99" spans="5:43" x14ac:dyDescent="0.25">
      <c r="E99" s="186" t="str">
        <f t="shared" si="19"/>
        <v/>
      </c>
      <c r="G99" s="186" t="str">
        <f t="shared" si="19"/>
        <v/>
      </c>
      <c r="I99" s="186" t="str">
        <f t="shared" si="20"/>
        <v/>
      </c>
      <c r="K99" s="186" t="str">
        <f t="shared" si="21"/>
        <v/>
      </c>
      <c r="M99" s="186" t="str">
        <f t="shared" si="22"/>
        <v/>
      </c>
      <c r="O99" s="186" t="str">
        <f t="shared" si="23"/>
        <v/>
      </c>
      <c r="Q99" s="186" t="str">
        <f t="shared" si="24"/>
        <v/>
      </c>
      <c r="S99" s="186" t="str">
        <f t="shared" si="25"/>
        <v/>
      </c>
      <c r="U99" s="186" t="str">
        <f t="shared" si="26"/>
        <v/>
      </c>
      <c r="W99" s="186" t="str">
        <f t="shared" si="27"/>
        <v/>
      </c>
      <c r="Y99" s="186" t="str">
        <f t="shared" si="28"/>
        <v/>
      </c>
      <c r="AA99" s="186" t="str">
        <f t="shared" si="29"/>
        <v/>
      </c>
      <c r="AC99" s="186" t="str">
        <f t="shared" si="30"/>
        <v/>
      </c>
      <c r="AE99" s="186" t="str">
        <f t="shared" si="31"/>
        <v/>
      </c>
      <c r="AG99" s="186" t="str">
        <f t="shared" si="32"/>
        <v/>
      </c>
      <c r="AI99" s="186" t="str">
        <f t="shared" si="33"/>
        <v/>
      </c>
      <c r="AK99" s="186" t="str">
        <f t="shared" si="34"/>
        <v/>
      </c>
      <c r="AM99" s="186" t="str">
        <f t="shared" si="35"/>
        <v/>
      </c>
      <c r="AO99" s="186" t="str">
        <f t="shared" si="36"/>
        <v/>
      </c>
      <c r="AQ99" s="186" t="str">
        <f t="shared" si="37"/>
        <v/>
      </c>
    </row>
    <row r="100" spans="5:43" x14ac:dyDescent="0.25">
      <c r="E100" s="186" t="str">
        <f t="shared" si="19"/>
        <v/>
      </c>
      <c r="G100" s="186" t="str">
        <f t="shared" si="19"/>
        <v/>
      </c>
      <c r="I100" s="186" t="str">
        <f t="shared" si="20"/>
        <v/>
      </c>
      <c r="K100" s="186" t="str">
        <f t="shared" si="21"/>
        <v/>
      </c>
      <c r="M100" s="186" t="str">
        <f t="shared" si="22"/>
        <v/>
      </c>
      <c r="O100" s="186" t="str">
        <f t="shared" si="23"/>
        <v/>
      </c>
      <c r="Q100" s="186" t="str">
        <f t="shared" si="24"/>
        <v/>
      </c>
      <c r="S100" s="186" t="str">
        <f t="shared" si="25"/>
        <v/>
      </c>
      <c r="U100" s="186" t="str">
        <f t="shared" si="26"/>
        <v/>
      </c>
      <c r="W100" s="186" t="str">
        <f t="shared" si="27"/>
        <v/>
      </c>
      <c r="Y100" s="186" t="str">
        <f t="shared" si="28"/>
        <v/>
      </c>
      <c r="AA100" s="186" t="str">
        <f t="shared" si="29"/>
        <v/>
      </c>
      <c r="AC100" s="186" t="str">
        <f t="shared" si="30"/>
        <v/>
      </c>
      <c r="AE100" s="186" t="str">
        <f t="shared" si="31"/>
        <v/>
      </c>
      <c r="AG100" s="186" t="str">
        <f t="shared" si="32"/>
        <v/>
      </c>
      <c r="AI100" s="186" t="str">
        <f t="shared" si="33"/>
        <v/>
      </c>
      <c r="AK100" s="186" t="str">
        <f t="shared" si="34"/>
        <v/>
      </c>
      <c r="AM100" s="186" t="str">
        <f t="shared" si="35"/>
        <v/>
      </c>
      <c r="AO100" s="186" t="str">
        <f t="shared" si="36"/>
        <v/>
      </c>
      <c r="AQ100" s="186" t="str">
        <f t="shared" si="37"/>
        <v/>
      </c>
    </row>
    <row r="101" spans="5:43" x14ac:dyDescent="0.25">
      <c r="E101" s="186" t="str">
        <f t="shared" si="19"/>
        <v/>
      </c>
      <c r="G101" s="186" t="str">
        <f t="shared" si="19"/>
        <v/>
      </c>
      <c r="I101" s="186" t="str">
        <f t="shared" si="20"/>
        <v/>
      </c>
      <c r="K101" s="186" t="str">
        <f t="shared" si="21"/>
        <v/>
      </c>
      <c r="M101" s="186" t="str">
        <f t="shared" si="22"/>
        <v/>
      </c>
      <c r="O101" s="186" t="str">
        <f t="shared" si="23"/>
        <v/>
      </c>
      <c r="Q101" s="186" t="str">
        <f t="shared" si="24"/>
        <v/>
      </c>
      <c r="S101" s="186" t="str">
        <f t="shared" si="25"/>
        <v/>
      </c>
      <c r="U101" s="186" t="str">
        <f t="shared" si="26"/>
        <v/>
      </c>
      <c r="W101" s="186" t="str">
        <f t="shared" si="27"/>
        <v/>
      </c>
      <c r="Y101" s="186" t="str">
        <f t="shared" si="28"/>
        <v/>
      </c>
      <c r="AA101" s="186" t="str">
        <f t="shared" si="29"/>
        <v/>
      </c>
      <c r="AC101" s="186" t="str">
        <f t="shared" si="30"/>
        <v/>
      </c>
      <c r="AE101" s="186" t="str">
        <f t="shared" si="31"/>
        <v/>
      </c>
      <c r="AG101" s="186" t="str">
        <f t="shared" si="32"/>
        <v/>
      </c>
      <c r="AI101" s="186" t="str">
        <f t="shared" si="33"/>
        <v/>
      </c>
      <c r="AK101" s="186" t="str">
        <f t="shared" si="34"/>
        <v/>
      </c>
      <c r="AM101" s="186" t="str">
        <f t="shared" si="35"/>
        <v/>
      </c>
      <c r="AO101" s="186" t="str">
        <f t="shared" si="36"/>
        <v/>
      </c>
      <c r="AQ101" s="186" t="str">
        <f t="shared" si="37"/>
        <v/>
      </c>
    </row>
    <row r="102" spans="5:43" x14ac:dyDescent="0.25">
      <c r="E102" s="186" t="str">
        <f t="shared" si="19"/>
        <v/>
      </c>
      <c r="G102" s="186" t="str">
        <f t="shared" si="19"/>
        <v/>
      </c>
      <c r="I102" s="186" t="str">
        <f t="shared" si="20"/>
        <v/>
      </c>
      <c r="K102" s="186" t="str">
        <f t="shared" si="21"/>
        <v/>
      </c>
      <c r="M102" s="186" t="str">
        <f t="shared" si="22"/>
        <v/>
      </c>
      <c r="O102" s="186" t="str">
        <f t="shared" si="23"/>
        <v/>
      </c>
      <c r="Q102" s="186" t="str">
        <f t="shared" si="24"/>
        <v/>
      </c>
      <c r="S102" s="186" t="str">
        <f t="shared" si="25"/>
        <v/>
      </c>
      <c r="U102" s="186" t="str">
        <f t="shared" si="26"/>
        <v/>
      </c>
      <c r="W102" s="186" t="str">
        <f t="shared" si="27"/>
        <v/>
      </c>
      <c r="Y102" s="186" t="str">
        <f t="shared" si="28"/>
        <v/>
      </c>
      <c r="AA102" s="186" t="str">
        <f t="shared" si="29"/>
        <v/>
      </c>
      <c r="AC102" s="186" t="str">
        <f t="shared" si="30"/>
        <v/>
      </c>
      <c r="AE102" s="186" t="str">
        <f t="shared" si="31"/>
        <v/>
      </c>
      <c r="AG102" s="186" t="str">
        <f t="shared" si="32"/>
        <v/>
      </c>
      <c r="AI102" s="186" t="str">
        <f t="shared" si="33"/>
        <v/>
      </c>
      <c r="AK102" s="186" t="str">
        <f t="shared" si="34"/>
        <v/>
      </c>
      <c r="AM102" s="186" t="str">
        <f t="shared" si="35"/>
        <v/>
      </c>
      <c r="AO102" s="186" t="str">
        <f t="shared" si="36"/>
        <v/>
      </c>
      <c r="AQ102" s="186" t="str">
        <f t="shared" si="37"/>
        <v/>
      </c>
    </row>
    <row r="103" spans="5:43" x14ac:dyDescent="0.25">
      <c r="E103" s="186" t="str">
        <f t="shared" si="19"/>
        <v/>
      </c>
      <c r="G103" s="186" t="str">
        <f t="shared" si="19"/>
        <v/>
      </c>
      <c r="I103" s="186" t="str">
        <f t="shared" si="20"/>
        <v/>
      </c>
      <c r="K103" s="186" t="str">
        <f t="shared" si="21"/>
        <v/>
      </c>
      <c r="M103" s="186" t="str">
        <f t="shared" si="22"/>
        <v/>
      </c>
      <c r="O103" s="186" t="str">
        <f t="shared" si="23"/>
        <v/>
      </c>
      <c r="Q103" s="186" t="str">
        <f t="shared" si="24"/>
        <v/>
      </c>
      <c r="S103" s="186" t="str">
        <f t="shared" si="25"/>
        <v/>
      </c>
      <c r="U103" s="186" t="str">
        <f t="shared" si="26"/>
        <v/>
      </c>
      <c r="W103" s="186" t="str">
        <f t="shared" si="27"/>
        <v/>
      </c>
      <c r="Y103" s="186" t="str">
        <f t="shared" si="28"/>
        <v/>
      </c>
      <c r="AA103" s="186" t="str">
        <f t="shared" si="29"/>
        <v/>
      </c>
      <c r="AC103" s="186" t="str">
        <f t="shared" si="30"/>
        <v/>
      </c>
      <c r="AE103" s="186" t="str">
        <f t="shared" si="31"/>
        <v/>
      </c>
      <c r="AG103" s="186" t="str">
        <f t="shared" si="32"/>
        <v/>
      </c>
      <c r="AI103" s="186" t="str">
        <f t="shared" si="33"/>
        <v/>
      </c>
      <c r="AK103" s="186" t="str">
        <f t="shared" si="34"/>
        <v/>
      </c>
      <c r="AM103" s="186" t="str">
        <f t="shared" si="35"/>
        <v/>
      </c>
      <c r="AO103" s="186" t="str">
        <f t="shared" si="36"/>
        <v/>
      </c>
      <c r="AQ103" s="186" t="str">
        <f t="shared" si="37"/>
        <v/>
      </c>
    </row>
    <row r="104" spans="5:43" x14ac:dyDescent="0.25">
      <c r="E104" s="186" t="str">
        <f t="shared" si="19"/>
        <v/>
      </c>
      <c r="G104" s="186" t="str">
        <f t="shared" si="19"/>
        <v/>
      </c>
      <c r="I104" s="186" t="str">
        <f t="shared" si="20"/>
        <v/>
      </c>
      <c r="K104" s="186" t="str">
        <f t="shared" si="21"/>
        <v/>
      </c>
      <c r="M104" s="186" t="str">
        <f t="shared" si="22"/>
        <v/>
      </c>
      <c r="O104" s="186" t="str">
        <f t="shared" si="23"/>
        <v/>
      </c>
      <c r="Q104" s="186" t="str">
        <f t="shared" si="24"/>
        <v/>
      </c>
      <c r="S104" s="186" t="str">
        <f t="shared" si="25"/>
        <v/>
      </c>
      <c r="U104" s="186" t="str">
        <f t="shared" si="26"/>
        <v/>
      </c>
      <c r="W104" s="186" t="str">
        <f t="shared" si="27"/>
        <v/>
      </c>
      <c r="Y104" s="186" t="str">
        <f t="shared" si="28"/>
        <v/>
      </c>
      <c r="AA104" s="186" t="str">
        <f t="shared" si="29"/>
        <v/>
      </c>
      <c r="AC104" s="186" t="str">
        <f t="shared" si="30"/>
        <v/>
      </c>
      <c r="AE104" s="186" t="str">
        <f t="shared" si="31"/>
        <v/>
      </c>
      <c r="AG104" s="186" t="str">
        <f t="shared" si="32"/>
        <v/>
      </c>
      <c r="AI104" s="186" t="str">
        <f t="shared" si="33"/>
        <v/>
      </c>
      <c r="AK104" s="186" t="str">
        <f t="shared" si="34"/>
        <v/>
      </c>
      <c r="AM104" s="186" t="str">
        <f t="shared" si="35"/>
        <v/>
      </c>
      <c r="AO104" s="186" t="str">
        <f t="shared" si="36"/>
        <v/>
      </c>
      <c r="AQ104" s="186" t="str">
        <f t="shared" si="37"/>
        <v/>
      </c>
    </row>
    <row r="105" spans="5:43" x14ac:dyDescent="0.25">
      <c r="E105" s="186" t="str">
        <f t="shared" si="19"/>
        <v/>
      </c>
      <c r="G105" s="186" t="str">
        <f t="shared" si="19"/>
        <v/>
      </c>
      <c r="I105" s="186" t="str">
        <f t="shared" si="20"/>
        <v/>
      </c>
      <c r="K105" s="186" t="str">
        <f t="shared" si="21"/>
        <v/>
      </c>
      <c r="M105" s="186" t="str">
        <f t="shared" si="22"/>
        <v/>
      </c>
      <c r="O105" s="186" t="str">
        <f t="shared" si="23"/>
        <v/>
      </c>
      <c r="Q105" s="186" t="str">
        <f t="shared" si="24"/>
        <v/>
      </c>
      <c r="S105" s="186" t="str">
        <f t="shared" si="25"/>
        <v/>
      </c>
      <c r="U105" s="186" t="str">
        <f t="shared" si="26"/>
        <v/>
      </c>
      <c r="W105" s="186" t="str">
        <f t="shared" si="27"/>
        <v/>
      </c>
      <c r="Y105" s="186" t="str">
        <f t="shared" si="28"/>
        <v/>
      </c>
      <c r="AA105" s="186" t="str">
        <f t="shared" si="29"/>
        <v/>
      </c>
      <c r="AC105" s="186" t="str">
        <f t="shared" si="30"/>
        <v/>
      </c>
      <c r="AE105" s="186" t="str">
        <f t="shared" si="31"/>
        <v/>
      </c>
      <c r="AG105" s="186" t="str">
        <f t="shared" si="32"/>
        <v/>
      </c>
      <c r="AI105" s="186" t="str">
        <f t="shared" si="33"/>
        <v/>
      </c>
      <c r="AK105" s="186" t="str">
        <f t="shared" si="34"/>
        <v/>
      </c>
      <c r="AM105" s="186" t="str">
        <f t="shared" si="35"/>
        <v/>
      </c>
      <c r="AO105" s="186" t="str">
        <f t="shared" si="36"/>
        <v/>
      </c>
      <c r="AQ105" s="186" t="str">
        <f t="shared" si="37"/>
        <v/>
      </c>
    </row>
    <row r="106" spans="5:43" x14ac:dyDescent="0.25">
      <c r="E106" s="186" t="str">
        <f t="shared" si="19"/>
        <v/>
      </c>
      <c r="G106" s="186" t="str">
        <f t="shared" si="19"/>
        <v/>
      </c>
      <c r="I106" s="186" t="str">
        <f t="shared" si="20"/>
        <v/>
      </c>
      <c r="K106" s="186" t="str">
        <f t="shared" si="21"/>
        <v/>
      </c>
      <c r="M106" s="186" t="str">
        <f t="shared" si="22"/>
        <v/>
      </c>
      <c r="O106" s="186" t="str">
        <f t="shared" si="23"/>
        <v/>
      </c>
      <c r="Q106" s="186" t="str">
        <f t="shared" si="24"/>
        <v/>
      </c>
      <c r="S106" s="186" t="str">
        <f t="shared" si="25"/>
        <v/>
      </c>
      <c r="U106" s="186" t="str">
        <f t="shared" si="26"/>
        <v/>
      </c>
      <c r="W106" s="186" t="str">
        <f t="shared" si="27"/>
        <v/>
      </c>
      <c r="Y106" s="186" t="str">
        <f t="shared" si="28"/>
        <v/>
      </c>
      <c r="AA106" s="186" t="str">
        <f t="shared" si="29"/>
        <v/>
      </c>
      <c r="AC106" s="186" t="str">
        <f t="shared" si="30"/>
        <v/>
      </c>
      <c r="AE106" s="186" t="str">
        <f t="shared" si="31"/>
        <v/>
      </c>
      <c r="AG106" s="186" t="str">
        <f t="shared" si="32"/>
        <v/>
      </c>
      <c r="AI106" s="186" t="str">
        <f t="shared" si="33"/>
        <v/>
      </c>
      <c r="AK106" s="186" t="str">
        <f t="shared" si="34"/>
        <v/>
      </c>
      <c r="AM106" s="186" t="str">
        <f t="shared" si="35"/>
        <v/>
      </c>
      <c r="AO106" s="186" t="str">
        <f t="shared" si="36"/>
        <v/>
      </c>
      <c r="AQ106" s="186" t="str">
        <f t="shared" si="37"/>
        <v/>
      </c>
    </row>
    <row r="107" spans="5:43" x14ac:dyDescent="0.25">
      <c r="E107" s="186" t="str">
        <f t="shared" si="19"/>
        <v/>
      </c>
      <c r="G107" s="186" t="str">
        <f t="shared" si="19"/>
        <v/>
      </c>
      <c r="I107" s="186" t="str">
        <f t="shared" si="20"/>
        <v/>
      </c>
      <c r="K107" s="186" t="str">
        <f t="shared" si="21"/>
        <v/>
      </c>
      <c r="M107" s="186" t="str">
        <f t="shared" si="22"/>
        <v/>
      </c>
      <c r="O107" s="186" t="str">
        <f t="shared" si="23"/>
        <v/>
      </c>
      <c r="Q107" s="186" t="str">
        <f t="shared" si="24"/>
        <v/>
      </c>
      <c r="S107" s="186" t="str">
        <f t="shared" si="25"/>
        <v/>
      </c>
      <c r="U107" s="186" t="str">
        <f t="shared" si="26"/>
        <v/>
      </c>
      <c r="W107" s="186" t="str">
        <f t="shared" si="27"/>
        <v/>
      </c>
      <c r="Y107" s="186" t="str">
        <f t="shared" si="28"/>
        <v/>
      </c>
      <c r="AA107" s="186" t="str">
        <f t="shared" si="29"/>
        <v/>
      </c>
      <c r="AC107" s="186" t="str">
        <f t="shared" si="30"/>
        <v/>
      </c>
      <c r="AE107" s="186" t="str">
        <f t="shared" si="31"/>
        <v/>
      </c>
      <c r="AG107" s="186" t="str">
        <f t="shared" si="32"/>
        <v/>
      </c>
      <c r="AI107" s="186" t="str">
        <f t="shared" si="33"/>
        <v/>
      </c>
      <c r="AK107" s="186" t="str">
        <f t="shared" si="34"/>
        <v/>
      </c>
      <c r="AM107" s="186" t="str">
        <f t="shared" si="35"/>
        <v/>
      </c>
      <c r="AO107" s="186" t="str">
        <f t="shared" si="36"/>
        <v/>
      </c>
      <c r="AQ107" s="186" t="str">
        <f t="shared" si="37"/>
        <v/>
      </c>
    </row>
    <row r="108" spans="5:43" x14ac:dyDescent="0.25">
      <c r="E108" s="186" t="str">
        <f t="shared" si="19"/>
        <v/>
      </c>
      <c r="G108" s="186" t="str">
        <f t="shared" si="19"/>
        <v/>
      </c>
      <c r="I108" s="186" t="str">
        <f t="shared" si="20"/>
        <v/>
      </c>
      <c r="K108" s="186" t="str">
        <f t="shared" si="21"/>
        <v/>
      </c>
      <c r="M108" s="186" t="str">
        <f t="shared" si="22"/>
        <v/>
      </c>
      <c r="O108" s="186" t="str">
        <f t="shared" si="23"/>
        <v/>
      </c>
      <c r="Q108" s="186" t="str">
        <f t="shared" si="24"/>
        <v/>
      </c>
      <c r="S108" s="186" t="str">
        <f t="shared" si="25"/>
        <v/>
      </c>
      <c r="U108" s="186" t="str">
        <f t="shared" si="26"/>
        <v/>
      </c>
      <c r="W108" s="186" t="str">
        <f t="shared" si="27"/>
        <v/>
      </c>
      <c r="Y108" s="186" t="str">
        <f t="shared" si="28"/>
        <v/>
      </c>
      <c r="AA108" s="186" t="str">
        <f t="shared" si="29"/>
        <v/>
      </c>
      <c r="AC108" s="186" t="str">
        <f t="shared" si="30"/>
        <v/>
      </c>
      <c r="AE108" s="186" t="str">
        <f t="shared" si="31"/>
        <v/>
      </c>
      <c r="AG108" s="186" t="str">
        <f t="shared" si="32"/>
        <v/>
      </c>
      <c r="AI108" s="186" t="str">
        <f t="shared" si="33"/>
        <v/>
      </c>
      <c r="AK108" s="186" t="str">
        <f t="shared" si="34"/>
        <v/>
      </c>
      <c r="AM108" s="186" t="str">
        <f t="shared" si="35"/>
        <v/>
      </c>
      <c r="AO108" s="186" t="str">
        <f t="shared" si="36"/>
        <v/>
      </c>
      <c r="AQ108" s="186" t="str">
        <f t="shared" si="37"/>
        <v/>
      </c>
    </row>
    <row r="109" spans="5:43" x14ac:dyDescent="0.25">
      <c r="E109" s="186" t="str">
        <f t="shared" si="19"/>
        <v/>
      </c>
      <c r="G109" s="186" t="str">
        <f t="shared" si="19"/>
        <v/>
      </c>
      <c r="I109" s="186" t="str">
        <f t="shared" si="20"/>
        <v/>
      </c>
      <c r="K109" s="186" t="str">
        <f t="shared" si="21"/>
        <v/>
      </c>
      <c r="M109" s="186" t="str">
        <f t="shared" si="22"/>
        <v/>
      </c>
      <c r="O109" s="186" t="str">
        <f t="shared" si="23"/>
        <v/>
      </c>
      <c r="Q109" s="186" t="str">
        <f t="shared" si="24"/>
        <v/>
      </c>
      <c r="S109" s="186" t="str">
        <f t="shared" si="25"/>
        <v/>
      </c>
      <c r="U109" s="186" t="str">
        <f t="shared" si="26"/>
        <v/>
      </c>
      <c r="W109" s="186" t="str">
        <f t="shared" si="27"/>
        <v/>
      </c>
      <c r="Y109" s="186" t="str">
        <f t="shared" si="28"/>
        <v/>
      </c>
      <c r="AA109" s="186" t="str">
        <f t="shared" si="29"/>
        <v/>
      </c>
      <c r="AC109" s="186" t="str">
        <f t="shared" si="30"/>
        <v/>
      </c>
      <c r="AE109" s="186" t="str">
        <f t="shared" si="31"/>
        <v/>
      </c>
      <c r="AG109" s="186" t="str">
        <f t="shared" si="32"/>
        <v/>
      </c>
      <c r="AI109" s="186" t="str">
        <f t="shared" si="33"/>
        <v/>
      </c>
      <c r="AK109" s="186" t="str">
        <f t="shared" si="34"/>
        <v/>
      </c>
      <c r="AM109" s="186" t="str">
        <f t="shared" si="35"/>
        <v/>
      </c>
      <c r="AO109" s="186" t="str">
        <f t="shared" si="36"/>
        <v/>
      </c>
      <c r="AQ109" s="186" t="str">
        <f t="shared" si="37"/>
        <v/>
      </c>
    </row>
    <row r="110" spans="5:43" x14ac:dyDescent="0.25">
      <c r="E110" s="186" t="str">
        <f t="shared" si="19"/>
        <v/>
      </c>
      <c r="G110" s="186" t="str">
        <f t="shared" si="19"/>
        <v/>
      </c>
      <c r="I110" s="186" t="str">
        <f t="shared" si="20"/>
        <v/>
      </c>
      <c r="K110" s="186" t="str">
        <f t="shared" si="21"/>
        <v/>
      </c>
      <c r="M110" s="186" t="str">
        <f t="shared" si="22"/>
        <v/>
      </c>
      <c r="O110" s="186" t="str">
        <f t="shared" si="23"/>
        <v/>
      </c>
      <c r="Q110" s="186" t="str">
        <f t="shared" si="24"/>
        <v/>
      </c>
      <c r="S110" s="186" t="str">
        <f t="shared" si="25"/>
        <v/>
      </c>
      <c r="U110" s="186" t="str">
        <f t="shared" si="26"/>
        <v/>
      </c>
      <c r="W110" s="186" t="str">
        <f t="shared" si="27"/>
        <v/>
      </c>
      <c r="Y110" s="186" t="str">
        <f t="shared" si="28"/>
        <v/>
      </c>
      <c r="AA110" s="186" t="str">
        <f t="shared" si="29"/>
        <v/>
      </c>
      <c r="AC110" s="186" t="str">
        <f t="shared" si="30"/>
        <v/>
      </c>
      <c r="AE110" s="186" t="str">
        <f t="shared" si="31"/>
        <v/>
      </c>
      <c r="AG110" s="186" t="str">
        <f t="shared" si="32"/>
        <v/>
      </c>
      <c r="AI110" s="186" t="str">
        <f t="shared" si="33"/>
        <v/>
      </c>
      <c r="AK110" s="186" t="str">
        <f t="shared" si="34"/>
        <v/>
      </c>
      <c r="AM110" s="186" t="str">
        <f t="shared" si="35"/>
        <v/>
      </c>
      <c r="AO110" s="186" t="str">
        <f t="shared" si="36"/>
        <v/>
      </c>
      <c r="AQ110" s="186" t="str">
        <f t="shared" si="37"/>
        <v/>
      </c>
    </row>
    <row r="111" spans="5:43" x14ac:dyDescent="0.25">
      <c r="E111" s="186" t="str">
        <f t="shared" si="19"/>
        <v/>
      </c>
      <c r="G111" s="186" t="str">
        <f t="shared" si="19"/>
        <v/>
      </c>
      <c r="I111" s="186" t="str">
        <f t="shared" si="20"/>
        <v/>
      </c>
      <c r="K111" s="186" t="str">
        <f t="shared" si="21"/>
        <v/>
      </c>
      <c r="M111" s="186" t="str">
        <f t="shared" si="22"/>
        <v/>
      </c>
      <c r="O111" s="186" t="str">
        <f t="shared" si="23"/>
        <v/>
      </c>
      <c r="Q111" s="186" t="str">
        <f t="shared" si="24"/>
        <v/>
      </c>
      <c r="S111" s="186" t="str">
        <f t="shared" si="25"/>
        <v/>
      </c>
      <c r="U111" s="186" t="str">
        <f t="shared" si="26"/>
        <v/>
      </c>
      <c r="W111" s="186" t="str">
        <f t="shared" si="27"/>
        <v/>
      </c>
      <c r="Y111" s="186" t="str">
        <f t="shared" si="28"/>
        <v/>
      </c>
      <c r="AA111" s="186" t="str">
        <f t="shared" si="29"/>
        <v/>
      </c>
      <c r="AC111" s="186" t="str">
        <f t="shared" si="30"/>
        <v/>
      </c>
      <c r="AE111" s="186" t="str">
        <f t="shared" si="31"/>
        <v/>
      </c>
      <c r="AG111" s="186" t="str">
        <f t="shared" si="32"/>
        <v/>
      </c>
      <c r="AI111" s="186" t="str">
        <f t="shared" si="33"/>
        <v/>
      </c>
      <c r="AK111" s="186" t="str">
        <f t="shared" si="34"/>
        <v/>
      </c>
      <c r="AM111" s="186" t="str">
        <f t="shared" si="35"/>
        <v/>
      </c>
      <c r="AO111" s="186" t="str">
        <f t="shared" si="36"/>
        <v/>
      </c>
      <c r="AQ111" s="186" t="str">
        <f t="shared" si="37"/>
        <v/>
      </c>
    </row>
    <row r="112" spans="5:43" x14ac:dyDescent="0.25">
      <c r="E112" s="186" t="str">
        <f t="shared" si="19"/>
        <v/>
      </c>
      <c r="G112" s="186" t="str">
        <f t="shared" si="19"/>
        <v/>
      </c>
      <c r="I112" s="186" t="str">
        <f t="shared" si="20"/>
        <v/>
      </c>
      <c r="K112" s="186" t="str">
        <f t="shared" si="21"/>
        <v/>
      </c>
      <c r="M112" s="186" t="str">
        <f t="shared" si="22"/>
        <v/>
      </c>
      <c r="O112" s="186" t="str">
        <f t="shared" si="23"/>
        <v/>
      </c>
      <c r="Q112" s="186" t="str">
        <f t="shared" si="24"/>
        <v/>
      </c>
      <c r="S112" s="186" t="str">
        <f t="shared" si="25"/>
        <v/>
      </c>
      <c r="U112" s="186" t="str">
        <f t="shared" si="26"/>
        <v/>
      </c>
      <c r="W112" s="186" t="str">
        <f t="shared" si="27"/>
        <v/>
      </c>
      <c r="Y112" s="186" t="str">
        <f t="shared" si="28"/>
        <v/>
      </c>
      <c r="AA112" s="186" t="str">
        <f t="shared" si="29"/>
        <v/>
      </c>
      <c r="AC112" s="186" t="str">
        <f t="shared" si="30"/>
        <v/>
      </c>
      <c r="AE112" s="186" t="str">
        <f t="shared" si="31"/>
        <v/>
      </c>
      <c r="AG112" s="186" t="str">
        <f t="shared" si="32"/>
        <v/>
      </c>
      <c r="AI112" s="186" t="str">
        <f t="shared" si="33"/>
        <v/>
      </c>
      <c r="AK112" s="186" t="str">
        <f t="shared" si="34"/>
        <v/>
      </c>
      <c r="AM112" s="186" t="str">
        <f t="shared" si="35"/>
        <v/>
      </c>
      <c r="AO112" s="186" t="str">
        <f t="shared" si="36"/>
        <v/>
      </c>
      <c r="AQ112" s="186" t="str">
        <f t="shared" si="37"/>
        <v/>
      </c>
    </row>
    <row r="113" spans="5:43" x14ac:dyDescent="0.25">
      <c r="E113" s="186" t="str">
        <f t="shared" si="19"/>
        <v/>
      </c>
      <c r="G113" s="186" t="str">
        <f t="shared" si="19"/>
        <v/>
      </c>
      <c r="I113" s="186" t="str">
        <f t="shared" si="20"/>
        <v/>
      </c>
      <c r="K113" s="186" t="str">
        <f t="shared" si="21"/>
        <v/>
      </c>
      <c r="M113" s="186" t="str">
        <f t="shared" si="22"/>
        <v/>
      </c>
      <c r="O113" s="186" t="str">
        <f t="shared" si="23"/>
        <v/>
      </c>
      <c r="Q113" s="186" t="str">
        <f t="shared" si="24"/>
        <v/>
      </c>
      <c r="S113" s="186" t="str">
        <f t="shared" si="25"/>
        <v/>
      </c>
      <c r="U113" s="186" t="str">
        <f t="shared" si="26"/>
        <v/>
      </c>
      <c r="W113" s="186" t="str">
        <f t="shared" si="27"/>
        <v/>
      </c>
      <c r="Y113" s="186" t="str">
        <f t="shared" si="28"/>
        <v/>
      </c>
      <c r="AA113" s="186" t="str">
        <f t="shared" si="29"/>
        <v/>
      </c>
      <c r="AC113" s="186" t="str">
        <f t="shared" si="30"/>
        <v/>
      </c>
      <c r="AE113" s="186" t="str">
        <f t="shared" si="31"/>
        <v/>
      </c>
      <c r="AG113" s="186" t="str">
        <f t="shared" si="32"/>
        <v/>
      </c>
      <c r="AI113" s="186" t="str">
        <f t="shared" si="33"/>
        <v/>
      </c>
      <c r="AK113" s="186" t="str">
        <f t="shared" si="34"/>
        <v/>
      </c>
      <c r="AM113" s="186" t="str">
        <f t="shared" si="35"/>
        <v/>
      </c>
      <c r="AO113" s="186" t="str">
        <f t="shared" si="36"/>
        <v/>
      </c>
      <c r="AQ113" s="186" t="str">
        <f t="shared" si="37"/>
        <v/>
      </c>
    </row>
    <row r="114" spans="5:43" x14ac:dyDescent="0.25">
      <c r="E114" s="186" t="str">
        <f t="shared" si="19"/>
        <v/>
      </c>
      <c r="G114" s="186" t="str">
        <f t="shared" si="19"/>
        <v/>
      </c>
      <c r="I114" s="186" t="str">
        <f t="shared" si="20"/>
        <v/>
      </c>
      <c r="K114" s="186" t="str">
        <f t="shared" si="21"/>
        <v/>
      </c>
      <c r="M114" s="186" t="str">
        <f t="shared" si="22"/>
        <v/>
      </c>
      <c r="O114" s="186" t="str">
        <f t="shared" si="23"/>
        <v/>
      </c>
      <c r="Q114" s="186" t="str">
        <f t="shared" si="24"/>
        <v/>
      </c>
      <c r="S114" s="186" t="str">
        <f t="shared" si="25"/>
        <v/>
      </c>
      <c r="U114" s="186" t="str">
        <f t="shared" si="26"/>
        <v/>
      </c>
      <c r="W114" s="186" t="str">
        <f t="shared" si="27"/>
        <v/>
      </c>
      <c r="Y114" s="186" t="str">
        <f t="shared" si="28"/>
        <v/>
      </c>
      <c r="AA114" s="186" t="str">
        <f t="shared" si="29"/>
        <v/>
      </c>
      <c r="AC114" s="186" t="str">
        <f t="shared" si="30"/>
        <v/>
      </c>
      <c r="AE114" s="186" t="str">
        <f t="shared" si="31"/>
        <v/>
      </c>
      <c r="AG114" s="186" t="str">
        <f t="shared" si="32"/>
        <v/>
      </c>
      <c r="AI114" s="186" t="str">
        <f t="shared" si="33"/>
        <v/>
      </c>
      <c r="AK114" s="186" t="str">
        <f t="shared" si="34"/>
        <v/>
      </c>
      <c r="AM114" s="186" t="str">
        <f t="shared" si="35"/>
        <v/>
      </c>
      <c r="AO114" s="186" t="str">
        <f t="shared" si="36"/>
        <v/>
      </c>
      <c r="AQ114" s="186" t="str">
        <f t="shared" si="37"/>
        <v/>
      </c>
    </row>
    <row r="115" spans="5:43" x14ac:dyDescent="0.25">
      <c r="E115" s="186" t="str">
        <f t="shared" si="19"/>
        <v/>
      </c>
      <c r="G115" s="186" t="str">
        <f t="shared" si="19"/>
        <v/>
      </c>
      <c r="I115" s="186" t="str">
        <f t="shared" si="20"/>
        <v/>
      </c>
      <c r="K115" s="186" t="str">
        <f t="shared" si="21"/>
        <v/>
      </c>
      <c r="M115" s="186" t="str">
        <f t="shared" si="22"/>
        <v/>
      </c>
      <c r="O115" s="186" t="str">
        <f t="shared" si="23"/>
        <v/>
      </c>
      <c r="Q115" s="186" t="str">
        <f t="shared" si="24"/>
        <v/>
      </c>
      <c r="S115" s="186" t="str">
        <f t="shared" si="25"/>
        <v/>
      </c>
      <c r="U115" s="186" t="str">
        <f t="shared" si="26"/>
        <v/>
      </c>
      <c r="W115" s="186" t="str">
        <f t="shared" si="27"/>
        <v/>
      </c>
      <c r="Y115" s="186" t="str">
        <f t="shared" si="28"/>
        <v/>
      </c>
      <c r="AA115" s="186" t="str">
        <f t="shared" si="29"/>
        <v/>
      </c>
      <c r="AC115" s="186" t="str">
        <f t="shared" si="30"/>
        <v/>
      </c>
      <c r="AE115" s="186" t="str">
        <f t="shared" si="31"/>
        <v/>
      </c>
      <c r="AG115" s="186" t="str">
        <f t="shared" si="32"/>
        <v/>
      </c>
      <c r="AI115" s="186" t="str">
        <f t="shared" si="33"/>
        <v/>
      </c>
      <c r="AK115" s="186" t="str">
        <f t="shared" si="34"/>
        <v/>
      </c>
      <c r="AM115" s="186" t="str">
        <f t="shared" si="35"/>
        <v/>
      </c>
      <c r="AO115" s="186" t="str">
        <f t="shared" si="36"/>
        <v/>
      </c>
      <c r="AQ115" s="186" t="str">
        <f t="shared" si="37"/>
        <v/>
      </c>
    </row>
    <row r="116" spans="5:43" x14ac:dyDescent="0.25">
      <c r="E116" s="186" t="str">
        <f t="shared" si="19"/>
        <v/>
      </c>
      <c r="G116" s="186" t="str">
        <f t="shared" si="19"/>
        <v/>
      </c>
      <c r="I116" s="186" t="str">
        <f t="shared" si="20"/>
        <v/>
      </c>
      <c r="K116" s="186" t="str">
        <f t="shared" si="21"/>
        <v/>
      </c>
      <c r="M116" s="186" t="str">
        <f t="shared" si="22"/>
        <v/>
      </c>
      <c r="O116" s="186" t="str">
        <f t="shared" si="23"/>
        <v/>
      </c>
      <c r="Q116" s="186" t="str">
        <f t="shared" si="24"/>
        <v/>
      </c>
      <c r="S116" s="186" t="str">
        <f t="shared" si="25"/>
        <v/>
      </c>
      <c r="U116" s="186" t="str">
        <f t="shared" si="26"/>
        <v/>
      </c>
      <c r="W116" s="186" t="str">
        <f t="shared" si="27"/>
        <v/>
      </c>
      <c r="Y116" s="186" t="str">
        <f t="shared" si="28"/>
        <v/>
      </c>
      <c r="AA116" s="186" t="str">
        <f t="shared" si="29"/>
        <v/>
      </c>
      <c r="AC116" s="186" t="str">
        <f t="shared" si="30"/>
        <v/>
      </c>
      <c r="AE116" s="186" t="str">
        <f t="shared" si="31"/>
        <v/>
      </c>
      <c r="AG116" s="186" t="str">
        <f t="shared" si="32"/>
        <v/>
      </c>
      <c r="AI116" s="186" t="str">
        <f t="shared" si="33"/>
        <v/>
      </c>
      <c r="AK116" s="186" t="str">
        <f t="shared" si="34"/>
        <v/>
      </c>
      <c r="AM116" s="186" t="str">
        <f t="shared" si="35"/>
        <v/>
      </c>
      <c r="AO116" s="186" t="str">
        <f t="shared" si="36"/>
        <v/>
      </c>
      <c r="AQ116" s="186" t="str">
        <f t="shared" si="37"/>
        <v/>
      </c>
    </row>
    <row r="117" spans="5:43" x14ac:dyDescent="0.25">
      <c r="E117" s="186" t="str">
        <f t="shared" si="19"/>
        <v/>
      </c>
      <c r="G117" s="186" t="str">
        <f t="shared" si="19"/>
        <v/>
      </c>
      <c r="I117" s="186" t="str">
        <f t="shared" si="20"/>
        <v/>
      </c>
      <c r="K117" s="186" t="str">
        <f t="shared" si="21"/>
        <v/>
      </c>
      <c r="M117" s="186" t="str">
        <f t="shared" si="22"/>
        <v/>
      </c>
      <c r="O117" s="186" t="str">
        <f t="shared" si="23"/>
        <v/>
      </c>
      <c r="Q117" s="186" t="str">
        <f t="shared" si="24"/>
        <v/>
      </c>
      <c r="S117" s="186" t="str">
        <f t="shared" si="25"/>
        <v/>
      </c>
      <c r="U117" s="186" t="str">
        <f t="shared" si="26"/>
        <v/>
      </c>
      <c r="W117" s="186" t="str">
        <f t="shared" si="27"/>
        <v/>
      </c>
      <c r="Y117" s="186" t="str">
        <f t="shared" si="28"/>
        <v/>
      </c>
      <c r="AA117" s="186" t="str">
        <f t="shared" si="29"/>
        <v/>
      </c>
      <c r="AC117" s="186" t="str">
        <f t="shared" si="30"/>
        <v/>
      </c>
      <c r="AE117" s="186" t="str">
        <f t="shared" si="31"/>
        <v/>
      </c>
      <c r="AG117" s="186" t="str">
        <f t="shared" si="32"/>
        <v/>
      </c>
      <c r="AI117" s="186" t="str">
        <f t="shared" si="33"/>
        <v/>
      </c>
      <c r="AK117" s="186" t="str">
        <f t="shared" si="34"/>
        <v/>
      </c>
      <c r="AM117" s="186" t="str">
        <f t="shared" si="35"/>
        <v/>
      </c>
      <c r="AO117" s="186" t="str">
        <f t="shared" si="36"/>
        <v/>
      </c>
      <c r="AQ117" s="186" t="str">
        <f t="shared" si="37"/>
        <v/>
      </c>
    </row>
    <row r="118" spans="5:43" x14ac:dyDescent="0.25">
      <c r="E118" s="186" t="str">
        <f t="shared" si="19"/>
        <v/>
      </c>
      <c r="G118" s="186" t="str">
        <f t="shared" si="19"/>
        <v/>
      </c>
      <c r="I118" s="186" t="str">
        <f t="shared" si="20"/>
        <v/>
      </c>
      <c r="K118" s="186" t="str">
        <f t="shared" si="21"/>
        <v/>
      </c>
      <c r="M118" s="186" t="str">
        <f t="shared" si="22"/>
        <v/>
      </c>
      <c r="O118" s="186" t="str">
        <f t="shared" si="23"/>
        <v/>
      </c>
      <c r="Q118" s="186" t="str">
        <f t="shared" si="24"/>
        <v/>
      </c>
      <c r="S118" s="186" t="str">
        <f t="shared" si="25"/>
        <v/>
      </c>
      <c r="U118" s="186" t="str">
        <f t="shared" si="26"/>
        <v/>
      </c>
      <c r="W118" s="186" t="str">
        <f t="shared" si="27"/>
        <v/>
      </c>
      <c r="Y118" s="186" t="str">
        <f t="shared" si="28"/>
        <v/>
      </c>
      <c r="AA118" s="186" t="str">
        <f t="shared" si="29"/>
        <v/>
      </c>
      <c r="AC118" s="186" t="str">
        <f t="shared" si="30"/>
        <v/>
      </c>
      <c r="AE118" s="186" t="str">
        <f t="shared" si="31"/>
        <v/>
      </c>
      <c r="AG118" s="186" t="str">
        <f t="shared" si="32"/>
        <v/>
      </c>
      <c r="AI118" s="186" t="str">
        <f t="shared" si="33"/>
        <v/>
      </c>
      <c r="AK118" s="186" t="str">
        <f t="shared" si="34"/>
        <v/>
      </c>
      <c r="AM118" s="186" t="str">
        <f t="shared" si="35"/>
        <v/>
      </c>
      <c r="AO118" s="186" t="str">
        <f t="shared" si="36"/>
        <v/>
      </c>
      <c r="AQ118" s="186" t="str">
        <f t="shared" si="37"/>
        <v/>
      </c>
    </row>
    <row r="119" spans="5:43" x14ac:dyDescent="0.25">
      <c r="E119" s="186" t="str">
        <f t="shared" si="19"/>
        <v/>
      </c>
      <c r="G119" s="186" t="str">
        <f t="shared" si="19"/>
        <v/>
      </c>
      <c r="I119" s="186" t="str">
        <f t="shared" si="20"/>
        <v/>
      </c>
      <c r="K119" s="186" t="str">
        <f t="shared" si="21"/>
        <v/>
      </c>
      <c r="M119" s="186" t="str">
        <f t="shared" si="22"/>
        <v/>
      </c>
      <c r="O119" s="186" t="str">
        <f t="shared" si="23"/>
        <v/>
      </c>
      <c r="Q119" s="186" t="str">
        <f t="shared" si="24"/>
        <v/>
      </c>
      <c r="S119" s="186" t="str">
        <f t="shared" si="25"/>
        <v/>
      </c>
      <c r="U119" s="186" t="str">
        <f t="shared" si="26"/>
        <v/>
      </c>
      <c r="W119" s="186" t="str">
        <f t="shared" si="27"/>
        <v/>
      </c>
      <c r="Y119" s="186" t="str">
        <f t="shared" si="28"/>
        <v/>
      </c>
      <c r="AA119" s="186" t="str">
        <f t="shared" si="29"/>
        <v/>
      </c>
      <c r="AC119" s="186" t="str">
        <f t="shared" si="30"/>
        <v/>
      </c>
      <c r="AE119" s="186" t="str">
        <f t="shared" si="31"/>
        <v/>
      </c>
      <c r="AG119" s="186" t="str">
        <f t="shared" si="32"/>
        <v/>
      </c>
      <c r="AI119" s="186" t="str">
        <f t="shared" si="33"/>
        <v/>
      </c>
      <c r="AK119" s="186" t="str">
        <f t="shared" si="34"/>
        <v/>
      </c>
      <c r="AM119" s="186" t="str">
        <f t="shared" si="35"/>
        <v/>
      </c>
      <c r="AO119" s="186" t="str">
        <f t="shared" si="36"/>
        <v/>
      </c>
      <c r="AQ119" s="186" t="str">
        <f t="shared" si="37"/>
        <v/>
      </c>
    </row>
    <row r="120" spans="5:43" x14ac:dyDescent="0.25">
      <c r="E120" s="186" t="str">
        <f t="shared" si="19"/>
        <v/>
      </c>
      <c r="G120" s="186" t="str">
        <f t="shared" si="19"/>
        <v/>
      </c>
      <c r="I120" s="186" t="str">
        <f t="shared" si="20"/>
        <v/>
      </c>
      <c r="K120" s="186" t="str">
        <f t="shared" si="21"/>
        <v/>
      </c>
      <c r="M120" s="186" t="str">
        <f t="shared" si="22"/>
        <v/>
      </c>
      <c r="O120" s="186" t="str">
        <f t="shared" si="23"/>
        <v/>
      </c>
      <c r="Q120" s="186" t="str">
        <f t="shared" si="24"/>
        <v/>
      </c>
      <c r="S120" s="186" t="str">
        <f t="shared" si="25"/>
        <v/>
      </c>
      <c r="U120" s="186" t="str">
        <f t="shared" si="26"/>
        <v/>
      </c>
      <c r="W120" s="186" t="str">
        <f t="shared" si="27"/>
        <v/>
      </c>
      <c r="Y120" s="186" t="str">
        <f t="shared" si="28"/>
        <v/>
      </c>
      <c r="AA120" s="186" t="str">
        <f t="shared" si="29"/>
        <v/>
      </c>
      <c r="AC120" s="186" t="str">
        <f t="shared" si="30"/>
        <v/>
      </c>
      <c r="AE120" s="186" t="str">
        <f t="shared" si="31"/>
        <v/>
      </c>
      <c r="AG120" s="186" t="str">
        <f t="shared" si="32"/>
        <v/>
      </c>
      <c r="AI120" s="186" t="str">
        <f t="shared" si="33"/>
        <v/>
      </c>
      <c r="AK120" s="186" t="str">
        <f t="shared" si="34"/>
        <v/>
      </c>
      <c r="AM120" s="186" t="str">
        <f t="shared" si="35"/>
        <v/>
      </c>
      <c r="AO120" s="186" t="str">
        <f t="shared" si="36"/>
        <v/>
      </c>
      <c r="AQ120" s="186" t="str">
        <f t="shared" si="37"/>
        <v/>
      </c>
    </row>
    <row r="121" spans="5:43" x14ac:dyDescent="0.25">
      <c r="E121" s="186" t="str">
        <f t="shared" si="19"/>
        <v/>
      </c>
      <c r="G121" s="186" t="str">
        <f t="shared" si="19"/>
        <v/>
      </c>
      <c r="I121" s="186" t="str">
        <f t="shared" si="20"/>
        <v/>
      </c>
      <c r="K121" s="186" t="str">
        <f t="shared" si="21"/>
        <v/>
      </c>
      <c r="M121" s="186" t="str">
        <f t="shared" si="22"/>
        <v/>
      </c>
      <c r="O121" s="186" t="str">
        <f t="shared" si="23"/>
        <v/>
      </c>
      <c r="Q121" s="186" t="str">
        <f t="shared" si="24"/>
        <v/>
      </c>
      <c r="S121" s="186" t="str">
        <f t="shared" si="25"/>
        <v/>
      </c>
      <c r="U121" s="186" t="str">
        <f t="shared" si="26"/>
        <v/>
      </c>
      <c r="W121" s="186" t="str">
        <f t="shared" si="27"/>
        <v/>
      </c>
      <c r="Y121" s="186" t="str">
        <f t="shared" si="28"/>
        <v/>
      </c>
      <c r="AA121" s="186" t="str">
        <f t="shared" si="29"/>
        <v/>
      </c>
      <c r="AC121" s="186" t="str">
        <f t="shared" si="30"/>
        <v/>
      </c>
      <c r="AE121" s="186" t="str">
        <f t="shared" si="31"/>
        <v/>
      </c>
      <c r="AG121" s="186" t="str">
        <f t="shared" si="32"/>
        <v/>
      </c>
      <c r="AI121" s="186" t="str">
        <f t="shared" si="33"/>
        <v/>
      </c>
      <c r="AK121" s="186" t="str">
        <f t="shared" si="34"/>
        <v/>
      </c>
      <c r="AM121" s="186" t="str">
        <f t="shared" si="35"/>
        <v/>
      </c>
      <c r="AO121" s="186" t="str">
        <f t="shared" si="36"/>
        <v/>
      </c>
      <c r="AQ121" s="186" t="str">
        <f t="shared" si="37"/>
        <v/>
      </c>
    </row>
    <row r="122" spans="5:43" x14ac:dyDescent="0.25">
      <c r="E122" s="186" t="str">
        <f t="shared" si="19"/>
        <v/>
      </c>
      <c r="G122" s="186" t="str">
        <f t="shared" si="19"/>
        <v/>
      </c>
      <c r="I122" s="186" t="str">
        <f t="shared" si="20"/>
        <v/>
      </c>
      <c r="K122" s="186" t="str">
        <f t="shared" si="21"/>
        <v/>
      </c>
      <c r="M122" s="186" t="str">
        <f t="shared" si="22"/>
        <v/>
      </c>
      <c r="O122" s="186" t="str">
        <f t="shared" si="23"/>
        <v/>
      </c>
      <c r="Q122" s="186" t="str">
        <f t="shared" si="24"/>
        <v/>
      </c>
      <c r="S122" s="186" t="str">
        <f t="shared" si="25"/>
        <v/>
      </c>
      <c r="U122" s="186" t="str">
        <f t="shared" si="26"/>
        <v/>
      </c>
      <c r="W122" s="186" t="str">
        <f t="shared" si="27"/>
        <v/>
      </c>
      <c r="Y122" s="186" t="str">
        <f t="shared" si="28"/>
        <v/>
      </c>
      <c r="AA122" s="186" t="str">
        <f t="shared" si="29"/>
        <v/>
      </c>
      <c r="AC122" s="186" t="str">
        <f t="shared" si="30"/>
        <v/>
      </c>
      <c r="AE122" s="186" t="str">
        <f t="shared" si="31"/>
        <v/>
      </c>
      <c r="AG122" s="186" t="str">
        <f t="shared" si="32"/>
        <v/>
      </c>
      <c r="AI122" s="186" t="str">
        <f t="shared" si="33"/>
        <v/>
      </c>
      <c r="AK122" s="186" t="str">
        <f t="shared" si="34"/>
        <v/>
      </c>
      <c r="AM122" s="186" t="str">
        <f t="shared" si="35"/>
        <v/>
      </c>
      <c r="AO122" s="186" t="str">
        <f t="shared" si="36"/>
        <v/>
      </c>
      <c r="AQ122" s="186" t="str">
        <f t="shared" si="37"/>
        <v/>
      </c>
    </row>
    <row r="123" spans="5:43" x14ac:dyDescent="0.25">
      <c r="E123" s="186" t="str">
        <f t="shared" si="19"/>
        <v/>
      </c>
      <c r="G123" s="186" t="str">
        <f t="shared" si="19"/>
        <v/>
      </c>
      <c r="I123" s="186" t="str">
        <f t="shared" si="20"/>
        <v/>
      </c>
      <c r="K123" s="186" t="str">
        <f t="shared" si="21"/>
        <v/>
      </c>
      <c r="M123" s="186" t="str">
        <f t="shared" si="22"/>
        <v/>
      </c>
      <c r="O123" s="186" t="str">
        <f t="shared" si="23"/>
        <v/>
      </c>
      <c r="Q123" s="186" t="str">
        <f t="shared" si="24"/>
        <v/>
      </c>
      <c r="S123" s="186" t="str">
        <f t="shared" si="25"/>
        <v/>
      </c>
      <c r="U123" s="186" t="str">
        <f t="shared" si="26"/>
        <v/>
      </c>
      <c r="W123" s="186" t="str">
        <f t="shared" si="27"/>
        <v/>
      </c>
      <c r="Y123" s="186" t="str">
        <f t="shared" si="28"/>
        <v/>
      </c>
      <c r="AA123" s="186" t="str">
        <f t="shared" si="29"/>
        <v/>
      </c>
      <c r="AC123" s="186" t="str">
        <f t="shared" si="30"/>
        <v/>
      </c>
      <c r="AE123" s="186" t="str">
        <f t="shared" si="31"/>
        <v/>
      </c>
      <c r="AG123" s="186" t="str">
        <f t="shared" si="32"/>
        <v/>
      </c>
      <c r="AI123" s="186" t="str">
        <f t="shared" si="33"/>
        <v/>
      </c>
      <c r="AK123" s="186" t="str">
        <f t="shared" si="34"/>
        <v/>
      </c>
      <c r="AM123" s="186" t="str">
        <f t="shared" si="35"/>
        <v/>
      </c>
      <c r="AO123" s="186" t="str">
        <f t="shared" si="36"/>
        <v/>
      </c>
      <c r="AQ123" s="186" t="str">
        <f t="shared" si="37"/>
        <v/>
      </c>
    </row>
    <row r="124" spans="5:43" x14ac:dyDescent="0.25">
      <c r="E124" s="186" t="str">
        <f t="shared" si="19"/>
        <v/>
      </c>
      <c r="G124" s="186" t="str">
        <f t="shared" si="19"/>
        <v/>
      </c>
      <c r="I124" s="186" t="str">
        <f t="shared" si="20"/>
        <v/>
      </c>
      <c r="K124" s="186" t="str">
        <f t="shared" si="21"/>
        <v/>
      </c>
      <c r="M124" s="186" t="str">
        <f t="shared" si="22"/>
        <v/>
      </c>
      <c r="O124" s="186" t="str">
        <f t="shared" si="23"/>
        <v/>
      </c>
      <c r="Q124" s="186" t="str">
        <f t="shared" si="24"/>
        <v/>
      </c>
      <c r="S124" s="186" t="str">
        <f t="shared" si="25"/>
        <v/>
      </c>
      <c r="U124" s="186" t="str">
        <f t="shared" si="26"/>
        <v/>
      </c>
      <c r="W124" s="186" t="str">
        <f t="shared" si="27"/>
        <v/>
      </c>
      <c r="Y124" s="186" t="str">
        <f t="shared" si="28"/>
        <v/>
      </c>
      <c r="AA124" s="186" t="str">
        <f t="shared" si="29"/>
        <v/>
      </c>
      <c r="AC124" s="186" t="str">
        <f t="shared" si="30"/>
        <v/>
      </c>
      <c r="AE124" s="186" t="str">
        <f t="shared" si="31"/>
        <v/>
      </c>
      <c r="AG124" s="186" t="str">
        <f t="shared" si="32"/>
        <v/>
      </c>
      <c r="AI124" s="186" t="str">
        <f t="shared" si="33"/>
        <v/>
      </c>
      <c r="AK124" s="186" t="str">
        <f t="shared" si="34"/>
        <v/>
      </c>
      <c r="AM124" s="186" t="str">
        <f t="shared" si="35"/>
        <v/>
      </c>
      <c r="AO124" s="186" t="str">
        <f t="shared" si="36"/>
        <v/>
      </c>
      <c r="AQ124" s="186" t="str">
        <f t="shared" si="37"/>
        <v/>
      </c>
    </row>
    <row r="125" spans="5:43" x14ac:dyDescent="0.25">
      <c r="E125" s="186" t="str">
        <f t="shared" si="19"/>
        <v/>
      </c>
      <c r="G125" s="186" t="str">
        <f t="shared" si="19"/>
        <v/>
      </c>
      <c r="I125" s="186" t="str">
        <f t="shared" si="20"/>
        <v/>
      </c>
      <c r="K125" s="186" t="str">
        <f t="shared" si="21"/>
        <v/>
      </c>
      <c r="M125" s="186" t="str">
        <f t="shared" si="22"/>
        <v/>
      </c>
      <c r="O125" s="186" t="str">
        <f t="shared" si="23"/>
        <v/>
      </c>
      <c r="Q125" s="186" t="str">
        <f t="shared" si="24"/>
        <v/>
      </c>
      <c r="S125" s="186" t="str">
        <f t="shared" si="25"/>
        <v/>
      </c>
      <c r="U125" s="186" t="str">
        <f t="shared" si="26"/>
        <v/>
      </c>
      <c r="W125" s="186" t="str">
        <f t="shared" si="27"/>
        <v/>
      </c>
      <c r="Y125" s="186" t="str">
        <f t="shared" si="28"/>
        <v/>
      </c>
      <c r="AA125" s="186" t="str">
        <f t="shared" si="29"/>
        <v/>
      </c>
      <c r="AC125" s="186" t="str">
        <f t="shared" si="30"/>
        <v/>
      </c>
      <c r="AE125" s="186" t="str">
        <f t="shared" si="31"/>
        <v/>
      </c>
      <c r="AG125" s="186" t="str">
        <f t="shared" si="32"/>
        <v/>
      </c>
      <c r="AI125" s="186" t="str">
        <f t="shared" si="33"/>
        <v/>
      </c>
      <c r="AK125" s="186" t="str">
        <f t="shared" si="34"/>
        <v/>
      </c>
      <c r="AM125" s="186" t="str">
        <f t="shared" si="35"/>
        <v/>
      </c>
      <c r="AO125" s="186" t="str">
        <f t="shared" si="36"/>
        <v/>
      </c>
      <c r="AQ125" s="186" t="str">
        <f t="shared" si="37"/>
        <v/>
      </c>
    </row>
    <row r="126" spans="5:43" x14ac:dyDescent="0.25">
      <c r="E126" s="186" t="str">
        <f t="shared" si="19"/>
        <v/>
      </c>
      <c r="G126" s="186" t="str">
        <f t="shared" si="19"/>
        <v/>
      </c>
      <c r="I126" s="186" t="str">
        <f t="shared" si="20"/>
        <v/>
      </c>
      <c r="K126" s="186" t="str">
        <f t="shared" si="21"/>
        <v/>
      </c>
      <c r="M126" s="186" t="str">
        <f t="shared" si="22"/>
        <v/>
      </c>
      <c r="O126" s="186" t="str">
        <f t="shared" si="23"/>
        <v/>
      </c>
      <c r="Q126" s="186" t="str">
        <f t="shared" si="24"/>
        <v/>
      </c>
      <c r="S126" s="186" t="str">
        <f t="shared" si="25"/>
        <v/>
      </c>
      <c r="U126" s="186" t="str">
        <f t="shared" si="26"/>
        <v/>
      </c>
      <c r="W126" s="186" t="str">
        <f t="shared" si="27"/>
        <v/>
      </c>
      <c r="Y126" s="186" t="str">
        <f t="shared" si="28"/>
        <v/>
      </c>
      <c r="AA126" s="186" t="str">
        <f t="shared" si="29"/>
        <v/>
      </c>
      <c r="AC126" s="186" t="str">
        <f t="shared" si="30"/>
        <v/>
      </c>
      <c r="AE126" s="186" t="str">
        <f t="shared" si="31"/>
        <v/>
      </c>
      <c r="AG126" s="186" t="str">
        <f t="shared" si="32"/>
        <v/>
      </c>
      <c r="AI126" s="186" t="str">
        <f t="shared" si="33"/>
        <v/>
      </c>
      <c r="AK126" s="186" t="str">
        <f t="shared" si="34"/>
        <v/>
      </c>
      <c r="AM126" s="186" t="str">
        <f t="shared" si="35"/>
        <v/>
      </c>
      <c r="AO126" s="186" t="str">
        <f t="shared" si="36"/>
        <v/>
      </c>
      <c r="AQ126" s="186" t="str">
        <f t="shared" si="37"/>
        <v/>
      </c>
    </row>
    <row r="127" spans="5:43" x14ac:dyDescent="0.25">
      <c r="E127" s="186" t="str">
        <f t="shared" si="19"/>
        <v/>
      </c>
      <c r="G127" s="186" t="str">
        <f t="shared" si="19"/>
        <v/>
      </c>
      <c r="I127" s="186" t="str">
        <f t="shared" si="20"/>
        <v/>
      </c>
      <c r="K127" s="186" t="str">
        <f t="shared" si="21"/>
        <v/>
      </c>
      <c r="M127" s="186" t="str">
        <f t="shared" si="22"/>
        <v/>
      </c>
      <c r="O127" s="186" t="str">
        <f t="shared" si="23"/>
        <v/>
      </c>
      <c r="Q127" s="186" t="str">
        <f t="shared" si="24"/>
        <v/>
      </c>
      <c r="S127" s="186" t="str">
        <f t="shared" si="25"/>
        <v/>
      </c>
      <c r="U127" s="186" t="str">
        <f t="shared" si="26"/>
        <v/>
      </c>
      <c r="W127" s="186" t="str">
        <f t="shared" si="27"/>
        <v/>
      </c>
      <c r="Y127" s="186" t="str">
        <f t="shared" si="28"/>
        <v/>
      </c>
      <c r="AA127" s="186" t="str">
        <f t="shared" si="29"/>
        <v/>
      </c>
      <c r="AC127" s="186" t="str">
        <f t="shared" si="30"/>
        <v/>
      </c>
      <c r="AE127" s="186" t="str">
        <f t="shared" si="31"/>
        <v/>
      </c>
      <c r="AG127" s="186" t="str">
        <f t="shared" si="32"/>
        <v/>
      </c>
      <c r="AI127" s="186" t="str">
        <f t="shared" si="33"/>
        <v/>
      </c>
      <c r="AK127" s="186" t="str">
        <f t="shared" si="34"/>
        <v/>
      </c>
      <c r="AM127" s="186" t="str">
        <f t="shared" si="35"/>
        <v/>
      </c>
      <c r="AO127" s="186" t="str">
        <f t="shared" si="36"/>
        <v/>
      </c>
      <c r="AQ127" s="186" t="str">
        <f t="shared" si="37"/>
        <v/>
      </c>
    </row>
    <row r="128" spans="5:43" x14ac:dyDescent="0.25">
      <c r="E128" s="186" t="str">
        <f t="shared" si="19"/>
        <v/>
      </c>
      <c r="G128" s="186" t="str">
        <f t="shared" si="19"/>
        <v/>
      </c>
      <c r="I128" s="186" t="str">
        <f t="shared" si="20"/>
        <v/>
      </c>
      <c r="K128" s="186" t="str">
        <f t="shared" si="21"/>
        <v/>
      </c>
      <c r="M128" s="186" t="str">
        <f t="shared" si="22"/>
        <v/>
      </c>
      <c r="O128" s="186" t="str">
        <f t="shared" si="23"/>
        <v/>
      </c>
      <c r="Q128" s="186" t="str">
        <f t="shared" si="24"/>
        <v/>
      </c>
      <c r="S128" s="186" t="str">
        <f t="shared" si="25"/>
        <v/>
      </c>
      <c r="U128" s="186" t="str">
        <f t="shared" si="26"/>
        <v/>
      </c>
      <c r="W128" s="186" t="str">
        <f t="shared" si="27"/>
        <v/>
      </c>
      <c r="Y128" s="186" t="str">
        <f t="shared" si="28"/>
        <v/>
      </c>
      <c r="AA128" s="186" t="str">
        <f t="shared" si="29"/>
        <v/>
      </c>
      <c r="AC128" s="186" t="str">
        <f t="shared" si="30"/>
        <v/>
      </c>
      <c r="AE128" s="186" t="str">
        <f t="shared" si="31"/>
        <v/>
      </c>
      <c r="AG128" s="186" t="str">
        <f t="shared" si="32"/>
        <v/>
      </c>
      <c r="AI128" s="186" t="str">
        <f t="shared" si="33"/>
        <v/>
      </c>
      <c r="AK128" s="186" t="str">
        <f t="shared" si="34"/>
        <v/>
      </c>
      <c r="AM128" s="186" t="str">
        <f t="shared" si="35"/>
        <v/>
      </c>
      <c r="AO128" s="186" t="str">
        <f t="shared" si="36"/>
        <v/>
      </c>
      <c r="AQ128" s="186" t="str">
        <f t="shared" si="37"/>
        <v/>
      </c>
    </row>
    <row r="129" spans="5:43" x14ac:dyDescent="0.25">
      <c r="E129" s="186" t="str">
        <f t="shared" si="19"/>
        <v/>
      </c>
      <c r="G129" s="186" t="str">
        <f t="shared" si="19"/>
        <v/>
      </c>
      <c r="I129" s="186" t="str">
        <f t="shared" si="20"/>
        <v/>
      </c>
      <c r="K129" s="186" t="str">
        <f t="shared" si="21"/>
        <v/>
      </c>
      <c r="M129" s="186" t="str">
        <f t="shared" si="22"/>
        <v/>
      </c>
      <c r="O129" s="186" t="str">
        <f t="shared" si="23"/>
        <v/>
      </c>
      <c r="Q129" s="186" t="str">
        <f t="shared" si="24"/>
        <v/>
      </c>
      <c r="S129" s="186" t="str">
        <f t="shared" si="25"/>
        <v/>
      </c>
      <c r="U129" s="186" t="str">
        <f t="shared" si="26"/>
        <v/>
      </c>
      <c r="W129" s="186" t="str">
        <f t="shared" si="27"/>
        <v/>
      </c>
      <c r="Y129" s="186" t="str">
        <f t="shared" si="28"/>
        <v/>
      </c>
      <c r="AA129" s="186" t="str">
        <f t="shared" si="29"/>
        <v/>
      </c>
      <c r="AC129" s="186" t="str">
        <f t="shared" si="30"/>
        <v/>
      </c>
      <c r="AE129" s="186" t="str">
        <f t="shared" si="31"/>
        <v/>
      </c>
      <c r="AG129" s="186" t="str">
        <f t="shared" si="32"/>
        <v/>
      </c>
      <c r="AI129" s="186" t="str">
        <f t="shared" si="33"/>
        <v/>
      </c>
      <c r="AK129" s="186" t="str">
        <f t="shared" si="34"/>
        <v/>
      </c>
      <c r="AM129" s="186" t="str">
        <f t="shared" si="35"/>
        <v/>
      </c>
      <c r="AO129" s="186" t="str">
        <f t="shared" si="36"/>
        <v/>
      </c>
      <c r="AQ129" s="186" t="str">
        <f t="shared" si="37"/>
        <v/>
      </c>
    </row>
    <row r="130" spans="5:43" x14ac:dyDescent="0.25">
      <c r="E130" s="186" t="str">
        <f t="shared" si="19"/>
        <v/>
      </c>
      <c r="G130" s="186" t="str">
        <f t="shared" si="19"/>
        <v/>
      </c>
      <c r="I130" s="186" t="str">
        <f t="shared" si="20"/>
        <v/>
      </c>
      <c r="K130" s="186" t="str">
        <f t="shared" si="21"/>
        <v/>
      </c>
      <c r="M130" s="186" t="str">
        <f t="shared" si="22"/>
        <v/>
      </c>
      <c r="O130" s="186" t="str">
        <f t="shared" si="23"/>
        <v/>
      </c>
      <c r="Q130" s="186" t="str">
        <f t="shared" si="24"/>
        <v/>
      </c>
      <c r="S130" s="186" t="str">
        <f t="shared" si="25"/>
        <v/>
      </c>
      <c r="U130" s="186" t="str">
        <f t="shared" si="26"/>
        <v/>
      </c>
      <c r="W130" s="186" t="str">
        <f t="shared" si="27"/>
        <v/>
      </c>
      <c r="Y130" s="186" t="str">
        <f t="shared" si="28"/>
        <v/>
      </c>
      <c r="AA130" s="186" t="str">
        <f t="shared" si="29"/>
        <v/>
      </c>
      <c r="AC130" s="186" t="str">
        <f t="shared" si="30"/>
        <v/>
      </c>
      <c r="AE130" s="186" t="str">
        <f t="shared" si="31"/>
        <v/>
      </c>
      <c r="AG130" s="186" t="str">
        <f t="shared" si="32"/>
        <v/>
      </c>
      <c r="AI130" s="186" t="str">
        <f t="shared" si="33"/>
        <v/>
      </c>
      <c r="AK130" s="186" t="str">
        <f t="shared" si="34"/>
        <v/>
      </c>
      <c r="AM130" s="186" t="str">
        <f t="shared" si="35"/>
        <v/>
      </c>
      <c r="AO130" s="186" t="str">
        <f t="shared" si="36"/>
        <v/>
      </c>
      <c r="AQ130" s="186" t="str">
        <f t="shared" si="37"/>
        <v/>
      </c>
    </row>
    <row r="131" spans="5:43" x14ac:dyDescent="0.25">
      <c r="E131" s="186" t="str">
        <f t="shared" si="19"/>
        <v/>
      </c>
      <c r="G131" s="186" t="str">
        <f t="shared" si="19"/>
        <v/>
      </c>
      <c r="I131" s="186" t="str">
        <f t="shared" si="20"/>
        <v/>
      </c>
      <c r="K131" s="186" t="str">
        <f t="shared" si="21"/>
        <v/>
      </c>
      <c r="M131" s="186" t="str">
        <f t="shared" si="22"/>
        <v/>
      </c>
      <c r="O131" s="186" t="str">
        <f t="shared" si="23"/>
        <v/>
      </c>
      <c r="Q131" s="186" t="str">
        <f t="shared" si="24"/>
        <v/>
      </c>
      <c r="S131" s="186" t="str">
        <f t="shared" si="25"/>
        <v/>
      </c>
      <c r="U131" s="186" t="str">
        <f t="shared" si="26"/>
        <v/>
      </c>
      <c r="W131" s="186" t="str">
        <f t="shared" si="27"/>
        <v/>
      </c>
      <c r="Y131" s="186" t="str">
        <f t="shared" si="28"/>
        <v/>
      </c>
      <c r="AA131" s="186" t="str">
        <f t="shared" si="29"/>
        <v/>
      </c>
      <c r="AC131" s="186" t="str">
        <f t="shared" si="30"/>
        <v/>
      </c>
      <c r="AE131" s="186" t="str">
        <f t="shared" si="31"/>
        <v/>
      </c>
      <c r="AG131" s="186" t="str">
        <f t="shared" si="32"/>
        <v/>
      </c>
      <c r="AI131" s="186" t="str">
        <f t="shared" si="33"/>
        <v/>
      </c>
      <c r="AK131" s="186" t="str">
        <f t="shared" si="34"/>
        <v/>
      </c>
      <c r="AM131" s="186" t="str">
        <f t="shared" si="35"/>
        <v/>
      </c>
      <c r="AO131" s="186" t="str">
        <f t="shared" si="36"/>
        <v/>
      </c>
      <c r="AQ131" s="186" t="str">
        <f t="shared" si="37"/>
        <v/>
      </c>
    </row>
    <row r="132" spans="5:43" x14ac:dyDescent="0.25">
      <c r="E132" s="186" t="str">
        <f t="shared" si="19"/>
        <v/>
      </c>
      <c r="G132" s="186" t="str">
        <f t="shared" si="19"/>
        <v/>
      </c>
      <c r="I132" s="186" t="str">
        <f t="shared" si="20"/>
        <v/>
      </c>
      <c r="K132" s="186" t="str">
        <f t="shared" si="21"/>
        <v/>
      </c>
      <c r="M132" s="186" t="str">
        <f t="shared" si="22"/>
        <v/>
      </c>
      <c r="O132" s="186" t="str">
        <f t="shared" si="23"/>
        <v/>
      </c>
      <c r="Q132" s="186" t="str">
        <f t="shared" si="24"/>
        <v/>
      </c>
      <c r="S132" s="186" t="str">
        <f t="shared" si="25"/>
        <v/>
      </c>
      <c r="U132" s="186" t="str">
        <f t="shared" si="26"/>
        <v/>
      </c>
      <c r="W132" s="186" t="str">
        <f t="shared" si="27"/>
        <v/>
      </c>
      <c r="Y132" s="186" t="str">
        <f t="shared" si="28"/>
        <v/>
      </c>
      <c r="AA132" s="186" t="str">
        <f t="shared" si="29"/>
        <v/>
      </c>
      <c r="AC132" s="186" t="str">
        <f t="shared" si="30"/>
        <v/>
      </c>
      <c r="AE132" s="186" t="str">
        <f t="shared" si="31"/>
        <v/>
      </c>
      <c r="AG132" s="186" t="str">
        <f t="shared" si="32"/>
        <v/>
      </c>
      <c r="AI132" s="186" t="str">
        <f t="shared" si="33"/>
        <v/>
      </c>
      <c r="AK132" s="186" t="str">
        <f t="shared" si="34"/>
        <v/>
      </c>
      <c r="AM132" s="186" t="str">
        <f t="shared" si="35"/>
        <v/>
      </c>
      <c r="AO132" s="186" t="str">
        <f t="shared" si="36"/>
        <v/>
      </c>
      <c r="AQ132" s="186" t="str">
        <f t="shared" si="37"/>
        <v/>
      </c>
    </row>
    <row r="133" spans="5:43" x14ac:dyDescent="0.25">
      <c r="E133" s="186" t="str">
        <f t="shared" si="19"/>
        <v/>
      </c>
      <c r="G133" s="186" t="str">
        <f t="shared" si="19"/>
        <v/>
      </c>
      <c r="I133" s="186" t="str">
        <f t="shared" si="20"/>
        <v/>
      </c>
      <c r="K133" s="186" t="str">
        <f t="shared" si="21"/>
        <v/>
      </c>
      <c r="M133" s="186" t="str">
        <f t="shared" si="22"/>
        <v/>
      </c>
      <c r="O133" s="186" t="str">
        <f t="shared" si="23"/>
        <v/>
      </c>
      <c r="Q133" s="186" t="str">
        <f t="shared" si="24"/>
        <v/>
      </c>
      <c r="S133" s="186" t="str">
        <f t="shared" si="25"/>
        <v/>
      </c>
      <c r="U133" s="186" t="str">
        <f t="shared" si="26"/>
        <v/>
      </c>
      <c r="W133" s="186" t="str">
        <f t="shared" si="27"/>
        <v/>
      </c>
      <c r="Y133" s="186" t="str">
        <f t="shared" si="28"/>
        <v/>
      </c>
      <c r="AA133" s="186" t="str">
        <f t="shared" si="29"/>
        <v/>
      </c>
      <c r="AC133" s="186" t="str">
        <f t="shared" si="30"/>
        <v/>
      </c>
      <c r="AE133" s="186" t="str">
        <f t="shared" si="31"/>
        <v/>
      </c>
      <c r="AG133" s="186" t="str">
        <f t="shared" si="32"/>
        <v/>
      </c>
      <c r="AI133" s="186" t="str">
        <f t="shared" si="33"/>
        <v/>
      </c>
      <c r="AK133" s="186" t="str">
        <f t="shared" si="34"/>
        <v/>
      </c>
      <c r="AM133" s="186" t="str">
        <f t="shared" si="35"/>
        <v/>
      </c>
      <c r="AO133" s="186" t="str">
        <f t="shared" si="36"/>
        <v/>
      </c>
      <c r="AQ133" s="186" t="str">
        <f t="shared" si="37"/>
        <v/>
      </c>
    </row>
    <row r="134" spans="5:43" x14ac:dyDescent="0.25">
      <c r="E134" s="186" t="str">
        <f t="shared" si="19"/>
        <v/>
      </c>
      <c r="G134" s="186" t="str">
        <f t="shared" si="19"/>
        <v/>
      </c>
      <c r="I134" s="186" t="str">
        <f t="shared" si="20"/>
        <v/>
      </c>
      <c r="K134" s="186" t="str">
        <f t="shared" si="21"/>
        <v/>
      </c>
      <c r="M134" s="186" t="str">
        <f t="shared" si="22"/>
        <v/>
      </c>
      <c r="O134" s="186" t="str">
        <f t="shared" si="23"/>
        <v/>
      </c>
      <c r="Q134" s="186" t="str">
        <f t="shared" si="24"/>
        <v/>
      </c>
      <c r="S134" s="186" t="str">
        <f t="shared" si="25"/>
        <v/>
      </c>
      <c r="U134" s="186" t="str">
        <f t="shared" si="26"/>
        <v/>
      </c>
      <c r="W134" s="186" t="str">
        <f t="shared" si="27"/>
        <v/>
      </c>
      <c r="Y134" s="186" t="str">
        <f t="shared" si="28"/>
        <v/>
      </c>
      <c r="AA134" s="186" t="str">
        <f t="shared" si="29"/>
        <v/>
      </c>
      <c r="AC134" s="186" t="str">
        <f t="shared" si="30"/>
        <v/>
      </c>
      <c r="AE134" s="186" t="str">
        <f t="shared" si="31"/>
        <v/>
      </c>
      <c r="AG134" s="186" t="str">
        <f t="shared" si="32"/>
        <v/>
      </c>
      <c r="AI134" s="186" t="str">
        <f t="shared" si="33"/>
        <v/>
      </c>
      <c r="AK134" s="186" t="str">
        <f t="shared" si="34"/>
        <v/>
      </c>
      <c r="AM134" s="186" t="str">
        <f t="shared" si="35"/>
        <v/>
      </c>
      <c r="AO134" s="186" t="str">
        <f t="shared" si="36"/>
        <v/>
      </c>
      <c r="AQ134" s="186" t="str">
        <f t="shared" si="37"/>
        <v/>
      </c>
    </row>
    <row r="135" spans="5:43" x14ac:dyDescent="0.25">
      <c r="E135" s="186" t="str">
        <f t="shared" si="19"/>
        <v/>
      </c>
      <c r="G135" s="186" t="str">
        <f t="shared" si="19"/>
        <v/>
      </c>
      <c r="I135" s="186" t="str">
        <f t="shared" si="20"/>
        <v/>
      </c>
      <c r="K135" s="186" t="str">
        <f t="shared" si="21"/>
        <v/>
      </c>
      <c r="M135" s="186" t="str">
        <f t="shared" si="22"/>
        <v/>
      </c>
      <c r="O135" s="186" t="str">
        <f t="shared" si="23"/>
        <v/>
      </c>
      <c r="Q135" s="186" t="str">
        <f t="shared" si="24"/>
        <v/>
      </c>
      <c r="S135" s="186" t="str">
        <f t="shared" si="25"/>
        <v/>
      </c>
      <c r="U135" s="186" t="str">
        <f t="shared" si="26"/>
        <v/>
      </c>
      <c r="W135" s="186" t="str">
        <f t="shared" si="27"/>
        <v/>
      </c>
      <c r="Y135" s="186" t="str">
        <f t="shared" si="28"/>
        <v/>
      </c>
      <c r="AA135" s="186" t="str">
        <f t="shared" si="29"/>
        <v/>
      </c>
      <c r="AC135" s="186" t="str">
        <f t="shared" si="30"/>
        <v/>
      </c>
      <c r="AE135" s="186" t="str">
        <f t="shared" si="31"/>
        <v/>
      </c>
      <c r="AG135" s="186" t="str">
        <f t="shared" si="32"/>
        <v/>
      </c>
      <c r="AI135" s="186" t="str">
        <f t="shared" si="33"/>
        <v/>
      </c>
      <c r="AK135" s="186" t="str">
        <f t="shared" si="34"/>
        <v/>
      </c>
      <c r="AM135" s="186" t="str">
        <f t="shared" si="35"/>
        <v/>
      </c>
      <c r="AO135" s="186" t="str">
        <f t="shared" si="36"/>
        <v/>
      </c>
      <c r="AQ135" s="186" t="str">
        <f t="shared" si="37"/>
        <v/>
      </c>
    </row>
    <row r="136" spans="5:43" x14ac:dyDescent="0.25">
      <c r="E136" s="186" t="str">
        <f t="shared" si="19"/>
        <v/>
      </c>
      <c r="G136" s="186" t="str">
        <f t="shared" si="19"/>
        <v/>
      </c>
      <c r="I136" s="186" t="str">
        <f t="shared" si="20"/>
        <v/>
      </c>
      <c r="K136" s="186" t="str">
        <f t="shared" si="21"/>
        <v/>
      </c>
      <c r="M136" s="186" t="str">
        <f t="shared" si="22"/>
        <v/>
      </c>
      <c r="O136" s="186" t="str">
        <f t="shared" si="23"/>
        <v/>
      </c>
      <c r="Q136" s="186" t="str">
        <f t="shared" si="24"/>
        <v/>
      </c>
      <c r="S136" s="186" t="str">
        <f t="shared" si="25"/>
        <v/>
      </c>
      <c r="U136" s="186" t="str">
        <f t="shared" si="26"/>
        <v/>
      </c>
      <c r="W136" s="186" t="str">
        <f t="shared" si="27"/>
        <v/>
      </c>
      <c r="Y136" s="186" t="str">
        <f t="shared" si="28"/>
        <v/>
      </c>
      <c r="AA136" s="186" t="str">
        <f t="shared" si="29"/>
        <v/>
      </c>
      <c r="AC136" s="186" t="str">
        <f t="shared" si="30"/>
        <v/>
      </c>
      <c r="AE136" s="186" t="str">
        <f t="shared" si="31"/>
        <v/>
      </c>
      <c r="AG136" s="186" t="str">
        <f t="shared" si="32"/>
        <v/>
      </c>
      <c r="AI136" s="186" t="str">
        <f t="shared" si="33"/>
        <v/>
      </c>
      <c r="AK136" s="186" t="str">
        <f t="shared" si="34"/>
        <v/>
      </c>
      <c r="AM136" s="186" t="str">
        <f t="shared" si="35"/>
        <v/>
      </c>
      <c r="AO136" s="186" t="str">
        <f t="shared" si="36"/>
        <v/>
      </c>
      <c r="AQ136" s="186" t="str">
        <f t="shared" si="37"/>
        <v/>
      </c>
    </row>
    <row r="137" spans="5:43" x14ac:dyDescent="0.25">
      <c r="E137" s="186" t="str">
        <f t="shared" si="19"/>
        <v/>
      </c>
      <c r="G137" s="186" t="str">
        <f t="shared" si="19"/>
        <v/>
      </c>
      <c r="I137" s="186" t="str">
        <f t="shared" si="20"/>
        <v/>
      </c>
      <c r="K137" s="186" t="str">
        <f t="shared" si="21"/>
        <v/>
      </c>
      <c r="M137" s="186" t="str">
        <f t="shared" si="22"/>
        <v/>
      </c>
      <c r="O137" s="186" t="str">
        <f t="shared" si="23"/>
        <v/>
      </c>
      <c r="Q137" s="186" t="str">
        <f t="shared" si="24"/>
        <v/>
      </c>
      <c r="S137" s="186" t="str">
        <f t="shared" si="25"/>
        <v/>
      </c>
      <c r="U137" s="186" t="str">
        <f t="shared" si="26"/>
        <v/>
      </c>
      <c r="W137" s="186" t="str">
        <f t="shared" si="27"/>
        <v/>
      </c>
      <c r="Y137" s="186" t="str">
        <f t="shared" si="28"/>
        <v/>
      </c>
      <c r="AA137" s="186" t="str">
        <f t="shared" si="29"/>
        <v/>
      </c>
      <c r="AC137" s="186" t="str">
        <f t="shared" si="30"/>
        <v/>
      </c>
      <c r="AE137" s="186" t="str">
        <f t="shared" si="31"/>
        <v/>
      </c>
      <c r="AG137" s="186" t="str">
        <f t="shared" si="32"/>
        <v/>
      </c>
      <c r="AI137" s="186" t="str">
        <f t="shared" si="33"/>
        <v/>
      </c>
      <c r="AK137" s="186" t="str">
        <f t="shared" si="34"/>
        <v/>
      </c>
      <c r="AM137" s="186" t="str">
        <f t="shared" si="35"/>
        <v/>
      </c>
      <c r="AO137" s="186" t="str">
        <f t="shared" si="36"/>
        <v/>
      </c>
      <c r="AQ137" s="186" t="str">
        <f t="shared" si="37"/>
        <v/>
      </c>
    </row>
    <row r="138" spans="5:43" x14ac:dyDescent="0.25">
      <c r="E138" s="186" t="str">
        <f t="shared" si="19"/>
        <v/>
      </c>
      <c r="G138" s="186" t="str">
        <f t="shared" si="19"/>
        <v/>
      </c>
      <c r="I138" s="186" t="str">
        <f t="shared" si="20"/>
        <v/>
      </c>
      <c r="K138" s="186" t="str">
        <f t="shared" si="21"/>
        <v/>
      </c>
      <c r="M138" s="186" t="str">
        <f t="shared" si="22"/>
        <v/>
      </c>
      <c r="O138" s="186" t="str">
        <f t="shared" si="23"/>
        <v/>
      </c>
      <c r="Q138" s="186" t="str">
        <f t="shared" si="24"/>
        <v/>
      </c>
      <c r="S138" s="186" t="str">
        <f t="shared" si="25"/>
        <v/>
      </c>
      <c r="U138" s="186" t="str">
        <f t="shared" si="26"/>
        <v/>
      </c>
      <c r="W138" s="186" t="str">
        <f t="shared" si="27"/>
        <v/>
      </c>
      <c r="Y138" s="186" t="str">
        <f t="shared" si="28"/>
        <v/>
      </c>
      <c r="AA138" s="186" t="str">
        <f t="shared" si="29"/>
        <v/>
      </c>
      <c r="AC138" s="186" t="str">
        <f t="shared" si="30"/>
        <v/>
      </c>
      <c r="AE138" s="186" t="str">
        <f t="shared" si="31"/>
        <v/>
      </c>
      <c r="AG138" s="186" t="str">
        <f t="shared" si="32"/>
        <v/>
      </c>
      <c r="AI138" s="186" t="str">
        <f t="shared" si="33"/>
        <v/>
      </c>
      <c r="AK138" s="186" t="str">
        <f t="shared" si="34"/>
        <v/>
      </c>
      <c r="AM138" s="186" t="str">
        <f t="shared" si="35"/>
        <v/>
      </c>
      <c r="AO138" s="186" t="str">
        <f t="shared" si="36"/>
        <v/>
      </c>
      <c r="AQ138" s="186" t="str">
        <f t="shared" si="37"/>
        <v/>
      </c>
    </row>
    <row r="139" spans="5:43" x14ac:dyDescent="0.25">
      <c r="E139" s="186" t="str">
        <f t="shared" si="19"/>
        <v/>
      </c>
      <c r="G139" s="186" t="str">
        <f t="shared" si="19"/>
        <v/>
      </c>
      <c r="I139" s="186" t="str">
        <f t="shared" si="20"/>
        <v/>
      </c>
      <c r="K139" s="186" t="str">
        <f t="shared" si="21"/>
        <v/>
      </c>
      <c r="M139" s="186" t="str">
        <f t="shared" si="22"/>
        <v/>
      </c>
      <c r="O139" s="186" t="str">
        <f t="shared" si="23"/>
        <v/>
      </c>
      <c r="Q139" s="186" t="str">
        <f t="shared" si="24"/>
        <v/>
      </c>
      <c r="S139" s="186" t="str">
        <f t="shared" si="25"/>
        <v/>
      </c>
      <c r="U139" s="186" t="str">
        <f t="shared" si="26"/>
        <v/>
      </c>
      <c r="W139" s="186" t="str">
        <f t="shared" si="27"/>
        <v/>
      </c>
      <c r="Y139" s="186" t="str">
        <f t="shared" si="28"/>
        <v/>
      </c>
      <c r="AA139" s="186" t="str">
        <f t="shared" si="29"/>
        <v/>
      </c>
      <c r="AC139" s="186" t="str">
        <f t="shared" si="30"/>
        <v/>
      </c>
      <c r="AE139" s="186" t="str">
        <f t="shared" si="31"/>
        <v/>
      </c>
      <c r="AG139" s="186" t="str">
        <f t="shared" si="32"/>
        <v/>
      </c>
      <c r="AI139" s="186" t="str">
        <f t="shared" si="33"/>
        <v/>
      </c>
      <c r="AK139" s="186" t="str">
        <f t="shared" si="34"/>
        <v/>
      </c>
      <c r="AM139" s="186" t="str">
        <f t="shared" si="35"/>
        <v/>
      </c>
      <c r="AO139" s="186" t="str">
        <f t="shared" si="36"/>
        <v/>
      </c>
      <c r="AQ139" s="186" t="str">
        <f t="shared" si="37"/>
        <v/>
      </c>
    </row>
    <row r="140" spans="5:43" x14ac:dyDescent="0.25">
      <c r="E140" s="186" t="str">
        <f t="shared" si="19"/>
        <v/>
      </c>
      <c r="G140" s="186" t="str">
        <f t="shared" si="19"/>
        <v/>
      </c>
      <c r="I140" s="186" t="str">
        <f t="shared" si="20"/>
        <v/>
      </c>
      <c r="K140" s="186" t="str">
        <f t="shared" si="21"/>
        <v/>
      </c>
      <c r="M140" s="186" t="str">
        <f t="shared" si="22"/>
        <v/>
      </c>
      <c r="O140" s="186" t="str">
        <f t="shared" si="23"/>
        <v/>
      </c>
      <c r="Q140" s="186" t="str">
        <f t="shared" si="24"/>
        <v/>
      </c>
      <c r="S140" s="186" t="str">
        <f t="shared" si="25"/>
        <v/>
      </c>
      <c r="U140" s="186" t="str">
        <f t="shared" si="26"/>
        <v/>
      </c>
      <c r="W140" s="186" t="str">
        <f t="shared" si="27"/>
        <v/>
      </c>
      <c r="Y140" s="186" t="str">
        <f t="shared" si="28"/>
        <v/>
      </c>
      <c r="AA140" s="186" t="str">
        <f t="shared" si="29"/>
        <v/>
      </c>
      <c r="AC140" s="186" t="str">
        <f t="shared" si="30"/>
        <v/>
      </c>
      <c r="AE140" s="186" t="str">
        <f t="shared" si="31"/>
        <v/>
      </c>
      <c r="AG140" s="186" t="str">
        <f t="shared" si="32"/>
        <v/>
      </c>
      <c r="AI140" s="186" t="str">
        <f t="shared" si="33"/>
        <v/>
      </c>
      <c r="AK140" s="186" t="str">
        <f t="shared" si="34"/>
        <v/>
      </c>
      <c r="AM140" s="186" t="str">
        <f t="shared" si="35"/>
        <v/>
      </c>
      <c r="AO140" s="186" t="str">
        <f t="shared" si="36"/>
        <v/>
      </c>
      <c r="AQ140" s="186" t="str">
        <f t="shared" si="37"/>
        <v/>
      </c>
    </row>
    <row r="141" spans="5:43" x14ac:dyDescent="0.25">
      <c r="E141" s="186" t="str">
        <f t="shared" ref="E141:G204" si="38">IF(OR($B141=0,D141=0),"",D141/$B141)</f>
        <v/>
      </c>
      <c r="G141" s="186" t="str">
        <f t="shared" si="38"/>
        <v/>
      </c>
      <c r="I141" s="186" t="str">
        <f t="shared" ref="I141:I204" si="39">IF(OR($B141=0,H141=0),"",H141/$B141)</f>
        <v/>
      </c>
      <c r="K141" s="186" t="str">
        <f t="shared" ref="K141:K204" si="40">IF(OR($B141=0,J141=0),"",J141/$B141)</f>
        <v/>
      </c>
      <c r="M141" s="186" t="str">
        <f t="shared" ref="M141:M204" si="41">IF(OR($B141=0,L141=0),"",L141/$B141)</f>
        <v/>
      </c>
      <c r="O141" s="186" t="str">
        <f t="shared" ref="O141:O204" si="42">IF(OR($B141=0,N141=0),"",N141/$B141)</f>
        <v/>
      </c>
      <c r="Q141" s="186" t="str">
        <f t="shared" ref="Q141:Q204" si="43">IF(OR($B141=0,P141=0),"",P141/$B141)</f>
        <v/>
      </c>
      <c r="S141" s="186" t="str">
        <f t="shared" ref="S141:S204" si="44">IF(OR($B141=0,R141=0),"",R141/$B141)</f>
        <v/>
      </c>
      <c r="U141" s="186" t="str">
        <f t="shared" ref="U141:U204" si="45">IF(OR($B141=0,T141=0),"",T141/$B141)</f>
        <v/>
      </c>
      <c r="W141" s="186" t="str">
        <f t="shared" ref="W141:W204" si="46">IF(OR($B141=0,V141=0),"",V141/$B141)</f>
        <v/>
      </c>
      <c r="Y141" s="186" t="str">
        <f t="shared" ref="Y141:Y204" si="47">IF(OR($B141=0,X141=0),"",X141/$B141)</f>
        <v/>
      </c>
      <c r="AA141" s="186" t="str">
        <f t="shared" ref="AA141:AA204" si="48">IF(OR($B141=0,Z141=0),"",Z141/$B141)</f>
        <v/>
      </c>
      <c r="AC141" s="186" t="str">
        <f t="shared" ref="AC141:AC204" si="49">IF(OR($B141=0,AB141=0),"",AB141/$B141)</f>
        <v/>
      </c>
      <c r="AE141" s="186" t="str">
        <f t="shared" ref="AE141:AE204" si="50">IF(OR($B141=0,AD141=0),"",AD141/$B141)</f>
        <v/>
      </c>
      <c r="AG141" s="186" t="str">
        <f t="shared" ref="AG141:AG204" si="51">IF(OR($B141=0,AF141=0),"",AF141/$B141)</f>
        <v/>
      </c>
      <c r="AI141" s="186" t="str">
        <f t="shared" ref="AI141:AI204" si="52">IF(OR($B141=0,AH141=0),"",AH141/$B141)</f>
        <v/>
      </c>
      <c r="AK141" s="186" t="str">
        <f t="shared" ref="AK141:AK204" si="53">IF(OR($B141=0,AJ141=0),"",AJ141/$B141)</f>
        <v/>
      </c>
      <c r="AM141" s="186" t="str">
        <f t="shared" ref="AM141:AM204" si="54">IF(OR($B141=0,AL141=0),"",AL141/$B141)</f>
        <v/>
      </c>
      <c r="AO141" s="186" t="str">
        <f t="shared" ref="AO141:AO204" si="55">IF(OR($B141=0,AN141=0),"",AN141/$B141)</f>
        <v/>
      </c>
      <c r="AQ141" s="186" t="str">
        <f t="shared" ref="AQ141:AQ204" si="56">IF(OR($B141=0,AP141=0),"",AP141/$B141)</f>
        <v/>
      </c>
    </row>
    <row r="142" spans="5:43" x14ac:dyDescent="0.25">
      <c r="E142" s="186" t="str">
        <f t="shared" si="38"/>
        <v/>
      </c>
      <c r="G142" s="186" t="str">
        <f t="shared" si="38"/>
        <v/>
      </c>
      <c r="I142" s="186" t="str">
        <f t="shared" si="39"/>
        <v/>
      </c>
      <c r="K142" s="186" t="str">
        <f t="shared" si="40"/>
        <v/>
      </c>
      <c r="M142" s="186" t="str">
        <f t="shared" si="41"/>
        <v/>
      </c>
      <c r="O142" s="186" t="str">
        <f t="shared" si="42"/>
        <v/>
      </c>
      <c r="Q142" s="186" t="str">
        <f t="shared" si="43"/>
        <v/>
      </c>
      <c r="S142" s="186" t="str">
        <f t="shared" si="44"/>
        <v/>
      </c>
      <c r="U142" s="186" t="str">
        <f t="shared" si="45"/>
        <v/>
      </c>
      <c r="W142" s="186" t="str">
        <f t="shared" si="46"/>
        <v/>
      </c>
      <c r="Y142" s="186" t="str">
        <f t="shared" si="47"/>
        <v/>
      </c>
      <c r="AA142" s="186" t="str">
        <f t="shared" si="48"/>
        <v/>
      </c>
      <c r="AC142" s="186" t="str">
        <f t="shared" si="49"/>
        <v/>
      </c>
      <c r="AE142" s="186" t="str">
        <f t="shared" si="50"/>
        <v/>
      </c>
      <c r="AG142" s="186" t="str">
        <f t="shared" si="51"/>
        <v/>
      </c>
      <c r="AI142" s="186" t="str">
        <f t="shared" si="52"/>
        <v/>
      </c>
      <c r="AK142" s="186" t="str">
        <f t="shared" si="53"/>
        <v/>
      </c>
      <c r="AM142" s="186" t="str">
        <f t="shared" si="54"/>
        <v/>
      </c>
      <c r="AO142" s="186" t="str">
        <f t="shared" si="55"/>
        <v/>
      </c>
      <c r="AQ142" s="186" t="str">
        <f t="shared" si="56"/>
        <v/>
      </c>
    </row>
    <row r="143" spans="5:43" x14ac:dyDescent="0.25">
      <c r="E143" s="186" t="str">
        <f t="shared" si="38"/>
        <v/>
      </c>
      <c r="G143" s="186" t="str">
        <f t="shared" si="38"/>
        <v/>
      </c>
      <c r="I143" s="186" t="str">
        <f t="shared" si="39"/>
        <v/>
      </c>
      <c r="K143" s="186" t="str">
        <f t="shared" si="40"/>
        <v/>
      </c>
      <c r="M143" s="186" t="str">
        <f t="shared" si="41"/>
        <v/>
      </c>
      <c r="O143" s="186" t="str">
        <f t="shared" si="42"/>
        <v/>
      </c>
      <c r="Q143" s="186" t="str">
        <f t="shared" si="43"/>
        <v/>
      </c>
      <c r="S143" s="186" t="str">
        <f t="shared" si="44"/>
        <v/>
      </c>
      <c r="U143" s="186" t="str">
        <f t="shared" si="45"/>
        <v/>
      </c>
      <c r="W143" s="186" t="str">
        <f t="shared" si="46"/>
        <v/>
      </c>
      <c r="Y143" s="186" t="str">
        <f t="shared" si="47"/>
        <v/>
      </c>
      <c r="AA143" s="186" t="str">
        <f t="shared" si="48"/>
        <v/>
      </c>
      <c r="AC143" s="186" t="str">
        <f t="shared" si="49"/>
        <v/>
      </c>
      <c r="AE143" s="186" t="str">
        <f t="shared" si="50"/>
        <v/>
      </c>
      <c r="AG143" s="186" t="str">
        <f t="shared" si="51"/>
        <v/>
      </c>
      <c r="AI143" s="186" t="str">
        <f t="shared" si="52"/>
        <v/>
      </c>
      <c r="AK143" s="186" t="str">
        <f t="shared" si="53"/>
        <v/>
      </c>
      <c r="AM143" s="186" t="str">
        <f t="shared" si="54"/>
        <v/>
      </c>
      <c r="AO143" s="186" t="str">
        <f t="shared" si="55"/>
        <v/>
      </c>
      <c r="AQ143" s="186" t="str">
        <f t="shared" si="56"/>
        <v/>
      </c>
    </row>
    <row r="144" spans="5:43" x14ac:dyDescent="0.25">
      <c r="E144" s="186" t="str">
        <f t="shared" si="38"/>
        <v/>
      </c>
      <c r="G144" s="186" t="str">
        <f t="shared" si="38"/>
        <v/>
      </c>
      <c r="I144" s="186" t="str">
        <f t="shared" si="39"/>
        <v/>
      </c>
      <c r="K144" s="186" t="str">
        <f t="shared" si="40"/>
        <v/>
      </c>
      <c r="M144" s="186" t="str">
        <f t="shared" si="41"/>
        <v/>
      </c>
      <c r="O144" s="186" t="str">
        <f t="shared" si="42"/>
        <v/>
      </c>
      <c r="Q144" s="186" t="str">
        <f t="shared" si="43"/>
        <v/>
      </c>
      <c r="S144" s="186" t="str">
        <f t="shared" si="44"/>
        <v/>
      </c>
      <c r="U144" s="186" t="str">
        <f t="shared" si="45"/>
        <v/>
      </c>
      <c r="W144" s="186" t="str">
        <f t="shared" si="46"/>
        <v/>
      </c>
      <c r="Y144" s="186" t="str">
        <f t="shared" si="47"/>
        <v/>
      </c>
      <c r="AA144" s="186" t="str">
        <f t="shared" si="48"/>
        <v/>
      </c>
      <c r="AC144" s="186" t="str">
        <f t="shared" si="49"/>
        <v/>
      </c>
      <c r="AE144" s="186" t="str">
        <f t="shared" si="50"/>
        <v/>
      </c>
      <c r="AG144" s="186" t="str">
        <f t="shared" si="51"/>
        <v/>
      </c>
      <c r="AI144" s="186" t="str">
        <f t="shared" si="52"/>
        <v/>
      </c>
      <c r="AK144" s="186" t="str">
        <f t="shared" si="53"/>
        <v/>
      </c>
      <c r="AM144" s="186" t="str">
        <f t="shared" si="54"/>
        <v/>
      </c>
      <c r="AO144" s="186" t="str">
        <f t="shared" si="55"/>
        <v/>
      </c>
      <c r="AQ144" s="186" t="str">
        <f t="shared" si="56"/>
        <v/>
      </c>
    </row>
    <row r="145" spans="5:43" x14ac:dyDescent="0.25">
      <c r="E145" s="186" t="str">
        <f t="shared" si="38"/>
        <v/>
      </c>
      <c r="G145" s="186" t="str">
        <f t="shared" si="38"/>
        <v/>
      </c>
      <c r="I145" s="186" t="str">
        <f t="shared" si="39"/>
        <v/>
      </c>
      <c r="K145" s="186" t="str">
        <f t="shared" si="40"/>
        <v/>
      </c>
      <c r="M145" s="186" t="str">
        <f t="shared" si="41"/>
        <v/>
      </c>
      <c r="O145" s="186" t="str">
        <f t="shared" si="42"/>
        <v/>
      </c>
      <c r="Q145" s="186" t="str">
        <f t="shared" si="43"/>
        <v/>
      </c>
      <c r="S145" s="186" t="str">
        <f t="shared" si="44"/>
        <v/>
      </c>
      <c r="U145" s="186" t="str">
        <f t="shared" si="45"/>
        <v/>
      </c>
      <c r="W145" s="186" t="str">
        <f t="shared" si="46"/>
        <v/>
      </c>
      <c r="Y145" s="186" t="str">
        <f t="shared" si="47"/>
        <v/>
      </c>
      <c r="AA145" s="186" t="str">
        <f t="shared" si="48"/>
        <v/>
      </c>
      <c r="AC145" s="186" t="str">
        <f t="shared" si="49"/>
        <v/>
      </c>
      <c r="AE145" s="186" t="str">
        <f t="shared" si="50"/>
        <v/>
      </c>
      <c r="AG145" s="186" t="str">
        <f t="shared" si="51"/>
        <v/>
      </c>
      <c r="AI145" s="186" t="str">
        <f t="shared" si="52"/>
        <v/>
      </c>
      <c r="AK145" s="186" t="str">
        <f t="shared" si="53"/>
        <v/>
      </c>
      <c r="AM145" s="186" t="str">
        <f t="shared" si="54"/>
        <v/>
      </c>
      <c r="AO145" s="186" t="str">
        <f t="shared" si="55"/>
        <v/>
      </c>
      <c r="AQ145" s="186" t="str">
        <f t="shared" si="56"/>
        <v/>
      </c>
    </row>
    <row r="146" spans="5:43" x14ac:dyDescent="0.25">
      <c r="E146" s="186" t="str">
        <f t="shared" si="38"/>
        <v/>
      </c>
      <c r="G146" s="186" t="str">
        <f t="shared" si="38"/>
        <v/>
      </c>
      <c r="I146" s="186" t="str">
        <f t="shared" si="39"/>
        <v/>
      </c>
      <c r="K146" s="186" t="str">
        <f t="shared" si="40"/>
        <v/>
      </c>
      <c r="M146" s="186" t="str">
        <f t="shared" si="41"/>
        <v/>
      </c>
      <c r="O146" s="186" t="str">
        <f t="shared" si="42"/>
        <v/>
      </c>
      <c r="Q146" s="186" t="str">
        <f t="shared" si="43"/>
        <v/>
      </c>
      <c r="S146" s="186" t="str">
        <f t="shared" si="44"/>
        <v/>
      </c>
      <c r="U146" s="186" t="str">
        <f t="shared" si="45"/>
        <v/>
      </c>
      <c r="W146" s="186" t="str">
        <f t="shared" si="46"/>
        <v/>
      </c>
      <c r="Y146" s="186" t="str">
        <f t="shared" si="47"/>
        <v/>
      </c>
      <c r="AA146" s="186" t="str">
        <f t="shared" si="48"/>
        <v/>
      </c>
      <c r="AC146" s="186" t="str">
        <f t="shared" si="49"/>
        <v/>
      </c>
      <c r="AE146" s="186" t="str">
        <f t="shared" si="50"/>
        <v/>
      </c>
      <c r="AG146" s="186" t="str">
        <f t="shared" si="51"/>
        <v/>
      </c>
      <c r="AI146" s="186" t="str">
        <f t="shared" si="52"/>
        <v/>
      </c>
      <c r="AK146" s="186" t="str">
        <f t="shared" si="53"/>
        <v/>
      </c>
      <c r="AM146" s="186" t="str">
        <f t="shared" si="54"/>
        <v/>
      </c>
      <c r="AO146" s="186" t="str">
        <f t="shared" si="55"/>
        <v/>
      </c>
      <c r="AQ146" s="186" t="str">
        <f t="shared" si="56"/>
        <v/>
      </c>
    </row>
    <row r="147" spans="5:43" x14ac:dyDescent="0.25">
      <c r="E147" s="186" t="str">
        <f t="shared" si="38"/>
        <v/>
      </c>
      <c r="G147" s="186" t="str">
        <f t="shared" si="38"/>
        <v/>
      </c>
      <c r="I147" s="186" t="str">
        <f t="shared" si="39"/>
        <v/>
      </c>
      <c r="K147" s="186" t="str">
        <f t="shared" si="40"/>
        <v/>
      </c>
      <c r="M147" s="186" t="str">
        <f t="shared" si="41"/>
        <v/>
      </c>
      <c r="O147" s="186" t="str">
        <f t="shared" si="42"/>
        <v/>
      </c>
      <c r="Q147" s="186" t="str">
        <f t="shared" si="43"/>
        <v/>
      </c>
      <c r="S147" s="186" t="str">
        <f t="shared" si="44"/>
        <v/>
      </c>
      <c r="U147" s="186" t="str">
        <f t="shared" si="45"/>
        <v/>
      </c>
      <c r="W147" s="186" t="str">
        <f t="shared" si="46"/>
        <v/>
      </c>
      <c r="Y147" s="186" t="str">
        <f t="shared" si="47"/>
        <v/>
      </c>
      <c r="AA147" s="186" t="str">
        <f t="shared" si="48"/>
        <v/>
      </c>
      <c r="AC147" s="186" t="str">
        <f t="shared" si="49"/>
        <v/>
      </c>
      <c r="AE147" s="186" t="str">
        <f t="shared" si="50"/>
        <v/>
      </c>
      <c r="AG147" s="186" t="str">
        <f t="shared" si="51"/>
        <v/>
      </c>
      <c r="AI147" s="186" t="str">
        <f t="shared" si="52"/>
        <v/>
      </c>
      <c r="AK147" s="186" t="str">
        <f t="shared" si="53"/>
        <v/>
      </c>
      <c r="AM147" s="186" t="str">
        <f t="shared" si="54"/>
        <v/>
      </c>
      <c r="AO147" s="186" t="str">
        <f t="shared" si="55"/>
        <v/>
      </c>
      <c r="AQ147" s="186" t="str">
        <f t="shared" si="56"/>
        <v/>
      </c>
    </row>
    <row r="148" spans="5:43" x14ac:dyDescent="0.25">
      <c r="E148" s="186" t="str">
        <f t="shared" si="38"/>
        <v/>
      </c>
      <c r="G148" s="186" t="str">
        <f t="shared" si="38"/>
        <v/>
      </c>
      <c r="I148" s="186" t="str">
        <f t="shared" si="39"/>
        <v/>
      </c>
      <c r="K148" s="186" t="str">
        <f t="shared" si="40"/>
        <v/>
      </c>
      <c r="M148" s="186" t="str">
        <f t="shared" si="41"/>
        <v/>
      </c>
      <c r="O148" s="186" t="str">
        <f t="shared" si="42"/>
        <v/>
      </c>
      <c r="Q148" s="186" t="str">
        <f t="shared" si="43"/>
        <v/>
      </c>
      <c r="S148" s="186" t="str">
        <f t="shared" si="44"/>
        <v/>
      </c>
      <c r="U148" s="186" t="str">
        <f t="shared" si="45"/>
        <v/>
      </c>
      <c r="W148" s="186" t="str">
        <f t="shared" si="46"/>
        <v/>
      </c>
      <c r="Y148" s="186" t="str">
        <f t="shared" si="47"/>
        <v/>
      </c>
      <c r="AA148" s="186" t="str">
        <f t="shared" si="48"/>
        <v/>
      </c>
      <c r="AC148" s="186" t="str">
        <f t="shared" si="49"/>
        <v/>
      </c>
      <c r="AE148" s="186" t="str">
        <f t="shared" si="50"/>
        <v/>
      </c>
      <c r="AG148" s="186" t="str">
        <f t="shared" si="51"/>
        <v/>
      </c>
      <c r="AI148" s="186" t="str">
        <f t="shared" si="52"/>
        <v/>
      </c>
      <c r="AK148" s="186" t="str">
        <f t="shared" si="53"/>
        <v/>
      </c>
      <c r="AM148" s="186" t="str">
        <f t="shared" si="54"/>
        <v/>
      </c>
      <c r="AO148" s="186" t="str">
        <f t="shared" si="55"/>
        <v/>
      </c>
      <c r="AQ148" s="186" t="str">
        <f t="shared" si="56"/>
        <v/>
      </c>
    </row>
    <row r="149" spans="5:43" x14ac:dyDescent="0.25">
      <c r="E149" s="186" t="str">
        <f t="shared" si="38"/>
        <v/>
      </c>
      <c r="G149" s="186" t="str">
        <f t="shared" si="38"/>
        <v/>
      </c>
      <c r="I149" s="186" t="str">
        <f t="shared" si="39"/>
        <v/>
      </c>
      <c r="K149" s="186" t="str">
        <f t="shared" si="40"/>
        <v/>
      </c>
      <c r="M149" s="186" t="str">
        <f t="shared" si="41"/>
        <v/>
      </c>
      <c r="O149" s="186" t="str">
        <f t="shared" si="42"/>
        <v/>
      </c>
      <c r="Q149" s="186" t="str">
        <f t="shared" si="43"/>
        <v/>
      </c>
      <c r="S149" s="186" t="str">
        <f t="shared" si="44"/>
        <v/>
      </c>
      <c r="U149" s="186" t="str">
        <f t="shared" si="45"/>
        <v/>
      </c>
      <c r="W149" s="186" t="str">
        <f t="shared" si="46"/>
        <v/>
      </c>
      <c r="Y149" s="186" t="str">
        <f t="shared" si="47"/>
        <v/>
      </c>
      <c r="AA149" s="186" t="str">
        <f t="shared" si="48"/>
        <v/>
      </c>
      <c r="AC149" s="186" t="str">
        <f t="shared" si="49"/>
        <v/>
      </c>
      <c r="AE149" s="186" t="str">
        <f t="shared" si="50"/>
        <v/>
      </c>
      <c r="AG149" s="186" t="str">
        <f t="shared" si="51"/>
        <v/>
      </c>
      <c r="AI149" s="186" t="str">
        <f t="shared" si="52"/>
        <v/>
      </c>
      <c r="AK149" s="186" t="str">
        <f t="shared" si="53"/>
        <v/>
      </c>
      <c r="AM149" s="186" t="str">
        <f t="shared" si="54"/>
        <v/>
      </c>
      <c r="AO149" s="186" t="str">
        <f t="shared" si="55"/>
        <v/>
      </c>
      <c r="AQ149" s="186" t="str">
        <f t="shared" si="56"/>
        <v/>
      </c>
    </row>
    <row r="150" spans="5:43" x14ac:dyDescent="0.25">
      <c r="E150" s="186" t="str">
        <f t="shared" si="38"/>
        <v/>
      </c>
      <c r="G150" s="186" t="str">
        <f t="shared" si="38"/>
        <v/>
      </c>
      <c r="I150" s="186" t="str">
        <f t="shared" si="39"/>
        <v/>
      </c>
      <c r="K150" s="186" t="str">
        <f t="shared" si="40"/>
        <v/>
      </c>
      <c r="M150" s="186" t="str">
        <f t="shared" si="41"/>
        <v/>
      </c>
      <c r="O150" s="186" t="str">
        <f t="shared" si="42"/>
        <v/>
      </c>
      <c r="Q150" s="186" t="str">
        <f t="shared" si="43"/>
        <v/>
      </c>
      <c r="S150" s="186" t="str">
        <f t="shared" si="44"/>
        <v/>
      </c>
      <c r="U150" s="186" t="str">
        <f t="shared" si="45"/>
        <v/>
      </c>
      <c r="W150" s="186" t="str">
        <f t="shared" si="46"/>
        <v/>
      </c>
      <c r="Y150" s="186" t="str">
        <f t="shared" si="47"/>
        <v/>
      </c>
      <c r="AA150" s="186" t="str">
        <f t="shared" si="48"/>
        <v/>
      </c>
      <c r="AC150" s="186" t="str">
        <f t="shared" si="49"/>
        <v/>
      </c>
      <c r="AE150" s="186" t="str">
        <f t="shared" si="50"/>
        <v/>
      </c>
      <c r="AG150" s="186" t="str">
        <f t="shared" si="51"/>
        <v/>
      </c>
      <c r="AI150" s="186" t="str">
        <f t="shared" si="52"/>
        <v/>
      </c>
      <c r="AK150" s="186" t="str">
        <f t="shared" si="53"/>
        <v/>
      </c>
      <c r="AM150" s="186" t="str">
        <f t="shared" si="54"/>
        <v/>
      </c>
      <c r="AO150" s="186" t="str">
        <f t="shared" si="55"/>
        <v/>
      </c>
      <c r="AQ150" s="186" t="str">
        <f t="shared" si="56"/>
        <v/>
      </c>
    </row>
    <row r="151" spans="5:43" x14ac:dyDescent="0.25">
      <c r="E151" s="186" t="str">
        <f t="shared" si="38"/>
        <v/>
      </c>
      <c r="G151" s="186" t="str">
        <f t="shared" si="38"/>
        <v/>
      </c>
      <c r="I151" s="186" t="str">
        <f t="shared" si="39"/>
        <v/>
      </c>
      <c r="K151" s="186" t="str">
        <f t="shared" si="40"/>
        <v/>
      </c>
      <c r="M151" s="186" t="str">
        <f t="shared" si="41"/>
        <v/>
      </c>
      <c r="O151" s="186" t="str">
        <f t="shared" si="42"/>
        <v/>
      </c>
      <c r="Q151" s="186" t="str">
        <f t="shared" si="43"/>
        <v/>
      </c>
      <c r="S151" s="186" t="str">
        <f t="shared" si="44"/>
        <v/>
      </c>
      <c r="U151" s="186" t="str">
        <f t="shared" si="45"/>
        <v/>
      </c>
      <c r="W151" s="186" t="str">
        <f t="shared" si="46"/>
        <v/>
      </c>
      <c r="Y151" s="186" t="str">
        <f t="shared" si="47"/>
        <v/>
      </c>
      <c r="AA151" s="186" t="str">
        <f t="shared" si="48"/>
        <v/>
      </c>
      <c r="AC151" s="186" t="str">
        <f t="shared" si="49"/>
        <v/>
      </c>
      <c r="AE151" s="186" t="str">
        <f t="shared" si="50"/>
        <v/>
      </c>
      <c r="AG151" s="186" t="str">
        <f t="shared" si="51"/>
        <v/>
      </c>
      <c r="AI151" s="186" t="str">
        <f t="shared" si="52"/>
        <v/>
      </c>
      <c r="AK151" s="186" t="str">
        <f t="shared" si="53"/>
        <v/>
      </c>
      <c r="AM151" s="186" t="str">
        <f t="shared" si="54"/>
        <v/>
      </c>
      <c r="AO151" s="186" t="str">
        <f t="shared" si="55"/>
        <v/>
      </c>
      <c r="AQ151" s="186" t="str">
        <f t="shared" si="56"/>
        <v/>
      </c>
    </row>
    <row r="152" spans="5:43" x14ac:dyDescent="0.25">
      <c r="E152" s="186" t="str">
        <f t="shared" si="38"/>
        <v/>
      </c>
      <c r="G152" s="186" t="str">
        <f t="shared" si="38"/>
        <v/>
      </c>
      <c r="I152" s="186" t="str">
        <f t="shared" si="39"/>
        <v/>
      </c>
      <c r="K152" s="186" t="str">
        <f t="shared" si="40"/>
        <v/>
      </c>
      <c r="M152" s="186" t="str">
        <f t="shared" si="41"/>
        <v/>
      </c>
      <c r="O152" s="186" t="str">
        <f t="shared" si="42"/>
        <v/>
      </c>
      <c r="Q152" s="186" t="str">
        <f t="shared" si="43"/>
        <v/>
      </c>
      <c r="S152" s="186" t="str">
        <f t="shared" si="44"/>
        <v/>
      </c>
      <c r="U152" s="186" t="str">
        <f t="shared" si="45"/>
        <v/>
      </c>
      <c r="W152" s="186" t="str">
        <f t="shared" si="46"/>
        <v/>
      </c>
      <c r="Y152" s="186" t="str">
        <f t="shared" si="47"/>
        <v/>
      </c>
      <c r="AA152" s="186" t="str">
        <f t="shared" si="48"/>
        <v/>
      </c>
      <c r="AC152" s="186" t="str">
        <f t="shared" si="49"/>
        <v/>
      </c>
      <c r="AE152" s="186" t="str">
        <f t="shared" si="50"/>
        <v/>
      </c>
      <c r="AG152" s="186" t="str">
        <f t="shared" si="51"/>
        <v/>
      </c>
      <c r="AI152" s="186" t="str">
        <f t="shared" si="52"/>
        <v/>
      </c>
      <c r="AK152" s="186" t="str">
        <f t="shared" si="53"/>
        <v/>
      </c>
      <c r="AM152" s="186" t="str">
        <f t="shared" si="54"/>
        <v/>
      </c>
      <c r="AO152" s="186" t="str">
        <f t="shared" si="55"/>
        <v/>
      </c>
      <c r="AQ152" s="186" t="str">
        <f t="shared" si="56"/>
        <v/>
      </c>
    </row>
    <row r="153" spans="5:43" x14ac:dyDescent="0.25">
      <c r="E153" s="186" t="str">
        <f t="shared" si="38"/>
        <v/>
      </c>
      <c r="G153" s="186" t="str">
        <f t="shared" si="38"/>
        <v/>
      </c>
      <c r="I153" s="186" t="str">
        <f t="shared" si="39"/>
        <v/>
      </c>
      <c r="K153" s="186" t="str">
        <f t="shared" si="40"/>
        <v/>
      </c>
      <c r="M153" s="186" t="str">
        <f t="shared" si="41"/>
        <v/>
      </c>
      <c r="O153" s="186" t="str">
        <f t="shared" si="42"/>
        <v/>
      </c>
      <c r="Q153" s="186" t="str">
        <f t="shared" si="43"/>
        <v/>
      </c>
      <c r="S153" s="186" t="str">
        <f t="shared" si="44"/>
        <v/>
      </c>
      <c r="U153" s="186" t="str">
        <f t="shared" si="45"/>
        <v/>
      </c>
      <c r="W153" s="186" t="str">
        <f t="shared" si="46"/>
        <v/>
      </c>
      <c r="Y153" s="186" t="str">
        <f t="shared" si="47"/>
        <v/>
      </c>
      <c r="AA153" s="186" t="str">
        <f t="shared" si="48"/>
        <v/>
      </c>
      <c r="AC153" s="186" t="str">
        <f t="shared" si="49"/>
        <v/>
      </c>
      <c r="AE153" s="186" t="str">
        <f t="shared" si="50"/>
        <v/>
      </c>
      <c r="AG153" s="186" t="str">
        <f t="shared" si="51"/>
        <v/>
      </c>
      <c r="AI153" s="186" t="str">
        <f t="shared" si="52"/>
        <v/>
      </c>
      <c r="AK153" s="186" t="str">
        <f t="shared" si="53"/>
        <v/>
      </c>
      <c r="AM153" s="186" t="str">
        <f t="shared" si="54"/>
        <v/>
      </c>
      <c r="AO153" s="186" t="str">
        <f t="shared" si="55"/>
        <v/>
      </c>
      <c r="AQ153" s="186" t="str">
        <f t="shared" si="56"/>
        <v/>
      </c>
    </row>
    <row r="154" spans="5:43" x14ac:dyDescent="0.25">
      <c r="E154" s="186" t="str">
        <f t="shared" si="38"/>
        <v/>
      </c>
      <c r="G154" s="186" t="str">
        <f t="shared" si="38"/>
        <v/>
      </c>
      <c r="I154" s="186" t="str">
        <f t="shared" si="39"/>
        <v/>
      </c>
      <c r="K154" s="186" t="str">
        <f t="shared" si="40"/>
        <v/>
      </c>
      <c r="M154" s="186" t="str">
        <f t="shared" si="41"/>
        <v/>
      </c>
      <c r="O154" s="186" t="str">
        <f t="shared" si="42"/>
        <v/>
      </c>
      <c r="Q154" s="186" t="str">
        <f t="shared" si="43"/>
        <v/>
      </c>
      <c r="S154" s="186" t="str">
        <f t="shared" si="44"/>
        <v/>
      </c>
      <c r="U154" s="186" t="str">
        <f t="shared" si="45"/>
        <v/>
      </c>
      <c r="W154" s="186" t="str">
        <f t="shared" si="46"/>
        <v/>
      </c>
      <c r="Y154" s="186" t="str">
        <f t="shared" si="47"/>
        <v/>
      </c>
      <c r="AA154" s="186" t="str">
        <f t="shared" si="48"/>
        <v/>
      </c>
      <c r="AC154" s="186" t="str">
        <f t="shared" si="49"/>
        <v/>
      </c>
      <c r="AE154" s="186" t="str">
        <f t="shared" si="50"/>
        <v/>
      </c>
      <c r="AG154" s="186" t="str">
        <f t="shared" si="51"/>
        <v/>
      </c>
      <c r="AI154" s="186" t="str">
        <f t="shared" si="52"/>
        <v/>
      </c>
      <c r="AK154" s="186" t="str">
        <f t="shared" si="53"/>
        <v/>
      </c>
      <c r="AM154" s="186" t="str">
        <f t="shared" si="54"/>
        <v/>
      </c>
      <c r="AO154" s="186" t="str">
        <f t="shared" si="55"/>
        <v/>
      </c>
      <c r="AQ154" s="186" t="str">
        <f t="shared" si="56"/>
        <v/>
      </c>
    </row>
    <row r="155" spans="5:43" x14ac:dyDescent="0.25">
      <c r="E155" s="186" t="str">
        <f t="shared" si="38"/>
        <v/>
      </c>
      <c r="G155" s="186" t="str">
        <f t="shared" si="38"/>
        <v/>
      </c>
      <c r="I155" s="186" t="str">
        <f t="shared" si="39"/>
        <v/>
      </c>
      <c r="K155" s="186" t="str">
        <f t="shared" si="40"/>
        <v/>
      </c>
      <c r="M155" s="186" t="str">
        <f t="shared" si="41"/>
        <v/>
      </c>
      <c r="O155" s="186" t="str">
        <f t="shared" si="42"/>
        <v/>
      </c>
      <c r="Q155" s="186" t="str">
        <f t="shared" si="43"/>
        <v/>
      </c>
      <c r="S155" s="186" t="str">
        <f t="shared" si="44"/>
        <v/>
      </c>
      <c r="U155" s="186" t="str">
        <f t="shared" si="45"/>
        <v/>
      </c>
      <c r="W155" s="186" t="str">
        <f t="shared" si="46"/>
        <v/>
      </c>
      <c r="Y155" s="186" t="str">
        <f t="shared" si="47"/>
        <v/>
      </c>
      <c r="AA155" s="186" t="str">
        <f t="shared" si="48"/>
        <v/>
      </c>
      <c r="AC155" s="186" t="str">
        <f t="shared" si="49"/>
        <v/>
      </c>
      <c r="AE155" s="186" t="str">
        <f t="shared" si="50"/>
        <v/>
      </c>
      <c r="AG155" s="186" t="str">
        <f t="shared" si="51"/>
        <v/>
      </c>
      <c r="AI155" s="186" t="str">
        <f t="shared" si="52"/>
        <v/>
      </c>
      <c r="AK155" s="186" t="str">
        <f t="shared" si="53"/>
        <v/>
      </c>
      <c r="AM155" s="186" t="str">
        <f t="shared" si="54"/>
        <v/>
      </c>
      <c r="AO155" s="186" t="str">
        <f t="shared" si="55"/>
        <v/>
      </c>
      <c r="AQ155" s="186" t="str">
        <f t="shared" si="56"/>
        <v/>
      </c>
    </row>
    <row r="156" spans="5:43" x14ac:dyDescent="0.25">
      <c r="E156" s="186" t="str">
        <f t="shared" si="38"/>
        <v/>
      </c>
      <c r="G156" s="186" t="str">
        <f t="shared" si="38"/>
        <v/>
      </c>
      <c r="I156" s="186" t="str">
        <f t="shared" si="39"/>
        <v/>
      </c>
      <c r="K156" s="186" t="str">
        <f t="shared" si="40"/>
        <v/>
      </c>
      <c r="M156" s="186" t="str">
        <f t="shared" si="41"/>
        <v/>
      </c>
      <c r="O156" s="186" t="str">
        <f t="shared" si="42"/>
        <v/>
      </c>
      <c r="Q156" s="186" t="str">
        <f t="shared" si="43"/>
        <v/>
      </c>
      <c r="S156" s="186" t="str">
        <f t="shared" si="44"/>
        <v/>
      </c>
      <c r="U156" s="186" t="str">
        <f t="shared" si="45"/>
        <v/>
      </c>
      <c r="W156" s="186" t="str">
        <f t="shared" si="46"/>
        <v/>
      </c>
      <c r="Y156" s="186" t="str">
        <f t="shared" si="47"/>
        <v/>
      </c>
      <c r="AA156" s="186" t="str">
        <f t="shared" si="48"/>
        <v/>
      </c>
      <c r="AC156" s="186" t="str">
        <f t="shared" si="49"/>
        <v/>
      </c>
      <c r="AE156" s="186" t="str">
        <f t="shared" si="50"/>
        <v/>
      </c>
      <c r="AG156" s="186" t="str">
        <f t="shared" si="51"/>
        <v/>
      </c>
      <c r="AI156" s="186" t="str">
        <f t="shared" si="52"/>
        <v/>
      </c>
      <c r="AK156" s="186" t="str">
        <f t="shared" si="53"/>
        <v/>
      </c>
      <c r="AM156" s="186" t="str">
        <f t="shared" si="54"/>
        <v/>
      </c>
      <c r="AO156" s="186" t="str">
        <f t="shared" si="55"/>
        <v/>
      </c>
      <c r="AQ156" s="186" t="str">
        <f t="shared" si="56"/>
        <v/>
      </c>
    </row>
    <row r="157" spans="5:43" x14ac:dyDescent="0.25">
      <c r="E157" s="186" t="str">
        <f t="shared" si="38"/>
        <v/>
      </c>
      <c r="G157" s="186" t="str">
        <f t="shared" si="38"/>
        <v/>
      </c>
      <c r="I157" s="186" t="str">
        <f t="shared" si="39"/>
        <v/>
      </c>
      <c r="K157" s="186" t="str">
        <f t="shared" si="40"/>
        <v/>
      </c>
      <c r="M157" s="186" t="str">
        <f t="shared" si="41"/>
        <v/>
      </c>
      <c r="O157" s="186" t="str">
        <f t="shared" si="42"/>
        <v/>
      </c>
      <c r="Q157" s="186" t="str">
        <f t="shared" si="43"/>
        <v/>
      </c>
      <c r="S157" s="186" t="str">
        <f t="shared" si="44"/>
        <v/>
      </c>
      <c r="U157" s="186" t="str">
        <f t="shared" si="45"/>
        <v/>
      </c>
      <c r="W157" s="186" t="str">
        <f t="shared" si="46"/>
        <v/>
      </c>
      <c r="Y157" s="186" t="str">
        <f t="shared" si="47"/>
        <v/>
      </c>
      <c r="AA157" s="186" t="str">
        <f t="shared" si="48"/>
        <v/>
      </c>
      <c r="AC157" s="186" t="str">
        <f t="shared" si="49"/>
        <v/>
      </c>
      <c r="AE157" s="186" t="str">
        <f t="shared" si="50"/>
        <v/>
      </c>
      <c r="AG157" s="186" t="str">
        <f t="shared" si="51"/>
        <v/>
      </c>
      <c r="AI157" s="186" t="str">
        <f t="shared" si="52"/>
        <v/>
      </c>
      <c r="AK157" s="186" t="str">
        <f t="shared" si="53"/>
        <v/>
      </c>
      <c r="AM157" s="186" t="str">
        <f t="shared" si="54"/>
        <v/>
      </c>
      <c r="AO157" s="186" t="str">
        <f t="shared" si="55"/>
        <v/>
      </c>
      <c r="AQ157" s="186" t="str">
        <f t="shared" si="56"/>
        <v/>
      </c>
    </row>
    <row r="158" spans="5:43" x14ac:dyDescent="0.25">
      <c r="E158" s="186" t="str">
        <f t="shared" si="38"/>
        <v/>
      </c>
      <c r="G158" s="186" t="str">
        <f t="shared" si="38"/>
        <v/>
      </c>
      <c r="I158" s="186" t="str">
        <f t="shared" si="39"/>
        <v/>
      </c>
      <c r="K158" s="186" t="str">
        <f t="shared" si="40"/>
        <v/>
      </c>
      <c r="M158" s="186" t="str">
        <f t="shared" si="41"/>
        <v/>
      </c>
      <c r="O158" s="186" t="str">
        <f t="shared" si="42"/>
        <v/>
      </c>
      <c r="Q158" s="186" t="str">
        <f t="shared" si="43"/>
        <v/>
      </c>
      <c r="S158" s="186" t="str">
        <f t="shared" si="44"/>
        <v/>
      </c>
      <c r="U158" s="186" t="str">
        <f t="shared" si="45"/>
        <v/>
      </c>
      <c r="W158" s="186" t="str">
        <f t="shared" si="46"/>
        <v/>
      </c>
      <c r="Y158" s="186" t="str">
        <f t="shared" si="47"/>
        <v/>
      </c>
      <c r="AA158" s="186" t="str">
        <f t="shared" si="48"/>
        <v/>
      </c>
      <c r="AC158" s="186" t="str">
        <f t="shared" si="49"/>
        <v/>
      </c>
      <c r="AE158" s="186" t="str">
        <f t="shared" si="50"/>
        <v/>
      </c>
      <c r="AG158" s="186" t="str">
        <f t="shared" si="51"/>
        <v/>
      </c>
      <c r="AI158" s="186" t="str">
        <f t="shared" si="52"/>
        <v/>
      </c>
      <c r="AK158" s="186" t="str">
        <f t="shared" si="53"/>
        <v/>
      </c>
      <c r="AM158" s="186" t="str">
        <f t="shared" si="54"/>
        <v/>
      </c>
      <c r="AO158" s="186" t="str">
        <f t="shared" si="55"/>
        <v/>
      </c>
      <c r="AQ158" s="186" t="str">
        <f t="shared" si="56"/>
        <v/>
      </c>
    </row>
    <row r="159" spans="5:43" x14ac:dyDescent="0.25">
      <c r="E159" s="186" t="str">
        <f t="shared" si="38"/>
        <v/>
      </c>
      <c r="G159" s="186" t="str">
        <f t="shared" si="38"/>
        <v/>
      </c>
      <c r="I159" s="186" t="str">
        <f t="shared" si="39"/>
        <v/>
      </c>
      <c r="K159" s="186" t="str">
        <f t="shared" si="40"/>
        <v/>
      </c>
      <c r="M159" s="186" t="str">
        <f t="shared" si="41"/>
        <v/>
      </c>
      <c r="O159" s="186" t="str">
        <f t="shared" si="42"/>
        <v/>
      </c>
      <c r="Q159" s="186" t="str">
        <f t="shared" si="43"/>
        <v/>
      </c>
      <c r="S159" s="186" t="str">
        <f t="shared" si="44"/>
        <v/>
      </c>
      <c r="U159" s="186" t="str">
        <f t="shared" si="45"/>
        <v/>
      </c>
      <c r="W159" s="186" t="str">
        <f t="shared" si="46"/>
        <v/>
      </c>
      <c r="Y159" s="186" t="str">
        <f t="shared" si="47"/>
        <v/>
      </c>
      <c r="AA159" s="186" t="str">
        <f t="shared" si="48"/>
        <v/>
      </c>
      <c r="AC159" s="186" t="str">
        <f t="shared" si="49"/>
        <v/>
      </c>
      <c r="AE159" s="186" t="str">
        <f t="shared" si="50"/>
        <v/>
      </c>
      <c r="AG159" s="186" t="str">
        <f t="shared" si="51"/>
        <v/>
      </c>
      <c r="AI159" s="186" t="str">
        <f t="shared" si="52"/>
        <v/>
      </c>
      <c r="AK159" s="186" t="str">
        <f t="shared" si="53"/>
        <v/>
      </c>
      <c r="AM159" s="186" t="str">
        <f t="shared" si="54"/>
        <v/>
      </c>
      <c r="AO159" s="186" t="str">
        <f t="shared" si="55"/>
        <v/>
      </c>
      <c r="AQ159" s="186" t="str">
        <f t="shared" si="56"/>
        <v/>
      </c>
    </row>
    <row r="160" spans="5:43" x14ac:dyDescent="0.25">
      <c r="E160" s="186" t="str">
        <f t="shared" si="38"/>
        <v/>
      </c>
      <c r="G160" s="186" t="str">
        <f t="shared" si="38"/>
        <v/>
      </c>
      <c r="I160" s="186" t="str">
        <f t="shared" si="39"/>
        <v/>
      </c>
      <c r="K160" s="186" t="str">
        <f t="shared" si="40"/>
        <v/>
      </c>
      <c r="M160" s="186" t="str">
        <f t="shared" si="41"/>
        <v/>
      </c>
      <c r="O160" s="186" t="str">
        <f t="shared" si="42"/>
        <v/>
      </c>
      <c r="Q160" s="186" t="str">
        <f t="shared" si="43"/>
        <v/>
      </c>
      <c r="S160" s="186" t="str">
        <f t="shared" si="44"/>
        <v/>
      </c>
      <c r="U160" s="186" t="str">
        <f t="shared" si="45"/>
        <v/>
      </c>
      <c r="W160" s="186" t="str">
        <f t="shared" si="46"/>
        <v/>
      </c>
      <c r="Y160" s="186" t="str">
        <f t="shared" si="47"/>
        <v/>
      </c>
      <c r="AA160" s="186" t="str">
        <f t="shared" si="48"/>
        <v/>
      </c>
      <c r="AC160" s="186" t="str">
        <f t="shared" si="49"/>
        <v/>
      </c>
      <c r="AE160" s="186" t="str">
        <f t="shared" si="50"/>
        <v/>
      </c>
      <c r="AG160" s="186" t="str">
        <f t="shared" si="51"/>
        <v/>
      </c>
      <c r="AI160" s="186" t="str">
        <f t="shared" si="52"/>
        <v/>
      </c>
      <c r="AK160" s="186" t="str">
        <f t="shared" si="53"/>
        <v/>
      </c>
      <c r="AM160" s="186" t="str">
        <f t="shared" si="54"/>
        <v/>
      </c>
      <c r="AO160" s="186" t="str">
        <f t="shared" si="55"/>
        <v/>
      </c>
      <c r="AQ160" s="186" t="str">
        <f t="shared" si="56"/>
        <v/>
      </c>
    </row>
    <row r="161" spans="5:43" x14ac:dyDescent="0.25">
      <c r="E161" s="186" t="str">
        <f t="shared" si="38"/>
        <v/>
      </c>
      <c r="G161" s="186" t="str">
        <f t="shared" si="38"/>
        <v/>
      </c>
      <c r="I161" s="186" t="str">
        <f t="shared" si="39"/>
        <v/>
      </c>
      <c r="K161" s="186" t="str">
        <f t="shared" si="40"/>
        <v/>
      </c>
      <c r="M161" s="186" t="str">
        <f t="shared" si="41"/>
        <v/>
      </c>
      <c r="O161" s="186" t="str">
        <f t="shared" si="42"/>
        <v/>
      </c>
      <c r="Q161" s="186" t="str">
        <f t="shared" si="43"/>
        <v/>
      </c>
      <c r="S161" s="186" t="str">
        <f t="shared" si="44"/>
        <v/>
      </c>
      <c r="U161" s="186" t="str">
        <f t="shared" si="45"/>
        <v/>
      </c>
      <c r="W161" s="186" t="str">
        <f t="shared" si="46"/>
        <v/>
      </c>
      <c r="Y161" s="186" t="str">
        <f t="shared" si="47"/>
        <v/>
      </c>
      <c r="AA161" s="186" t="str">
        <f t="shared" si="48"/>
        <v/>
      </c>
      <c r="AC161" s="186" t="str">
        <f t="shared" si="49"/>
        <v/>
      </c>
      <c r="AE161" s="186" t="str">
        <f t="shared" si="50"/>
        <v/>
      </c>
      <c r="AG161" s="186" t="str">
        <f t="shared" si="51"/>
        <v/>
      </c>
      <c r="AI161" s="186" t="str">
        <f t="shared" si="52"/>
        <v/>
      </c>
      <c r="AK161" s="186" t="str">
        <f t="shared" si="53"/>
        <v/>
      </c>
      <c r="AM161" s="186" t="str">
        <f t="shared" si="54"/>
        <v/>
      </c>
      <c r="AO161" s="186" t="str">
        <f t="shared" si="55"/>
        <v/>
      </c>
      <c r="AQ161" s="186" t="str">
        <f t="shared" si="56"/>
        <v/>
      </c>
    </row>
    <row r="162" spans="5:43" x14ac:dyDescent="0.25">
      <c r="E162" s="186" t="str">
        <f t="shared" si="38"/>
        <v/>
      </c>
      <c r="G162" s="186" t="str">
        <f t="shared" si="38"/>
        <v/>
      </c>
      <c r="I162" s="186" t="str">
        <f t="shared" si="39"/>
        <v/>
      </c>
      <c r="K162" s="186" t="str">
        <f t="shared" si="40"/>
        <v/>
      </c>
      <c r="M162" s="186" t="str">
        <f t="shared" si="41"/>
        <v/>
      </c>
      <c r="O162" s="186" t="str">
        <f t="shared" si="42"/>
        <v/>
      </c>
      <c r="Q162" s="186" t="str">
        <f t="shared" si="43"/>
        <v/>
      </c>
      <c r="S162" s="186" t="str">
        <f t="shared" si="44"/>
        <v/>
      </c>
      <c r="U162" s="186" t="str">
        <f t="shared" si="45"/>
        <v/>
      </c>
      <c r="W162" s="186" t="str">
        <f t="shared" si="46"/>
        <v/>
      </c>
      <c r="Y162" s="186" t="str">
        <f t="shared" si="47"/>
        <v/>
      </c>
      <c r="AA162" s="186" t="str">
        <f t="shared" si="48"/>
        <v/>
      </c>
      <c r="AC162" s="186" t="str">
        <f t="shared" si="49"/>
        <v/>
      </c>
      <c r="AE162" s="186" t="str">
        <f t="shared" si="50"/>
        <v/>
      </c>
      <c r="AG162" s="186" t="str">
        <f t="shared" si="51"/>
        <v/>
      </c>
      <c r="AI162" s="186" t="str">
        <f t="shared" si="52"/>
        <v/>
      </c>
      <c r="AK162" s="186" t="str">
        <f t="shared" si="53"/>
        <v/>
      </c>
      <c r="AM162" s="186" t="str">
        <f t="shared" si="54"/>
        <v/>
      </c>
      <c r="AO162" s="186" t="str">
        <f t="shared" si="55"/>
        <v/>
      </c>
      <c r="AQ162" s="186" t="str">
        <f t="shared" si="56"/>
        <v/>
      </c>
    </row>
    <row r="163" spans="5:43" x14ac:dyDescent="0.25">
      <c r="E163" s="186" t="str">
        <f t="shared" si="38"/>
        <v/>
      </c>
      <c r="G163" s="186" t="str">
        <f t="shared" si="38"/>
        <v/>
      </c>
      <c r="I163" s="186" t="str">
        <f t="shared" si="39"/>
        <v/>
      </c>
      <c r="K163" s="186" t="str">
        <f t="shared" si="40"/>
        <v/>
      </c>
      <c r="M163" s="186" t="str">
        <f t="shared" si="41"/>
        <v/>
      </c>
      <c r="O163" s="186" t="str">
        <f t="shared" si="42"/>
        <v/>
      </c>
      <c r="Q163" s="186" t="str">
        <f t="shared" si="43"/>
        <v/>
      </c>
      <c r="S163" s="186" t="str">
        <f t="shared" si="44"/>
        <v/>
      </c>
      <c r="U163" s="186" t="str">
        <f t="shared" si="45"/>
        <v/>
      </c>
      <c r="W163" s="186" t="str">
        <f t="shared" si="46"/>
        <v/>
      </c>
      <c r="Y163" s="186" t="str">
        <f t="shared" si="47"/>
        <v/>
      </c>
      <c r="AA163" s="186" t="str">
        <f t="shared" si="48"/>
        <v/>
      </c>
      <c r="AC163" s="186" t="str">
        <f t="shared" si="49"/>
        <v/>
      </c>
      <c r="AE163" s="186" t="str">
        <f t="shared" si="50"/>
        <v/>
      </c>
      <c r="AG163" s="186" t="str">
        <f t="shared" si="51"/>
        <v/>
      </c>
      <c r="AI163" s="186" t="str">
        <f t="shared" si="52"/>
        <v/>
      </c>
      <c r="AK163" s="186" t="str">
        <f t="shared" si="53"/>
        <v/>
      </c>
      <c r="AM163" s="186" t="str">
        <f t="shared" si="54"/>
        <v/>
      </c>
      <c r="AO163" s="186" t="str">
        <f t="shared" si="55"/>
        <v/>
      </c>
      <c r="AQ163" s="186" t="str">
        <f t="shared" si="56"/>
        <v/>
      </c>
    </row>
    <row r="164" spans="5:43" x14ac:dyDescent="0.25">
      <c r="E164" s="186" t="str">
        <f t="shared" si="38"/>
        <v/>
      </c>
      <c r="G164" s="186" t="str">
        <f t="shared" si="38"/>
        <v/>
      </c>
      <c r="I164" s="186" t="str">
        <f t="shared" si="39"/>
        <v/>
      </c>
      <c r="K164" s="186" t="str">
        <f t="shared" si="40"/>
        <v/>
      </c>
      <c r="M164" s="186" t="str">
        <f t="shared" si="41"/>
        <v/>
      </c>
      <c r="O164" s="186" t="str">
        <f t="shared" si="42"/>
        <v/>
      </c>
      <c r="Q164" s="186" t="str">
        <f t="shared" si="43"/>
        <v/>
      </c>
      <c r="S164" s="186" t="str">
        <f t="shared" si="44"/>
        <v/>
      </c>
      <c r="U164" s="186" t="str">
        <f t="shared" si="45"/>
        <v/>
      </c>
      <c r="W164" s="186" t="str">
        <f t="shared" si="46"/>
        <v/>
      </c>
      <c r="Y164" s="186" t="str">
        <f t="shared" si="47"/>
        <v/>
      </c>
      <c r="AA164" s="186" t="str">
        <f t="shared" si="48"/>
        <v/>
      </c>
      <c r="AC164" s="186" t="str">
        <f t="shared" si="49"/>
        <v/>
      </c>
      <c r="AE164" s="186" t="str">
        <f t="shared" si="50"/>
        <v/>
      </c>
      <c r="AG164" s="186" t="str">
        <f t="shared" si="51"/>
        <v/>
      </c>
      <c r="AI164" s="186" t="str">
        <f t="shared" si="52"/>
        <v/>
      </c>
      <c r="AK164" s="186" t="str">
        <f t="shared" si="53"/>
        <v/>
      </c>
      <c r="AM164" s="186" t="str">
        <f t="shared" si="54"/>
        <v/>
      </c>
      <c r="AO164" s="186" t="str">
        <f t="shared" si="55"/>
        <v/>
      </c>
      <c r="AQ164" s="186" t="str">
        <f t="shared" si="56"/>
        <v/>
      </c>
    </row>
    <row r="165" spans="5:43" x14ac:dyDescent="0.25">
      <c r="E165" s="186" t="str">
        <f t="shared" si="38"/>
        <v/>
      </c>
      <c r="G165" s="186" t="str">
        <f t="shared" si="38"/>
        <v/>
      </c>
      <c r="I165" s="186" t="str">
        <f t="shared" si="39"/>
        <v/>
      </c>
      <c r="K165" s="186" t="str">
        <f t="shared" si="40"/>
        <v/>
      </c>
      <c r="M165" s="186" t="str">
        <f t="shared" si="41"/>
        <v/>
      </c>
      <c r="O165" s="186" t="str">
        <f t="shared" si="42"/>
        <v/>
      </c>
      <c r="Q165" s="186" t="str">
        <f t="shared" si="43"/>
        <v/>
      </c>
      <c r="S165" s="186" t="str">
        <f t="shared" si="44"/>
        <v/>
      </c>
      <c r="U165" s="186" t="str">
        <f t="shared" si="45"/>
        <v/>
      </c>
      <c r="W165" s="186" t="str">
        <f t="shared" si="46"/>
        <v/>
      </c>
      <c r="Y165" s="186" t="str">
        <f t="shared" si="47"/>
        <v/>
      </c>
      <c r="AA165" s="186" t="str">
        <f t="shared" si="48"/>
        <v/>
      </c>
      <c r="AC165" s="186" t="str">
        <f t="shared" si="49"/>
        <v/>
      </c>
      <c r="AE165" s="186" t="str">
        <f t="shared" si="50"/>
        <v/>
      </c>
      <c r="AG165" s="186" t="str">
        <f t="shared" si="51"/>
        <v/>
      </c>
      <c r="AI165" s="186" t="str">
        <f t="shared" si="52"/>
        <v/>
      </c>
      <c r="AK165" s="186" t="str">
        <f t="shared" si="53"/>
        <v/>
      </c>
      <c r="AM165" s="186" t="str">
        <f t="shared" si="54"/>
        <v/>
      </c>
      <c r="AO165" s="186" t="str">
        <f t="shared" si="55"/>
        <v/>
      </c>
      <c r="AQ165" s="186" t="str">
        <f t="shared" si="56"/>
        <v/>
      </c>
    </row>
    <row r="166" spans="5:43" x14ac:dyDescent="0.25">
      <c r="E166" s="186" t="str">
        <f t="shared" si="38"/>
        <v/>
      </c>
      <c r="G166" s="186" t="str">
        <f t="shared" si="38"/>
        <v/>
      </c>
      <c r="I166" s="186" t="str">
        <f t="shared" si="39"/>
        <v/>
      </c>
      <c r="K166" s="186" t="str">
        <f t="shared" si="40"/>
        <v/>
      </c>
      <c r="M166" s="186" t="str">
        <f t="shared" si="41"/>
        <v/>
      </c>
      <c r="O166" s="186" t="str">
        <f t="shared" si="42"/>
        <v/>
      </c>
      <c r="Q166" s="186" t="str">
        <f t="shared" si="43"/>
        <v/>
      </c>
      <c r="S166" s="186" t="str">
        <f t="shared" si="44"/>
        <v/>
      </c>
      <c r="U166" s="186" t="str">
        <f t="shared" si="45"/>
        <v/>
      </c>
      <c r="W166" s="186" t="str">
        <f t="shared" si="46"/>
        <v/>
      </c>
      <c r="Y166" s="186" t="str">
        <f t="shared" si="47"/>
        <v/>
      </c>
      <c r="AA166" s="186" t="str">
        <f t="shared" si="48"/>
        <v/>
      </c>
      <c r="AC166" s="186" t="str">
        <f t="shared" si="49"/>
        <v/>
      </c>
      <c r="AE166" s="186" t="str">
        <f t="shared" si="50"/>
        <v/>
      </c>
      <c r="AG166" s="186" t="str">
        <f t="shared" si="51"/>
        <v/>
      </c>
      <c r="AI166" s="186" t="str">
        <f t="shared" si="52"/>
        <v/>
      </c>
      <c r="AK166" s="186" t="str">
        <f t="shared" si="53"/>
        <v/>
      </c>
      <c r="AM166" s="186" t="str">
        <f t="shared" si="54"/>
        <v/>
      </c>
      <c r="AO166" s="186" t="str">
        <f t="shared" si="55"/>
        <v/>
      </c>
      <c r="AQ166" s="186" t="str">
        <f t="shared" si="56"/>
        <v/>
      </c>
    </row>
    <row r="167" spans="5:43" x14ac:dyDescent="0.25">
      <c r="E167" s="186" t="str">
        <f t="shared" si="38"/>
        <v/>
      </c>
      <c r="G167" s="186" t="str">
        <f t="shared" si="38"/>
        <v/>
      </c>
      <c r="I167" s="186" t="str">
        <f t="shared" si="39"/>
        <v/>
      </c>
      <c r="K167" s="186" t="str">
        <f t="shared" si="40"/>
        <v/>
      </c>
      <c r="M167" s="186" t="str">
        <f t="shared" si="41"/>
        <v/>
      </c>
      <c r="O167" s="186" t="str">
        <f t="shared" si="42"/>
        <v/>
      </c>
      <c r="Q167" s="186" t="str">
        <f t="shared" si="43"/>
        <v/>
      </c>
      <c r="S167" s="186" t="str">
        <f t="shared" si="44"/>
        <v/>
      </c>
      <c r="U167" s="186" t="str">
        <f t="shared" si="45"/>
        <v/>
      </c>
      <c r="W167" s="186" t="str">
        <f t="shared" si="46"/>
        <v/>
      </c>
      <c r="Y167" s="186" t="str">
        <f t="shared" si="47"/>
        <v/>
      </c>
      <c r="AA167" s="186" t="str">
        <f t="shared" si="48"/>
        <v/>
      </c>
      <c r="AC167" s="186" t="str">
        <f t="shared" si="49"/>
        <v/>
      </c>
      <c r="AE167" s="186" t="str">
        <f t="shared" si="50"/>
        <v/>
      </c>
      <c r="AG167" s="186" t="str">
        <f t="shared" si="51"/>
        <v/>
      </c>
      <c r="AI167" s="186" t="str">
        <f t="shared" si="52"/>
        <v/>
      </c>
      <c r="AK167" s="186" t="str">
        <f t="shared" si="53"/>
        <v/>
      </c>
      <c r="AM167" s="186" t="str">
        <f t="shared" si="54"/>
        <v/>
      </c>
      <c r="AO167" s="186" t="str">
        <f t="shared" si="55"/>
        <v/>
      </c>
      <c r="AQ167" s="186" t="str">
        <f t="shared" si="56"/>
        <v/>
      </c>
    </row>
    <row r="168" spans="5:43" x14ac:dyDescent="0.25">
      <c r="E168" s="186" t="str">
        <f t="shared" si="38"/>
        <v/>
      </c>
      <c r="G168" s="186" t="str">
        <f t="shared" si="38"/>
        <v/>
      </c>
      <c r="I168" s="186" t="str">
        <f t="shared" si="39"/>
        <v/>
      </c>
      <c r="K168" s="186" t="str">
        <f t="shared" si="40"/>
        <v/>
      </c>
      <c r="M168" s="186" t="str">
        <f t="shared" si="41"/>
        <v/>
      </c>
      <c r="O168" s="186" t="str">
        <f t="shared" si="42"/>
        <v/>
      </c>
      <c r="Q168" s="186" t="str">
        <f t="shared" si="43"/>
        <v/>
      </c>
      <c r="S168" s="186" t="str">
        <f t="shared" si="44"/>
        <v/>
      </c>
      <c r="U168" s="186" t="str">
        <f t="shared" si="45"/>
        <v/>
      </c>
      <c r="W168" s="186" t="str">
        <f t="shared" si="46"/>
        <v/>
      </c>
      <c r="Y168" s="186" t="str">
        <f t="shared" si="47"/>
        <v/>
      </c>
      <c r="AA168" s="186" t="str">
        <f t="shared" si="48"/>
        <v/>
      </c>
      <c r="AC168" s="186" t="str">
        <f t="shared" si="49"/>
        <v/>
      </c>
      <c r="AE168" s="186" t="str">
        <f t="shared" si="50"/>
        <v/>
      </c>
      <c r="AG168" s="186" t="str">
        <f t="shared" si="51"/>
        <v/>
      </c>
      <c r="AI168" s="186" t="str">
        <f t="shared" si="52"/>
        <v/>
      </c>
      <c r="AK168" s="186" t="str">
        <f t="shared" si="53"/>
        <v/>
      </c>
      <c r="AM168" s="186" t="str">
        <f t="shared" si="54"/>
        <v/>
      </c>
      <c r="AO168" s="186" t="str">
        <f t="shared" si="55"/>
        <v/>
      </c>
      <c r="AQ168" s="186" t="str">
        <f t="shared" si="56"/>
        <v/>
      </c>
    </row>
    <row r="169" spans="5:43" x14ac:dyDescent="0.25">
      <c r="E169" s="186" t="str">
        <f t="shared" si="38"/>
        <v/>
      </c>
      <c r="G169" s="186" t="str">
        <f t="shared" si="38"/>
        <v/>
      </c>
      <c r="I169" s="186" t="str">
        <f t="shared" si="39"/>
        <v/>
      </c>
      <c r="K169" s="186" t="str">
        <f t="shared" si="40"/>
        <v/>
      </c>
      <c r="M169" s="186" t="str">
        <f t="shared" si="41"/>
        <v/>
      </c>
      <c r="O169" s="186" t="str">
        <f t="shared" si="42"/>
        <v/>
      </c>
      <c r="Q169" s="186" t="str">
        <f t="shared" si="43"/>
        <v/>
      </c>
      <c r="S169" s="186" t="str">
        <f t="shared" si="44"/>
        <v/>
      </c>
      <c r="U169" s="186" t="str">
        <f t="shared" si="45"/>
        <v/>
      </c>
      <c r="W169" s="186" t="str">
        <f t="shared" si="46"/>
        <v/>
      </c>
      <c r="Y169" s="186" t="str">
        <f t="shared" si="47"/>
        <v/>
      </c>
      <c r="AA169" s="186" t="str">
        <f t="shared" si="48"/>
        <v/>
      </c>
      <c r="AC169" s="186" t="str">
        <f t="shared" si="49"/>
        <v/>
      </c>
      <c r="AE169" s="186" t="str">
        <f t="shared" si="50"/>
        <v/>
      </c>
      <c r="AG169" s="186" t="str">
        <f t="shared" si="51"/>
        <v/>
      </c>
      <c r="AI169" s="186" t="str">
        <f t="shared" si="52"/>
        <v/>
      </c>
      <c r="AK169" s="186" t="str">
        <f t="shared" si="53"/>
        <v/>
      </c>
      <c r="AM169" s="186" t="str">
        <f t="shared" si="54"/>
        <v/>
      </c>
      <c r="AO169" s="186" t="str">
        <f t="shared" si="55"/>
        <v/>
      </c>
      <c r="AQ169" s="186" t="str">
        <f t="shared" si="56"/>
        <v/>
      </c>
    </row>
    <row r="170" spans="5:43" x14ac:dyDescent="0.25">
      <c r="E170" s="186" t="str">
        <f t="shared" si="38"/>
        <v/>
      </c>
      <c r="G170" s="186" t="str">
        <f t="shared" si="38"/>
        <v/>
      </c>
      <c r="I170" s="186" t="str">
        <f t="shared" si="39"/>
        <v/>
      </c>
      <c r="K170" s="186" t="str">
        <f t="shared" si="40"/>
        <v/>
      </c>
      <c r="M170" s="186" t="str">
        <f t="shared" si="41"/>
        <v/>
      </c>
      <c r="O170" s="186" t="str">
        <f t="shared" si="42"/>
        <v/>
      </c>
      <c r="Q170" s="186" t="str">
        <f t="shared" si="43"/>
        <v/>
      </c>
      <c r="S170" s="186" t="str">
        <f t="shared" si="44"/>
        <v/>
      </c>
      <c r="U170" s="186" t="str">
        <f t="shared" si="45"/>
        <v/>
      </c>
      <c r="W170" s="186" t="str">
        <f t="shared" si="46"/>
        <v/>
      </c>
      <c r="Y170" s="186" t="str">
        <f t="shared" si="47"/>
        <v/>
      </c>
      <c r="AA170" s="186" t="str">
        <f t="shared" si="48"/>
        <v/>
      </c>
      <c r="AC170" s="186" t="str">
        <f t="shared" si="49"/>
        <v/>
      </c>
      <c r="AE170" s="186" t="str">
        <f t="shared" si="50"/>
        <v/>
      </c>
      <c r="AG170" s="186" t="str">
        <f t="shared" si="51"/>
        <v/>
      </c>
      <c r="AI170" s="186" t="str">
        <f t="shared" si="52"/>
        <v/>
      </c>
      <c r="AK170" s="186" t="str">
        <f t="shared" si="53"/>
        <v/>
      </c>
      <c r="AM170" s="186" t="str">
        <f t="shared" si="54"/>
        <v/>
      </c>
      <c r="AO170" s="186" t="str">
        <f t="shared" si="55"/>
        <v/>
      </c>
      <c r="AQ170" s="186" t="str">
        <f t="shared" si="56"/>
        <v/>
      </c>
    </row>
    <row r="171" spans="5:43" x14ac:dyDescent="0.25">
      <c r="E171" s="186" t="str">
        <f t="shared" si="38"/>
        <v/>
      </c>
      <c r="G171" s="186" t="str">
        <f t="shared" si="38"/>
        <v/>
      </c>
      <c r="I171" s="186" t="str">
        <f t="shared" si="39"/>
        <v/>
      </c>
      <c r="K171" s="186" t="str">
        <f t="shared" si="40"/>
        <v/>
      </c>
      <c r="M171" s="186" t="str">
        <f t="shared" si="41"/>
        <v/>
      </c>
      <c r="O171" s="186" t="str">
        <f t="shared" si="42"/>
        <v/>
      </c>
      <c r="Q171" s="186" t="str">
        <f t="shared" si="43"/>
        <v/>
      </c>
      <c r="S171" s="186" t="str">
        <f t="shared" si="44"/>
        <v/>
      </c>
      <c r="U171" s="186" t="str">
        <f t="shared" si="45"/>
        <v/>
      </c>
      <c r="W171" s="186" t="str">
        <f t="shared" si="46"/>
        <v/>
      </c>
      <c r="Y171" s="186" t="str">
        <f t="shared" si="47"/>
        <v/>
      </c>
      <c r="AA171" s="186" t="str">
        <f t="shared" si="48"/>
        <v/>
      </c>
      <c r="AC171" s="186" t="str">
        <f t="shared" si="49"/>
        <v/>
      </c>
      <c r="AE171" s="186" t="str">
        <f t="shared" si="50"/>
        <v/>
      </c>
      <c r="AG171" s="186" t="str">
        <f t="shared" si="51"/>
        <v/>
      </c>
      <c r="AI171" s="186" t="str">
        <f t="shared" si="52"/>
        <v/>
      </c>
      <c r="AK171" s="186" t="str">
        <f t="shared" si="53"/>
        <v/>
      </c>
      <c r="AM171" s="186" t="str">
        <f t="shared" si="54"/>
        <v/>
      </c>
      <c r="AO171" s="186" t="str">
        <f t="shared" si="55"/>
        <v/>
      </c>
      <c r="AQ171" s="186" t="str">
        <f t="shared" si="56"/>
        <v/>
      </c>
    </row>
    <row r="172" spans="5:43" x14ac:dyDescent="0.25">
      <c r="E172" s="186" t="str">
        <f t="shared" si="38"/>
        <v/>
      </c>
      <c r="G172" s="186" t="str">
        <f t="shared" si="38"/>
        <v/>
      </c>
      <c r="I172" s="186" t="str">
        <f t="shared" si="39"/>
        <v/>
      </c>
      <c r="K172" s="186" t="str">
        <f t="shared" si="40"/>
        <v/>
      </c>
      <c r="M172" s="186" t="str">
        <f t="shared" si="41"/>
        <v/>
      </c>
      <c r="O172" s="186" t="str">
        <f t="shared" si="42"/>
        <v/>
      </c>
      <c r="Q172" s="186" t="str">
        <f t="shared" si="43"/>
        <v/>
      </c>
      <c r="S172" s="186" t="str">
        <f t="shared" si="44"/>
        <v/>
      </c>
      <c r="U172" s="186" t="str">
        <f t="shared" si="45"/>
        <v/>
      </c>
      <c r="W172" s="186" t="str">
        <f t="shared" si="46"/>
        <v/>
      </c>
      <c r="Y172" s="186" t="str">
        <f t="shared" si="47"/>
        <v/>
      </c>
      <c r="AA172" s="186" t="str">
        <f t="shared" si="48"/>
        <v/>
      </c>
      <c r="AC172" s="186" t="str">
        <f t="shared" si="49"/>
        <v/>
      </c>
      <c r="AE172" s="186" t="str">
        <f t="shared" si="50"/>
        <v/>
      </c>
      <c r="AG172" s="186" t="str">
        <f t="shared" si="51"/>
        <v/>
      </c>
      <c r="AI172" s="186" t="str">
        <f t="shared" si="52"/>
        <v/>
      </c>
      <c r="AK172" s="186" t="str">
        <f t="shared" si="53"/>
        <v/>
      </c>
      <c r="AM172" s="186" t="str">
        <f t="shared" si="54"/>
        <v/>
      </c>
      <c r="AO172" s="186" t="str">
        <f t="shared" si="55"/>
        <v/>
      </c>
      <c r="AQ172" s="186" t="str">
        <f t="shared" si="56"/>
        <v/>
      </c>
    </row>
    <row r="173" spans="5:43" x14ac:dyDescent="0.25">
      <c r="E173" s="186" t="str">
        <f t="shared" si="38"/>
        <v/>
      </c>
      <c r="G173" s="186" t="str">
        <f t="shared" si="38"/>
        <v/>
      </c>
      <c r="I173" s="186" t="str">
        <f t="shared" si="39"/>
        <v/>
      </c>
      <c r="K173" s="186" t="str">
        <f t="shared" si="40"/>
        <v/>
      </c>
      <c r="M173" s="186" t="str">
        <f t="shared" si="41"/>
        <v/>
      </c>
      <c r="O173" s="186" t="str">
        <f t="shared" si="42"/>
        <v/>
      </c>
      <c r="Q173" s="186" t="str">
        <f t="shared" si="43"/>
        <v/>
      </c>
      <c r="S173" s="186" t="str">
        <f t="shared" si="44"/>
        <v/>
      </c>
      <c r="U173" s="186" t="str">
        <f t="shared" si="45"/>
        <v/>
      </c>
      <c r="W173" s="186" t="str">
        <f t="shared" si="46"/>
        <v/>
      </c>
      <c r="Y173" s="186" t="str">
        <f t="shared" si="47"/>
        <v/>
      </c>
      <c r="AA173" s="186" t="str">
        <f t="shared" si="48"/>
        <v/>
      </c>
      <c r="AC173" s="186" t="str">
        <f t="shared" si="49"/>
        <v/>
      </c>
      <c r="AE173" s="186" t="str">
        <f t="shared" si="50"/>
        <v/>
      </c>
      <c r="AG173" s="186" t="str">
        <f t="shared" si="51"/>
        <v/>
      </c>
      <c r="AI173" s="186" t="str">
        <f t="shared" si="52"/>
        <v/>
      </c>
      <c r="AK173" s="186" t="str">
        <f t="shared" si="53"/>
        <v/>
      </c>
      <c r="AM173" s="186" t="str">
        <f t="shared" si="54"/>
        <v/>
      </c>
      <c r="AO173" s="186" t="str">
        <f t="shared" si="55"/>
        <v/>
      </c>
      <c r="AQ173" s="186" t="str">
        <f t="shared" si="56"/>
        <v/>
      </c>
    </row>
    <row r="174" spans="5:43" x14ac:dyDescent="0.25">
      <c r="E174" s="186" t="str">
        <f t="shared" si="38"/>
        <v/>
      </c>
      <c r="G174" s="186" t="str">
        <f t="shared" si="38"/>
        <v/>
      </c>
      <c r="I174" s="186" t="str">
        <f t="shared" si="39"/>
        <v/>
      </c>
      <c r="K174" s="186" t="str">
        <f t="shared" si="40"/>
        <v/>
      </c>
      <c r="M174" s="186" t="str">
        <f t="shared" si="41"/>
        <v/>
      </c>
      <c r="O174" s="186" t="str">
        <f t="shared" si="42"/>
        <v/>
      </c>
      <c r="Q174" s="186" t="str">
        <f t="shared" si="43"/>
        <v/>
      </c>
      <c r="S174" s="186" t="str">
        <f t="shared" si="44"/>
        <v/>
      </c>
      <c r="U174" s="186" t="str">
        <f t="shared" si="45"/>
        <v/>
      </c>
      <c r="W174" s="186" t="str">
        <f t="shared" si="46"/>
        <v/>
      </c>
      <c r="Y174" s="186" t="str">
        <f t="shared" si="47"/>
        <v/>
      </c>
      <c r="AA174" s="186" t="str">
        <f t="shared" si="48"/>
        <v/>
      </c>
      <c r="AC174" s="186" t="str">
        <f t="shared" si="49"/>
        <v/>
      </c>
      <c r="AE174" s="186" t="str">
        <f t="shared" si="50"/>
        <v/>
      </c>
      <c r="AG174" s="186" t="str">
        <f t="shared" si="51"/>
        <v/>
      </c>
      <c r="AI174" s="186" t="str">
        <f t="shared" si="52"/>
        <v/>
      </c>
      <c r="AK174" s="186" t="str">
        <f t="shared" si="53"/>
        <v/>
      </c>
      <c r="AM174" s="186" t="str">
        <f t="shared" si="54"/>
        <v/>
      </c>
      <c r="AO174" s="186" t="str">
        <f t="shared" si="55"/>
        <v/>
      </c>
      <c r="AQ174" s="186" t="str">
        <f t="shared" si="56"/>
        <v/>
      </c>
    </row>
    <row r="175" spans="5:43" x14ac:dyDescent="0.25">
      <c r="E175" s="186" t="str">
        <f t="shared" si="38"/>
        <v/>
      </c>
      <c r="G175" s="186" t="str">
        <f t="shared" si="38"/>
        <v/>
      </c>
      <c r="I175" s="186" t="str">
        <f t="shared" si="39"/>
        <v/>
      </c>
      <c r="K175" s="186" t="str">
        <f t="shared" si="40"/>
        <v/>
      </c>
      <c r="M175" s="186" t="str">
        <f t="shared" si="41"/>
        <v/>
      </c>
      <c r="O175" s="186" t="str">
        <f t="shared" si="42"/>
        <v/>
      </c>
      <c r="Q175" s="186" t="str">
        <f t="shared" si="43"/>
        <v/>
      </c>
      <c r="S175" s="186" t="str">
        <f t="shared" si="44"/>
        <v/>
      </c>
      <c r="U175" s="186" t="str">
        <f t="shared" si="45"/>
        <v/>
      </c>
      <c r="W175" s="186" t="str">
        <f t="shared" si="46"/>
        <v/>
      </c>
      <c r="Y175" s="186" t="str">
        <f t="shared" si="47"/>
        <v/>
      </c>
      <c r="AA175" s="186" t="str">
        <f t="shared" si="48"/>
        <v/>
      </c>
      <c r="AC175" s="186" t="str">
        <f t="shared" si="49"/>
        <v/>
      </c>
      <c r="AE175" s="186" t="str">
        <f t="shared" si="50"/>
        <v/>
      </c>
      <c r="AG175" s="186" t="str">
        <f t="shared" si="51"/>
        <v/>
      </c>
      <c r="AI175" s="186" t="str">
        <f t="shared" si="52"/>
        <v/>
      </c>
      <c r="AK175" s="186" t="str">
        <f t="shared" si="53"/>
        <v/>
      </c>
      <c r="AM175" s="186" t="str">
        <f t="shared" si="54"/>
        <v/>
      </c>
      <c r="AO175" s="186" t="str">
        <f t="shared" si="55"/>
        <v/>
      </c>
      <c r="AQ175" s="186" t="str">
        <f t="shared" si="56"/>
        <v/>
      </c>
    </row>
    <row r="176" spans="5:43" x14ac:dyDescent="0.25">
      <c r="E176" s="186" t="str">
        <f t="shared" si="38"/>
        <v/>
      </c>
      <c r="G176" s="186" t="str">
        <f t="shared" si="38"/>
        <v/>
      </c>
      <c r="I176" s="186" t="str">
        <f t="shared" si="39"/>
        <v/>
      </c>
      <c r="K176" s="186" t="str">
        <f t="shared" si="40"/>
        <v/>
      </c>
      <c r="M176" s="186" t="str">
        <f t="shared" si="41"/>
        <v/>
      </c>
      <c r="O176" s="186" t="str">
        <f t="shared" si="42"/>
        <v/>
      </c>
      <c r="Q176" s="186" t="str">
        <f t="shared" si="43"/>
        <v/>
      </c>
      <c r="S176" s="186" t="str">
        <f t="shared" si="44"/>
        <v/>
      </c>
      <c r="U176" s="186" t="str">
        <f t="shared" si="45"/>
        <v/>
      </c>
      <c r="W176" s="186" t="str">
        <f t="shared" si="46"/>
        <v/>
      </c>
      <c r="Y176" s="186" t="str">
        <f t="shared" si="47"/>
        <v/>
      </c>
      <c r="AA176" s="186" t="str">
        <f t="shared" si="48"/>
        <v/>
      </c>
      <c r="AC176" s="186" t="str">
        <f t="shared" si="49"/>
        <v/>
      </c>
      <c r="AE176" s="186" t="str">
        <f t="shared" si="50"/>
        <v/>
      </c>
      <c r="AG176" s="186" t="str">
        <f t="shared" si="51"/>
        <v/>
      </c>
      <c r="AI176" s="186" t="str">
        <f t="shared" si="52"/>
        <v/>
      </c>
      <c r="AK176" s="186" t="str">
        <f t="shared" si="53"/>
        <v/>
      </c>
      <c r="AM176" s="186" t="str">
        <f t="shared" si="54"/>
        <v/>
      </c>
      <c r="AO176" s="186" t="str">
        <f t="shared" si="55"/>
        <v/>
      </c>
      <c r="AQ176" s="186" t="str">
        <f t="shared" si="56"/>
        <v/>
      </c>
    </row>
    <row r="177" spans="5:43" x14ac:dyDescent="0.25">
      <c r="E177" s="186" t="str">
        <f t="shared" si="38"/>
        <v/>
      </c>
      <c r="G177" s="186" t="str">
        <f t="shared" si="38"/>
        <v/>
      </c>
      <c r="I177" s="186" t="str">
        <f t="shared" si="39"/>
        <v/>
      </c>
      <c r="K177" s="186" t="str">
        <f t="shared" si="40"/>
        <v/>
      </c>
      <c r="M177" s="186" t="str">
        <f t="shared" si="41"/>
        <v/>
      </c>
      <c r="O177" s="186" t="str">
        <f t="shared" si="42"/>
        <v/>
      </c>
      <c r="Q177" s="186" t="str">
        <f t="shared" si="43"/>
        <v/>
      </c>
      <c r="S177" s="186" t="str">
        <f t="shared" si="44"/>
        <v/>
      </c>
      <c r="U177" s="186" t="str">
        <f t="shared" si="45"/>
        <v/>
      </c>
      <c r="W177" s="186" t="str">
        <f t="shared" si="46"/>
        <v/>
      </c>
      <c r="Y177" s="186" t="str">
        <f t="shared" si="47"/>
        <v/>
      </c>
      <c r="AA177" s="186" t="str">
        <f t="shared" si="48"/>
        <v/>
      </c>
      <c r="AC177" s="186" t="str">
        <f t="shared" si="49"/>
        <v/>
      </c>
      <c r="AE177" s="186" t="str">
        <f t="shared" si="50"/>
        <v/>
      </c>
      <c r="AG177" s="186" t="str">
        <f t="shared" si="51"/>
        <v/>
      </c>
      <c r="AI177" s="186" t="str">
        <f t="shared" si="52"/>
        <v/>
      </c>
      <c r="AK177" s="186" t="str">
        <f t="shared" si="53"/>
        <v/>
      </c>
      <c r="AM177" s="186" t="str">
        <f t="shared" si="54"/>
        <v/>
      </c>
      <c r="AO177" s="186" t="str">
        <f t="shared" si="55"/>
        <v/>
      </c>
      <c r="AQ177" s="186" t="str">
        <f t="shared" si="56"/>
        <v/>
      </c>
    </row>
    <row r="178" spans="5:43" x14ac:dyDescent="0.25">
      <c r="E178" s="186" t="str">
        <f t="shared" si="38"/>
        <v/>
      </c>
      <c r="G178" s="186" t="str">
        <f t="shared" si="38"/>
        <v/>
      </c>
      <c r="I178" s="186" t="str">
        <f t="shared" si="39"/>
        <v/>
      </c>
      <c r="K178" s="186" t="str">
        <f t="shared" si="40"/>
        <v/>
      </c>
      <c r="M178" s="186" t="str">
        <f t="shared" si="41"/>
        <v/>
      </c>
      <c r="O178" s="186" t="str">
        <f t="shared" si="42"/>
        <v/>
      </c>
      <c r="Q178" s="186" t="str">
        <f t="shared" si="43"/>
        <v/>
      </c>
      <c r="S178" s="186" t="str">
        <f t="shared" si="44"/>
        <v/>
      </c>
      <c r="U178" s="186" t="str">
        <f t="shared" si="45"/>
        <v/>
      </c>
      <c r="W178" s="186" t="str">
        <f t="shared" si="46"/>
        <v/>
      </c>
      <c r="Y178" s="186" t="str">
        <f t="shared" si="47"/>
        <v/>
      </c>
      <c r="AA178" s="186" t="str">
        <f t="shared" si="48"/>
        <v/>
      </c>
      <c r="AC178" s="186" t="str">
        <f t="shared" si="49"/>
        <v/>
      </c>
      <c r="AE178" s="186" t="str">
        <f t="shared" si="50"/>
        <v/>
      </c>
      <c r="AG178" s="186" t="str">
        <f t="shared" si="51"/>
        <v/>
      </c>
      <c r="AI178" s="186" t="str">
        <f t="shared" si="52"/>
        <v/>
      </c>
      <c r="AK178" s="186" t="str">
        <f t="shared" si="53"/>
        <v/>
      </c>
      <c r="AM178" s="186" t="str">
        <f t="shared" si="54"/>
        <v/>
      </c>
      <c r="AO178" s="186" t="str">
        <f t="shared" si="55"/>
        <v/>
      </c>
      <c r="AQ178" s="186" t="str">
        <f t="shared" si="56"/>
        <v/>
      </c>
    </row>
    <row r="179" spans="5:43" x14ac:dyDescent="0.25">
      <c r="E179" s="186" t="str">
        <f t="shared" si="38"/>
        <v/>
      </c>
      <c r="G179" s="186" t="str">
        <f t="shared" si="38"/>
        <v/>
      </c>
      <c r="I179" s="186" t="str">
        <f t="shared" si="39"/>
        <v/>
      </c>
      <c r="K179" s="186" t="str">
        <f t="shared" si="40"/>
        <v/>
      </c>
      <c r="M179" s="186" t="str">
        <f t="shared" si="41"/>
        <v/>
      </c>
      <c r="O179" s="186" t="str">
        <f t="shared" si="42"/>
        <v/>
      </c>
      <c r="Q179" s="186" t="str">
        <f t="shared" si="43"/>
        <v/>
      </c>
      <c r="S179" s="186" t="str">
        <f t="shared" si="44"/>
        <v/>
      </c>
      <c r="U179" s="186" t="str">
        <f t="shared" si="45"/>
        <v/>
      </c>
      <c r="W179" s="186" t="str">
        <f t="shared" si="46"/>
        <v/>
      </c>
      <c r="Y179" s="186" t="str">
        <f t="shared" si="47"/>
        <v/>
      </c>
      <c r="AA179" s="186" t="str">
        <f t="shared" si="48"/>
        <v/>
      </c>
      <c r="AC179" s="186" t="str">
        <f t="shared" si="49"/>
        <v/>
      </c>
      <c r="AE179" s="186" t="str">
        <f t="shared" si="50"/>
        <v/>
      </c>
      <c r="AG179" s="186" t="str">
        <f t="shared" si="51"/>
        <v/>
      </c>
      <c r="AI179" s="186" t="str">
        <f t="shared" si="52"/>
        <v/>
      </c>
      <c r="AK179" s="186" t="str">
        <f t="shared" si="53"/>
        <v/>
      </c>
      <c r="AM179" s="186" t="str">
        <f t="shared" si="54"/>
        <v/>
      </c>
      <c r="AO179" s="186" t="str">
        <f t="shared" si="55"/>
        <v/>
      </c>
      <c r="AQ179" s="186" t="str">
        <f t="shared" si="56"/>
        <v/>
      </c>
    </row>
    <row r="180" spans="5:43" x14ac:dyDescent="0.25">
      <c r="E180" s="186" t="str">
        <f t="shared" si="38"/>
        <v/>
      </c>
      <c r="G180" s="186" t="str">
        <f t="shared" si="38"/>
        <v/>
      </c>
      <c r="I180" s="186" t="str">
        <f t="shared" si="39"/>
        <v/>
      </c>
      <c r="K180" s="186" t="str">
        <f t="shared" si="40"/>
        <v/>
      </c>
      <c r="M180" s="186" t="str">
        <f t="shared" si="41"/>
        <v/>
      </c>
      <c r="O180" s="186" t="str">
        <f t="shared" si="42"/>
        <v/>
      </c>
      <c r="Q180" s="186" t="str">
        <f t="shared" si="43"/>
        <v/>
      </c>
      <c r="S180" s="186" t="str">
        <f t="shared" si="44"/>
        <v/>
      </c>
      <c r="U180" s="186" t="str">
        <f t="shared" si="45"/>
        <v/>
      </c>
      <c r="W180" s="186" t="str">
        <f t="shared" si="46"/>
        <v/>
      </c>
      <c r="Y180" s="186" t="str">
        <f t="shared" si="47"/>
        <v/>
      </c>
      <c r="AA180" s="186" t="str">
        <f t="shared" si="48"/>
        <v/>
      </c>
      <c r="AC180" s="186" t="str">
        <f t="shared" si="49"/>
        <v/>
      </c>
      <c r="AE180" s="186" t="str">
        <f t="shared" si="50"/>
        <v/>
      </c>
      <c r="AG180" s="186" t="str">
        <f t="shared" si="51"/>
        <v/>
      </c>
      <c r="AI180" s="186" t="str">
        <f t="shared" si="52"/>
        <v/>
      </c>
      <c r="AK180" s="186" t="str">
        <f t="shared" si="53"/>
        <v/>
      </c>
      <c r="AM180" s="186" t="str">
        <f t="shared" si="54"/>
        <v/>
      </c>
      <c r="AO180" s="186" t="str">
        <f t="shared" si="55"/>
        <v/>
      </c>
      <c r="AQ180" s="186" t="str">
        <f t="shared" si="56"/>
        <v/>
      </c>
    </row>
    <row r="181" spans="5:43" x14ac:dyDescent="0.25">
      <c r="E181" s="186" t="str">
        <f t="shared" si="38"/>
        <v/>
      </c>
      <c r="G181" s="186" t="str">
        <f t="shared" si="38"/>
        <v/>
      </c>
      <c r="I181" s="186" t="str">
        <f t="shared" si="39"/>
        <v/>
      </c>
      <c r="K181" s="186" t="str">
        <f t="shared" si="40"/>
        <v/>
      </c>
      <c r="M181" s="186" t="str">
        <f t="shared" si="41"/>
        <v/>
      </c>
      <c r="O181" s="186" t="str">
        <f t="shared" si="42"/>
        <v/>
      </c>
      <c r="Q181" s="186" t="str">
        <f t="shared" si="43"/>
        <v/>
      </c>
      <c r="S181" s="186" t="str">
        <f t="shared" si="44"/>
        <v/>
      </c>
      <c r="U181" s="186" t="str">
        <f t="shared" si="45"/>
        <v/>
      </c>
      <c r="W181" s="186" t="str">
        <f t="shared" si="46"/>
        <v/>
      </c>
      <c r="Y181" s="186" t="str">
        <f t="shared" si="47"/>
        <v/>
      </c>
      <c r="AA181" s="186" t="str">
        <f t="shared" si="48"/>
        <v/>
      </c>
      <c r="AC181" s="186" t="str">
        <f t="shared" si="49"/>
        <v/>
      </c>
      <c r="AE181" s="186" t="str">
        <f t="shared" si="50"/>
        <v/>
      </c>
      <c r="AG181" s="186" t="str">
        <f t="shared" si="51"/>
        <v/>
      </c>
      <c r="AI181" s="186" t="str">
        <f t="shared" si="52"/>
        <v/>
      </c>
      <c r="AK181" s="186" t="str">
        <f t="shared" si="53"/>
        <v/>
      </c>
      <c r="AM181" s="186" t="str">
        <f t="shared" si="54"/>
        <v/>
      </c>
      <c r="AO181" s="186" t="str">
        <f t="shared" si="55"/>
        <v/>
      </c>
      <c r="AQ181" s="186" t="str">
        <f t="shared" si="56"/>
        <v/>
      </c>
    </row>
    <row r="182" spans="5:43" x14ac:dyDescent="0.25">
      <c r="E182" s="186" t="str">
        <f t="shared" si="38"/>
        <v/>
      </c>
      <c r="G182" s="186" t="str">
        <f t="shared" si="38"/>
        <v/>
      </c>
      <c r="I182" s="186" t="str">
        <f t="shared" si="39"/>
        <v/>
      </c>
      <c r="K182" s="186" t="str">
        <f t="shared" si="40"/>
        <v/>
      </c>
      <c r="M182" s="186" t="str">
        <f t="shared" si="41"/>
        <v/>
      </c>
      <c r="O182" s="186" t="str">
        <f t="shared" si="42"/>
        <v/>
      </c>
      <c r="Q182" s="186" t="str">
        <f t="shared" si="43"/>
        <v/>
      </c>
      <c r="S182" s="186" t="str">
        <f t="shared" si="44"/>
        <v/>
      </c>
      <c r="U182" s="186" t="str">
        <f t="shared" si="45"/>
        <v/>
      </c>
      <c r="W182" s="186" t="str">
        <f t="shared" si="46"/>
        <v/>
      </c>
      <c r="Y182" s="186" t="str">
        <f t="shared" si="47"/>
        <v/>
      </c>
      <c r="AA182" s="186" t="str">
        <f t="shared" si="48"/>
        <v/>
      </c>
      <c r="AC182" s="186" t="str">
        <f t="shared" si="49"/>
        <v/>
      </c>
      <c r="AE182" s="186" t="str">
        <f t="shared" si="50"/>
        <v/>
      </c>
      <c r="AG182" s="186" t="str">
        <f t="shared" si="51"/>
        <v/>
      </c>
      <c r="AI182" s="186" t="str">
        <f t="shared" si="52"/>
        <v/>
      </c>
      <c r="AK182" s="186" t="str">
        <f t="shared" si="53"/>
        <v/>
      </c>
      <c r="AM182" s="186" t="str">
        <f t="shared" si="54"/>
        <v/>
      </c>
      <c r="AO182" s="186" t="str">
        <f t="shared" si="55"/>
        <v/>
      </c>
      <c r="AQ182" s="186" t="str">
        <f t="shared" si="56"/>
        <v/>
      </c>
    </row>
    <row r="183" spans="5:43" x14ac:dyDescent="0.25">
      <c r="E183" s="186" t="str">
        <f t="shared" si="38"/>
        <v/>
      </c>
      <c r="G183" s="186" t="str">
        <f t="shared" si="38"/>
        <v/>
      </c>
      <c r="I183" s="186" t="str">
        <f t="shared" si="39"/>
        <v/>
      </c>
      <c r="K183" s="186" t="str">
        <f t="shared" si="40"/>
        <v/>
      </c>
      <c r="M183" s="186" t="str">
        <f t="shared" si="41"/>
        <v/>
      </c>
      <c r="O183" s="186" t="str">
        <f t="shared" si="42"/>
        <v/>
      </c>
      <c r="Q183" s="186" t="str">
        <f t="shared" si="43"/>
        <v/>
      </c>
      <c r="S183" s="186" t="str">
        <f t="shared" si="44"/>
        <v/>
      </c>
      <c r="U183" s="186" t="str">
        <f t="shared" si="45"/>
        <v/>
      </c>
      <c r="W183" s="186" t="str">
        <f t="shared" si="46"/>
        <v/>
      </c>
      <c r="Y183" s="186" t="str">
        <f t="shared" si="47"/>
        <v/>
      </c>
      <c r="AA183" s="186" t="str">
        <f t="shared" si="48"/>
        <v/>
      </c>
      <c r="AC183" s="186" t="str">
        <f t="shared" si="49"/>
        <v/>
      </c>
      <c r="AE183" s="186" t="str">
        <f t="shared" si="50"/>
        <v/>
      </c>
      <c r="AG183" s="186" t="str">
        <f t="shared" si="51"/>
        <v/>
      </c>
      <c r="AI183" s="186" t="str">
        <f t="shared" si="52"/>
        <v/>
      </c>
      <c r="AK183" s="186" t="str">
        <f t="shared" si="53"/>
        <v/>
      </c>
      <c r="AM183" s="186" t="str">
        <f t="shared" si="54"/>
        <v/>
      </c>
      <c r="AO183" s="186" t="str">
        <f t="shared" si="55"/>
        <v/>
      </c>
      <c r="AQ183" s="186" t="str">
        <f t="shared" si="56"/>
        <v/>
      </c>
    </row>
    <row r="184" spans="5:43" x14ac:dyDescent="0.25">
      <c r="E184" s="186" t="str">
        <f t="shared" si="38"/>
        <v/>
      </c>
      <c r="G184" s="186" t="str">
        <f t="shared" si="38"/>
        <v/>
      </c>
      <c r="I184" s="186" t="str">
        <f t="shared" si="39"/>
        <v/>
      </c>
      <c r="K184" s="186" t="str">
        <f t="shared" si="40"/>
        <v/>
      </c>
      <c r="M184" s="186" t="str">
        <f t="shared" si="41"/>
        <v/>
      </c>
      <c r="O184" s="186" t="str">
        <f t="shared" si="42"/>
        <v/>
      </c>
      <c r="Q184" s="186" t="str">
        <f t="shared" si="43"/>
        <v/>
      </c>
      <c r="S184" s="186" t="str">
        <f t="shared" si="44"/>
        <v/>
      </c>
      <c r="U184" s="186" t="str">
        <f t="shared" si="45"/>
        <v/>
      </c>
      <c r="W184" s="186" t="str">
        <f t="shared" si="46"/>
        <v/>
      </c>
      <c r="Y184" s="186" t="str">
        <f t="shared" si="47"/>
        <v/>
      </c>
      <c r="AA184" s="186" t="str">
        <f t="shared" si="48"/>
        <v/>
      </c>
      <c r="AC184" s="186" t="str">
        <f t="shared" si="49"/>
        <v/>
      </c>
      <c r="AE184" s="186" t="str">
        <f t="shared" si="50"/>
        <v/>
      </c>
      <c r="AG184" s="186" t="str">
        <f t="shared" si="51"/>
        <v/>
      </c>
      <c r="AI184" s="186" t="str">
        <f t="shared" si="52"/>
        <v/>
      </c>
      <c r="AK184" s="186" t="str">
        <f t="shared" si="53"/>
        <v/>
      </c>
      <c r="AM184" s="186" t="str">
        <f t="shared" si="54"/>
        <v/>
      </c>
      <c r="AO184" s="186" t="str">
        <f t="shared" si="55"/>
        <v/>
      </c>
      <c r="AQ184" s="186" t="str">
        <f t="shared" si="56"/>
        <v/>
      </c>
    </row>
    <row r="185" spans="5:43" x14ac:dyDescent="0.25">
      <c r="E185" s="186" t="str">
        <f t="shared" si="38"/>
        <v/>
      </c>
      <c r="G185" s="186" t="str">
        <f t="shared" si="38"/>
        <v/>
      </c>
      <c r="I185" s="186" t="str">
        <f t="shared" si="39"/>
        <v/>
      </c>
      <c r="K185" s="186" t="str">
        <f t="shared" si="40"/>
        <v/>
      </c>
      <c r="M185" s="186" t="str">
        <f t="shared" si="41"/>
        <v/>
      </c>
      <c r="O185" s="186" t="str">
        <f t="shared" si="42"/>
        <v/>
      </c>
      <c r="Q185" s="186" t="str">
        <f t="shared" si="43"/>
        <v/>
      </c>
      <c r="S185" s="186" t="str">
        <f t="shared" si="44"/>
        <v/>
      </c>
      <c r="U185" s="186" t="str">
        <f t="shared" si="45"/>
        <v/>
      </c>
      <c r="W185" s="186" t="str">
        <f t="shared" si="46"/>
        <v/>
      </c>
      <c r="Y185" s="186" t="str">
        <f t="shared" si="47"/>
        <v/>
      </c>
      <c r="AA185" s="186" t="str">
        <f t="shared" si="48"/>
        <v/>
      </c>
      <c r="AC185" s="186" t="str">
        <f t="shared" si="49"/>
        <v/>
      </c>
      <c r="AE185" s="186" t="str">
        <f t="shared" si="50"/>
        <v/>
      </c>
      <c r="AG185" s="186" t="str">
        <f t="shared" si="51"/>
        <v/>
      </c>
      <c r="AI185" s="186" t="str">
        <f t="shared" si="52"/>
        <v/>
      </c>
      <c r="AK185" s="186" t="str">
        <f t="shared" si="53"/>
        <v/>
      </c>
      <c r="AM185" s="186" t="str">
        <f t="shared" si="54"/>
        <v/>
      </c>
      <c r="AO185" s="186" t="str">
        <f t="shared" si="55"/>
        <v/>
      </c>
      <c r="AQ185" s="186" t="str">
        <f t="shared" si="56"/>
        <v/>
      </c>
    </row>
    <row r="186" spans="5:43" x14ac:dyDescent="0.25">
      <c r="E186" s="186" t="str">
        <f t="shared" si="38"/>
        <v/>
      </c>
      <c r="G186" s="186" t="str">
        <f t="shared" si="38"/>
        <v/>
      </c>
      <c r="I186" s="186" t="str">
        <f t="shared" si="39"/>
        <v/>
      </c>
      <c r="K186" s="186" t="str">
        <f t="shared" si="40"/>
        <v/>
      </c>
      <c r="M186" s="186" t="str">
        <f t="shared" si="41"/>
        <v/>
      </c>
      <c r="O186" s="186" t="str">
        <f t="shared" si="42"/>
        <v/>
      </c>
      <c r="Q186" s="186" t="str">
        <f t="shared" si="43"/>
        <v/>
      </c>
      <c r="S186" s="186" t="str">
        <f t="shared" si="44"/>
        <v/>
      </c>
      <c r="U186" s="186" t="str">
        <f t="shared" si="45"/>
        <v/>
      </c>
      <c r="W186" s="186" t="str">
        <f t="shared" si="46"/>
        <v/>
      </c>
      <c r="Y186" s="186" t="str">
        <f t="shared" si="47"/>
        <v/>
      </c>
      <c r="AA186" s="186" t="str">
        <f t="shared" si="48"/>
        <v/>
      </c>
      <c r="AC186" s="186" t="str">
        <f t="shared" si="49"/>
        <v/>
      </c>
      <c r="AE186" s="186" t="str">
        <f t="shared" si="50"/>
        <v/>
      </c>
      <c r="AG186" s="186" t="str">
        <f t="shared" si="51"/>
        <v/>
      </c>
      <c r="AI186" s="186" t="str">
        <f t="shared" si="52"/>
        <v/>
      </c>
      <c r="AK186" s="186" t="str">
        <f t="shared" si="53"/>
        <v/>
      </c>
      <c r="AM186" s="186" t="str">
        <f t="shared" si="54"/>
        <v/>
      </c>
      <c r="AO186" s="186" t="str">
        <f t="shared" si="55"/>
        <v/>
      </c>
      <c r="AQ186" s="186" t="str">
        <f t="shared" si="56"/>
        <v/>
      </c>
    </row>
    <row r="187" spans="5:43" x14ac:dyDescent="0.25">
      <c r="E187" s="186" t="str">
        <f t="shared" si="38"/>
        <v/>
      </c>
      <c r="G187" s="186" t="str">
        <f t="shared" si="38"/>
        <v/>
      </c>
      <c r="I187" s="186" t="str">
        <f t="shared" si="39"/>
        <v/>
      </c>
      <c r="K187" s="186" t="str">
        <f t="shared" si="40"/>
        <v/>
      </c>
      <c r="M187" s="186" t="str">
        <f t="shared" si="41"/>
        <v/>
      </c>
      <c r="O187" s="186" t="str">
        <f t="shared" si="42"/>
        <v/>
      </c>
      <c r="Q187" s="186" t="str">
        <f t="shared" si="43"/>
        <v/>
      </c>
      <c r="S187" s="186" t="str">
        <f t="shared" si="44"/>
        <v/>
      </c>
      <c r="U187" s="186" t="str">
        <f t="shared" si="45"/>
        <v/>
      </c>
      <c r="W187" s="186" t="str">
        <f t="shared" si="46"/>
        <v/>
      </c>
      <c r="Y187" s="186" t="str">
        <f t="shared" si="47"/>
        <v/>
      </c>
      <c r="AA187" s="186" t="str">
        <f t="shared" si="48"/>
        <v/>
      </c>
      <c r="AC187" s="186" t="str">
        <f t="shared" si="49"/>
        <v/>
      </c>
      <c r="AE187" s="186" t="str">
        <f t="shared" si="50"/>
        <v/>
      </c>
      <c r="AG187" s="186" t="str">
        <f t="shared" si="51"/>
        <v/>
      </c>
      <c r="AI187" s="186" t="str">
        <f t="shared" si="52"/>
        <v/>
      </c>
      <c r="AK187" s="186" t="str">
        <f t="shared" si="53"/>
        <v/>
      </c>
      <c r="AM187" s="186" t="str">
        <f t="shared" si="54"/>
        <v/>
      </c>
      <c r="AO187" s="186" t="str">
        <f t="shared" si="55"/>
        <v/>
      </c>
      <c r="AQ187" s="186" t="str">
        <f t="shared" si="56"/>
        <v/>
      </c>
    </row>
    <row r="188" spans="5:43" x14ac:dyDescent="0.25">
      <c r="E188" s="186" t="str">
        <f t="shared" si="38"/>
        <v/>
      </c>
      <c r="G188" s="186" t="str">
        <f t="shared" si="38"/>
        <v/>
      </c>
      <c r="I188" s="186" t="str">
        <f t="shared" si="39"/>
        <v/>
      </c>
      <c r="K188" s="186" t="str">
        <f t="shared" si="40"/>
        <v/>
      </c>
      <c r="M188" s="186" t="str">
        <f t="shared" si="41"/>
        <v/>
      </c>
      <c r="O188" s="186" t="str">
        <f t="shared" si="42"/>
        <v/>
      </c>
      <c r="Q188" s="186" t="str">
        <f t="shared" si="43"/>
        <v/>
      </c>
      <c r="S188" s="186" t="str">
        <f t="shared" si="44"/>
        <v/>
      </c>
      <c r="U188" s="186" t="str">
        <f t="shared" si="45"/>
        <v/>
      </c>
      <c r="W188" s="186" t="str">
        <f t="shared" si="46"/>
        <v/>
      </c>
      <c r="Y188" s="186" t="str">
        <f t="shared" si="47"/>
        <v/>
      </c>
      <c r="AA188" s="186" t="str">
        <f t="shared" si="48"/>
        <v/>
      </c>
      <c r="AC188" s="186" t="str">
        <f t="shared" si="49"/>
        <v/>
      </c>
      <c r="AE188" s="186" t="str">
        <f t="shared" si="50"/>
        <v/>
      </c>
      <c r="AG188" s="186" t="str">
        <f t="shared" si="51"/>
        <v/>
      </c>
      <c r="AI188" s="186" t="str">
        <f t="shared" si="52"/>
        <v/>
      </c>
      <c r="AK188" s="186" t="str">
        <f t="shared" si="53"/>
        <v/>
      </c>
      <c r="AM188" s="186" t="str">
        <f t="shared" si="54"/>
        <v/>
      </c>
      <c r="AO188" s="186" t="str">
        <f t="shared" si="55"/>
        <v/>
      </c>
      <c r="AQ188" s="186" t="str">
        <f t="shared" si="56"/>
        <v/>
      </c>
    </row>
    <row r="189" spans="5:43" x14ac:dyDescent="0.25">
      <c r="E189" s="186" t="str">
        <f t="shared" si="38"/>
        <v/>
      </c>
      <c r="G189" s="186" t="str">
        <f t="shared" si="38"/>
        <v/>
      </c>
      <c r="I189" s="186" t="str">
        <f t="shared" si="39"/>
        <v/>
      </c>
      <c r="K189" s="186" t="str">
        <f t="shared" si="40"/>
        <v/>
      </c>
      <c r="M189" s="186" t="str">
        <f t="shared" si="41"/>
        <v/>
      </c>
      <c r="O189" s="186" t="str">
        <f t="shared" si="42"/>
        <v/>
      </c>
      <c r="Q189" s="186" t="str">
        <f t="shared" si="43"/>
        <v/>
      </c>
      <c r="S189" s="186" t="str">
        <f t="shared" si="44"/>
        <v/>
      </c>
      <c r="U189" s="186" t="str">
        <f t="shared" si="45"/>
        <v/>
      </c>
      <c r="W189" s="186" t="str">
        <f t="shared" si="46"/>
        <v/>
      </c>
      <c r="Y189" s="186" t="str">
        <f t="shared" si="47"/>
        <v/>
      </c>
      <c r="AA189" s="186" t="str">
        <f t="shared" si="48"/>
        <v/>
      </c>
      <c r="AC189" s="186" t="str">
        <f t="shared" si="49"/>
        <v/>
      </c>
      <c r="AE189" s="186" t="str">
        <f t="shared" si="50"/>
        <v/>
      </c>
      <c r="AG189" s="186" t="str">
        <f t="shared" si="51"/>
        <v/>
      </c>
      <c r="AI189" s="186" t="str">
        <f t="shared" si="52"/>
        <v/>
      </c>
      <c r="AK189" s="186" t="str">
        <f t="shared" si="53"/>
        <v/>
      </c>
      <c r="AM189" s="186" t="str">
        <f t="shared" si="54"/>
        <v/>
      </c>
      <c r="AO189" s="186" t="str">
        <f t="shared" si="55"/>
        <v/>
      </c>
      <c r="AQ189" s="186" t="str">
        <f t="shared" si="56"/>
        <v/>
      </c>
    </row>
    <row r="190" spans="5:43" x14ac:dyDescent="0.25">
      <c r="E190" s="186" t="str">
        <f t="shared" si="38"/>
        <v/>
      </c>
      <c r="G190" s="186" t="str">
        <f t="shared" si="38"/>
        <v/>
      </c>
      <c r="I190" s="186" t="str">
        <f t="shared" si="39"/>
        <v/>
      </c>
      <c r="K190" s="186" t="str">
        <f t="shared" si="40"/>
        <v/>
      </c>
      <c r="M190" s="186" t="str">
        <f t="shared" si="41"/>
        <v/>
      </c>
      <c r="O190" s="186" t="str">
        <f t="shared" si="42"/>
        <v/>
      </c>
      <c r="Q190" s="186" t="str">
        <f t="shared" si="43"/>
        <v/>
      </c>
      <c r="S190" s="186" t="str">
        <f t="shared" si="44"/>
        <v/>
      </c>
      <c r="U190" s="186" t="str">
        <f t="shared" si="45"/>
        <v/>
      </c>
      <c r="W190" s="186" t="str">
        <f t="shared" si="46"/>
        <v/>
      </c>
      <c r="Y190" s="186" t="str">
        <f t="shared" si="47"/>
        <v/>
      </c>
      <c r="AA190" s="186" t="str">
        <f t="shared" si="48"/>
        <v/>
      </c>
      <c r="AC190" s="186" t="str">
        <f t="shared" si="49"/>
        <v/>
      </c>
      <c r="AE190" s="186" t="str">
        <f t="shared" si="50"/>
        <v/>
      </c>
      <c r="AG190" s="186" t="str">
        <f t="shared" si="51"/>
        <v/>
      </c>
      <c r="AI190" s="186" t="str">
        <f t="shared" si="52"/>
        <v/>
      </c>
      <c r="AK190" s="186" t="str">
        <f t="shared" si="53"/>
        <v/>
      </c>
      <c r="AM190" s="186" t="str">
        <f t="shared" si="54"/>
        <v/>
      </c>
      <c r="AO190" s="186" t="str">
        <f t="shared" si="55"/>
        <v/>
      </c>
      <c r="AQ190" s="186" t="str">
        <f t="shared" si="56"/>
        <v/>
      </c>
    </row>
    <row r="191" spans="5:43" x14ac:dyDescent="0.25">
      <c r="E191" s="186" t="str">
        <f t="shared" si="38"/>
        <v/>
      </c>
      <c r="G191" s="186" t="str">
        <f t="shared" si="38"/>
        <v/>
      </c>
      <c r="I191" s="186" t="str">
        <f t="shared" si="39"/>
        <v/>
      </c>
      <c r="K191" s="186" t="str">
        <f t="shared" si="40"/>
        <v/>
      </c>
      <c r="M191" s="186" t="str">
        <f t="shared" si="41"/>
        <v/>
      </c>
      <c r="O191" s="186" t="str">
        <f t="shared" si="42"/>
        <v/>
      </c>
      <c r="Q191" s="186" t="str">
        <f t="shared" si="43"/>
        <v/>
      </c>
      <c r="S191" s="186" t="str">
        <f t="shared" si="44"/>
        <v/>
      </c>
      <c r="U191" s="186" t="str">
        <f t="shared" si="45"/>
        <v/>
      </c>
      <c r="W191" s="186" t="str">
        <f t="shared" si="46"/>
        <v/>
      </c>
      <c r="Y191" s="186" t="str">
        <f t="shared" si="47"/>
        <v/>
      </c>
      <c r="AA191" s="186" t="str">
        <f t="shared" si="48"/>
        <v/>
      </c>
      <c r="AC191" s="186" t="str">
        <f t="shared" si="49"/>
        <v/>
      </c>
      <c r="AE191" s="186" t="str">
        <f t="shared" si="50"/>
        <v/>
      </c>
      <c r="AG191" s="186" t="str">
        <f t="shared" si="51"/>
        <v/>
      </c>
      <c r="AI191" s="186" t="str">
        <f t="shared" si="52"/>
        <v/>
      </c>
      <c r="AK191" s="186" t="str">
        <f t="shared" si="53"/>
        <v/>
      </c>
      <c r="AM191" s="186" t="str">
        <f t="shared" si="54"/>
        <v/>
      </c>
      <c r="AO191" s="186" t="str">
        <f t="shared" si="55"/>
        <v/>
      </c>
      <c r="AQ191" s="186" t="str">
        <f t="shared" si="56"/>
        <v/>
      </c>
    </row>
    <row r="192" spans="5:43" x14ac:dyDescent="0.25">
      <c r="E192" s="186" t="str">
        <f t="shared" si="38"/>
        <v/>
      </c>
      <c r="G192" s="186" t="str">
        <f t="shared" si="38"/>
        <v/>
      </c>
      <c r="I192" s="186" t="str">
        <f t="shared" si="39"/>
        <v/>
      </c>
      <c r="K192" s="186" t="str">
        <f t="shared" si="40"/>
        <v/>
      </c>
      <c r="M192" s="186" t="str">
        <f t="shared" si="41"/>
        <v/>
      </c>
      <c r="O192" s="186" t="str">
        <f t="shared" si="42"/>
        <v/>
      </c>
      <c r="Q192" s="186" t="str">
        <f t="shared" si="43"/>
        <v/>
      </c>
      <c r="S192" s="186" t="str">
        <f t="shared" si="44"/>
        <v/>
      </c>
      <c r="U192" s="186" t="str">
        <f t="shared" si="45"/>
        <v/>
      </c>
      <c r="W192" s="186" t="str">
        <f t="shared" si="46"/>
        <v/>
      </c>
      <c r="Y192" s="186" t="str">
        <f t="shared" si="47"/>
        <v/>
      </c>
      <c r="AA192" s="186" t="str">
        <f t="shared" si="48"/>
        <v/>
      </c>
      <c r="AC192" s="186" t="str">
        <f t="shared" si="49"/>
        <v/>
      </c>
      <c r="AE192" s="186" t="str">
        <f t="shared" si="50"/>
        <v/>
      </c>
      <c r="AG192" s="186" t="str">
        <f t="shared" si="51"/>
        <v/>
      </c>
      <c r="AI192" s="186" t="str">
        <f t="shared" si="52"/>
        <v/>
      </c>
      <c r="AK192" s="186" t="str">
        <f t="shared" si="53"/>
        <v/>
      </c>
      <c r="AM192" s="186" t="str">
        <f t="shared" si="54"/>
        <v/>
      </c>
      <c r="AO192" s="186" t="str">
        <f t="shared" si="55"/>
        <v/>
      </c>
      <c r="AQ192" s="186" t="str">
        <f t="shared" si="56"/>
        <v/>
      </c>
    </row>
    <row r="193" spans="5:43" x14ac:dyDescent="0.25">
      <c r="E193" s="186" t="str">
        <f t="shared" si="38"/>
        <v/>
      </c>
      <c r="G193" s="186" t="str">
        <f t="shared" si="38"/>
        <v/>
      </c>
      <c r="I193" s="186" t="str">
        <f t="shared" si="39"/>
        <v/>
      </c>
      <c r="K193" s="186" t="str">
        <f t="shared" si="40"/>
        <v/>
      </c>
      <c r="M193" s="186" t="str">
        <f t="shared" si="41"/>
        <v/>
      </c>
      <c r="O193" s="186" t="str">
        <f t="shared" si="42"/>
        <v/>
      </c>
      <c r="Q193" s="186" t="str">
        <f t="shared" si="43"/>
        <v/>
      </c>
      <c r="S193" s="186" t="str">
        <f t="shared" si="44"/>
        <v/>
      </c>
      <c r="U193" s="186" t="str">
        <f t="shared" si="45"/>
        <v/>
      </c>
      <c r="W193" s="186" t="str">
        <f t="shared" si="46"/>
        <v/>
      </c>
      <c r="Y193" s="186" t="str">
        <f t="shared" si="47"/>
        <v/>
      </c>
      <c r="AA193" s="186" t="str">
        <f t="shared" si="48"/>
        <v/>
      </c>
      <c r="AC193" s="186" t="str">
        <f t="shared" si="49"/>
        <v/>
      </c>
      <c r="AE193" s="186" t="str">
        <f t="shared" si="50"/>
        <v/>
      </c>
      <c r="AG193" s="186" t="str">
        <f t="shared" si="51"/>
        <v/>
      </c>
      <c r="AI193" s="186" t="str">
        <f t="shared" si="52"/>
        <v/>
      </c>
      <c r="AK193" s="186" t="str">
        <f t="shared" si="53"/>
        <v/>
      </c>
      <c r="AM193" s="186" t="str">
        <f t="shared" si="54"/>
        <v/>
      </c>
      <c r="AO193" s="186" t="str">
        <f t="shared" si="55"/>
        <v/>
      </c>
      <c r="AQ193" s="186" t="str">
        <f t="shared" si="56"/>
        <v/>
      </c>
    </row>
    <row r="194" spans="5:43" x14ac:dyDescent="0.25">
      <c r="E194" s="186" t="str">
        <f t="shared" si="38"/>
        <v/>
      </c>
      <c r="G194" s="186" t="str">
        <f t="shared" si="38"/>
        <v/>
      </c>
      <c r="I194" s="186" t="str">
        <f t="shared" si="39"/>
        <v/>
      </c>
      <c r="K194" s="186" t="str">
        <f t="shared" si="40"/>
        <v/>
      </c>
      <c r="M194" s="186" t="str">
        <f t="shared" si="41"/>
        <v/>
      </c>
      <c r="O194" s="186" t="str">
        <f t="shared" si="42"/>
        <v/>
      </c>
      <c r="Q194" s="186" t="str">
        <f t="shared" si="43"/>
        <v/>
      </c>
      <c r="S194" s="186" t="str">
        <f t="shared" si="44"/>
        <v/>
      </c>
      <c r="U194" s="186" t="str">
        <f t="shared" si="45"/>
        <v/>
      </c>
      <c r="W194" s="186" t="str">
        <f t="shared" si="46"/>
        <v/>
      </c>
      <c r="Y194" s="186" t="str">
        <f t="shared" si="47"/>
        <v/>
      </c>
      <c r="AA194" s="186" t="str">
        <f t="shared" si="48"/>
        <v/>
      </c>
      <c r="AC194" s="186" t="str">
        <f t="shared" si="49"/>
        <v/>
      </c>
      <c r="AE194" s="186" t="str">
        <f t="shared" si="50"/>
        <v/>
      </c>
      <c r="AG194" s="186" t="str">
        <f t="shared" si="51"/>
        <v/>
      </c>
      <c r="AI194" s="186" t="str">
        <f t="shared" si="52"/>
        <v/>
      </c>
      <c r="AK194" s="186" t="str">
        <f t="shared" si="53"/>
        <v/>
      </c>
      <c r="AM194" s="186" t="str">
        <f t="shared" si="54"/>
        <v/>
      </c>
      <c r="AO194" s="186" t="str">
        <f t="shared" si="55"/>
        <v/>
      </c>
      <c r="AQ194" s="186" t="str">
        <f t="shared" si="56"/>
        <v/>
      </c>
    </row>
    <row r="195" spans="5:43" x14ac:dyDescent="0.25">
      <c r="E195" s="186" t="str">
        <f t="shared" si="38"/>
        <v/>
      </c>
      <c r="G195" s="186" t="str">
        <f t="shared" si="38"/>
        <v/>
      </c>
      <c r="I195" s="186" t="str">
        <f t="shared" si="39"/>
        <v/>
      </c>
      <c r="K195" s="186" t="str">
        <f t="shared" si="40"/>
        <v/>
      </c>
      <c r="M195" s="186" t="str">
        <f t="shared" si="41"/>
        <v/>
      </c>
      <c r="O195" s="186" t="str">
        <f t="shared" si="42"/>
        <v/>
      </c>
      <c r="Q195" s="186" t="str">
        <f t="shared" si="43"/>
        <v/>
      </c>
      <c r="S195" s="186" t="str">
        <f t="shared" si="44"/>
        <v/>
      </c>
      <c r="U195" s="186" t="str">
        <f t="shared" si="45"/>
        <v/>
      </c>
      <c r="W195" s="186" t="str">
        <f t="shared" si="46"/>
        <v/>
      </c>
      <c r="Y195" s="186" t="str">
        <f t="shared" si="47"/>
        <v/>
      </c>
      <c r="AA195" s="186" t="str">
        <f t="shared" si="48"/>
        <v/>
      </c>
      <c r="AC195" s="186" t="str">
        <f t="shared" si="49"/>
        <v/>
      </c>
      <c r="AE195" s="186" t="str">
        <f t="shared" si="50"/>
        <v/>
      </c>
      <c r="AG195" s="186" t="str">
        <f t="shared" si="51"/>
        <v/>
      </c>
      <c r="AI195" s="186" t="str">
        <f t="shared" si="52"/>
        <v/>
      </c>
      <c r="AK195" s="186" t="str">
        <f t="shared" si="53"/>
        <v/>
      </c>
      <c r="AM195" s="186" t="str">
        <f t="shared" si="54"/>
        <v/>
      </c>
      <c r="AO195" s="186" t="str">
        <f t="shared" si="55"/>
        <v/>
      </c>
      <c r="AQ195" s="186" t="str">
        <f t="shared" si="56"/>
        <v/>
      </c>
    </row>
    <row r="196" spans="5:43" x14ac:dyDescent="0.25">
      <c r="E196" s="186" t="str">
        <f t="shared" si="38"/>
        <v/>
      </c>
      <c r="G196" s="186" t="str">
        <f t="shared" si="38"/>
        <v/>
      </c>
      <c r="I196" s="186" t="str">
        <f t="shared" si="39"/>
        <v/>
      </c>
      <c r="K196" s="186" t="str">
        <f t="shared" si="40"/>
        <v/>
      </c>
      <c r="M196" s="186" t="str">
        <f t="shared" si="41"/>
        <v/>
      </c>
      <c r="O196" s="186" t="str">
        <f t="shared" si="42"/>
        <v/>
      </c>
      <c r="Q196" s="186" t="str">
        <f t="shared" si="43"/>
        <v/>
      </c>
      <c r="S196" s="186" t="str">
        <f t="shared" si="44"/>
        <v/>
      </c>
      <c r="U196" s="186" t="str">
        <f t="shared" si="45"/>
        <v/>
      </c>
      <c r="W196" s="186" t="str">
        <f t="shared" si="46"/>
        <v/>
      </c>
      <c r="Y196" s="186" t="str">
        <f t="shared" si="47"/>
        <v/>
      </c>
      <c r="AA196" s="186" t="str">
        <f t="shared" si="48"/>
        <v/>
      </c>
      <c r="AC196" s="186" t="str">
        <f t="shared" si="49"/>
        <v/>
      </c>
      <c r="AE196" s="186" t="str">
        <f t="shared" si="50"/>
        <v/>
      </c>
      <c r="AG196" s="186" t="str">
        <f t="shared" si="51"/>
        <v/>
      </c>
      <c r="AI196" s="186" t="str">
        <f t="shared" si="52"/>
        <v/>
      </c>
      <c r="AK196" s="186" t="str">
        <f t="shared" si="53"/>
        <v/>
      </c>
      <c r="AM196" s="186" t="str">
        <f t="shared" si="54"/>
        <v/>
      </c>
      <c r="AO196" s="186" t="str">
        <f t="shared" si="55"/>
        <v/>
      </c>
      <c r="AQ196" s="186" t="str">
        <f t="shared" si="56"/>
        <v/>
      </c>
    </row>
    <row r="197" spans="5:43" x14ac:dyDescent="0.25">
      <c r="E197" s="186" t="str">
        <f t="shared" si="38"/>
        <v/>
      </c>
      <c r="G197" s="186" t="str">
        <f t="shared" si="38"/>
        <v/>
      </c>
      <c r="I197" s="186" t="str">
        <f t="shared" si="39"/>
        <v/>
      </c>
      <c r="K197" s="186" t="str">
        <f t="shared" si="40"/>
        <v/>
      </c>
      <c r="M197" s="186" t="str">
        <f t="shared" si="41"/>
        <v/>
      </c>
      <c r="O197" s="186" t="str">
        <f t="shared" si="42"/>
        <v/>
      </c>
      <c r="Q197" s="186" t="str">
        <f t="shared" si="43"/>
        <v/>
      </c>
      <c r="S197" s="186" t="str">
        <f t="shared" si="44"/>
        <v/>
      </c>
      <c r="U197" s="186" t="str">
        <f t="shared" si="45"/>
        <v/>
      </c>
      <c r="W197" s="186" t="str">
        <f t="shared" si="46"/>
        <v/>
      </c>
      <c r="Y197" s="186" t="str">
        <f t="shared" si="47"/>
        <v/>
      </c>
      <c r="AA197" s="186" t="str">
        <f t="shared" si="48"/>
        <v/>
      </c>
      <c r="AC197" s="186" t="str">
        <f t="shared" si="49"/>
        <v/>
      </c>
      <c r="AE197" s="186" t="str">
        <f t="shared" si="50"/>
        <v/>
      </c>
      <c r="AG197" s="186" t="str">
        <f t="shared" si="51"/>
        <v/>
      </c>
      <c r="AI197" s="186" t="str">
        <f t="shared" si="52"/>
        <v/>
      </c>
      <c r="AK197" s="186" t="str">
        <f t="shared" si="53"/>
        <v/>
      </c>
      <c r="AM197" s="186" t="str">
        <f t="shared" si="54"/>
        <v/>
      </c>
      <c r="AO197" s="186" t="str">
        <f t="shared" si="55"/>
        <v/>
      </c>
      <c r="AQ197" s="186" t="str">
        <f t="shared" si="56"/>
        <v/>
      </c>
    </row>
    <row r="198" spans="5:43" x14ac:dyDescent="0.25">
      <c r="E198" s="186" t="str">
        <f t="shared" si="38"/>
        <v/>
      </c>
      <c r="G198" s="186" t="str">
        <f t="shared" si="38"/>
        <v/>
      </c>
      <c r="I198" s="186" t="str">
        <f t="shared" si="39"/>
        <v/>
      </c>
      <c r="K198" s="186" t="str">
        <f t="shared" si="40"/>
        <v/>
      </c>
      <c r="M198" s="186" t="str">
        <f t="shared" si="41"/>
        <v/>
      </c>
      <c r="O198" s="186" t="str">
        <f t="shared" si="42"/>
        <v/>
      </c>
      <c r="Q198" s="186" t="str">
        <f t="shared" si="43"/>
        <v/>
      </c>
      <c r="S198" s="186" t="str">
        <f t="shared" si="44"/>
        <v/>
      </c>
      <c r="U198" s="186" t="str">
        <f t="shared" si="45"/>
        <v/>
      </c>
      <c r="W198" s="186" t="str">
        <f t="shared" si="46"/>
        <v/>
      </c>
      <c r="Y198" s="186" t="str">
        <f t="shared" si="47"/>
        <v/>
      </c>
      <c r="AA198" s="186" t="str">
        <f t="shared" si="48"/>
        <v/>
      </c>
      <c r="AC198" s="186" t="str">
        <f t="shared" si="49"/>
        <v/>
      </c>
      <c r="AE198" s="186" t="str">
        <f t="shared" si="50"/>
        <v/>
      </c>
      <c r="AG198" s="186" t="str">
        <f t="shared" si="51"/>
        <v/>
      </c>
      <c r="AI198" s="186" t="str">
        <f t="shared" si="52"/>
        <v/>
      </c>
      <c r="AK198" s="186" t="str">
        <f t="shared" si="53"/>
        <v/>
      </c>
      <c r="AM198" s="186" t="str">
        <f t="shared" si="54"/>
        <v/>
      </c>
      <c r="AO198" s="186" t="str">
        <f t="shared" si="55"/>
        <v/>
      </c>
      <c r="AQ198" s="186" t="str">
        <f t="shared" si="56"/>
        <v/>
      </c>
    </row>
    <row r="199" spans="5:43" x14ac:dyDescent="0.25">
      <c r="E199" s="186" t="str">
        <f t="shared" si="38"/>
        <v/>
      </c>
      <c r="G199" s="186" t="str">
        <f t="shared" si="38"/>
        <v/>
      </c>
      <c r="I199" s="186" t="str">
        <f t="shared" si="39"/>
        <v/>
      </c>
      <c r="K199" s="186" t="str">
        <f t="shared" si="40"/>
        <v/>
      </c>
      <c r="M199" s="186" t="str">
        <f t="shared" si="41"/>
        <v/>
      </c>
      <c r="O199" s="186" t="str">
        <f t="shared" si="42"/>
        <v/>
      </c>
      <c r="Q199" s="186" t="str">
        <f t="shared" si="43"/>
        <v/>
      </c>
      <c r="S199" s="186" t="str">
        <f t="shared" si="44"/>
        <v/>
      </c>
      <c r="U199" s="186" t="str">
        <f t="shared" si="45"/>
        <v/>
      </c>
      <c r="W199" s="186" t="str">
        <f t="shared" si="46"/>
        <v/>
      </c>
      <c r="Y199" s="186" t="str">
        <f t="shared" si="47"/>
        <v/>
      </c>
      <c r="AA199" s="186" t="str">
        <f t="shared" si="48"/>
        <v/>
      </c>
      <c r="AC199" s="186" t="str">
        <f t="shared" si="49"/>
        <v/>
      </c>
      <c r="AE199" s="186" t="str">
        <f t="shared" si="50"/>
        <v/>
      </c>
      <c r="AG199" s="186" t="str">
        <f t="shared" si="51"/>
        <v/>
      </c>
      <c r="AI199" s="186" t="str">
        <f t="shared" si="52"/>
        <v/>
      </c>
      <c r="AK199" s="186" t="str">
        <f t="shared" si="53"/>
        <v/>
      </c>
      <c r="AM199" s="186" t="str">
        <f t="shared" si="54"/>
        <v/>
      </c>
      <c r="AO199" s="186" t="str">
        <f t="shared" si="55"/>
        <v/>
      </c>
      <c r="AQ199" s="186" t="str">
        <f t="shared" si="56"/>
        <v/>
      </c>
    </row>
    <row r="200" spans="5:43" x14ac:dyDescent="0.25">
      <c r="E200" s="186" t="str">
        <f t="shared" si="38"/>
        <v/>
      </c>
      <c r="G200" s="186" t="str">
        <f t="shared" si="38"/>
        <v/>
      </c>
      <c r="I200" s="186" t="str">
        <f t="shared" si="39"/>
        <v/>
      </c>
      <c r="K200" s="186" t="str">
        <f t="shared" si="40"/>
        <v/>
      </c>
      <c r="M200" s="186" t="str">
        <f t="shared" si="41"/>
        <v/>
      </c>
      <c r="O200" s="186" t="str">
        <f t="shared" si="42"/>
        <v/>
      </c>
      <c r="Q200" s="186" t="str">
        <f t="shared" si="43"/>
        <v/>
      </c>
      <c r="S200" s="186" t="str">
        <f t="shared" si="44"/>
        <v/>
      </c>
      <c r="U200" s="186" t="str">
        <f t="shared" si="45"/>
        <v/>
      </c>
      <c r="W200" s="186" t="str">
        <f t="shared" si="46"/>
        <v/>
      </c>
      <c r="Y200" s="186" t="str">
        <f t="shared" si="47"/>
        <v/>
      </c>
      <c r="AA200" s="186" t="str">
        <f t="shared" si="48"/>
        <v/>
      </c>
      <c r="AC200" s="186" t="str">
        <f t="shared" si="49"/>
        <v/>
      </c>
      <c r="AE200" s="186" t="str">
        <f t="shared" si="50"/>
        <v/>
      </c>
      <c r="AG200" s="186" t="str">
        <f t="shared" si="51"/>
        <v/>
      </c>
      <c r="AI200" s="186" t="str">
        <f t="shared" si="52"/>
        <v/>
      </c>
      <c r="AK200" s="186" t="str">
        <f t="shared" si="53"/>
        <v/>
      </c>
      <c r="AM200" s="186" t="str">
        <f t="shared" si="54"/>
        <v/>
      </c>
      <c r="AO200" s="186" t="str">
        <f t="shared" si="55"/>
        <v/>
      </c>
      <c r="AQ200" s="186" t="str">
        <f t="shared" si="56"/>
        <v/>
      </c>
    </row>
    <row r="201" spans="5:43" x14ac:dyDescent="0.25">
      <c r="E201" s="186" t="str">
        <f t="shared" si="38"/>
        <v/>
      </c>
      <c r="G201" s="186" t="str">
        <f t="shared" si="38"/>
        <v/>
      </c>
      <c r="I201" s="186" t="str">
        <f t="shared" si="39"/>
        <v/>
      </c>
      <c r="K201" s="186" t="str">
        <f t="shared" si="40"/>
        <v/>
      </c>
      <c r="M201" s="186" t="str">
        <f t="shared" si="41"/>
        <v/>
      </c>
      <c r="O201" s="186" t="str">
        <f t="shared" si="42"/>
        <v/>
      </c>
      <c r="Q201" s="186" t="str">
        <f t="shared" si="43"/>
        <v/>
      </c>
      <c r="S201" s="186" t="str">
        <f t="shared" si="44"/>
        <v/>
      </c>
      <c r="U201" s="186" t="str">
        <f t="shared" si="45"/>
        <v/>
      </c>
      <c r="W201" s="186" t="str">
        <f t="shared" si="46"/>
        <v/>
      </c>
      <c r="Y201" s="186" t="str">
        <f t="shared" si="47"/>
        <v/>
      </c>
      <c r="AA201" s="186" t="str">
        <f t="shared" si="48"/>
        <v/>
      </c>
      <c r="AC201" s="186" t="str">
        <f t="shared" si="49"/>
        <v/>
      </c>
      <c r="AE201" s="186" t="str">
        <f t="shared" si="50"/>
        <v/>
      </c>
      <c r="AG201" s="186" t="str">
        <f t="shared" si="51"/>
        <v/>
      </c>
      <c r="AI201" s="186" t="str">
        <f t="shared" si="52"/>
        <v/>
      </c>
      <c r="AK201" s="186" t="str">
        <f t="shared" si="53"/>
        <v/>
      </c>
      <c r="AM201" s="186" t="str">
        <f t="shared" si="54"/>
        <v/>
      </c>
      <c r="AO201" s="186" t="str">
        <f t="shared" si="55"/>
        <v/>
      </c>
      <c r="AQ201" s="186" t="str">
        <f t="shared" si="56"/>
        <v/>
      </c>
    </row>
    <row r="202" spans="5:43" x14ac:dyDescent="0.25">
      <c r="E202" s="186" t="str">
        <f t="shared" si="38"/>
        <v/>
      </c>
      <c r="G202" s="186" t="str">
        <f t="shared" si="38"/>
        <v/>
      </c>
      <c r="I202" s="186" t="str">
        <f t="shared" si="39"/>
        <v/>
      </c>
      <c r="K202" s="186" t="str">
        <f t="shared" si="40"/>
        <v/>
      </c>
      <c r="M202" s="186" t="str">
        <f t="shared" si="41"/>
        <v/>
      </c>
      <c r="O202" s="186" t="str">
        <f t="shared" si="42"/>
        <v/>
      </c>
      <c r="Q202" s="186" t="str">
        <f t="shared" si="43"/>
        <v/>
      </c>
      <c r="S202" s="186" t="str">
        <f t="shared" si="44"/>
        <v/>
      </c>
      <c r="U202" s="186" t="str">
        <f t="shared" si="45"/>
        <v/>
      </c>
      <c r="W202" s="186" t="str">
        <f t="shared" si="46"/>
        <v/>
      </c>
      <c r="Y202" s="186" t="str">
        <f t="shared" si="47"/>
        <v/>
      </c>
      <c r="AA202" s="186" t="str">
        <f t="shared" si="48"/>
        <v/>
      </c>
      <c r="AC202" s="186" t="str">
        <f t="shared" si="49"/>
        <v/>
      </c>
      <c r="AE202" s="186" t="str">
        <f t="shared" si="50"/>
        <v/>
      </c>
      <c r="AG202" s="186" t="str">
        <f t="shared" si="51"/>
        <v/>
      </c>
      <c r="AI202" s="186" t="str">
        <f t="shared" si="52"/>
        <v/>
      </c>
      <c r="AK202" s="186" t="str">
        <f t="shared" si="53"/>
        <v/>
      </c>
      <c r="AM202" s="186" t="str">
        <f t="shared" si="54"/>
        <v/>
      </c>
      <c r="AO202" s="186" t="str">
        <f t="shared" si="55"/>
        <v/>
      </c>
      <c r="AQ202" s="186" t="str">
        <f t="shared" si="56"/>
        <v/>
      </c>
    </row>
    <row r="203" spans="5:43" x14ac:dyDescent="0.25">
      <c r="E203" s="186" t="str">
        <f t="shared" si="38"/>
        <v/>
      </c>
      <c r="G203" s="186" t="str">
        <f t="shared" si="38"/>
        <v/>
      </c>
      <c r="I203" s="186" t="str">
        <f t="shared" si="39"/>
        <v/>
      </c>
      <c r="K203" s="186" t="str">
        <f t="shared" si="40"/>
        <v/>
      </c>
      <c r="M203" s="186" t="str">
        <f t="shared" si="41"/>
        <v/>
      </c>
      <c r="O203" s="186" t="str">
        <f t="shared" si="42"/>
        <v/>
      </c>
      <c r="Q203" s="186" t="str">
        <f t="shared" si="43"/>
        <v/>
      </c>
      <c r="S203" s="186" t="str">
        <f t="shared" si="44"/>
        <v/>
      </c>
      <c r="U203" s="186" t="str">
        <f t="shared" si="45"/>
        <v/>
      </c>
      <c r="W203" s="186" t="str">
        <f t="shared" si="46"/>
        <v/>
      </c>
      <c r="Y203" s="186" t="str">
        <f t="shared" si="47"/>
        <v/>
      </c>
      <c r="AA203" s="186" t="str">
        <f t="shared" si="48"/>
        <v/>
      </c>
      <c r="AC203" s="186" t="str">
        <f t="shared" si="49"/>
        <v/>
      </c>
      <c r="AE203" s="186" t="str">
        <f t="shared" si="50"/>
        <v/>
      </c>
      <c r="AG203" s="186" t="str">
        <f t="shared" si="51"/>
        <v/>
      </c>
      <c r="AI203" s="186" t="str">
        <f t="shared" si="52"/>
        <v/>
      </c>
      <c r="AK203" s="186" t="str">
        <f t="shared" si="53"/>
        <v/>
      </c>
      <c r="AM203" s="186" t="str">
        <f t="shared" si="54"/>
        <v/>
      </c>
      <c r="AO203" s="186" t="str">
        <f t="shared" si="55"/>
        <v/>
      </c>
      <c r="AQ203" s="186" t="str">
        <f t="shared" si="56"/>
        <v/>
      </c>
    </row>
    <row r="204" spans="5:43" x14ac:dyDescent="0.25">
      <c r="E204" s="186" t="str">
        <f t="shared" si="38"/>
        <v/>
      </c>
      <c r="G204" s="186" t="str">
        <f t="shared" si="38"/>
        <v/>
      </c>
      <c r="I204" s="186" t="str">
        <f t="shared" si="39"/>
        <v/>
      </c>
      <c r="K204" s="186" t="str">
        <f t="shared" si="40"/>
        <v/>
      </c>
      <c r="M204" s="186" t="str">
        <f t="shared" si="41"/>
        <v/>
      </c>
      <c r="O204" s="186" t="str">
        <f t="shared" si="42"/>
        <v/>
      </c>
      <c r="Q204" s="186" t="str">
        <f t="shared" si="43"/>
        <v/>
      </c>
      <c r="S204" s="186" t="str">
        <f t="shared" si="44"/>
        <v/>
      </c>
      <c r="U204" s="186" t="str">
        <f t="shared" si="45"/>
        <v/>
      </c>
      <c r="W204" s="186" t="str">
        <f t="shared" si="46"/>
        <v/>
      </c>
      <c r="Y204" s="186" t="str">
        <f t="shared" si="47"/>
        <v/>
      </c>
      <c r="AA204" s="186" t="str">
        <f t="shared" si="48"/>
        <v/>
      </c>
      <c r="AC204" s="186" t="str">
        <f t="shared" si="49"/>
        <v/>
      </c>
      <c r="AE204" s="186" t="str">
        <f t="shared" si="50"/>
        <v/>
      </c>
      <c r="AG204" s="186" t="str">
        <f t="shared" si="51"/>
        <v/>
      </c>
      <c r="AI204" s="186" t="str">
        <f t="shared" si="52"/>
        <v/>
      </c>
      <c r="AK204" s="186" t="str">
        <f t="shared" si="53"/>
        <v/>
      </c>
      <c r="AM204" s="186" t="str">
        <f t="shared" si="54"/>
        <v/>
      </c>
      <c r="AO204" s="186" t="str">
        <f t="shared" si="55"/>
        <v/>
      </c>
      <c r="AQ204" s="186" t="str">
        <f t="shared" si="56"/>
        <v/>
      </c>
    </row>
    <row r="205" spans="5:43" x14ac:dyDescent="0.25">
      <c r="E205" s="186" t="str">
        <f t="shared" ref="E205:G268" si="57">IF(OR($B205=0,D205=0),"",D205/$B205)</f>
        <v/>
      </c>
      <c r="G205" s="186" t="str">
        <f t="shared" si="57"/>
        <v/>
      </c>
      <c r="I205" s="186" t="str">
        <f t="shared" ref="I205:I268" si="58">IF(OR($B205=0,H205=0),"",H205/$B205)</f>
        <v/>
      </c>
      <c r="K205" s="186" t="str">
        <f t="shared" ref="K205:K268" si="59">IF(OR($B205=0,J205=0),"",J205/$B205)</f>
        <v/>
      </c>
      <c r="M205" s="186" t="str">
        <f t="shared" ref="M205:M268" si="60">IF(OR($B205=0,L205=0),"",L205/$B205)</f>
        <v/>
      </c>
      <c r="O205" s="186" t="str">
        <f t="shared" ref="O205:O268" si="61">IF(OR($B205=0,N205=0),"",N205/$B205)</f>
        <v/>
      </c>
      <c r="Q205" s="186" t="str">
        <f t="shared" ref="Q205:Q268" si="62">IF(OR($B205=0,P205=0),"",P205/$B205)</f>
        <v/>
      </c>
      <c r="S205" s="186" t="str">
        <f t="shared" ref="S205:S268" si="63">IF(OR($B205=0,R205=0),"",R205/$B205)</f>
        <v/>
      </c>
      <c r="U205" s="186" t="str">
        <f t="shared" ref="U205:U268" si="64">IF(OR($B205=0,T205=0),"",T205/$B205)</f>
        <v/>
      </c>
      <c r="W205" s="186" t="str">
        <f t="shared" ref="W205:W268" si="65">IF(OR($B205=0,V205=0),"",V205/$B205)</f>
        <v/>
      </c>
      <c r="Y205" s="186" t="str">
        <f t="shared" ref="Y205:Y268" si="66">IF(OR($B205=0,X205=0),"",X205/$B205)</f>
        <v/>
      </c>
      <c r="AA205" s="186" t="str">
        <f t="shared" ref="AA205:AA268" si="67">IF(OR($B205=0,Z205=0),"",Z205/$B205)</f>
        <v/>
      </c>
      <c r="AC205" s="186" t="str">
        <f t="shared" ref="AC205:AC268" si="68">IF(OR($B205=0,AB205=0),"",AB205/$B205)</f>
        <v/>
      </c>
      <c r="AE205" s="186" t="str">
        <f t="shared" ref="AE205:AE268" si="69">IF(OR($B205=0,AD205=0),"",AD205/$B205)</f>
        <v/>
      </c>
      <c r="AG205" s="186" t="str">
        <f t="shared" ref="AG205:AG268" si="70">IF(OR($B205=0,AF205=0),"",AF205/$B205)</f>
        <v/>
      </c>
      <c r="AI205" s="186" t="str">
        <f t="shared" ref="AI205:AI268" si="71">IF(OR($B205=0,AH205=0),"",AH205/$B205)</f>
        <v/>
      </c>
      <c r="AK205" s="186" t="str">
        <f t="shared" ref="AK205:AK268" si="72">IF(OR($B205=0,AJ205=0),"",AJ205/$B205)</f>
        <v/>
      </c>
      <c r="AM205" s="186" t="str">
        <f t="shared" ref="AM205:AM268" si="73">IF(OR($B205=0,AL205=0),"",AL205/$B205)</f>
        <v/>
      </c>
      <c r="AO205" s="186" t="str">
        <f t="shared" ref="AO205:AO268" si="74">IF(OR($B205=0,AN205=0),"",AN205/$B205)</f>
        <v/>
      </c>
      <c r="AQ205" s="186" t="str">
        <f t="shared" ref="AQ205:AQ268" si="75">IF(OR($B205=0,AP205=0),"",AP205/$B205)</f>
        <v/>
      </c>
    </row>
    <row r="206" spans="5:43" x14ac:dyDescent="0.25">
      <c r="E206" s="186" t="str">
        <f t="shared" si="57"/>
        <v/>
      </c>
      <c r="G206" s="186" t="str">
        <f t="shared" si="57"/>
        <v/>
      </c>
      <c r="I206" s="186" t="str">
        <f t="shared" si="58"/>
        <v/>
      </c>
      <c r="K206" s="186" t="str">
        <f t="shared" si="59"/>
        <v/>
      </c>
      <c r="M206" s="186" t="str">
        <f t="shared" si="60"/>
        <v/>
      </c>
      <c r="O206" s="186" t="str">
        <f t="shared" si="61"/>
        <v/>
      </c>
      <c r="Q206" s="186" t="str">
        <f t="shared" si="62"/>
        <v/>
      </c>
      <c r="S206" s="186" t="str">
        <f t="shared" si="63"/>
        <v/>
      </c>
      <c r="U206" s="186" t="str">
        <f t="shared" si="64"/>
        <v/>
      </c>
      <c r="W206" s="186" t="str">
        <f t="shared" si="65"/>
        <v/>
      </c>
      <c r="Y206" s="186" t="str">
        <f t="shared" si="66"/>
        <v/>
      </c>
      <c r="AA206" s="186" t="str">
        <f t="shared" si="67"/>
        <v/>
      </c>
      <c r="AC206" s="186" t="str">
        <f t="shared" si="68"/>
        <v/>
      </c>
      <c r="AE206" s="186" t="str">
        <f t="shared" si="69"/>
        <v/>
      </c>
      <c r="AG206" s="186" t="str">
        <f t="shared" si="70"/>
        <v/>
      </c>
      <c r="AI206" s="186" t="str">
        <f t="shared" si="71"/>
        <v/>
      </c>
      <c r="AK206" s="186" t="str">
        <f t="shared" si="72"/>
        <v/>
      </c>
      <c r="AM206" s="186" t="str">
        <f t="shared" si="73"/>
        <v/>
      </c>
      <c r="AO206" s="186" t="str">
        <f t="shared" si="74"/>
        <v/>
      </c>
      <c r="AQ206" s="186" t="str">
        <f t="shared" si="75"/>
        <v/>
      </c>
    </row>
    <row r="207" spans="5:43" x14ac:dyDescent="0.25">
      <c r="E207" s="186" t="str">
        <f t="shared" si="57"/>
        <v/>
      </c>
      <c r="G207" s="186" t="str">
        <f t="shared" si="57"/>
        <v/>
      </c>
      <c r="I207" s="186" t="str">
        <f t="shared" si="58"/>
        <v/>
      </c>
      <c r="K207" s="186" t="str">
        <f t="shared" si="59"/>
        <v/>
      </c>
      <c r="M207" s="186" t="str">
        <f t="shared" si="60"/>
        <v/>
      </c>
      <c r="O207" s="186" t="str">
        <f t="shared" si="61"/>
        <v/>
      </c>
      <c r="Q207" s="186" t="str">
        <f t="shared" si="62"/>
        <v/>
      </c>
      <c r="S207" s="186" t="str">
        <f t="shared" si="63"/>
        <v/>
      </c>
      <c r="U207" s="186" t="str">
        <f t="shared" si="64"/>
        <v/>
      </c>
      <c r="W207" s="186" t="str">
        <f t="shared" si="65"/>
        <v/>
      </c>
      <c r="Y207" s="186" t="str">
        <f t="shared" si="66"/>
        <v/>
      </c>
      <c r="AA207" s="186" t="str">
        <f t="shared" si="67"/>
        <v/>
      </c>
      <c r="AC207" s="186" t="str">
        <f t="shared" si="68"/>
        <v/>
      </c>
      <c r="AE207" s="186" t="str">
        <f t="shared" si="69"/>
        <v/>
      </c>
      <c r="AG207" s="186" t="str">
        <f t="shared" si="70"/>
        <v/>
      </c>
      <c r="AI207" s="186" t="str">
        <f t="shared" si="71"/>
        <v/>
      </c>
      <c r="AK207" s="186" t="str">
        <f t="shared" si="72"/>
        <v/>
      </c>
      <c r="AM207" s="186" t="str">
        <f t="shared" si="73"/>
        <v/>
      </c>
      <c r="AO207" s="186" t="str">
        <f t="shared" si="74"/>
        <v/>
      </c>
      <c r="AQ207" s="186" t="str">
        <f t="shared" si="75"/>
        <v/>
      </c>
    </row>
    <row r="208" spans="5:43" x14ac:dyDescent="0.25">
      <c r="E208" s="186" t="str">
        <f t="shared" si="57"/>
        <v/>
      </c>
      <c r="G208" s="186" t="str">
        <f t="shared" si="57"/>
        <v/>
      </c>
      <c r="I208" s="186" t="str">
        <f t="shared" si="58"/>
        <v/>
      </c>
      <c r="K208" s="186" t="str">
        <f t="shared" si="59"/>
        <v/>
      </c>
      <c r="M208" s="186" t="str">
        <f t="shared" si="60"/>
        <v/>
      </c>
      <c r="O208" s="186" t="str">
        <f t="shared" si="61"/>
        <v/>
      </c>
      <c r="Q208" s="186" t="str">
        <f t="shared" si="62"/>
        <v/>
      </c>
      <c r="S208" s="186" t="str">
        <f t="shared" si="63"/>
        <v/>
      </c>
      <c r="U208" s="186" t="str">
        <f t="shared" si="64"/>
        <v/>
      </c>
      <c r="W208" s="186" t="str">
        <f t="shared" si="65"/>
        <v/>
      </c>
      <c r="Y208" s="186" t="str">
        <f t="shared" si="66"/>
        <v/>
      </c>
      <c r="AA208" s="186" t="str">
        <f t="shared" si="67"/>
        <v/>
      </c>
      <c r="AC208" s="186" t="str">
        <f t="shared" si="68"/>
        <v/>
      </c>
      <c r="AE208" s="186" t="str">
        <f t="shared" si="69"/>
        <v/>
      </c>
      <c r="AG208" s="186" t="str">
        <f t="shared" si="70"/>
        <v/>
      </c>
      <c r="AI208" s="186" t="str">
        <f t="shared" si="71"/>
        <v/>
      </c>
      <c r="AK208" s="186" t="str">
        <f t="shared" si="72"/>
        <v/>
      </c>
      <c r="AM208" s="186" t="str">
        <f t="shared" si="73"/>
        <v/>
      </c>
      <c r="AO208" s="186" t="str">
        <f t="shared" si="74"/>
        <v/>
      </c>
      <c r="AQ208" s="186" t="str">
        <f t="shared" si="75"/>
        <v/>
      </c>
    </row>
    <row r="209" spans="5:43" x14ac:dyDescent="0.25">
      <c r="E209" s="186" t="str">
        <f t="shared" si="57"/>
        <v/>
      </c>
      <c r="G209" s="186" t="str">
        <f t="shared" si="57"/>
        <v/>
      </c>
      <c r="I209" s="186" t="str">
        <f t="shared" si="58"/>
        <v/>
      </c>
      <c r="K209" s="186" t="str">
        <f t="shared" si="59"/>
        <v/>
      </c>
      <c r="M209" s="186" t="str">
        <f t="shared" si="60"/>
        <v/>
      </c>
      <c r="O209" s="186" t="str">
        <f t="shared" si="61"/>
        <v/>
      </c>
      <c r="Q209" s="186" t="str">
        <f t="shared" si="62"/>
        <v/>
      </c>
      <c r="S209" s="186" t="str">
        <f t="shared" si="63"/>
        <v/>
      </c>
      <c r="U209" s="186" t="str">
        <f t="shared" si="64"/>
        <v/>
      </c>
      <c r="W209" s="186" t="str">
        <f t="shared" si="65"/>
        <v/>
      </c>
      <c r="Y209" s="186" t="str">
        <f t="shared" si="66"/>
        <v/>
      </c>
      <c r="AA209" s="186" t="str">
        <f t="shared" si="67"/>
        <v/>
      </c>
      <c r="AC209" s="186" t="str">
        <f t="shared" si="68"/>
        <v/>
      </c>
      <c r="AE209" s="186" t="str">
        <f t="shared" si="69"/>
        <v/>
      </c>
      <c r="AG209" s="186" t="str">
        <f t="shared" si="70"/>
        <v/>
      </c>
      <c r="AI209" s="186" t="str">
        <f t="shared" si="71"/>
        <v/>
      </c>
      <c r="AK209" s="186" t="str">
        <f t="shared" si="72"/>
        <v/>
      </c>
      <c r="AM209" s="186" t="str">
        <f t="shared" si="73"/>
        <v/>
      </c>
      <c r="AO209" s="186" t="str">
        <f t="shared" si="74"/>
        <v/>
      </c>
      <c r="AQ209" s="186" t="str">
        <f t="shared" si="75"/>
        <v/>
      </c>
    </row>
    <row r="210" spans="5:43" x14ac:dyDescent="0.25">
      <c r="E210" s="186" t="str">
        <f t="shared" si="57"/>
        <v/>
      </c>
      <c r="G210" s="186" t="str">
        <f t="shared" si="57"/>
        <v/>
      </c>
      <c r="I210" s="186" t="str">
        <f t="shared" si="58"/>
        <v/>
      </c>
      <c r="K210" s="186" t="str">
        <f t="shared" si="59"/>
        <v/>
      </c>
      <c r="M210" s="186" t="str">
        <f t="shared" si="60"/>
        <v/>
      </c>
      <c r="O210" s="186" t="str">
        <f t="shared" si="61"/>
        <v/>
      </c>
      <c r="Q210" s="186" t="str">
        <f t="shared" si="62"/>
        <v/>
      </c>
      <c r="S210" s="186" t="str">
        <f t="shared" si="63"/>
        <v/>
      </c>
      <c r="U210" s="186" t="str">
        <f t="shared" si="64"/>
        <v/>
      </c>
      <c r="W210" s="186" t="str">
        <f t="shared" si="65"/>
        <v/>
      </c>
      <c r="Y210" s="186" t="str">
        <f t="shared" si="66"/>
        <v/>
      </c>
      <c r="AA210" s="186" t="str">
        <f t="shared" si="67"/>
        <v/>
      </c>
      <c r="AC210" s="186" t="str">
        <f t="shared" si="68"/>
        <v/>
      </c>
      <c r="AE210" s="186" t="str">
        <f t="shared" si="69"/>
        <v/>
      </c>
      <c r="AG210" s="186" t="str">
        <f t="shared" si="70"/>
        <v/>
      </c>
      <c r="AI210" s="186" t="str">
        <f t="shared" si="71"/>
        <v/>
      </c>
      <c r="AK210" s="186" t="str">
        <f t="shared" si="72"/>
        <v/>
      </c>
      <c r="AM210" s="186" t="str">
        <f t="shared" si="73"/>
        <v/>
      </c>
      <c r="AO210" s="186" t="str">
        <f t="shared" si="74"/>
        <v/>
      </c>
      <c r="AQ210" s="186" t="str">
        <f t="shared" si="75"/>
        <v/>
      </c>
    </row>
    <row r="211" spans="5:43" x14ac:dyDescent="0.25">
      <c r="E211" s="186" t="str">
        <f t="shared" si="57"/>
        <v/>
      </c>
      <c r="G211" s="186" t="str">
        <f t="shared" si="57"/>
        <v/>
      </c>
      <c r="I211" s="186" t="str">
        <f t="shared" si="58"/>
        <v/>
      </c>
      <c r="K211" s="186" t="str">
        <f t="shared" si="59"/>
        <v/>
      </c>
      <c r="M211" s="186" t="str">
        <f t="shared" si="60"/>
        <v/>
      </c>
      <c r="O211" s="186" t="str">
        <f t="shared" si="61"/>
        <v/>
      </c>
      <c r="Q211" s="186" t="str">
        <f t="shared" si="62"/>
        <v/>
      </c>
      <c r="S211" s="186" t="str">
        <f t="shared" si="63"/>
        <v/>
      </c>
      <c r="U211" s="186" t="str">
        <f t="shared" si="64"/>
        <v/>
      </c>
      <c r="W211" s="186" t="str">
        <f t="shared" si="65"/>
        <v/>
      </c>
      <c r="Y211" s="186" t="str">
        <f t="shared" si="66"/>
        <v/>
      </c>
      <c r="AA211" s="186" t="str">
        <f t="shared" si="67"/>
        <v/>
      </c>
      <c r="AC211" s="186" t="str">
        <f t="shared" si="68"/>
        <v/>
      </c>
      <c r="AE211" s="186" t="str">
        <f t="shared" si="69"/>
        <v/>
      </c>
      <c r="AG211" s="186" t="str">
        <f t="shared" si="70"/>
        <v/>
      </c>
      <c r="AI211" s="186" t="str">
        <f t="shared" si="71"/>
        <v/>
      </c>
      <c r="AK211" s="186" t="str">
        <f t="shared" si="72"/>
        <v/>
      </c>
      <c r="AM211" s="186" t="str">
        <f t="shared" si="73"/>
        <v/>
      </c>
      <c r="AO211" s="186" t="str">
        <f t="shared" si="74"/>
        <v/>
      </c>
      <c r="AQ211" s="186" t="str">
        <f t="shared" si="75"/>
        <v/>
      </c>
    </row>
    <row r="212" spans="5:43" x14ac:dyDescent="0.25">
      <c r="E212" s="186" t="str">
        <f t="shared" si="57"/>
        <v/>
      </c>
      <c r="G212" s="186" t="str">
        <f t="shared" si="57"/>
        <v/>
      </c>
      <c r="I212" s="186" t="str">
        <f t="shared" si="58"/>
        <v/>
      </c>
      <c r="K212" s="186" t="str">
        <f t="shared" si="59"/>
        <v/>
      </c>
      <c r="M212" s="186" t="str">
        <f t="shared" si="60"/>
        <v/>
      </c>
      <c r="O212" s="186" t="str">
        <f t="shared" si="61"/>
        <v/>
      </c>
      <c r="Q212" s="186" t="str">
        <f t="shared" si="62"/>
        <v/>
      </c>
      <c r="S212" s="186" t="str">
        <f t="shared" si="63"/>
        <v/>
      </c>
      <c r="U212" s="186" t="str">
        <f t="shared" si="64"/>
        <v/>
      </c>
      <c r="W212" s="186" t="str">
        <f t="shared" si="65"/>
        <v/>
      </c>
      <c r="Y212" s="186" t="str">
        <f t="shared" si="66"/>
        <v/>
      </c>
      <c r="AA212" s="186" t="str">
        <f t="shared" si="67"/>
        <v/>
      </c>
      <c r="AC212" s="186" t="str">
        <f t="shared" si="68"/>
        <v/>
      </c>
      <c r="AE212" s="186" t="str">
        <f t="shared" si="69"/>
        <v/>
      </c>
      <c r="AG212" s="186" t="str">
        <f t="shared" si="70"/>
        <v/>
      </c>
      <c r="AI212" s="186" t="str">
        <f t="shared" si="71"/>
        <v/>
      </c>
      <c r="AK212" s="186" t="str">
        <f t="shared" si="72"/>
        <v/>
      </c>
      <c r="AM212" s="186" t="str">
        <f t="shared" si="73"/>
        <v/>
      </c>
      <c r="AO212" s="186" t="str">
        <f t="shared" si="74"/>
        <v/>
      </c>
      <c r="AQ212" s="186" t="str">
        <f t="shared" si="75"/>
        <v/>
      </c>
    </row>
    <row r="213" spans="5:43" x14ac:dyDescent="0.25">
      <c r="E213" s="186" t="str">
        <f t="shared" si="57"/>
        <v/>
      </c>
      <c r="G213" s="186" t="str">
        <f t="shared" si="57"/>
        <v/>
      </c>
      <c r="I213" s="186" t="str">
        <f t="shared" si="58"/>
        <v/>
      </c>
      <c r="K213" s="186" t="str">
        <f t="shared" si="59"/>
        <v/>
      </c>
      <c r="M213" s="186" t="str">
        <f t="shared" si="60"/>
        <v/>
      </c>
      <c r="O213" s="186" t="str">
        <f t="shared" si="61"/>
        <v/>
      </c>
      <c r="Q213" s="186" t="str">
        <f t="shared" si="62"/>
        <v/>
      </c>
      <c r="S213" s="186" t="str">
        <f t="shared" si="63"/>
        <v/>
      </c>
      <c r="U213" s="186" t="str">
        <f t="shared" si="64"/>
        <v/>
      </c>
      <c r="W213" s="186" t="str">
        <f t="shared" si="65"/>
        <v/>
      </c>
      <c r="Y213" s="186" t="str">
        <f t="shared" si="66"/>
        <v/>
      </c>
      <c r="AA213" s="186" t="str">
        <f t="shared" si="67"/>
        <v/>
      </c>
      <c r="AC213" s="186" t="str">
        <f t="shared" si="68"/>
        <v/>
      </c>
      <c r="AE213" s="186" t="str">
        <f t="shared" si="69"/>
        <v/>
      </c>
      <c r="AG213" s="186" t="str">
        <f t="shared" si="70"/>
        <v/>
      </c>
      <c r="AI213" s="186" t="str">
        <f t="shared" si="71"/>
        <v/>
      </c>
      <c r="AK213" s="186" t="str">
        <f t="shared" si="72"/>
        <v/>
      </c>
      <c r="AM213" s="186" t="str">
        <f t="shared" si="73"/>
        <v/>
      </c>
      <c r="AO213" s="186" t="str">
        <f t="shared" si="74"/>
        <v/>
      </c>
      <c r="AQ213" s="186" t="str">
        <f t="shared" si="75"/>
        <v/>
      </c>
    </row>
    <row r="214" spans="5:43" x14ac:dyDescent="0.25">
      <c r="E214" s="186" t="str">
        <f t="shared" si="57"/>
        <v/>
      </c>
      <c r="G214" s="186" t="str">
        <f t="shared" si="57"/>
        <v/>
      </c>
      <c r="I214" s="186" t="str">
        <f t="shared" si="58"/>
        <v/>
      </c>
      <c r="K214" s="186" t="str">
        <f t="shared" si="59"/>
        <v/>
      </c>
      <c r="M214" s="186" t="str">
        <f t="shared" si="60"/>
        <v/>
      </c>
      <c r="O214" s="186" t="str">
        <f t="shared" si="61"/>
        <v/>
      </c>
      <c r="Q214" s="186" t="str">
        <f t="shared" si="62"/>
        <v/>
      </c>
      <c r="S214" s="186" t="str">
        <f t="shared" si="63"/>
        <v/>
      </c>
      <c r="U214" s="186" t="str">
        <f t="shared" si="64"/>
        <v/>
      </c>
      <c r="W214" s="186" t="str">
        <f t="shared" si="65"/>
        <v/>
      </c>
      <c r="Y214" s="186" t="str">
        <f t="shared" si="66"/>
        <v/>
      </c>
      <c r="AA214" s="186" t="str">
        <f t="shared" si="67"/>
        <v/>
      </c>
      <c r="AC214" s="186" t="str">
        <f t="shared" si="68"/>
        <v/>
      </c>
      <c r="AE214" s="186" t="str">
        <f t="shared" si="69"/>
        <v/>
      </c>
      <c r="AG214" s="186" t="str">
        <f t="shared" si="70"/>
        <v/>
      </c>
      <c r="AI214" s="186" t="str">
        <f t="shared" si="71"/>
        <v/>
      </c>
      <c r="AK214" s="186" t="str">
        <f t="shared" si="72"/>
        <v/>
      </c>
      <c r="AM214" s="186" t="str">
        <f t="shared" si="73"/>
        <v/>
      </c>
      <c r="AO214" s="186" t="str">
        <f t="shared" si="74"/>
        <v/>
      </c>
      <c r="AQ214" s="186" t="str">
        <f t="shared" si="75"/>
        <v/>
      </c>
    </row>
    <row r="215" spans="5:43" x14ac:dyDescent="0.25">
      <c r="E215" s="186" t="str">
        <f t="shared" si="57"/>
        <v/>
      </c>
      <c r="G215" s="186" t="str">
        <f t="shared" si="57"/>
        <v/>
      </c>
      <c r="I215" s="186" t="str">
        <f t="shared" si="58"/>
        <v/>
      </c>
      <c r="K215" s="186" t="str">
        <f t="shared" si="59"/>
        <v/>
      </c>
      <c r="M215" s="186" t="str">
        <f t="shared" si="60"/>
        <v/>
      </c>
      <c r="O215" s="186" t="str">
        <f t="shared" si="61"/>
        <v/>
      </c>
      <c r="Q215" s="186" t="str">
        <f t="shared" si="62"/>
        <v/>
      </c>
      <c r="S215" s="186" t="str">
        <f t="shared" si="63"/>
        <v/>
      </c>
      <c r="U215" s="186" t="str">
        <f t="shared" si="64"/>
        <v/>
      </c>
      <c r="W215" s="186" t="str">
        <f t="shared" si="65"/>
        <v/>
      </c>
      <c r="Y215" s="186" t="str">
        <f t="shared" si="66"/>
        <v/>
      </c>
      <c r="AA215" s="186" t="str">
        <f t="shared" si="67"/>
        <v/>
      </c>
      <c r="AC215" s="186" t="str">
        <f t="shared" si="68"/>
        <v/>
      </c>
      <c r="AE215" s="186" t="str">
        <f t="shared" si="69"/>
        <v/>
      </c>
      <c r="AG215" s="186" t="str">
        <f t="shared" si="70"/>
        <v/>
      </c>
      <c r="AI215" s="186" t="str">
        <f t="shared" si="71"/>
        <v/>
      </c>
      <c r="AK215" s="186" t="str">
        <f t="shared" si="72"/>
        <v/>
      </c>
      <c r="AM215" s="186" t="str">
        <f t="shared" si="73"/>
        <v/>
      </c>
      <c r="AO215" s="186" t="str">
        <f t="shared" si="74"/>
        <v/>
      </c>
      <c r="AQ215" s="186" t="str">
        <f t="shared" si="75"/>
        <v/>
      </c>
    </row>
    <row r="216" spans="5:43" x14ac:dyDescent="0.25">
      <c r="E216" s="186" t="str">
        <f t="shared" si="57"/>
        <v/>
      </c>
      <c r="G216" s="186" t="str">
        <f t="shared" si="57"/>
        <v/>
      </c>
      <c r="I216" s="186" t="str">
        <f t="shared" si="58"/>
        <v/>
      </c>
      <c r="K216" s="186" t="str">
        <f t="shared" si="59"/>
        <v/>
      </c>
      <c r="M216" s="186" t="str">
        <f t="shared" si="60"/>
        <v/>
      </c>
      <c r="O216" s="186" t="str">
        <f t="shared" si="61"/>
        <v/>
      </c>
      <c r="Q216" s="186" t="str">
        <f t="shared" si="62"/>
        <v/>
      </c>
      <c r="S216" s="186" t="str">
        <f t="shared" si="63"/>
        <v/>
      </c>
      <c r="U216" s="186" t="str">
        <f t="shared" si="64"/>
        <v/>
      </c>
      <c r="W216" s="186" t="str">
        <f t="shared" si="65"/>
        <v/>
      </c>
      <c r="Y216" s="186" t="str">
        <f t="shared" si="66"/>
        <v/>
      </c>
      <c r="AA216" s="186" t="str">
        <f t="shared" si="67"/>
        <v/>
      </c>
      <c r="AC216" s="186" t="str">
        <f t="shared" si="68"/>
        <v/>
      </c>
      <c r="AE216" s="186" t="str">
        <f t="shared" si="69"/>
        <v/>
      </c>
      <c r="AG216" s="186" t="str">
        <f t="shared" si="70"/>
        <v/>
      </c>
      <c r="AI216" s="186" t="str">
        <f t="shared" si="71"/>
        <v/>
      </c>
      <c r="AK216" s="186" t="str">
        <f t="shared" si="72"/>
        <v/>
      </c>
      <c r="AM216" s="186" t="str">
        <f t="shared" si="73"/>
        <v/>
      </c>
      <c r="AO216" s="186" t="str">
        <f t="shared" si="74"/>
        <v/>
      </c>
      <c r="AQ216" s="186" t="str">
        <f t="shared" si="75"/>
        <v/>
      </c>
    </row>
    <row r="217" spans="5:43" x14ac:dyDescent="0.25">
      <c r="E217" s="186" t="str">
        <f t="shared" si="57"/>
        <v/>
      </c>
      <c r="G217" s="186" t="str">
        <f t="shared" si="57"/>
        <v/>
      </c>
      <c r="I217" s="186" t="str">
        <f t="shared" si="58"/>
        <v/>
      </c>
      <c r="K217" s="186" t="str">
        <f t="shared" si="59"/>
        <v/>
      </c>
      <c r="M217" s="186" t="str">
        <f t="shared" si="60"/>
        <v/>
      </c>
      <c r="O217" s="186" t="str">
        <f t="shared" si="61"/>
        <v/>
      </c>
      <c r="Q217" s="186" t="str">
        <f t="shared" si="62"/>
        <v/>
      </c>
      <c r="S217" s="186" t="str">
        <f t="shared" si="63"/>
        <v/>
      </c>
      <c r="U217" s="186" t="str">
        <f t="shared" si="64"/>
        <v/>
      </c>
      <c r="W217" s="186" t="str">
        <f t="shared" si="65"/>
        <v/>
      </c>
      <c r="Y217" s="186" t="str">
        <f t="shared" si="66"/>
        <v/>
      </c>
      <c r="AA217" s="186" t="str">
        <f t="shared" si="67"/>
        <v/>
      </c>
      <c r="AC217" s="186" t="str">
        <f t="shared" si="68"/>
        <v/>
      </c>
      <c r="AE217" s="186" t="str">
        <f t="shared" si="69"/>
        <v/>
      </c>
      <c r="AG217" s="186" t="str">
        <f t="shared" si="70"/>
        <v/>
      </c>
      <c r="AI217" s="186" t="str">
        <f t="shared" si="71"/>
        <v/>
      </c>
      <c r="AK217" s="186" t="str">
        <f t="shared" si="72"/>
        <v/>
      </c>
      <c r="AM217" s="186" t="str">
        <f t="shared" si="73"/>
        <v/>
      </c>
      <c r="AO217" s="186" t="str">
        <f t="shared" si="74"/>
        <v/>
      </c>
      <c r="AQ217" s="186" t="str">
        <f t="shared" si="75"/>
        <v/>
      </c>
    </row>
    <row r="218" spans="5:43" x14ac:dyDescent="0.25">
      <c r="E218" s="186" t="str">
        <f t="shared" si="57"/>
        <v/>
      </c>
      <c r="G218" s="186" t="str">
        <f t="shared" si="57"/>
        <v/>
      </c>
      <c r="I218" s="186" t="str">
        <f t="shared" si="58"/>
        <v/>
      </c>
      <c r="K218" s="186" t="str">
        <f t="shared" si="59"/>
        <v/>
      </c>
      <c r="M218" s="186" t="str">
        <f t="shared" si="60"/>
        <v/>
      </c>
      <c r="O218" s="186" t="str">
        <f t="shared" si="61"/>
        <v/>
      </c>
      <c r="Q218" s="186" t="str">
        <f t="shared" si="62"/>
        <v/>
      </c>
      <c r="S218" s="186" t="str">
        <f t="shared" si="63"/>
        <v/>
      </c>
      <c r="U218" s="186" t="str">
        <f t="shared" si="64"/>
        <v/>
      </c>
      <c r="W218" s="186" t="str">
        <f t="shared" si="65"/>
        <v/>
      </c>
      <c r="Y218" s="186" t="str">
        <f t="shared" si="66"/>
        <v/>
      </c>
      <c r="AA218" s="186" t="str">
        <f t="shared" si="67"/>
        <v/>
      </c>
      <c r="AC218" s="186" t="str">
        <f t="shared" si="68"/>
        <v/>
      </c>
      <c r="AE218" s="186" t="str">
        <f t="shared" si="69"/>
        <v/>
      </c>
      <c r="AG218" s="186" t="str">
        <f t="shared" si="70"/>
        <v/>
      </c>
      <c r="AI218" s="186" t="str">
        <f t="shared" si="71"/>
        <v/>
      </c>
      <c r="AK218" s="186" t="str">
        <f t="shared" si="72"/>
        <v/>
      </c>
      <c r="AM218" s="186" t="str">
        <f t="shared" si="73"/>
        <v/>
      </c>
      <c r="AO218" s="186" t="str">
        <f t="shared" si="74"/>
        <v/>
      </c>
      <c r="AQ218" s="186" t="str">
        <f t="shared" si="75"/>
        <v/>
      </c>
    </row>
    <row r="219" spans="5:43" x14ac:dyDescent="0.25">
      <c r="E219" s="186" t="str">
        <f t="shared" si="57"/>
        <v/>
      </c>
      <c r="G219" s="186" t="str">
        <f t="shared" si="57"/>
        <v/>
      </c>
      <c r="I219" s="186" t="str">
        <f t="shared" si="58"/>
        <v/>
      </c>
      <c r="K219" s="186" t="str">
        <f t="shared" si="59"/>
        <v/>
      </c>
      <c r="M219" s="186" t="str">
        <f t="shared" si="60"/>
        <v/>
      </c>
      <c r="O219" s="186" t="str">
        <f t="shared" si="61"/>
        <v/>
      </c>
      <c r="Q219" s="186" t="str">
        <f t="shared" si="62"/>
        <v/>
      </c>
      <c r="S219" s="186" t="str">
        <f t="shared" si="63"/>
        <v/>
      </c>
      <c r="U219" s="186" t="str">
        <f t="shared" si="64"/>
        <v/>
      </c>
      <c r="W219" s="186" t="str">
        <f t="shared" si="65"/>
        <v/>
      </c>
      <c r="Y219" s="186" t="str">
        <f t="shared" si="66"/>
        <v/>
      </c>
      <c r="AA219" s="186" t="str">
        <f t="shared" si="67"/>
        <v/>
      </c>
      <c r="AC219" s="186" t="str">
        <f t="shared" si="68"/>
        <v/>
      </c>
      <c r="AE219" s="186" t="str">
        <f t="shared" si="69"/>
        <v/>
      </c>
      <c r="AG219" s="186" t="str">
        <f t="shared" si="70"/>
        <v/>
      </c>
      <c r="AI219" s="186" t="str">
        <f t="shared" si="71"/>
        <v/>
      </c>
      <c r="AK219" s="186" t="str">
        <f t="shared" si="72"/>
        <v/>
      </c>
      <c r="AM219" s="186" t="str">
        <f t="shared" si="73"/>
        <v/>
      </c>
      <c r="AO219" s="186" t="str">
        <f t="shared" si="74"/>
        <v/>
      </c>
      <c r="AQ219" s="186" t="str">
        <f t="shared" si="75"/>
        <v/>
      </c>
    </row>
    <row r="220" spans="5:43" x14ac:dyDescent="0.25">
      <c r="E220" s="186" t="str">
        <f t="shared" si="57"/>
        <v/>
      </c>
      <c r="G220" s="186" t="str">
        <f t="shared" si="57"/>
        <v/>
      </c>
      <c r="I220" s="186" t="str">
        <f t="shared" si="58"/>
        <v/>
      </c>
      <c r="K220" s="186" t="str">
        <f t="shared" si="59"/>
        <v/>
      </c>
      <c r="M220" s="186" t="str">
        <f t="shared" si="60"/>
        <v/>
      </c>
      <c r="O220" s="186" t="str">
        <f t="shared" si="61"/>
        <v/>
      </c>
      <c r="Q220" s="186" t="str">
        <f t="shared" si="62"/>
        <v/>
      </c>
      <c r="S220" s="186" t="str">
        <f t="shared" si="63"/>
        <v/>
      </c>
      <c r="U220" s="186" t="str">
        <f t="shared" si="64"/>
        <v/>
      </c>
      <c r="W220" s="186" t="str">
        <f t="shared" si="65"/>
        <v/>
      </c>
      <c r="Y220" s="186" t="str">
        <f t="shared" si="66"/>
        <v/>
      </c>
      <c r="AA220" s="186" t="str">
        <f t="shared" si="67"/>
        <v/>
      </c>
      <c r="AC220" s="186" t="str">
        <f t="shared" si="68"/>
        <v/>
      </c>
      <c r="AE220" s="186" t="str">
        <f t="shared" si="69"/>
        <v/>
      </c>
      <c r="AG220" s="186" t="str">
        <f t="shared" si="70"/>
        <v/>
      </c>
      <c r="AI220" s="186" t="str">
        <f t="shared" si="71"/>
        <v/>
      </c>
      <c r="AK220" s="186" t="str">
        <f t="shared" si="72"/>
        <v/>
      </c>
      <c r="AM220" s="186" t="str">
        <f t="shared" si="73"/>
        <v/>
      </c>
      <c r="AO220" s="186" t="str">
        <f t="shared" si="74"/>
        <v/>
      </c>
      <c r="AQ220" s="186" t="str">
        <f t="shared" si="75"/>
        <v/>
      </c>
    </row>
    <row r="221" spans="5:43" x14ac:dyDescent="0.25">
      <c r="E221" s="186" t="str">
        <f t="shared" si="57"/>
        <v/>
      </c>
      <c r="G221" s="186" t="str">
        <f t="shared" si="57"/>
        <v/>
      </c>
      <c r="I221" s="186" t="str">
        <f t="shared" si="58"/>
        <v/>
      </c>
      <c r="K221" s="186" t="str">
        <f t="shared" si="59"/>
        <v/>
      </c>
      <c r="M221" s="186" t="str">
        <f t="shared" si="60"/>
        <v/>
      </c>
      <c r="O221" s="186" t="str">
        <f t="shared" si="61"/>
        <v/>
      </c>
      <c r="Q221" s="186" t="str">
        <f t="shared" si="62"/>
        <v/>
      </c>
      <c r="S221" s="186" t="str">
        <f t="shared" si="63"/>
        <v/>
      </c>
      <c r="U221" s="186" t="str">
        <f t="shared" si="64"/>
        <v/>
      </c>
      <c r="W221" s="186" t="str">
        <f t="shared" si="65"/>
        <v/>
      </c>
      <c r="Y221" s="186" t="str">
        <f t="shared" si="66"/>
        <v/>
      </c>
      <c r="AA221" s="186" t="str">
        <f t="shared" si="67"/>
        <v/>
      </c>
      <c r="AC221" s="186" t="str">
        <f t="shared" si="68"/>
        <v/>
      </c>
      <c r="AE221" s="186" t="str">
        <f t="shared" si="69"/>
        <v/>
      </c>
      <c r="AG221" s="186" t="str">
        <f t="shared" si="70"/>
        <v/>
      </c>
      <c r="AI221" s="186" t="str">
        <f t="shared" si="71"/>
        <v/>
      </c>
      <c r="AK221" s="186" t="str">
        <f t="shared" si="72"/>
        <v/>
      </c>
      <c r="AM221" s="186" t="str">
        <f t="shared" si="73"/>
        <v/>
      </c>
      <c r="AO221" s="186" t="str">
        <f t="shared" si="74"/>
        <v/>
      </c>
      <c r="AQ221" s="186" t="str">
        <f t="shared" si="75"/>
        <v/>
      </c>
    </row>
    <row r="222" spans="5:43" x14ac:dyDescent="0.25">
      <c r="E222" s="186" t="str">
        <f t="shared" si="57"/>
        <v/>
      </c>
      <c r="G222" s="186" t="str">
        <f t="shared" si="57"/>
        <v/>
      </c>
      <c r="I222" s="186" t="str">
        <f t="shared" si="58"/>
        <v/>
      </c>
      <c r="K222" s="186" t="str">
        <f t="shared" si="59"/>
        <v/>
      </c>
      <c r="M222" s="186" t="str">
        <f t="shared" si="60"/>
        <v/>
      </c>
      <c r="O222" s="186" t="str">
        <f t="shared" si="61"/>
        <v/>
      </c>
      <c r="Q222" s="186" t="str">
        <f t="shared" si="62"/>
        <v/>
      </c>
      <c r="S222" s="186" t="str">
        <f t="shared" si="63"/>
        <v/>
      </c>
      <c r="U222" s="186" t="str">
        <f t="shared" si="64"/>
        <v/>
      </c>
      <c r="W222" s="186" t="str">
        <f t="shared" si="65"/>
        <v/>
      </c>
      <c r="Y222" s="186" t="str">
        <f t="shared" si="66"/>
        <v/>
      </c>
      <c r="AA222" s="186" t="str">
        <f t="shared" si="67"/>
        <v/>
      </c>
      <c r="AC222" s="186" t="str">
        <f t="shared" si="68"/>
        <v/>
      </c>
      <c r="AE222" s="186" t="str">
        <f t="shared" si="69"/>
        <v/>
      </c>
      <c r="AG222" s="186" t="str">
        <f t="shared" si="70"/>
        <v/>
      </c>
      <c r="AI222" s="186" t="str">
        <f t="shared" si="71"/>
        <v/>
      </c>
      <c r="AK222" s="186" t="str">
        <f t="shared" si="72"/>
        <v/>
      </c>
      <c r="AM222" s="186" t="str">
        <f t="shared" si="73"/>
        <v/>
      </c>
      <c r="AO222" s="186" t="str">
        <f t="shared" si="74"/>
        <v/>
      </c>
      <c r="AQ222" s="186" t="str">
        <f t="shared" si="75"/>
        <v/>
      </c>
    </row>
    <row r="223" spans="5:43" x14ac:dyDescent="0.25">
      <c r="E223" s="186" t="str">
        <f t="shared" si="57"/>
        <v/>
      </c>
      <c r="G223" s="186" t="str">
        <f t="shared" si="57"/>
        <v/>
      </c>
      <c r="I223" s="186" t="str">
        <f t="shared" si="58"/>
        <v/>
      </c>
      <c r="K223" s="186" t="str">
        <f t="shared" si="59"/>
        <v/>
      </c>
      <c r="M223" s="186" t="str">
        <f t="shared" si="60"/>
        <v/>
      </c>
      <c r="O223" s="186" t="str">
        <f t="shared" si="61"/>
        <v/>
      </c>
      <c r="Q223" s="186" t="str">
        <f t="shared" si="62"/>
        <v/>
      </c>
      <c r="S223" s="186" t="str">
        <f t="shared" si="63"/>
        <v/>
      </c>
      <c r="U223" s="186" t="str">
        <f t="shared" si="64"/>
        <v/>
      </c>
      <c r="W223" s="186" t="str">
        <f t="shared" si="65"/>
        <v/>
      </c>
      <c r="Y223" s="186" t="str">
        <f t="shared" si="66"/>
        <v/>
      </c>
      <c r="AA223" s="186" t="str">
        <f t="shared" si="67"/>
        <v/>
      </c>
      <c r="AC223" s="186" t="str">
        <f t="shared" si="68"/>
        <v/>
      </c>
      <c r="AE223" s="186" t="str">
        <f t="shared" si="69"/>
        <v/>
      </c>
      <c r="AG223" s="186" t="str">
        <f t="shared" si="70"/>
        <v/>
      </c>
      <c r="AI223" s="186" t="str">
        <f t="shared" si="71"/>
        <v/>
      </c>
      <c r="AK223" s="186" t="str">
        <f t="shared" si="72"/>
        <v/>
      </c>
      <c r="AM223" s="186" t="str">
        <f t="shared" si="73"/>
        <v/>
      </c>
      <c r="AO223" s="186" t="str">
        <f t="shared" si="74"/>
        <v/>
      </c>
      <c r="AQ223" s="186" t="str">
        <f t="shared" si="75"/>
        <v/>
      </c>
    </row>
    <row r="224" spans="5:43" x14ac:dyDescent="0.25">
      <c r="E224" s="186" t="str">
        <f t="shared" si="57"/>
        <v/>
      </c>
      <c r="G224" s="186" t="str">
        <f t="shared" si="57"/>
        <v/>
      </c>
      <c r="I224" s="186" t="str">
        <f t="shared" si="58"/>
        <v/>
      </c>
      <c r="K224" s="186" t="str">
        <f t="shared" si="59"/>
        <v/>
      </c>
      <c r="M224" s="186" t="str">
        <f t="shared" si="60"/>
        <v/>
      </c>
      <c r="O224" s="186" t="str">
        <f t="shared" si="61"/>
        <v/>
      </c>
      <c r="Q224" s="186" t="str">
        <f t="shared" si="62"/>
        <v/>
      </c>
      <c r="S224" s="186" t="str">
        <f t="shared" si="63"/>
        <v/>
      </c>
      <c r="U224" s="186" t="str">
        <f t="shared" si="64"/>
        <v/>
      </c>
      <c r="W224" s="186" t="str">
        <f t="shared" si="65"/>
        <v/>
      </c>
      <c r="Y224" s="186" t="str">
        <f t="shared" si="66"/>
        <v/>
      </c>
      <c r="AA224" s="186" t="str">
        <f t="shared" si="67"/>
        <v/>
      </c>
      <c r="AC224" s="186" t="str">
        <f t="shared" si="68"/>
        <v/>
      </c>
      <c r="AE224" s="186" t="str">
        <f t="shared" si="69"/>
        <v/>
      </c>
      <c r="AG224" s="186" t="str">
        <f t="shared" si="70"/>
        <v/>
      </c>
      <c r="AI224" s="186" t="str">
        <f t="shared" si="71"/>
        <v/>
      </c>
      <c r="AK224" s="186" t="str">
        <f t="shared" si="72"/>
        <v/>
      </c>
      <c r="AM224" s="186" t="str">
        <f t="shared" si="73"/>
        <v/>
      </c>
      <c r="AO224" s="186" t="str">
        <f t="shared" si="74"/>
        <v/>
      </c>
      <c r="AQ224" s="186" t="str">
        <f t="shared" si="75"/>
        <v/>
      </c>
    </row>
    <row r="225" spans="5:43" x14ac:dyDescent="0.25">
      <c r="E225" s="186" t="str">
        <f t="shared" si="57"/>
        <v/>
      </c>
      <c r="G225" s="186" t="str">
        <f t="shared" si="57"/>
        <v/>
      </c>
      <c r="I225" s="186" t="str">
        <f t="shared" si="58"/>
        <v/>
      </c>
      <c r="K225" s="186" t="str">
        <f t="shared" si="59"/>
        <v/>
      </c>
      <c r="M225" s="186" t="str">
        <f t="shared" si="60"/>
        <v/>
      </c>
      <c r="O225" s="186" t="str">
        <f t="shared" si="61"/>
        <v/>
      </c>
      <c r="Q225" s="186" t="str">
        <f t="shared" si="62"/>
        <v/>
      </c>
      <c r="S225" s="186" t="str">
        <f t="shared" si="63"/>
        <v/>
      </c>
      <c r="U225" s="186" t="str">
        <f t="shared" si="64"/>
        <v/>
      </c>
      <c r="W225" s="186" t="str">
        <f t="shared" si="65"/>
        <v/>
      </c>
      <c r="Y225" s="186" t="str">
        <f t="shared" si="66"/>
        <v/>
      </c>
      <c r="AA225" s="186" t="str">
        <f t="shared" si="67"/>
        <v/>
      </c>
      <c r="AC225" s="186" t="str">
        <f t="shared" si="68"/>
        <v/>
      </c>
      <c r="AE225" s="186" t="str">
        <f t="shared" si="69"/>
        <v/>
      </c>
      <c r="AG225" s="186" t="str">
        <f t="shared" si="70"/>
        <v/>
      </c>
      <c r="AI225" s="186" t="str">
        <f t="shared" si="71"/>
        <v/>
      </c>
      <c r="AK225" s="186" t="str">
        <f t="shared" si="72"/>
        <v/>
      </c>
      <c r="AM225" s="186" t="str">
        <f t="shared" si="73"/>
        <v/>
      </c>
      <c r="AO225" s="186" t="str">
        <f t="shared" si="74"/>
        <v/>
      </c>
      <c r="AQ225" s="186" t="str">
        <f t="shared" si="75"/>
        <v/>
      </c>
    </row>
    <row r="226" spans="5:43" x14ac:dyDescent="0.25">
      <c r="E226" s="186" t="str">
        <f t="shared" si="57"/>
        <v/>
      </c>
      <c r="G226" s="186" t="str">
        <f t="shared" si="57"/>
        <v/>
      </c>
      <c r="I226" s="186" t="str">
        <f t="shared" si="58"/>
        <v/>
      </c>
      <c r="K226" s="186" t="str">
        <f t="shared" si="59"/>
        <v/>
      </c>
      <c r="M226" s="186" t="str">
        <f t="shared" si="60"/>
        <v/>
      </c>
      <c r="O226" s="186" t="str">
        <f t="shared" si="61"/>
        <v/>
      </c>
      <c r="Q226" s="186" t="str">
        <f t="shared" si="62"/>
        <v/>
      </c>
      <c r="S226" s="186" t="str">
        <f t="shared" si="63"/>
        <v/>
      </c>
      <c r="U226" s="186" t="str">
        <f t="shared" si="64"/>
        <v/>
      </c>
      <c r="W226" s="186" t="str">
        <f t="shared" si="65"/>
        <v/>
      </c>
      <c r="Y226" s="186" t="str">
        <f t="shared" si="66"/>
        <v/>
      </c>
      <c r="AA226" s="186" t="str">
        <f t="shared" si="67"/>
        <v/>
      </c>
      <c r="AC226" s="186" t="str">
        <f t="shared" si="68"/>
        <v/>
      </c>
      <c r="AE226" s="186" t="str">
        <f t="shared" si="69"/>
        <v/>
      </c>
      <c r="AG226" s="186" t="str">
        <f t="shared" si="70"/>
        <v/>
      </c>
      <c r="AI226" s="186" t="str">
        <f t="shared" si="71"/>
        <v/>
      </c>
      <c r="AK226" s="186" t="str">
        <f t="shared" si="72"/>
        <v/>
      </c>
      <c r="AM226" s="186" t="str">
        <f t="shared" si="73"/>
        <v/>
      </c>
      <c r="AO226" s="186" t="str">
        <f t="shared" si="74"/>
        <v/>
      </c>
      <c r="AQ226" s="186" t="str">
        <f t="shared" si="75"/>
        <v/>
      </c>
    </row>
    <row r="227" spans="5:43" x14ac:dyDescent="0.25">
      <c r="E227" s="186" t="str">
        <f t="shared" si="57"/>
        <v/>
      </c>
      <c r="G227" s="186" t="str">
        <f t="shared" si="57"/>
        <v/>
      </c>
      <c r="I227" s="186" t="str">
        <f t="shared" si="58"/>
        <v/>
      </c>
      <c r="K227" s="186" t="str">
        <f t="shared" si="59"/>
        <v/>
      </c>
      <c r="M227" s="186" t="str">
        <f t="shared" si="60"/>
        <v/>
      </c>
      <c r="O227" s="186" t="str">
        <f t="shared" si="61"/>
        <v/>
      </c>
      <c r="Q227" s="186" t="str">
        <f t="shared" si="62"/>
        <v/>
      </c>
      <c r="S227" s="186" t="str">
        <f t="shared" si="63"/>
        <v/>
      </c>
      <c r="U227" s="186" t="str">
        <f t="shared" si="64"/>
        <v/>
      </c>
      <c r="W227" s="186" t="str">
        <f t="shared" si="65"/>
        <v/>
      </c>
      <c r="Y227" s="186" t="str">
        <f t="shared" si="66"/>
        <v/>
      </c>
      <c r="AA227" s="186" t="str">
        <f t="shared" si="67"/>
        <v/>
      </c>
      <c r="AC227" s="186" t="str">
        <f t="shared" si="68"/>
        <v/>
      </c>
      <c r="AE227" s="186" t="str">
        <f t="shared" si="69"/>
        <v/>
      </c>
      <c r="AG227" s="186" t="str">
        <f t="shared" si="70"/>
        <v/>
      </c>
      <c r="AI227" s="186" t="str">
        <f t="shared" si="71"/>
        <v/>
      </c>
      <c r="AK227" s="186" t="str">
        <f t="shared" si="72"/>
        <v/>
      </c>
      <c r="AM227" s="186" t="str">
        <f t="shared" si="73"/>
        <v/>
      </c>
      <c r="AO227" s="186" t="str">
        <f t="shared" si="74"/>
        <v/>
      </c>
      <c r="AQ227" s="186" t="str">
        <f t="shared" si="75"/>
        <v/>
      </c>
    </row>
    <row r="228" spans="5:43" x14ac:dyDescent="0.25">
      <c r="E228" s="186" t="str">
        <f t="shared" si="57"/>
        <v/>
      </c>
      <c r="G228" s="186" t="str">
        <f t="shared" si="57"/>
        <v/>
      </c>
      <c r="I228" s="186" t="str">
        <f t="shared" si="58"/>
        <v/>
      </c>
      <c r="K228" s="186" t="str">
        <f t="shared" si="59"/>
        <v/>
      </c>
      <c r="M228" s="186" t="str">
        <f t="shared" si="60"/>
        <v/>
      </c>
      <c r="O228" s="186" t="str">
        <f t="shared" si="61"/>
        <v/>
      </c>
      <c r="Q228" s="186" t="str">
        <f t="shared" si="62"/>
        <v/>
      </c>
      <c r="S228" s="186" t="str">
        <f t="shared" si="63"/>
        <v/>
      </c>
      <c r="U228" s="186" t="str">
        <f t="shared" si="64"/>
        <v/>
      </c>
      <c r="W228" s="186" t="str">
        <f t="shared" si="65"/>
        <v/>
      </c>
      <c r="Y228" s="186" t="str">
        <f t="shared" si="66"/>
        <v/>
      </c>
      <c r="AA228" s="186" t="str">
        <f t="shared" si="67"/>
        <v/>
      </c>
      <c r="AC228" s="186" t="str">
        <f t="shared" si="68"/>
        <v/>
      </c>
      <c r="AE228" s="186" t="str">
        <f t="shared" si="69"/>
        <v/>
      </c>
      <c r="AG228" s="186" t="str">
        <f t="shared" si="70"/>
        <v/>
      </c>
      <c r="AI228" s="186" t="str">
        <f t="shared" si="71"/>
        <v/>
      </c>
      <c r="AK228" s="186" t="str">
        <f t="shared" si="72"/>
        <v/>
      </c>
      <c r="AM228" s="186" t="str">
        <f t="shared" si="73"/>
        <v/>
      </c>
      <c r="AO228" s="186" t="str">
        <f t="shared" si="74"/>
        <v/>
      </c>
      <c r="AQ228" s="186" t="str">
        <f t="shared" si="75"/>
        <v/>
      </c>
    </row>
    <row r="229" spans="5:43" x14ac:dyDescent="0.25">
      <c r="E229" s="186" t="str">
        <f t="shared" si="57"/>
        <v/>
      </c>
      <c r="G229" s="186" t="str">
        <f t="shared" si="57"/>
        <v/>
      </c>
      <c r="I229" s="186" t="str">
        <f t="shared" si="58"/>
        <v/>
      </c>
      <c r="K229" s="186" t="str">
        <f t="shared" si="59"/>
        <v/>
      </c>
      <c r="M229" s="186" t="str">
        <f t="shared" si="60"/>
        <v/>
      </c>
      <c r="O229" s="186" t="str">
        <f t="shared" si="61"/>
        <v/>
      </c>
      <c r="Q229" s="186" t="str">
        <f t="shared" si="62"/>
        <v/>
      </c>
      <c r="S229" s="186" t="str">
        <f t="shared" si="63"/>
        <v/>
      </c>
      <c r="U229" s="186" t="str">
        <f t="shared" si="64"/>
        <v/>
      </c>
      <c r="W229" s="186" t="str">
        <f t="shared" si="65"/>
        <v/>
      </c>
      <c r="Y229" s="186" t="str">
        <f t="shared" si="66"/>
        <v/>
      </c>
      <c r="AA229" s="186" t="str">
        <f t="shared" si="67"/>
        <v/>
      </c>
      <c r="AC229" s="186" t="str">
        <f t="shared" si="68"/>
        <v/>
      </c>
      <c r="AE229" s="186" t="str">
        <f t="shared" si="69"/>
        <v/>
      </c>
      <c r="AG229" s="186" t="str">
        <f t="shared" si="70"/>
        <v/>
      </c>
      <c r="AI229" s="186" t="str">
        <f t="shared" si="71"/>
        <v/>
      </c>
      <c r="AK229" s="186" t="str">
        <f t="shared" si="72"/>
        <v/>
      </c>
      <c r="AM229" s="186" t="str">
        <f t="shared" si="73"/>
        <v/>
      </c>
      <c r="AO229" s="186" t="str">
        <f t="shared" si="74"/>
        <v/>
      </c>
      <c r="AQ229" s="186" t="str">
        <f t="shared" si="75"/>
        <v/>
      </c>
    </row>
    <row r="230" spans="5:43" x14ac:dyDescent="0.25">
      <c r="E230" s="186" t="str">
        <f t="shared" si="57"/>
        <v/>
      </c>
      <c r="G230" s="186" t="str">
        <f t="shared" si="57"/>
        <v/>
      </c>
      <c r="I230" s="186" t="str">
        <f t="shared" si="58"/>
        <v/>
      </c>
      <c r="K230" s="186" t="str">
        <f t="shared" si="59"/>
        <v/>
      </c>
      <c r="M230" s="186" t="str">
        <f t="shared" si="60"/>
        <v/>
      </c>
      <c r="O230" s="186" t="str">
        <f t="shared" si="61"/>
        <v/>
      </c>
      <c r="Q230" s="186" t="str">
        <f t="shared" si="62"/>
        <v/>
      </c>
      <c r="S230" s="186" t="str">
        <f t="shared" si="63"/>
        <v/>
      </c>
      <c r="U230" s="186" t="str">
        <f t="shared" si="64"/>
        <v/>
      </c>
      <c r="W230" s="186" t="str">
        <f t="shared" si="65"/>
        <v/>
      </c>
      <c r="Y230" s="186" t="str">
        <f t="shared" si="66"/>
        <v/>
      </c>
      <c r="AA230" s="186" t="str">
        <f t="shared" si="67"/>
        <v/>
      </c>
      <c r="AC230" s="186" t="str">
        <f t="shared" si="68"/>
        <v/>
      </c>
      <c r="AE230" s="186" t="str">
        <f t="shared" si="69"/>
        <v/>
      </c>
      <c r="AG230" s="186" t="str">
        <f t="shared" si="70"/>
        <v/>
      </c>
      <c r="AI230" s="186" t="str">
        <f t="shared" si="71"/>
        <v/>
      </c>
      <c r="AK230" s="186" t="str">
        <f t="shared" si="72"/>
        <v/>
      </c>
      <c r="AM230" s="186" t="str">
        <f t="shared" si="73"/>
        <v/>
      </c>
      <c r="AO230" s="186" t="str">
        <f t="shared" si="74"/>
        <v/>
      </c>
      <c r="AQ230" s="186" t="str">
        <f t="shared" si="75"/>
        <v/>
      </c>
    </row>
    <row r="231" spans="5:43" x14ac:dyDescent="0.25">
      <c r="E231" s="186" t="str">
        <f t="shared" si="57"/>
        <v/>
      </c>
      <c r="G231" s="186" t="str">
        <f t="shared" si="57"/>
        <v/>
      </c>
      <c r="I231" s="186" t="str">
        <f t="shared" si="58"/>
        <v/>
      </c>
      <c r="K231" s="186" t="str">
        <f t="shared" si="59"/>
        <v/>
      </c>
      <c r="M231" s="186" t="str">
        <f t="shared" si="60"/>
        <v/>
      </c>
      <c r="O231" s="186" t="str">
        <f t="shared" si="61"/>
        <v/>
      </c>
      <c r="Q231" s="186" t="str">
        <f t="shared" si="62"/>
        <v/>
      </c>
      <c r="S231" s="186" t="str">
        <f t="shared" si="63"/>
        <v/>
      </c>
      <c r="U231" s="186" t="str">
        <f t="shared" si="64"/>
        <v/>
      </c>
      <c r="W231" s="186" t="str">
        <f t="shared" si="65"/>
        <v/>
      </c>
      <c r="Y231" s="186" t="str">
        <f t="shared" si="66"/>
        <v/>
      </c>
      <c r="AA231" s="186" t="str">
        <f t="shared" si="67"/>
        <v/>
      </c>
      <c r="AC231" s="186" t="str">
        <f t="shared" si="68"/>
        <v/>
      </c>
      <c r="AE231" s="186" t="str">
        <f t="shared" si="69"/>
        <v/>
      </c>
      <c r="AG231" s="186" t="str">
        <f t="shared" si="70"/>
        <v/>
      </c>
      <c r="AI231" s="186" t="str">
        <f t="shared" si="71"/>
        <v/>
      </c>
      <c r="AK231" s="186" t="str">
        <f t="shared" si="72"/>
        <v/>
      </c>
      <c r="AM231" s="186" t="str">
        <f t="shared" si="73"/>
        <v/>
      </c>
      <c r="AO231" s="186" t="str">
        <f t="shared" si="74"/>
        <v/>
      </c>
      <c r="AQ231" s="186" t="str">
        <f t="shared" si="75"/>
        <v/>
      </c>
    </row>
    <row r="232" spans="5:43" x14ac:dyDescent="0.25">
      <c r="E232" s="186" t="str">
        <f t="shared" si="57"/>
        <v/>
      </c>
      <c r="G232" s="186" t="str">
        <f t="shared" si="57"/>
        <v/>
      </c>
      <c r="I232" s="186" t="str">
        <f t="shared" si="58"/>
        <v/>
      </c>
      <c r="K232" s="186" t="str">
        <f t="shared" si="59"/>
        <v/>
      </c>
      <c r="M232" s="186" t="str">
        <f t="shared" si="60"/>
        <v/>
      </c>
      <c r="O232" s="186" t="str">
        <f t="shared" si="61"/>
        <v/>
      </c>
      <c r="Q232" s="186" t="str">
        <f t="shared" si="62"/>
        <v/>
      </c>
      <c r="S232" s="186" t="str">
        <f t="shared" si="63"/>
        <v/>
      </c>
      <c r="U232" s="186" t="str">
        <f t="shared" si="64"/>
        <v/>
      </c>
      <c r="W232" s="186" t="str">
        <f t="shared" si="65"/>
        <v/>
      </c>
      <c r="Y232" s="186" t="str">
        <f t="shared" si="66"/>
        <v/>
      </c>
      <c r="AA232" s="186" t="str">
        <f t="shared" si="67"/>
        <v/>
      </c>
      <c r="AC232" s="186" t="str">
        <f t="shared" si="68"/>
        <v/>
      </c>
      <c r="AE232" s="186" t="str">
        <f t="shared" si="69"/>
        <v/>
      </c>
      <c r="AG232" s="186" t="str">
        <f t="shared" si="70"/>
        <v/>
      </c>
      <c r="AI232" s="186" t="str">
        <f t="shared" si="71"/>
        <v/>
      </c>
      <c r="AK232" s="186" t="str">
        <f t="shared" si="72"/>
        <v/>
      </c>
      <c r="AM232" s="186" t="str">
        <f t="shared" si="73"/>
        <v/>
      </c>
      <c r="AO232" s="186" t="str">
        <f t="shared" si="74"/>
        <v/>
      </c>
      <c r="AQ232" s="186" t="str">
        <f t="shared" si="75"/>
        <v/>
      </c>
    </row>
    <row r="233" spans="5:43" x14ac:dyDescent="0.25">
      <c r="E233" s="186" t="str">
        <f t="shared" si="57"/>
        <v/>
      </c>
      <c r="G233" s="186" t="str">
        <f t="shared" si="57"/>
        <v/>
      </c>
      <c r="I233" s="186" t="str">
        <f t="shared" si="58"/>
        <v/>
      </c>
      <c r="K233" s="186" t="str">
        <f t="shared" si="59"/>
        <v/>
      </c>
      <c r="M233" s="186" t="str">
        <f t="shared" si="60"/>
        <v/>
      </c>
      <c r="O233" s="186" t="str">
        <f t="shared" si="61"/>
        <v/>
      </c>
      <c r="Q233" s="186" t="str">
        <f t="shared" si="62"/>
        <v/>
      </c>
      <c r="S233" s="186" t="str">
        <f t="shared" si="63"/>
        <v/>
      </c>
      <c r="U233" s="186" t="str">
        <f t="shared" si="64"/>
        <v/>
      </c>
      <c r="W233" s="186" t="str">
        <f t="shared" si="65"/>
        <v/>
      </c>
      <c r="Y233" s="186" t="str">
        <f t="shared" si="66"/>
        <v/>
      </c>
      <c r="AA233" s="186" t="str">
        <f t="shared" si="67"/>
        <v/>
      </c>
      <c r="AC233" s="186" t="str">
        <f t="shared" si="68"/>
        <v/>
      </c>
      <c r="AE233" s="186" t="str">
        <f t="shared" si="69"/>
        <v/>
      </c>
      <c r="AG233" s="186" t="str">
        <f t="shared" si="70"/>
        <v/>
      </c>
      <c r="AI233" s="186" t="str">
        <f t="shared" si="71"/>
        <v/>
      </c>
      <c r="AK233" s="186" t="str">
        <f t="shared" si="72"/>
        <v/>
      </c>
      <c r="AM233" s="186" t="str">
        <f t="shared" si="73"/>
        <v/>
      </c>
      <c r="AO233" s="186" t="str">
        <f t="shared" si="74"/>
        <v/>
      </c>
      <c r="AQ233" s="186" t="str">
        <f t="shared" si="75"/>
        <v/>
      </c>
    </row>
    <row r="234" spans="5:43" x14ac:dyDescent="0.25">
      <c r="E234" s="186" t="str">
        <f t="shared" si="57"/>
        <v/>
      </c>
      <c r="G234" s="186" t="str">
        <f t="shared" si="57"/>
        <v/>
      </c>
      <c r="I234" s="186" t="str">
        <f t="shared" si="58"/>
        <v/>
      </c>
      <c r="K234" s="186" t="str">
        <f t="shared" si="59"/>
        <v/>
      </c>
      <c r="M234" s="186" t="str">
        <f t="shared" si="60"/>
        <v/>
      </c>
      <c r="O234" s="186" t="str">
        <f t="shared" si="61"/>
        <v/>
      </c>
      <c r="Q234" s="186" t="str">
        <f t="shared" si="62"/>
        <v/>
      </c>
      <c r="S234" s="186" t="str">
        <f t="shared" si="63"/>
        <v/>
      </c>
      <c r="U234" s="186" t="str">
        <f t="shared" si="64"/>
        <v/>
      </c>
      <c r="W234" s="186" t="str">
        <f t="shared" si="65"/>
        <v/>
      </c>
      <c r="Y234" s="186" t="str">
        <f t="shared" si="66"/>
        <v/>
      </c>
      <c r="AA234" s="186" t="str">
        <f t="shared" si="67"/>
        <v/>
      </c>
      <c r="AC234" s="186" t="str">
        <f t="shared" si="68"/>
        <v/>
      </c>
      <c r="AE234" s="186" t="str">
        <f t="shared" si="69"/>
        <v/>
      </c>
      <c r="AG234" s="186" t="str">
        <f t="shared" si="70"/>
        <v/>
      </c>
      <c r="AI234" s="186" t="str">
        <f t="shared" si="71"/>
        <v/>
      </c>
      <c r="AK234" s="186" t="str">
        <f t="shared" si="72"/>
        <v/>
      </c>
      <c r="AM234" s="186" t="str">
        <f t="shared" si="73"/>
        <v/>
      </c>
      <c r="AO234" s="186" t="str">
        <f t="shared" si="74"/>
        <v/>
      </c>
      <c r="AQ234" s="186" t="str">
        <f t="shared" si="75"/>
        <v/>
      </c>
    </row>
    <row r="235" spans="5:43" x14ac:dyDescent="0.25">
      <c r="E235" s="186" t="str">
        <f t="shared" si="57"/>
        <v/>
      </c>
      <c r="G235" s="186" t="str">
        <f t="shared" si="57"/>
        <v/>
      </c>
      <c r="I235" s="186" t="str">
        <f t="shared" si="58"/>
        <v/>
      </c>
      <c r="K235" s="186" t="str">
        <f t="shared" si="59"/>
        <v/>
      </c>
      <c r="M235" s="186" t="str">
        <f t="shared" si="60"/>
        <v/>
      </c>
      <c r="O235" s="186" t="str">
        <f t="shared" si="61"/>
        <v/>
      </c>
      <c r="Q235" s="186" t="str">
        <f t="shared" si="62"/>
        <v/>
      </c>
      <c r="S235" s="186" t="str">
        <f t="shared" si="63"/>
        <v/>
      </c>
      <c r="U235" s="186" t="str">
        <f t="shared" si="64"/>
        <v/>
      </c>
      <c r="W235" s="186" t="str">
        <f t="shared" si="65"/>
        <v/>
      </c>
      <c r="Y235" s="186" t="str">
        <f t="shared" si="66"/>
        <v/>
      </c>
      <c r="AA235" s="186" t="str">
        <f t="shared" si="67"/>
        <v/>
      </c>
      <c r="AC235" s="186" t="str">
        <f t="shared" si="68"/>
        <v/>
      </c>
      <c r="AE235" s="186" t="str">
        <f t="shared" si="69"/>
        <v/>
      </c>
      <c r="AG235" s="186" t="str">
        <f t="shared" si="70"/>
        <v/>
      </c>
      <c r="AI235" s="186" t="str">
        <f t="shared" si="71"/>
        <v/>
      </c>
      <c r="AK235" s="186" t="str">
        <f t="shared" si="72"/>
        <v/>
      </c>
      <c r="AM235" s="186" t="str">
        <f t="shared" si="73"/>
        <v/>
      </c>
      <c r="AO235" s="186" t="str">
        <f t="shared" si="74"/>
        <v/>
      </c>
      <c r="AQ235" s="186" t="str">
        <f t="shared" si="75"/>
        <v/>
      </c>
    </row>
    <row r="236" spans="5:43" x14ac:dyDescent="0.25">
      <c r="E236" s="186" t="str">
        <f t="shared" si="57"/>
        <v/>
      </c>
      <c r="G236" s="186" t="str">
        <f t="shared" si="57"/>
        <v/>
      </c>
      <c r="I236" s="186" t="str">
        <f t="shared" si="58"/>
        <v/>
      </c>
      <c r="K236" s="186" t="str">
        <f t="shared" si="59"/>
        <v/>
      </c>
      <c r="M236" s="186" t="str">
        <f t="shared" si="60"/>
        <v/>
      </c>
      <c r="O236" s="186" t="str">
        <f t="shared" si="61"/>
        <v/>
      </c>
      <c r="Q236" s="186" t="str">
        <f t="shared" si="62"/>
        <v/>
      </c>
      <c r="S236" s="186" t="str">
        <f t="shared" si="63"/>
        <v/>
      </c>
      <c r="U236" s="186" t="str">
        <f t="shared" si="64"/>
        <v/>
      </c>
      <c r="W236" s="186" t="str">
        <f t="shared" si="65"/>
        <v/>
      </c>
      <c r="Y236" s="186" t="str">
        <f t="shared" si="66"/>
        <v/>
      </c>
      <c r="AA236" s="186" t="str">
        <f t="shared" si="67"/>
        <v/>
      </c>
      <c r="AC236" s="186" t="str">
        <f t="shared" si="68"/>
        <v/>
      </c>
      <c r="AE236" s="186" t="str">
        <f t="shared" si="69"/>
        <v/>
      </c>
      <c r="AG236" s="186" t="str">
        <f t="shared" si="70"/>
        <v/>
      </c>
      <c r="AI236" s="186" t="str">
        <f t="shared" si="71"/>
        <v/>
      </c>
      <c r="AK236" s="186" t="str">
        <f t="shared" si="72"/>
        <v/>
      </c>
      <c r="AM236" s="186" t="str">
        <f t="shared" si="73"/>
        <v/>
      </c>
      <c r="AO236" s="186" t="str">
        <f t="shared" si="74"/>
        <v/>
      </c>
      <c r="AQ236" s="186" t="str">
        <f t="shared" si="75"/>
        <v/>
      </c>
    </row>
    <row r="237" spans="5:43" x14ac:dyDescent="0.25">
      <c r="E237" s="186" t="str">
        <f t="shared" si="57"/>
        <v/>
      </c>
      <c r="G237" s="186" t="str">
        <f t="shared" si="57"/>
        <v/>
      </c>
      <c r="I237" s="186" t="str">
        <f t="shared" si="58"/>
        <v/>
      </c>
      <c r="K237" s="186" t="str">
        <f t="shared" si="59"/>
        <v/>
      </c>
      <c r="M237" s="186" t="str">
        <f t="shared" si="60"/>
        <v/>
      </c>
      <c r="O237" s="186" t="str">
        <f t="shared" si="61"/>
        <v/>
      </c>
      <c r="Q237" s="186" t="str">
        <f t="shared" si="62"/>
        <v/>
      </c>
      <c r="S237" s="186" t="str">
        <f t="shared" si="63"/>
        <v/>
      </c>
      <c r="U237" s="186" t="str">
        <f t="shared" si="64"/>
        <v/>
      </c>
      <c r="W237" s="186" t="str">
        <f t="shared" si="65"/>
        <v/>
      </c>
      <c r="Y237" s="186" t="str">
        <f t="shared" si="66"/>
        <v/>
      </c>
      <c r="AA237" s="186" t="str">
        <f t="shared" si="67"/>
        <v/>
      </c>
      <c r="AC237" s="186" t="str">
        <f t="shared" si="68"/>
        <v/>
      </c>
      <c r="AE237" s="186" t="str">
        <f t="shared" si="69"/>
        <v/>
      </c>
      <c r="AG237" s="186" t="str">
        <f t="shared" si="70"/>
        <v/>
      </c>
      <c r="AI237" s="186" t="str">
        <f t="shared" si="71"/>
        <v/>
      </c>
      <c r="AK237" s="186" t="str">
        <f t="shared" si="72"/>
        <v/>
      </c>
      <c r="AM237" s="186" t="str">
        <f t="shared" si="73"/>
        <v/>
      </c>
      <c r="AO237" s="186" t="str">
        <f t="shared" si="74"/>
        <v/>
      </c>
      <c r="AQ237" s="186" t="str">
        <f t="shared" si="75"/>
        <v/>
      </c>
    </row>
    <row r="238" spans="5:43" x14ac:dyDescent="0.25">
      <c r="E238" s="186" t="str">
        <f t="shared" si="57"/>
        <v/>
      </c>
      <c r="G238" s="186" t="str">
        <f t="shared" si="57"/>
        <v/>
      </c>
      <c r="I238" s="186" t="str">
        <f t="shared" si="58"/>
        <v/>
      </c>
      <c r="K238" s="186" t="str">
        <f t="shared" si="59"/>
        <v/>
      </c>
      <c r="M238" s="186" t="str">
        <f t="shared" si="60"/>
        <v/>
      </c>
      <c r="O238" s="186" t="str">
        <f t="shared" si="61"/>
        <v/>
      </c>
      <c r="Q238" s="186" t="str">
        <f t="shared" si="62"/>
        <v/>
      </c>
      <c r="S238" s="186" t="str">
        <f t="shared" si="63"/>
        <v/>
      </c>
      <c r="U238" s="186" t="str">
        <f t="shared" si="64"/>
        <v/>
      </c>
      <c r="W238" s="186" t="str">
        <f t="shared" si="65"/>
        <v/>
      </c>
      <c r="Y238" s="186" t="str">
        <f t="shared" si="66"/>
        <v/>
      </c>
      <c r="AA238" s="186" t="str">
        <f t="shared" si="67"/>
        <v/>
      </c>
      <c r="AC238" s="186" t="str">
        <f t="shared" si="68"/>
        <v/>
      </c>
      <c r="AE238" s="186" t="str">
        <f t="shared" si="69"/>
        <v/>
      </c>
      <c r="AG238" s="186" t="str">
        <f t="shared" si="70"/>
        <v/>
      </c>
      <c r="AI238" s="186" t="str">
        <f t="shared" si="71"/>
        <v/>
      </c>
      <c r="AK238" s="186" t="str">
        <f t="shared" si="72"/>
        <v/>
      </c>
      <c r="AM238" s="186" t="str">
        <f t="shared" si="73"/>
        <v/>
      </c>
      <c r="AO238" s="186" t="str">
        <f t="shared" si="74"/>
        <v/>
      </c>
      <c r="AQ238" s="186" t="str">
        <f t="shared" si="75"/>
        <v/>
      </c>
    </row>
    <row r="239" spans="5:43" x14ac:dyDescent="0.25">
      <c r="E239" s="186" t="str">
        <f t="shared" si="57"/>
        <v/>
      </c>
      <c r="G239" s="186" t="str">
        <f t="shared" si="57"/>
        <v/>
      </c>
      <c r="I239" s="186" t="str">
        <f t="shared" si="58"/>
        <v/>
      </c>
      <c r="K239" s="186" t="str">
        <f t="shared" si="59"/>
        <v/>
      </c>
      <c r="M239" s="186" t="str">
        <f t="shared" si="60"/>
        <v/>
      </c>
      <c r="O239" s="186" t="str">
        <f t="shared" si="61"/>
        <v/>
      </c>
      <c r="Q239" s="186" t="str">
        <f t="shared" si="62"/>
        <v/>
      </c>
      <c r="S239" s="186" t="str">
        <f t="shared" si="63"/>
        <v/>
      </c>
      <c r="U239" s="186" t="str">
        <f t="shared" si="64"/>
        <v/>
      </c>
      <c r="W239" s="186" t="str">
        <f t="shared" si="65"/>
        <v/>
      </c>
      <c r="Y239" s="186" t="str">
        <f t="shared" si="66"/>
        <v/>
      </c>
      <c r="AA239" s="186" t="str">
        <f t="shared" si="67"/>
        <v/>
      </c>
      <c r="AC239" s="186" t="str">
        <f t="shared" si="68"/>
        <v/>
      </c>
      <c r="AE239" s="186" t="str">
        <f t="shared" si="69"/>
        <v/>
      </c>
      <c r="AG239" s="186" t="str">
        <f t="shared" si="70"/>
        <v/>
      </c>
      <c r="AI239" s="186" t="str">
        <f t="shared" si="71"/>
        <v/>
      </c>
      <c r="AK239" s="186" t="str">
        <f t="shared" si="72"/>
        <v/>
      </c>
      <c r="AM239" s="186" t="str">
        <f t="shared" si="73"/>
        <v/>
      </c>
      <c r="AO239" s="186" t="str">
        <f t="shared" si="74"/>
        <v/>
      </c>
      <c r="AQ239" s="186" t="str">
        <f t="shared" si="75"/>
        <v/>
      </c>
    </row>
    <row r="240" spans="5:43" x14ac:dyDescent="0.25">
      <c r="E240" s="186" t="str">
        <f t="shared" si="57"/>
        <v/>
      </c>
      <c r="G240" s="186" t="str">
        <f t="shared" si="57"/>
        <v/>
      </c>
      <c r="I240" s="186" t="str">
        <f t="shared" si="58"/>
        <v/>
      </c>
      <c r="K240" s="186" t="str">
        <f t="shared" si="59"/>
        <v/>
      </c>
      <c r="M240" s="186" t="str">
        <f t="shared" si="60"/>
        <v/>
      </c>
      <c r="O240" s="186" t="str">
        <f t="shared" si="61"/>
        <v/>
      </c>
      <c r="Q240" s="186" t="str">
        <f t="shared" si="62"/>
        <v/>
      </c>
      <c r="S240" s="186" t="str">
        <f t="shared" si="63"/>
        <v/>
      </c>
      <c r="U240" s="186" t="str">
        <f t="shared" si="64"/>
        <v/>
      </c>
      <c r="W240" s="186" t="str">
        <f t="shared" si="65"/>
        <v/>
      </c>
      <c r="Y240" s="186" t="str">
        <f t="shared" si="66"/>
        <v/>
      </c>
      <c r="AA240" s="186" t="str">
        <f t="shared" si="67"/>
        <v/>
      </c>
      <c r="AC240" s="186" t="str">
        <f t="shared" si="68"/>
        <v/>
      </c>
      <c r="AE240" s="186" t="str">
        <f t="shared" si="69"/>
        <v/>
      </c>
      <c r="AG240" s="186" t="str">
        <f t="shared" si="70"/>
        <v/>
      </c>
      <c r="AI240" s="186" t="str">
        <f t="shared" si="71"/>
        <v/>
      </c>
      <c r="AK240" s="186" t="str">
        <f t="shared" si="72"/>
        <v/>
      </c>
      <c r="AM240" s="186" t="str">
        <f t="shared" si="73"/>
        <v/>
      </c>
      <c r="AO240" s="186" t="str">
        <f t="shared" si="74"/>
        <v/>
      </c>
      <c r="AQ240" s="186" t="str">
        <f t="shared" si="75"/>
        <v/>
      </c>
    </row>
    <row r="241" spans="5:43" x14ac:dyDescent="0.25">
      <c r="E241" s="186" t="str">
        <f t="shared" si="57"/>
        <v/>
      </c>
      <c r="G241" s="186" t="str">
        <f t="shared" si="57"/>
        <v/>
      </c>
      <c r="I241" s="186" t="str">
        <f t="shared" si="58"/>
        <v/>
      </c>
      <c r="K241" s="186" t="str">
        <f t="shared" si="59"/>
        <v/>
      </c>
      <c r="M241" s="186" t="str">
        <f t="shared" si="60"/>
        <v/>
      </c>
      <c r="O241" s="186" t="str">
        <f t="shared" si="61"/>
        <v/>
      </c>
      <c r="Q241" s="186" t="str">
        <f t="shared" si="62"/>
        <v/>
      </c>
      <c r="S241" s="186" t="str">
        <f t="shared" si="63"/>
        <v/>
      </c>
      <c r="U241" s="186" t="str">
        <f t="shared" si="64"/>
        <v/>
      </c>
      <c r="W241" s="186" t="str">
        <f t="shared" si="65"/>
        <v/>
      </c>
      <c r="Y241" s="186" t="str">
        <f t="shared" si="66"/>
        <v/>
      </c>
      <c r="AA241" s="186" t="str">
        <f t="shared" si="67"/>
        <v/>
      </c>
      <c r="AC241" s="186" t="str">
        <f t="shared" si="68"/>
        <v/>
      </c>
      <c r="AE241" s="186" t="str">
        <f t="shared" si="69"/>
        <v/>
      </c>
      <c r="AG241" s="186" t="str">
        <f t="shared" si="70"/>
        <v/>
      </c>
      <c r="AI241" s="186" t="str">
        <f t="shared" si="71"/>
        <v/>
      </c>
      <c r="AK241" s="186" t="str">
        <f t="shared" si="72"/>
        <v/>
      </c>
      <c r="AM241" s="186" t="str">
        <f t="shared" si="73"/>
        <v/>
      </c>
      <c r="AO241" s="186" t="str">
        <f t="shared" si="74"/>
        <v/>
      </c>
      <c r="AQ241" s="186" t="str">
        <f t="shared" si="75"/>
        <v/>
      </c>
    </row>
    <row r="242" spans="5:43" x14ac:dyDescent="0.25">
      <c r="E242" s="186" t="str">
        <f t="shared" si="57"/>
        <v/>
      </c>
      <c r="G242" s="186" t="str">
        <f t="shared" si="57"/>
        <v/>
      </c>
      <c r="I242" s="186" t="str">
        <f t="shared" si="58"/>
        <v/>
      </c>
      <c r="K242" s="186" t="str">
        <f t="shared" si="59"/>
        <v/>
      </c>
      <c r="M242" s="186" t="str">
        <f t="shared" si="60"/>
        <v/>
      </c>
      <c r="O242" s="186" t="str">
        <f t="shared" si="61"/>
        <v/>
      </c>
      <c r="Q242" s="186" t="str">
        <f t="shared" si="62"/>
        <v/>
      </c>
      <c r="S242" s="186" t="str">
        <f t="shared" si="63"/>
        <v/>
      </c>
      <c r="U242" s="186" t="str">
        <f t="shared" si="64"/>
        <v/>
      </c>
      <c r="W242" s="186" t="str">
        <f t="shared" si="65"/>
        <v/>
      </c>
      <c r="Y242" s="186" t="str">
        <f t="shared" si="66"/>
        <v/>
      </c>
      <c r="AA242" s="186" t="str">
        <f t="shared" si="67"/>
        <v/>
      </c>
      <c r="AC242" s="186" t="str">
        <f t="shared" si="68"/>
        <v/>
      </c>
      <c r="AE242" s="186" t="str">
        <f t="shared" si="69"/>
        <v/>
      </c>
      <c r="AG242" s="186" t="str">
        <f t="shared" si="70"/>
        <v/>
      </c>
      <c r="AI242" s="186" t="str">
        <f t="shared" si="71"/>
        <v/>
      </c>
      <c r="AK242" s="186" t="str">
        <f t="shared" si="72"/>
        <v/>
      </c>
      <c r="AM242" s="186" t="str">
        <f t="shared" si="73"/>
        <v/>
      </c>
      <c r="AO242" s="186" t="str">
        <f t="shared" si="74"/>
        <v/>
      </c>
      <c r="AQ242" s="186" t="str">
        <f t="shared" si="75"/>
        <v/>
      </c>
    </row>
    <row r="243" spans="5:43" x14ac:dyDescent="0.25">
      <c r="E243" s="186" t="str">
        <f t="shared" si="57"/>
        <v/>
      </c>
      <c r="G243" s="186" t="str">
        <f t="shared" si="57"/>
        <v/>
      </c>
      <c r="I243" s="186" t="str">
        <f t="shared" si="58"/>
        <v/>
      </c>
      <c r="K243" s="186" t="str">
        <f t="shared" si="59"/>
        <v/>
      </c>
      <c r="M243" s="186" t="str">
        <f t="shared" si="60"/>
        <v/>
      </c>
      <c r="O243" s="186" t="str">
        <f t="shared" si="61"/>
        <v/>
      </c>
      <c r="Q243" s="186" t="str">
        <f t="shared" si="62"/>
        <v/>
      </c>
      <c r="S243" s="186" t="str">
        <f t="shared" si="63"/>
        <v/>
      </c>
      <c r="U243" s="186" t="str">
        <f t="shared" si="64"/>
        <v/>
      </c>
      <c r="W243" s="186" t="str">
        <f t="shared" si="65"/>
        <v/>
      </c>
      <c r="Y243" s="186" t="str">
        <f t="shared" si="66"/>
        <v/>
      </c>
      <c r="AA243" s="186" t="str">
        <f t="shared" si="67"/>
        <v/>
      </c>
      <c r="AC243" s="186" t="str">
        <f t="shared" si="68"/>
        <v/>
      </c>
      <c r="AE243" s="186" t="str">
        <f t="shared" si="69"/>
        <v/>
      </c>
      <c r="AG243" s="186" t="str">
        <f t="shared" si="70"/>
        <v/>
      </c>
      <c r="AI243" s="186" t="str">
        <f t="shared" si="71"/>
        <v/>
      </c>
      <c r="AK243" s="186" t="str">
        <f t="shared" si="72"/>
        <v/>
      </c>
      <c r="AM243" s="186" t="str">
        <f t="shared" si="73"/>
        <v/>
      </c>
      <c r="AO243" s="186" t="str">
        <f t="shared" si="74"/>
        <v/>
      </c>
      <c r="AQ243" s="186" t="str">
        <f t="shared" si="75"/>
        <v/>
      </c>
    </row>
    <row r="244" spans="5:43" x14ac:dyDescent="0.25">
      <c r="E244" s="186" t="str">
        <f t="shared" si="57"/>
        <v/>
      </c>
      <c r="G244" s="186" t="str">
        <f t="shared" si="57"/>
        <v/>
      </c>
      <c r="I244" s="186" t="str">
        <f t="shared" si="58"/>
        <v/>
      </c>
      <c r="K244" s="186" t="str">
        <f t="shared" si="59"/>
        <v/>
      </c>
      <c r="M244" s="186" t="str">
        <f t="shared" si="60"/>
        <v/>
      </c>
      <c r="O244" s="186" t="str">
        <f t="shared" si="61"/>
        <v/>
      </c>
      <c r="Q244" s="186" t="str">
        <f t="shared" si="62"/>
        <v/>
      </c>
      <c r="S244" s="186" t="str">
        <f t="shared" si="63"/>
        <v/>
      </c>
      <c r="U244" s="186" t="str">
        <f t="shared" si="64"/>
        <v/>
      </c>
      <c r="W244" s="186" t="str">
        <f t="shared" si="65"/>
        <v/>
      </c>
      <c r="Y244" s="186" t="str">
        <f t="shared" si="66"/>
        <v/>
      </c>
      <c r="AA244" s="186" t="str">
        <f t="shared" si="67"/>
        <v/>
      </c>
      <c r="AC244" s="186" t="str">
        <f t="shared" si="68"/>
        <v/>
      </c>
      <c r="AE244" s="186" t="str">
        <f t="shared" si="69"/>
        <v/>
      </c>
      <c r="AG244" s="186" t="str">
        <f t="shared" si="70"/>
        <v/>
      </c>
      <c r="AI244" s="186" t="str">
        <f t="shared" si="71"/>
        <v/>
      </c>
      <c r="AK244" s="186" t="str">
        <f t="shared" si="72"/>
        <v/>
      </c>
      <c r="AM244" s="186" t="str">
        <f t="shared" si="73"/>
        <v/>
      </c>
      <c r="AO244" s="186" t="str">
        <f t="shared" si="74"/>
        <v/>
      </c>
      <c r="AQ244" s="186" t="str">
        <f t="shared" si="75"/>
        <v/>
      </c>
    </row>
    <row r="245" spans="5:43" x14ac:dyDescent="0.25">
      <c r="E245" s="186" t="str">
        <f t="shared" si="57"/>
        <v/>
      </c>
      <c r="G245" s="186" t="str">
        <f t="shared" si="57"/>
        <v/>
      </c>
      <c r="I245" s="186" t="str">
        <f t="shared" si="58"/>
        <v/>
      </c>
      <c r="K245" s="186" t="str">
        <f t="shared" si="59"/>
        <v/>
      </c>
      <c r="M245" s="186" t="str">
        <f t="shared" si="60"/>
        <v/>
      </c>
      <c r="O245" s="186" t="str">
        <f t="shared" si="61"/>
        <v/>
      </c>
      <c r="Q245" s="186" t="str">
        <f t="shared" si="62"/>
        <v/>
      </c>
      <c r="S245" s="186" t="str">
        <f t="shared" si="63"/>
        <v/>
      </c>
      <c r="U245" s="186" t="str">
        <f t="shared" si="64"/>
        <v/>
      </c>
      <c r="W245" s="186" t="str">
        <f t="shared" si="65"/>
        <v/>
      </c>
      <c r="Y245" s="186" t="str">
        <f t="shared" si="66"/>
        <v/>
      </c>
      <c r="AA245" s="186" t="str">
        <f t="shared" si="67"/>
        <v/>
      </c>
      <c r="AC245" s="186" t="str">
        <f t="shared" si="68"/>
        <v/>
      </c>
      <c r="AE245" s="186" t="str">
        <f t="shared" si="69"/>
        <v/>
      </c>
      <c r="AG245" s="186" t="str">
        <f t="shared" si="70"/>
        <v/>
      </c>
      <c r="AI245" s="186" t="str">
        <f t="shared" si="71"/>
        <v/>
      </c>
      <c r="AK245" s="186" t="str">
        <f t="shared" si="72"/>
        <v/>
      </c>
      <c r="AM245" s="186" t="str">
        <f t="shared" si="73"/>
        <v/>
      </c>
      <c r="AO245" s="186" t="str">
        <f t="shared" si="74"/>
        <v/>
      </c>
      <c r="AQ245" s="186" t="str">
        <f t="shared" si="75"/>
        <v/>
      </c>
    </row>
    <row r="246" spans="5:43" x14ac:dyDescent="0.25">
      <c r="E246" s="186" t="str">
        <f t="shared" si="57"/>
        <v/>
      </c>
      <c r="G246" s="186" t="str">
        <f t="shared" si="57"/>
        <v/>
      </c>
      <c r="I246" s="186" t="str">
        <f t="shared" si="58"/>
        <v/>
      </c>
      <c r="K246" s="186" t="str">
        <f t="shared" si="59"/>
        <v/>
      </c>
      <c r="M246" s="186" t="str">
        <f t="shared" si="60"/>
        <v/>
      </c>
      <c r="O246" s="186" t="str">
        <f t="shared" si="61"/>
        <v/>
      </c>
      <c r="Q246" s="186" t="str">
        <f t="shared" si="62"/>
        <v/>
      </c>
      <c r="S246" s="186" t="str">
        <f t="shared" si="63"/>
        <v/>
      </c>
      <c r="U246" s="186" t="str">
        <f t="shared" si="64"/>
        <v/>
      </c>
      <c r="W246" s="186" t="str">
        <f t="shared" si="65"/>
        <v/>
      </c>
      <c r="Y246" s="186" t="str">
        <f t="shared" si="66"/>
        <v/>
      </c>
      <c r="AA246" s="186" t="str">
        <f t="shared" si="67"/>
        <v/>
      </c>
      <c r="AC246" s="186" t="str">
        <f t="shared" si="68"/>
        <v/>
      </c>
      <c r="AE246" s="186" t="str">
        <f t="shared" si="69"/>
        <v/>
      </c>
      <c r="AG246" s="186" t="str">
        <f t="shared" si="70"/>
        <v/>
      </c>
      <c r="AI246" s="186" t="str">
        <f t="shared" si="71"/>
        <v/>
      </c>
      <c r="AK246" s="186" t="str">
        <f t="shared" si="72"/>
        <v/>
      </c>
      <c r="AM246" s="186" t="str">
        <f t="shared" si="73"/>
        <v/>
      </c>
      <c r="AO246" s="186" t="str">
        <f t="shared" si="74"/>
        <v/>
      </c>
      <c r="AQ246" s="186" t="str">
        <f t="shared" si="75"/>
        <v/>
      </c>
    </row>
    <row r="247" spans="5:43" x14ac:dyDescent="0.25">
      <c r="E247" s="186" t="str">
        <f t="shared" si="57"/>
        <v/>
      </c>
      <c r="G247" s="186" t="str">
        <f t="shared" si="57"/>
        <v/>
      </c>
      <c r="I247" s="186" t="str">
        <f t="shared" si="58"/>
        <v/>
      </c>
      <c r="K247" s="186" t="str">
        <f t="shared" si="59"/>
        <v/>
      </c>
      <c r="M247" s="186" t="str">
        <f t="shared" si="60"/>
        <v/>
      </c>
      <c r="O247" s="186" t="str">
        <f t="shared" si="61"/>
        <v/>
      </c>
      <c r="Q247" s="186" t="str">
        <f t="shared" si="62"/>
        <v/>
      </c>
      <c r="S247" s="186" t="str">
        <f t="shared" si="63"/>
        <v/>
      </c>
      <c r="U247" s="186" t="str">
        <f t="shared" si="64"/>
        <v/>
      </c>
      <c r="W247" s="186" t="str">
        <f t="shared" si="65"/>
        <v/>
      </c>
      <c r="Y247" s="186" t="str">
        <f t="shared" si="66"/>
        <v/>
      </c>
      <c r="AA247" s="186" t="str">
        <f t="shared" si="67"/>
        <v/>
      </c>
      <c r="AC247" s="186" t="str">
        <f t="shared" si="68"/>
        <v/>
      </c>
      <c r="AE247" s="186" t="str">
        <f t="shared" si="69"/>
        <v/>
      </c>
      <c r="AG247" s="186" t="str">
        <f t="shared" si="70"/>
        <v/>
      </c>
      <c r="AI247" s="186" t="str">
        <f t="shared" si="71"/>
        <v/>
      </c>
      <c r="AK247" s="186" t="str">
        <f t="shared" si="72"/>
        <v/>
      </c>
      <c r="AM247" s="186" t="str">
        <f t="shared" si="73"/>
        <v/>
      </c>
      <c r="AO247" s="186" t="str">
        <f t="shared" si="74"/>
        <v/>
      </c>
      <c r="AQ247" s="186" t="str">
        <f t="shared" si="75"/>
        <v/>
      </c>
    </row>
    <row r="248" spans="5:43" x14ac:dyDescent="0.25">
      <c r="E248" s="186" t="str">
        <f t="shared" si="57"/>
        <v/>
      </c>
      <c r="G248" s="186" t="str">
        <f t="shared" si="57"/>
        <v/>
      </c>
      <c r="I248" s="186" t="str">
        <f t="shared" si="58"/>
        <v/>
      </c>
      <c r="K248" s="186" t="str">
        <f t="shared" si="59"/>
        <v/>
      </c>
      <c r="M248" s="186" t="str">
        <f t="shared" si="60"/>
        <v/>
      </c>
      <c r="O248" s="186" t="str">
        <f t="shared" si="61"/>
        <v/>
      </c>
      <c r="Q248" s="186" t="str">
        <f t="shared" si="62"/>
        <v/>
      </c>
      <c r="S248" s="186" t="str">
        <f t="shared" si="63"/>
        <v/>
      </c>
      <c r="U248" s="186" t="str">
        <f t="shared" si="64"/>
        <v/>
      </c>
      <c r="W248" s="186" t="str">
        <f t="shared" si="65"/>
        <v/>
      </c>
      <c r="Y248" s="186" t="str">
        <f t="shared" si="66"/>
        <v/>
      </c>
      <c r="AA248" s="186" t="str">
        <f t="shared" si="67"/>
        <v/>
      </c>
      <c r="AC248" s="186" t="str">
        <f t="shared" si="68"/>
        <v/>
      </c>
      <c r="AE248" s="186" t="str">
        <f t="shared" si="69"/>
        <v/>
      </c>
      <c r="AG248" s="186" t="str">
        <f t="shared" si="70"/>
        <v/>
      </c>
      <c r="AI248" s="186" t="str">
        <f t="shared" si="71"/>
        <v/>
      </c>
      <c r="AK248" s="186" t="str">
        <f t="shared" si="72"/>
        <v/>
      </c>
      <c r="AM248" s="186" t="str">
        <f t="shared" si="73"/>
        <v/>
      </c>
      <c r="AO248" s="186" t="str">
        <f t="shared" si="74"/>
        <v/>
      </c>
      <c r="AQ248" s="186" t="str">
        <f t="shared" si="75"/>
        <v/>
      </c>
    </row>
    <row r="249" spans="5:43" x14ac:dyDescent="0.25">
      <c r="E249" s="186" t="str">
        <f t="shared" si="57"/>
        <v/>
      </c>
      <c r="G249" s="186" t="str">
        <f t="shared" si="57"/>
        <v/>
      </c>
      <c r="I249" s="186" t="str">
        <f t="shared" si="58"/>
        <v/>
      </c>
      <c r="K249" s="186" t="str">
        <f t="shared" si="59"/>
        <v/>
      </c>
      <c r="M249" s="186" t="str">
        <f t="shared" si="60"/>
        <v/>
      </c>
      <c r="O249" s="186" t="str">
        <f t="shared" si="61"/>
        <v/>
      </c>
      <c r="Q249" s="186" t="str">
        <f t="shared" si="62"/>
        <v/>
      </c>
      <c r="S249" s="186" t="str">
        <f t="shared" si="63"/>
        <v/>
      </c>
      <c r="U249" s="186" t="str">
        <f t="shared" si="64"/>
        <v/>
      </c>
      <c r="W249" s="186" t="str">
        <f t="shared" si="65"/>
        <v/>
      </c>
      <c r="Y249" s="186" t="str">
        <f t="shared" si="66"/>
        <v/>
      </c>
      <c r="AA249" s="186" t="str">
        <f t="shared" si="67"/>
        <v/>
      </c>
      <c r="AC249" s="186" t="str">
        <f t="shared" si="68"/>
        <v/>
      </c>
      <c r="AE249" s="186" t="str">
        <f t="shared" si="69"/>
        <v/>
      </c>
      <c r="AG249" s="186" t="str">
        <f t="shared" si="70"/>
        <v/>
      </c>
      <c r="AI249" s="186" t="str">
        <f t="shared" si="71"/>
        <v/>
      </c>
      <c r="AK249" s="186" t="str">
        <f t="shared" si="72"/>
        <v/>
      </c>
      <c r="AM249" s="186" t="str">
        <f t="shared" si="73"/>
        <v/>
      </c>
      <c r="AO249" s="186" t="str">
        <f t="shared" si="74"/>
        <v/>
      </c>
      <c r="AQ249" s="186" t="str">
        <f t="shared" si="75"/>
        <v/>
      </c>
    </row>
    <row r="250" spans="5:43" x14ac:dyDescent="0.25">
      <c r="E250" s="186" t="str">
        <f t="shared" si="57"/>
        <v/>
      </c>
      <c r="G250" s="186" t="str">
        <f t="shared" si="57"/>
        <v/>
      </c>
      <c r="I250" s="186" t="str">
        <f t="shared" si="58"/>
        <v/>
      </c>
      <c r="K250" s="186" t="str">
        <f t="shared" si="59"/>
        <v/>
      </c>
      <c r="M250" s="186" t="str">
        <f t="shared" si="60"/>
        <v/>
      </c>
      <c r="O250" s="186" t="str">
        <f t="shared" si="61"/>
        <v/>
      </c>
      <c r="Q250" s="186" t="str">
        <f t="shared" si="62"/>
        <v/>
      </c>
      <c r="S250" s="186" t="str">
        <f t="shared" si="63"/>
        <v/>
      </c>
      <c r="U250" s="186" t="str">
        <f t="shared" si="64"/>
        <v/>
      </c>
      <c r="W250" s="186" t="str">
        <f t="shared" si="65"/>
        <v/>
      </c>
      <c r="Y250" s="186" t="str">
        <f t="shared" si="66"/>
        <v/>
      </c>
      <c r="AA250" s="186" t="str">
        <f t="shared" si="67"/>
        <v/>
      </c>
      <c r="AC250" s="186" t="str">
        <f t="shared" si="68"/>
        <v/>
      </c>
      <c r="AE250" s="186" t="str">
        <f t="shared" si="69"/>
        <v/>
      </c>
      <c r="AG250" s="186" t="str">
        <f t="shared" si="70"/>
        <v/>
      </c>
      <c r="AI250" s="186" t="str">
        <f t="shared" si="71"/>
        <v/>
      </c>
      <c r="AK250" s="186" t="str">
        <f t="shared" si="72"/>
        <v/>
      </c>
      <c r="AM250" s="186" t="str">
        <f t="shared" si="73"/>
        <v/>
      </c>
      <c r="AO250" s="186" t="str">
        <f t="shared" si="74"/>
        <v/>
      </c>
      <c r="AQ250" s="186" t="str">
        <f t="shared" si="75"/>
        <v/>
      </c>
    </row>
    <row r="251" spans="5:43" x14ac:dyDescent="0.25">
      <c r="E251" s="186" t="str">
        <f t="shared" si="57"/>
        <v/>
      </c>
      <c r="G251" s="186" t="str">
        <f t="shared" si="57"/>
        <v/>
      </c>
      <c r="I251" s="186" t="str">
        <f t="shared" si="58"/>
        <v/>
      </c>
      <c r="K251" s="186" t="str">
        <f t="shared" si="59"/>
        <v/>
      </c>
      <c r="M251" s="186" t="str">
        <f t="shared" si="60"/>
        <v/>
      </c>
      <c r="O251" s="186" t="str">
        <f t="shared" si="61"/>
        <v/>
      </c>
      <c r="Q251" s="186" t="str">
        <f t="shared" si="62"/>
        <v/>
      </c>
      <c r="S251" s="186" t="str">
        <f t="shared" si="63"/>
        <v/>
      </c>
      <c r="U251" s="186" t="str">
        <f t="shared" si="64"/>
        <v/>
      </c>
      <c r="W251" s="186" t="str">
        <f t="shared" si="65"/>
        <v/>
      </c>
      <c r="Y251" s="186" t="str">
        <f t="shared" si="66"/>
        <v/>
      </c>
      <c r="AA251" s="186" t="str">
        <f t="shared" si="67"/>
        <v/>
      </c>
      <c r="AC251" s="186" t="str">
        <f t="shared" si="68"/>
        <v/>
      </c>
      <c r="AE251" s="186" t="str">
        <f t="shared" si="69"/>
        <v/>
      </c>
      <c r="AG251" s="186" t="str">
        <f t="shared" si="70"/>
        <v/>
      </c>
      <c r="AI251" s="186" t="str">
        <f t="shared" si="71"/>
        <v/>
      </c>
      <c r="AK251" s="186" t="str">
        <f t="shared" si="72"/>
        <v/>
      </c>
      <c r="AM251" s="186" t="str">
        <f t="shared" si="73"/>
        <v/>
      </c>
      <c r="AO251" s="186" t="str">
        <f t="shared" si="74"/>
        <v/>
      </c>
      <c r="AQ251" s="186" t="str">
        <f t="shared" si="75"/>
        <v/>
      </c>
    </row>
    <row r="252" spans="5:43" x14ac:dyDescent="0.25">
      <c r="E252" s="186" t="str">
        <f t="shared" si="57"/>
        <v/>
      </c>
      <c r="G252" s="186" t="str">
        <f t="shared" si="57"/>
        <v/>
      </c>
      <c r="I252" s="186" t="str">
        <f t="shared" si="58"/>
        <v/>
      </c>
      <c r="K252" s="186" t="str">
        <f t="shared" si="59"/>
        <v/>
      </c>
      <c r="M252" s="186" t="str">
        <f t="shared" si="60"/>
        <v/>
      </c>
      <c r="O252" s="186" t="str">
        <f t="shared" si="61"/>
        <v/>
      </c>
      <c r="Q252" s="186" t="str">
        <f t="shared" si="62"/>
        <v/>
      </c>
      <c r="S252" s="186" t="str">
        <f t="shared" si="63"/>
        <v/>
      </c>
      <c r="U252" s="186" t="str">
        <f t="shared" si="64"/>
        <v/>
      </c>
      <c r="W252" s="186" t="str">
        <f t="shared" si="65"/>
        <v/>
      </c>
      <c r="Y252" s="186" t="str">
        <f t="shared" si="66"/>
        <v/>
      </c>
      <c r="AA252" s="186" t="str">
        <f t="shared" si="67"/>
        <v/>
      </c>
      <c r="AC252" s="186" t="str">
        <f t="shared" si="68"/>
        <v/>
      </c>
      <c r="AE252" s="186" t="str">
        <f t="shared" si="69"/>
        <v/>
      </c>
      <c r="AG252" s="186" t="str">
        <f t="shared" si="70"/>
        <v/>
      </c>
      <c r="AI252" s="186" t="str">
        <f t="shared" si="71"/>
        <v/>
      </c>
      <c r="AK252" s="186" t="str">
        <f t="shared" si="72"/>
        <v/>
      </c>
      <c r="AM252" s="186" t="str">
        <f t="shared" si="73"/>
        <v/>
      </c>
      <c r="AO252" s="186" t="str">
        <f t="shared" si="74"/>
        <v/>
      </c>
      <c r="AQ252" s="186" t="str">
        <f t="shared" si="75"/>
        <v/>
      </c>
    </row>
    <row r="253" spans="5:43" x14ac:dyDescent="0.25">
      <c r="E253" s="186" t="str">
        <f t="shared" si="57"/>
        <v/>
      </c>
      <c r="G253" s="186" t="str">
        <f t="shared" si="57"/>
        <v/>
      </c>
      <c r="I253" s="186" t="str">
        <f t="shared" si="58"/>
        <v/>
      </c>
      <c r="K253" s="186" t="str">
        <f t="shared" si="59"/>
        <v/>
      </c>
      <c r="M253" s="186" t="str">
        <f t="shared" si="60"/>
        <v/>
      </c>
      <c r="O253" s="186" t="str">
        <f t="shared" si="61"/>
        <v/>
      </c>
      <c r="Q253" s="186" t="str">
        <f t="shared" si="62"/>
        <v/>
      </c>
      <c r="S253" s="186" t="str">
        <f t="shared" si="63"/>
        <v/>
      </c>
      <c r="U253" s="186" t="str">
        <f t="shared" si="64"/>
        <v/>
      </c>
      <c r="W253" s="186" t="str">
        <f t="shared" si="65"/>
        <v/>
      </c>
      <c r="Y253" s="186" t="str">
        <f t="shared" si="66"/>
        <v/>
      </c>
      <c r="AA253" s="186" t="str">
        <f t="shared" si="67"/>
        <v/>
      </c>
      <c r="AC253" s="186" t="str">
        <f t="shared" si="68"/>
        <v/>
      </c>
      <c r="AE253" s="186" t="str">
        <f t="shared" si="69"/>
        <v/>
      </c>
      <c r="AG253" s="186" t="str">
        <f t="shared" si="70"/>
        <v/>
      </c>
      <c r="AI253" s="186" t="str">
        <f t="shared" si="71"/>
        <v/>
      </c>
      <c r="AK253" s="186" t="str">
        <f t="shared" si="72"/>
        <v/>
      </c>
      <c r="AM253" s="186" t="str">
        <f t="shared" si="73"/>
        <v/>
      </c>
      <c r="AO253" s="186" t="str">
        <f t="shared" si="74"/>
        <v/>
      </c>
      <c r="AQ253" s="186" t="str">
        <f t="shared" si="75"/>
        <v/>
      </c>
    </row>
    <row r="254" spans="5:43" x14ac:dyDescent="0.25">
      <c r="E254" s="186" t="str">
        <f t="shared" si="57"/>
        <v/>
      </c>
      <c r="G254" s="186" t="str">
        <f t="shared" si="57"/>
        <v/>
      </c>
      <c r="I254" s="186" t="str">
        <f t="shared" si="58"/>
        <v/>
      </c>
      <c r="K254" s="186" t="str">
        <f t="shared" si="59"/>
        <v/>
      </c>
      <c r="M254" s="186" t="str">
        <f t="shared" si="60"/>
        <v/>
      </c>
      <c r="O254" s="186" t="str">
        <f t="shared" si="61"/>
        <v/>
      </c>
      <c r="Q254" s="186" t="str">
        <f t="shared" si="62"/>
        <v/>
      </c>
      <c r="S254" s="186" t="str">
        <f t="shared" si="63"/>
        <v/>
      </c>
      <c r="U254" s="186" t="str">
        <f t="shared" si="64"/>
        <v/>
      </c>
      <c r="W254" s="186" t="str">
        <f t="shared" si="65"/>
        <v/>
      </c>
      <c r="Y254" s="186" t="str">
        <f t="shared" si="66"/>
        <v/>
      </c>
      <c r="AA254" s="186" t="str">
        <f t="shared" si="67"/>
        <v/>
      </c>
      <c r="AC254" s="186" t="str">
        <f t="shared" si="68"/>
        <v/>
      </c>
      <c r="AE254" s="186" t="str">
        <f t="shared" si="69"/>
        <v/>
      </c>
      <c r="AG254" s="186" t="str">
        <f t="shared" si="70"/>
        <v/>
      </c>
      <c r="AI254" s="186" t="str">
        <f t="shared" si="71"/>
        <v/>
      </c>
      <c r="AK254" s="186" t="str">
        <f t="shared" si="72"/>
        <v/>
      </c>
      <c r="AM254" s="186" t="str">
        <f t="shared" si="73"/>
        <v/>
      </c>
      <c r="AO254" s="186" t="str">
        <f t="shared" si="74"/>
        <v/>
      </c>
      <c r="AQ254" s="186" t="str">
        <f t="shared" si="75"/>
        <v/>
      </c>
    </row>
    <row r="255" spans="5:43" x14ac:dyDescent="0.25">
      <c r="E255" s="186" t="str">
        <f t="shared" si="57"/>
        <v/>
      </c>
      <c r="G255" s="186" t="str">
        <f t="shared" si="57"/>
        <v/>
      </c>
      <c r="I255" s="186" t="str">
        <f t="shared" si="58"/>
        <v/>
      </c>
      <c r="K255" s="186" t="str">
        <f t="shared" si="59"/>
        <v/>
      </c>
      <c r="M255" s="186" t="str">
        <f t="shared" si="60"/>
        <v/>
      </c>
      <c r="O255" s="186" t="str">
        <f t="shared" si="61"/>
        <v/>
      </c>
      <c r="Q255" s="186" t="str">
        <f t="shared" si="62"/>
        <v/>
      </c>
      <c r="S255" s="186" t="str">
        <f t="shared" si="63"/>
        <v/>
      </c>
      <c r="U255" s="186" t="str">
        <f t="shared" si="64"/>
        <v/>
      </c>
      <c r="W255" s="186" t="str">
        <f t="shared" si="65"/>
        <v/>
      </c>
      <c r="Y255" s="186" t="str">
        <f t="shared" si="66"/>
        <v/>
      </c>
      <c r="AA255" s="186" t="str">
        <f t="shared" si="67"/>
        <v/>
      </c>
      <c r="AC255" s="186" t="str">
        <f t="shared" si="68"/>
        <v/>
      </c>
      <c r="AE255" s="186" t="str">
        <f t="shared" si="69"/>
        <v/>
      </c>
      <c r="AG255" s="186" t="str">
        <f t="shared" si="70"/>
        <v/>
      </c>
      <c r="AI255" s="186" t="str">
        <f t="shared" si="71"/>
        <v/>
      </c>
      <c r="AK255" s="186" t="str">
        <f t="shared" si="72"/>
        <v/>
      </c>
      <c r="AM255" s="186" t="str">
        <f t="shared" si="73"/>
        <v/>
      </c>
      <c r="AO255" s="186" t="str">
        <f t="shared" si="74"/>
        <v/>
      </c>
      <c r="AQ255" s="186" t="str">
        <f t="shared" si="75"/>
        <v/>
      </c>
    </row>
    <row r="256" spans="5:43" x14ac:dyDescent="0.25">
      <c r="E256" s="186" t="str">
        <f t="shared" si="57"/>
        <v/>
      </c>
      <c r="G256" s="186" t="str">
        <f t="shared" si="57"/>
        <v/>
      </c>
      <c r="I256" s="186" t="str">
        <f t="shared" si="58"/>
        <v/>
      </c>
      <c r="K256" s="186" t="str">
        <f t="shared" si="59"/>
        <v/>
      </c>
      <c r="M256" s="186" t="str">
        <f t="shared" si="60"/>
        <v/>
      </c>
      <c r="O256" s="186" t="str">
        <f t="shared" si="61"/>
        <v/>
      </c>
      <c r="Q256" s="186" t="str">
        <f t="shared" si="62"/>
        <v/>
      </c>
      <c r="S256" s="186" t="str">
        <f t="shared" si="63"/>
        <v/>
      </c>
      <c r="U256" s="186" t="str">
        <f t="shared" si="64"/>
        <v/>
      </c>
      <c r="W256" s="186" t="str">
        <f t="shared" si="65"/>
        <v/>
      </c>
      <c r="Y256" s="186" t="str">
        <f t="shared" si="66"/>
        <v/>
      </c>
      <c r="AA256" s="186" t="str">
        <f t="shared" si="67"/>
        <v/>
      </c>
      <c r="AC256" s="186" t="str">
        <f t="shared" si="68"/>
        <v/>
      </c>
      <c r="AE256" s="186" t="str">
        <f t="shared" si="69"/>
        <v/>
      </c>
      <c r="AG256" s="186" t="str">
        <f t="shared" si="70"/>
        <v/>
      </c>
      <c r="AI256" s="186" t="str">
        <f t="shared" si="71"/>
        <v/>
      </c>
      <c r="AK256" s="186" t="str">
        <f t="shared" si="72"/>
        <v/>
      </c>
      <c r="AM256" s="186" t="str">
        <f t="shared" si="73"/>
        <v/>
      </c>
      <c r="AO256" s="186" t="str">
        <f t="shared" si="74"/>
        <v/>
      </c>
      <c r="AQ256" s="186" t="str">
        <f t="shared" si="75"/>
        <v/>
      </c>
    </row>
    <row r="257" spans="5:43" x14ac:dyDescent="0.25">
      <c r="E257" s="186" t="str">
        <f t="shared" si="57"/>
        <v/>
      </c>
      <c r="G257" s="186" t="str">
        <f t="shared" si="57"/>
        <v/>
      </c>
      <c r="I257" s="186" t="str">
        <f t="shared" si="58"/>
        <v/>
      </c>
      <c r="K257" s="186" t="str">
        <f t="shared" si="59"/>
        <v/>
      </c>
      <c r="M257" s="186" t="str">
        <f t="shared" si="60"/>
        <v/>
      </c>
      <c r="O257" s="186" t="str">
        <f t="shared" si="61"/>
        <v/>
      </c>
      <c r="Q257" s="186" t="str">
        <f t="shared" si="62"/>
        <v/>
      </c>
      <c r="S257" s="186" t="str">
        <f t="shared" si="63"/>
        <v/>
      </c>
      <c r="U257" s="186" t="str">
        <f t="shared" si="64"/>
        <v/>
      </c>
      <c r="W257" s="186" t="str">
        <f t="shared" si="65"/>
        <v/>
      </c>
      <c r="Y257" s="186" t="str">
        <f t="shared" si="66"/>
        <v/>
      </c>
      <c r="AA257" s="186" t="str">
        <f t="shared" si="67"/>
        <v/>
      </c>
      <c r="AC257" s="186" t="str">
        <f t="shared" si="68"/>
        <v/>
      </c>
      <c r="AE257" s="186" t="str">
        <f t="shared" si="69"/>
        <v/>
      </c>
      <c r="AG257" s="186" t="str">
        <f t="shared" si="70"/>
        <v/>
      </c>
      <c r="AI257" s="186" t="str">
        <f t="shared" si="71"/>
        <v/>
      </c>
      <c r="AK257" s="186" t="str">
        <f t="shared" si="72"/>
        <v/>
      </c>
      <c r="AM257" s="186" t="str">
        <f t="shared" si="73"/>
        <v/>
      </c>
      <c r="AO257" s="186" t="str">
        <f t="shared" si="74"/>
        <v/>
      </c>
      <c r="AQ257" s="186" t="str">
        <f t="shared" si="75"/>
        <v/>
      </c>
    </row>
    <row r="258" spans="5:43" x14ac:dyDescent="0.25">
      <c r="E258" s="186" t="str">
        <f t="shared" si="57"/>
        <v/>
      </c>
      <c r="G258" s="186" t="str">
        <f t="shared" si="57"/>
        <v/>
      </c>
      <c r="I258" s="186" t="str">
        <f t="shared" si="58"/>
        <v/>
      </c>
      <c r="K258" s="186" t="str">
        <f t="shared" si="59"/>
        <v/>
      </c>
      <c r="M258" s="186" t="str">
        <f t="shared" si="60"/>
        <v/>
      </c>
      <c r="O258" s="186" t="str">
        <f t="shared" si="61"/>
        <v/>
      </c>
      <c r="Q258" s="186" t="str">
        <f t="shared" si="62"/>
        <v/>
      </c>
      <c r="S258" s="186" t="str">
        <f t="shared" si="63"/>
        <v/>
      </c>
      <c r="U258" s="186" t="str">
        <f t="shared" si="64"/>
        <v/>
      </c>
      <c r="W258" s="186" t="str">
        <f t="shared" si="65"/>
        <v/>
      </c>
      <c r="Y258" s="186" t="str">
        <f t="shared" si="66"/>
        <v/>
      </c>
      <c r="AA258" s="186" t="str">
        <f t="shared" si="67"/>
        <v/>
      </c>
      <c r="AC258" s="186" t="str">
        <f t="shared" si="68"/>
        <v/>
      </c>
      <c r="AE258" s="186" t="str">
        <f t="shared" si="69"/>
        <v/>
      </c>
      <c r="AG258" s="186" t="str">
        <f t="shared" si="70"/>
        <v/>
      </c>
      <c r="AI258" s="186" t="str">
        <f t="shared" si="71"/>
        <v/>
      </c>
      <c r="AK258" s="186" t="str">
        <f t="shared" si="72"/>
        <v/>
      </c>
      <c r="AM258" s="186" t="str">
        <f t="shared" si="73"/>
        <v/>
      </c>
      <c r="AO258" s="186" t="str">
        <f t="shared" si="74"/>
        <v/>
      </c>
      <c r="AQ258" s="186" t="str">
        <f t="shared" si="75"/>
        <v/>
      </c>
    </row>
    <row r="259" spans="5:43" x14ac:dyDescent="0.25">
      <c r="E259" s="186" t="str">
        <f t="shared" si="57"/>
        <v/>
      </c>
      <c r="G259" s="186" t="str">
        <f t="shared" si="57"/>
        <v/>
      </c>
      <c r="I259" s="186" t="str">
        <f t="shared" si="58"/>
        <v/>
      </c>
      <c r="K259" s="186" t="str">
        <f t="shared" si="59"/>
        <v/>
      </c>
      <c r="M259" s="186" t="str">
        <f t="shared" si="60"/>
        <v/>
      </c>
      <c r="O259" s="186" t="str">
        <f t="shared" si="61"/>
        <v/>
      </c>
      <c r="Q259" s="186" t="str">
        <f t="shared" si="62"/>
        <v/>
      </c>
      <c r="S259" s="186" t="str">
        <f t="shared" si="63"/>
        <v/>
      </c>
      <c r="U259" s="186" t="str">
        <f t="shared" si="64"/>
        <v/>
      </c>
      <c r="W259" s="186" t="str">
        <f t="shared" si="65"/>
        <v/>
      </c>
      <c r="Y259" s="186" t="str">
        <f t="shared" si="66"/>
        <v/>
      </c>
      <c r="AA259" s="186" t="str">
        <f t="shared" si="67"/>
        <v/>
      </c>
      <c r="AC259" s="186" t="str">
        <f t="shared" si="68"/>
        <v/>
      </c>
      <c r="AE259" s="186" t="str">
        <f t="shared" si="69"/>
        <v/>
      </c>
      <c r="AG259" s="186" t="str">
        <f t="shared" si="70"/>
        <v/>
      </c>
      <c r="AI259" s="186" t="str">
        <f t="shared" si="71"/>
        <v/>
      </c>
      <c r="AK259" s="186" t="str">
        <f t="shared" si="72"/>
        <v/>
      </c>
      <c r="AM259" s="186" t="str">
        <f t="shared" si="73"/>
        <v/>
      </c>
      <c r="AO259" s="186" t="str">
        <f t="shared" si="74"/>
        <v/>
      </c>
      <c r="AQ259" s="186" t="str">
        <f t="shared" si="75"/>
        <v/>
      </c>
    </row>
    <row r="260" spans="5:43" x14ac:dyDescent="0.25">
      <c r="E260" s="186" t="str">
        <f t="shared" si="57"/>
        <v/>
      </c>
      <c r="G260" s="186" t="str">
        <f t="shared" si="57"/>
        <v/>
      </c>
      <c r="I260" s="186" t="str">
        <f t="shared" si="58"/>
        <v/>
      </c>
      <c r="K260" s="186" t="str">
        <f t="shared" si="59"/>
        <v/>
      </c>
      <c r="M260" s="186" t="str">
        <f t="shared" si="60"/>
        <v/>
      </c>
      <c r="O260" s="186" t="str">
        <f t="shared" si="61"/>
        <v/>
      </c>
      <c r="Q260" s="186" t="str">
        <f t="shared" si="62"/>
        <v/>
      </c>
      <c r="S260" s="186" t="str">
        <f t="shared" si="63"/>
        <v/>
      </c>
      <c r="U260" s="186" t="str">
        <f t="shared" si="64"/>
        <v/>
      </c>
      <c r="W260" s="186" t="str">
        <f t="shared" si="65"/>
        <v/>
      </c>
      <c r="Y260" s="186" t="str">
        <f t="shared" si="66"/>
        <v/>
      </c>
      <c r="AA260" s="186" t="str">
        <f t="shared" si="67"/>
        <v/>
      </c>
      <c r="AC260" s="186" t="str">
        <f t="shared" si="68"/>
        <v/>
      </c>
      <c r="AE260" s="186" t="str">
        <f t="shared" si="69"/>
        <v/>
      </c>
      <c r="AG260" s="186" t="str">
        <f t="shared" si="70"/>
        <v/>
      </c>
      <c r="AI260" s="186" t="str">
        <f t="shared" si="71"/>
        <v/>
      </c>
      <c r="AK260" s="186" t="str">
        <f t="shared" si="72"/>
        <v/>
      </c>
      <c r="AM260" s="186" t="str">
        <f t="shared" si="73"/>
        <v/>
      </c>
      <c r="AO260" s="186" t="str">
        <f t="shared" si="74"/>
        <v/>
      </c>
      <c r="AQ260" s="186" t="str">
        <f t="shared" si="75"/>
        <v/>
      </c>
    </row>
    <row r="261" spans="5:43" x14ac:dyDescent="0.25">
      <c r="E261" s="186" t="str">
        <f t="shared" si="57"/>
        <v/>
      </c>
      <c r="G261" s="186" t="str">
        <f t="shared" si="57"/>
        <v/>
      </c>
      <c r="I261" s="186" t="str">
        <f t="shared" si="58"/>
        <v/>
      </c>
      <c r="K261" s="186" t="str">
        <f t="shared" si="59"/>
        <v/>
      </c>
      <c r="M261" s="186" t="str">
        <f t="shared" si="60"/>
        <v/>
      </c>
      <c r="O261" s="186" t="str">
        <f t="shared" si="61"/>
        <v/>
      </c>
      <c r="Q261" s="186" t="str">
        <f t="shared" si="62"/>
        <v/>
      </c>
      <c r="S261" s="186" t="str">
        <f t="shared" si="63"/>
        <v/>
      </c>
      <c r="U261" s="186" t="str">
        <f t="shared" si="64"/>
        <v/>
      </c>
      <c r="W261" s="186" t="str">
        <f t="shared" si="65"/>
        <v/>
      </c>
      <c r="Y261" s="186" t="str">
        <f t="shared" si="66"/>
        <v/>
      </c>
      <c r="AA261" s="186" t="str">
        <f t="shared" si="67"/>
        <v/>
      </c>
      <c r="AC261" s="186" t="str">
        <f t="shared" si="68"/>
        <v/>
      </c>
      <c r="AE261" s="186" t="str">
        <f t="shared" si="69"/>
        <v/>
      </c>
      <c r="AG261" s="186" t="str">
        <f t="shared" si="70"/>
        <v/>
      </c>
      <c r="AI261" s="186" t="str">
        <f t="shared" si="71"/>
        <v/>
      </c>
      <c r="AK261" s="186" t="str">
        <f t="shared" si="72"/>
        <v/>
      </c>
      <c r="AM261" s="186" t="str">
        <f t="shared" si="73"/>
        <v/>
      </c>
      <c r="AO261" s="186" t="str">
        <f t="shared" si="74"/>
        <v/>
      </c>
      <c r="AQ261" s="186" t="str">
        <f t="shared" si="75"/>
        <v/>
      </c>
    </row>
    <row r="262" spans="5:43" x14ac:dyDescent="0.25">
      <c r="E262" s="186" t="str">
        <f t="shared" si="57"/>
        <v/>
      </c>
      <c r="G262" s="186" t="str">
        <f t="shared" si="57"/>
        <v/>
      </c>
      <c r="I262" s="186" t="str">
        <f t="shared" si="58"/>
        <v/>
      </c>
      <c r="K262" s="186" t="str">
        <f t="shared" si="59"/>
        <v/>
      </c>
      <c r="M262" s="186" t="str">
        <f t="shared" si="60"/>
        <v/>
      </c>
      <c r="O262" s="186" t="str">
        <f t="shared" si="61"/>
        <v/>
      </c>
      <c r="Q262" s="186" t="str">
        <f t="shared" si="62"/>
        <v/>
      </c>
      <c r="S262" s="186" t="str">
        <f t="shared" si="63"/>
        <v/>
      </c>
      <c r="U262" s="186" t="str">
        <f t="shared" si="64"/>
        <v/>
      </c>
      <c r="W262" s="186" t="str">
        <f t="shared" si="65"/>
        <v/>
      </c>
      <c r="Y262" s="186" t="str">
        <f t="shared" si="66"/>
        <v/>
      </c>
      <c r="AA262" s="186" t="str">
        <f t="shared" si="67"/>
        <v/>
      </c>
      <c r="AC262" s="186" t="str">
        <f t="shared" si="68"/>
        <v/>
      </c>
      <c r="AE262" s="186" t="str">
        <f t="shared" si="69"/>
        <v/>
      </c>
      <c r="AG262" s="186" t="str">
        <f t="shared" si="70"/>
        <v/>
      </c>
      <c r="AI262" s="186" t="str">
        <f t="shared" si="71"/>
        <v/>
      </c>
      <c r="AK262" s="186" t="str">
        <f t="shared" si="72"/>
        <v/>
      </c>
      <c r="AM262" s="186" t="str">
        <f t="shared" si="73"/>
        <v/>
      </c>
      <c r="AO262" s="186" t="str">
        <f t="shared" si="74"/>
        <v/>
      </c>
      <c r="AQ262" s="186" t="str">
        <f t="shared" si="75"/>
        <v/>
      </c>
    </row>
    <row r="263" spans="5:43" x14ac:dyDescent="0.25">
      <c r="E263" s="186" t="str">
        <f t="shared" si="57"/>
        <v/>
      </c>
      <c r="G263" s="186" t="str">
        <f t="shared" si="57"/>
        <v/>
      </c>
      <c r="I263" s="186" t="str">
        <f t="shared" si="58"/>
        <v/>
      </c>
      <c r="K263" s="186" t="str">
        <f t="shared" si="59"/>
        <v/>
      </c>
      <c r="M263" s="186" t="str">
        <f t="shared" si="60"/>
        <v/>
      </c>
      <c r="O263" s="186" t="str">
        <f t="shared" si="61"/>
        <v/>
      </c>
      <c r="Q263" s="186" t="str">
        <f t="shared" si="62"/>
        <v/>
      </c>
      <c r="S263" s="186" t="str">
        <f t="shared" si="63"/>
        <v/>
      </c>
      <c r="U263" s="186" t="str">
        <f t="shared" si="64"/>
        <v/>
      </c>
      <c r="W263" s="186" t="str">
        <f t="shared" si="65"/>
        <v/>
      </c>
      <c r="Y263" s="186" t="str">
        <f t="shared" si="66"/>
        <v/>
      </c>
      <c r="AA263" s="186" t="str">
        <f t="shared" si="67"/>
        <v/>
      </c>
      <c r="AC263" s="186" t="str">
        <f t="shared" si="68"/>
        <v/>
      </c>
      <c r="AE263" s="186" t="str">
        <f t="shared" si="69"/>
        <v/>
      </c>
      <c r="AG263" s="186" t="str">
        <f t="shared" si="70"/>
        <v/>
      </c>
      <c r="AI263" s="186" t="str">
        <f t="shared" si="71"/>
        <v/>
      </c>
      <c r="AK263" s="186" t="str">
        <f t="shared" si="72"/>
        <v/>
      </c>
      <c r="AM263" s="186" t="str">
        <f t="shared" si="73"/>
        <v/>
      </c>
      <c r="AO263" s="186" t="str">
        <f t="shared" si="74"/>
        <v/>
      </c>
      <c r="AQ263" s="186" t="str">
        <f t="shared" si="75"/>
        <v/>
      </c>
    </row>
    <row r="264" spans="5:43" x14ac:dyDescent="0.25">
      <c r="E264" s="186" t="str">
        <f t="shared" si="57"/>
        <v/>
      </c>
      <c r="G264" s="186" t="str">
        <f t="shared" si="57"/>
        <v/>
      </c>
      <c r="I264" s="186" t="str">
        <f t="shared" si="58"/>
        <v/>
      </c>
      <c r="K264" s="186" t="str">
        <f t="shared" si="59"/>
        <v/>
      </c>
      <c r="M264" s="186" t="str">
        <f t="shared" si="60"/>
        <v/>
      </c>
      <c r="O264" s="186" t="str">
        <f t="shared" si="61"/>
        <v/>
      </c>
      <c r="Q264" s="186" t="str">
        <f t="shared" si="62"/>
        <v/>
      </c>
      <c r="S264" s="186" t="str">
        <f t="shared" si="63"/>
        <v/>
      </c>
      <c r="U264" s="186" t="str">
        <f t="shared" si="64"/>
        <v/>
      </c>
      <c r="W264" s="186" t="str">
        <f t="shared" si="65"/>
        <v/>
      </c>
      <c r="Y264" s="186" t="str">
        <f t="shared" si="66"/>
        <v/>
      </c>
      <c r="AA264" s="186" t="str">
        <f t="shared" si="67"/>
        <v/>
      </c>
      <c r="AC264" s="186" t="str">
        <f t="shared" si="68"/>
        <v/>
      </c>
      <c r="AE264" s="186" t="str">
        <f t="shared" si="69"/>
        <v/>
      </c>
      <c r="AG264" s="186" t="str">
        <f t="shared" si="70"/>
        <v/>
      </c>
      <c r="AI264" s="186" t="str">
        <f t="shared" si="71"/>
        <v/>
      </c>
      <c r="AK264" s="186" t="str">
        <f t="shared" si="72"/>
        <v/>
      </c>
      <c r="AM264" s="186" t="str">
        <f t="shared" si="73"/>
        <v/>
      </c>
      <c r="AO264" s="186" t="str">
        <f t="shared" si="74"/>
        <v/>
      </c>
      <c r="AQ264" s="186" t="str">
        <f t="shared" si="75"/>
        <v/>
      </c>
    </row>
    <row r="265" spans="5:43" x14ac:dyDescent="0.25">
      <c r="E265" s="186" t="str">
        <f t="shared" si="57"/>
        <v/>
      </c>
      <c r="G265" s="186" t="str">
        <f t="shared" si="57"/>
        <v/>
      </c>
      <c r="I265" s="186" t="str">
        <f t="shared" si="58"/>
        <v/>
      </c>
      <c r="K265" s="186" t="str">
        <f t="shared" si="59"/>
        <v/>
      </c>
      <c r="M265" s="186" t="str">
        <f t="shared" si="60"/>
        <v/>
      </c>
      <c r="O265" s="186" t="str">
        <f t="shared" si="61"/>
        <v/>
      </c>
      <c r="Q265" s="186" t="str">
        <f t="shared" si="62"/>
        <v/>
      </c>
      <c r="S265" s="186" t="str">
        <f t="shared" si="63"/>
        <v/>
      </c>
      <c r="U265" s="186" t="str">
        <f t="shared" si="64"/>
        <v/>
      </c>
      <c r="W265" s="186" t="str">
        <f t="shared" si="65"/>
        <v/>
      </c>
      <c r="Y265" s="186" t="str">
        <f t="shared" si="66"/>
        <v/>
      </c>
      <c r="AA265" s="186" t="str">
        <f t="shared" si="67"/>
        <v/>
      </c>
      <c r="AC265" s="186" t="str">
        <f t="shared" si="68"/>
        <v/>
      </c>
      <c r="AE265" s="186" t="str">
        <f t="shared" si="69"/>
        <v/>
      </c>
      <c r="AG265" s="186" t="str">
        <f t="shared" si="70"/>
        <v/>
      </c>
      <c r="AI265" s="186" t="str">
        <f t="shared" si="71"/>
        <v/>
      </c>
      <c r="AK265" s="186" t="str">
        <f t="shared" si="72"/>
        <v/>
      </c>
      <c r="AM265" s="186" t="str">
        <f t="shared" si="73"/>
        <v/>
      </c>
      <c r="AO265" s="186" t="str">
        <f t="shared" si="74"/>
        <v/>
      </c>
      <c r="AQ265" s="186" t="str">
        <f t="shared" si="75"/>
        <v/>
      </c>
    </row>
    <row r="266" spans="5:43" x14ac:dyDescent="0.25">
      <c r="E266" s="186" t="str">
        <f t="shared" si="57"/>
        <v/>
      </c>
      <c r="G266" s="186" t="str">
        <f t="shared" si="57"/>
        <v/>
      </c>
      <c r="I266" s="186" t="str">
        <f t="shared" si="58"/>
        <v/>
      </c>
      <c r="K266" s="186" t="str">
        <f t="shared" si="59"/>
        <v/>
      </c>
      <c r="M266" s="186" t="str">
        <f t="shared" si="60"/>
        <v/>
      </c>
      <c r="O266" s="186" t="str">
        <f t="shared" si="61"/>
        <v/>
      </c>
      <c r="Q266" s="186" t="str">
        <f t="shared" si="62"/>
        <v/>
      </c>
      <c r="S266" s="186" t="str">
        <f t="shared" si="63"/>
        <v/>
      </c>
      <c r="U266" s="186" t="str">
        <f t="shared" si="64"/>
        <v/>
      </c>
      <c r="W266" s="186" t="str">
        <f t="shared" si="65"/>
        <v/>
      </c>
      <c r="Y266" s="186" t="str">
        <f t="shared" si="66"/>
        <v/>
      </c>
      <c r="AA266" s="186" t="str">
        <f t="shared" si="67"/>
        <v/>
      </c>
      <c r="AC266" s="186" t="str">
        <f t="shared" si="68"/>
        <v/>
      </c>
      <c r="AE266" s="186" t="str">
        <f t="shared" si="69"/>
        <v/>
      </c>
      <c r="AG266" s="186" t="str">
        <f t="shared" si="70"/>
        <v/>
      </c>
      <c r="AI266" s="186" t="str">
        <f t="shared" si="71"/>
        <v/>
      </c>
      <c r="AK266" s="186" t="str">
        <f t="shared" si="72"/>
        <v/>
      </c>
      <c r="AM266" s="186" t="str">
        <f t="shared" si="73"/>
        <v/>
      </c>
      <c r="AO266" s="186" t="str">
        <f t="shared" si="74"/>
        <v/>
      </c>
      <c r="AQ266" s="186" t="str">
        <f t="shared" si="75"/>
        <v/>
      </c>
    </row>
    <row r="267" spans="5:43" x14ac:dyDescent="0.25">
      <c r="E267" s="186" t="str">
        <f t="shared" si="57"/>
        <v/>
      </c>
      <c r="G267" s="186" t="str">
        <f t="shared" si="57"/>
        <v/>
      </c>
      <c r="I267" s="186" t="str">
        <f t="shared" si="58"/>
        <v/>
      </c>
      <c r="K267" s="186" t="str">
        <f t="shared" si="59"/>
        <v/>
      </c>
      <c r="M267" s="186" t="str">
        <f t="shared" si="60"/>
        <v/>
      </c>
      <c r="O267" s="186" t="str">
        <f t="shared" si="61"/>
        <v/>
      </c>
      <c r="Q267" s="186" t="str">
        <f t="shared" si="62"/>
        <v/>
      </c>
      <c r="S267" s="186" t="str">
        <f t="shared" si="63"/>
        <v/>
      </c>
      <c r="U267" s="186" t="str">
        <f t="shared" si="64"/>
        <v/>
      </c>
      <c r="W267" s="186" t="str">
        <f t="shared" si="65"/>
        <v/>
      </c>
      <c r="Y267" s="186" t="str">
        <f t="shared" si="66"/>
        <v/>
      </c>
      <c r="AA267" s="186" t="str">
        <f t="shared" si="67"/>
        <v/>
      </c>
      <c r="AC267" s="186" t="str">
        <f t="shared" si="68"/>
        <v/>
      </c>
      <c r="AE267" s="186" t="str">
        <f t="shared" si="69"/>
        <v/>
      </c>
      <c r="AG267" s="186" t="str">
        <f t="shared" si="70"/>
        <v/>
      </c>
      <c r="AI267" s="186" t="str">
        <f t="shared" si="71"/>
        <v/>
      </c>
      <c r="AK267" s="186" t="str">
        <f t="shared" si="72"/>
        <v/>
      </c>
      <c r="AM267" s="186" t="str">
        <f t="shared" si="73"/>
        <v/>
      </c>
      <c r="AO267" s="186" t="str">
        <f t="shared" si="74"/>
        <v/>
      </c>
      <c r="AQ267" s="186" t="str">
        <f t="shared" si="75"/>
        <v/>
      </c>
    </row>
    <row r="268" spans="5:43" x14ac:dyDescent="0.25">
      <c r="E268" s="186" t="str">
        <f t="shared" si="57"/>
        <v/>
      </c>
      <c r="G268" s="186" t="str">
        <f t="shared" si="57"/>
        <v/>
      </c>
      <c r="I268" s="186" t="str">
        <f t="shared" si="58"/>
        <v/>
      </c>
      <c r="K268" s="186" t="str">
        <f t="shared" si="59"/>
        <v/>
      </c>
      <c r="M268" s="186" t="str">
        <f t="shared" si="60"/>
        <v/>
      </c>
      <c r="O268" s="186" t="str">
        <f t="shared" si="61"/>
        <v/>
      </c>
      <c r="Q268" s="186" t="str">
        <f t="shared" si="62"/>
        <v/>
      </c>
      <c r="S268" s="186" t="str">
        <f t="shared" si="63"/>
        <v/>
      </c>
      <c r="U268" s="186" t="str">
        <f t="shared" si="64"/>
        <v/>
      </c>
      <c r="W268" s="186" t="str">
        <f t="shared" si="65"/>
        <v/>
      </c>
      <c r="Y268" s="186" t="str">
        <f t="shared" si="66"/>
        <v/>
      </c>
      <c r="AA268" s="186" t="str">
        <f t="shared" si="67"/>
        <v/>
      </c>
      <c r="AC268" s="186" t="str">
        <f t="shared" si="68"/>
        <v/>
      </c>
      <c r="AE268" s="186" t="str">
        <f t="shared" si="69"/>
        <v/>
      </c>
      <c r="AG268" s="186" t="str">
        <f t="shared" si="70"/>
        <v/>
      </c>
      <c r="AI268" s="186" t="str">
        <f t="shared" si="71"/>
        <v/>
      </c>
      <c r="AK268" s="186" t="str">
        <f t="shared" si="72"/>
        <v/>
      </c>
      <c r="AM268" s="186" t="str">
        <f t="shared" si="73"/>
        <v/>
      </c>
      <c r="AO268" s="186" t="str">
        <f t="shared" si="74"/>
        <v/>
      </c>
      <c r="AQ268" s="186" t="str">
        <f t="shared" si="75"/>
        <v/>
      </c>
    </row>
    <row r="269" spans="5:43" x14ac:dyDescent="0.25">
      <c r="E269" s="186" t="str">
        <f t="shared" ref="E269:G300" si="76">IF(OR($B269=0,D269=0),"",D269/$B269)</f>
        <v/>
      </c>
      <c r="G269" s="186" t="str">
        <f t="shared" si="76"/>
        <v/>
      </c>
      <c r="I269" s="186" t="str">
        <f t="shared" ref="I269:I300" si="77">IF(OR($B269=0,H269=0),"",H269/$B269)</f>
        <v/>
      </c>
      <c r="K269" s="186" t="str">
        <f t="shared" ref="K269:K300" si="78">IF(OR($B269=0,J269=0),"",J269/$B269)</f>
        <v/>
      </c>
      <c r="M269" s="186" t="str">
        <f t="shared" ref="M269:M300" si="79">IF(OR($B269=0,L269=0),"",L269/$B269)</f>
        <v/>
      </c>
      <c r="O269" s="186" t="str">
        <f t="shared" ref="O269:O300" si="80">IF(OR($B269=0,N269=0),"",N269/$B269)</f>
        <v/>
      </c>
      <c r="Q269" s="186" t="str">
        <f t="shared" ref="Q269:Q300" si="81">IF(OR($B269=0,P269=0),"",P269/$B269)</f>
        <v/>
      </c>
      <c r="S269" s="186" t="str">
        <f t="shared" ref="S269:S300" si="82">IF(OR($B269=0,R269=0),"",R269/$B269)</f>
        <v/>
      </c>
      <c r="U269" s="186" t="str">
        <f t="shared" ref="U269:U300" si="83">IF(OR($B269=0,T269=0),"",T269/$B269)</f>
        <v/>
      </c>
      <c r="W269" s="186" t="str">
        <f t="shared" ref="W269:W300" si="84">IF(OR($B269=0,V269=0),"",V269/$B269)</f>
        <v/>
      </c>
      <c r="Y269" s="186" t="str">
        <f t="shared" ref="Y269:Y300" si="85">IF(OR($B269=0,X269=0),"",X269/$B269)</f>
        <v/>
      </c>
      <c r="AA269" s="186" t="str">
        <f t="shared" ref="AA269:AA300" si="86">IF(OR($B269=0,Z269=0),"",Z269/$B269)</f>
        <v/>
      </c>
      <c r="AC269" s="186" t="str">
        <f t="shared" ref="AC269:AC300" si="87">IF(OR($B269=0,AB269=0),"",AB269/$B269)</f>
        <v/>
      </c>
      <c r="AE269" s="186" t="str">
        <f t="shared" ref="AE269:AE300" si="88">IF(OR($B269=0,AD269=0),"",AD269/$B269)</f>
        <v/>
      </c>
      <c r="AG269" s="186" t="str">
        <f t="shared" ref="AG269:AG300" si="89">IF(OR($B269=0,AF269=0),"",AF269/$B269)</f>
        <v/>
      </c>
      <c r="AI269" s="186" t="str">
        <f t="shared" ref="AI269:AI300" si="90">IF(OR($B269=0,AH269=0),"",AH269/$B269)</f>
        <v/>
      </c>
      <c r="AK269" s="186" t="str">
        <f t="shared" ref="AK269:AK300" si="91">IF(OR($B269=0,AJ269=0),"",AJ269/$B269)</f>
        <v/>
      </c>
      <c r="AM269" s="186" t="str">
        <f t="shared" ref="AM269:AM300" si="92">IF(OR($B269=0,AL269=0),"",AL269/$B269)</f>
        <v/>
      </c>
      <c r="AO269" s="186" t="str">
        <f t="shared" ref="AO269:AO300" si="93">IF(OR($B269=0,AN269=0),"",AN269/$B269)</f>
        <v/>
      </c>
      <c r="AQ269" s="186" t="str">
        <f t="shared" ref="AQ269:AQ300" si="94">IF(OR($B269=0,AP269=0),"",AP269/$B269)</f>
        <v/>
      </c>
    </row>
    <row r="270" spans="5:43" x14ac:dyDescent="0.25">
      <c r="E270" s="186" t="str">
        <f t="shared" si="76"/>
        <v/>
      </c>
      <c r="G270" s="186" t="str">
        <f t="shared" si="76"/>
        <v/>
      </c>
      <c r="I270" s="186" t="str">
        <f t="shared" si="77"/>
        <v/>
      </c>
      <c r="K270" s="186" t="str">
        <f t="shared" si="78"/>
        <v/>
      </c>
      <c r="M270" s="186" t="str">
        <f t="shared" si="79"/>
        <v/>
      </c>
      <c r="O270" s="186" t="str">
        <f t="shared" si="80"/>
        <v/>
      </c>
      <c r="Q270" s="186" t="str">
        <f t="shared" si="81"/>
        <v/>
      </c>
      <c r="S270" s="186" t="str">
        <f t="shared" si="82"/>
        <v/>
      </c>
      <c r="U270" s="186" t="str">
        <f t="shared" si="83"/>
        <v/>
      </c>
      <c r="W270" s="186" t="str">
        <f t="shared" si="84"/>
        <v/>
      </c>
      <c r="Y270" s="186" t="str">
        <f t="shared" si="85"/>
        <v/>
      </c>
      <c r="AA270" s="186" t="str">
        <f t="shared" si="86"/>
        <v/>
      </c>
      <c r="AC270" s="186" t="str">
        <f t="shared" si="87"/>
        <v/>
      </c>
      <c r="AE270" s="186" t="str">
        <f t="shared" si="88"/>
        <v/>
      </c>
      <c r="AG270" s="186" t="str">
        <f t="shared" si="89"/>
        <v/>
      </c>
      <c r="AI270" s="186" t="str">
        <f t="shared" si="90"/>
        <v/>
      </c>
      <c r="AK270" s="186" t="str">
        <f t="shared" si="91"/>
        <v/>
      </c>
      <c r="AM270" s="186" t="str">
        <f t="shared" si="92"/>
        <v/>
      </c>
      <c r="AO270" s="186" t="str">
        <f t="shared" si="93"/>
        <v/>
      </c>
      <c r="AQ270" s="186" t="str">
        <f t="shared" si="94"/>
        <v/>
      </c>
    </row>
    <row r="271" spans="5:43" x14ac:dyDescent="0.25">
      <c r="E271" s="186" t="str">
        <f t="shared" si="76"/>
        <v/>
      </c>
      <c r="G271" s="186" t="str">
        <f t="shared" si="76"/>
        <v/>
      </c>
      <c r="I271" s="186" t="str">
        <f t="shared" si="77"/>
        <v/>
      </c>
      <c r="K271" s="186" t="str">
        <f t="shared" si="78"/>
        <v/>
      </c>
      <c r="M271" s="186" t="str">
        <f t="shared" si="79"/>
        <v/>
      </c>
      <c r="O271" s="186" t="str">
        <f t="shared" si="80"/>
        <v/>
      </c>
      <c r="Q271" s="186" t="str">
        <f t="shared" si="81"/>
        <v/>
      </c>
      <c r="S271" s="186" t="str">
        <f t="shared" si="82"/>
        <v/>
      </c>
      <c r="U271" s="186" t="str">
        <f t="shared" si="83"/>
        <v/>
      </c>
      <c r="W271" s="186" t="str">
        <f t="shared" si="84"/>
        <v/>
      </c>
      <c r="Y271" s="186" t="str">
        <f t="shared" si="85"/>
        <v/>
      </c>
      <c r="AA271" s="186" t="str">
        <f t="shared" si="86"/>
        <v/>
      </c>
      <c r="AC271" s="186" t="str">
        <f t="shared" si="87"/>
        <v/>
      </c>
      <c r="AE271" s="186" t="str">
        <f t="shared" si="88"/>
        <v/>
      </c>
      <c r="AG271" s="186" t="str">
        <f t="shared" si="89"/>
        <v/>
      </c>
      <c r="AI271" s="186" t="str">
        <f t="shared" si="90"/>
        <v/>
      </c>
      <c r="AK271" s="186" t="str">
        <f t="shared" si="91"/>
        <v/>
      </c>
      <c r="AM271" s="186" t="str">
        <f t="shared" si="92"/>
        <v/>
      </c>
      <c r="AO271" s="186" t="str">
        <f t="shared" si="93"/>
        <v/>
      </c>
      <c r="AQ271" s="186" t="str">
        <f t="shared" si="94"/>
        <v/>
      </c>
    </row>
    <row r="272" spans="5:43" x14ac:dyDescent="0.25">
      <c r="E272" s="186" t="str">
        <f t="shared" si="76"/>
        <v/>
      </c>
      <c r="G272" s="186" t="str">
        <f t="shared" si="76"/>
        <v/>
      </c>
      <c r="I272" s="186" t="str">
        <f t="shared" si="77"/>
        <v/>
      </c>
      <c r="K272" s="186" t="str">
        <f t="shared" si="78"/>
        <v/>
      </c>
      <c r="M272" s="186" t="str">
        <f t="shared" si="79"/>
        <v/>
      </c>
      <c r="O272" s="186" t="str">
        <f t="shared" si="80"/>
        <v/>
      </c>
      <c r="Q272" s="186" t="str">
        <f t="shared" si="81"/>
        <v/>
      </c>
      <c r="S272" s="186" t="str">
        <f t="shared" si="82"/>
        <v/>
      </c>
      <c r="U272" s="186" t="str">
        <f t="shared" si="83"/>
        <v/>
      </c>
      <c r="W272" s="186" t="str">
        <f t="shared" si="84"/>
        <v/>
      </c>
      <c r="Y272" s="186" t="str">
        <f t="shared" si="85"/>
        <v/>
      </c>
      <c r="AA272" s="186" t="str">
        <f t="shared" si="86"/>
        <v/>
      </c>
      <c r="AC272" s="186" t="str">
        <f t="shared" si="87"/>
        <v/>
      </c>
      <c r="AE272" s="186" t="str">
        <f t="shared" si="88"/>
        <v/>
      </c>
      <c r="AG272" s="186" t="str">
        <f t="shared" si="89"/>
        <v/>
      </c>
      <c r="AI272" s="186" t="str">
        <f t="shared" si="90"/>
        <v/>
      </c>
      <c r="AK272" s="186" t="str">
        <f t="shared" si="91"/>
        <v/>
      </c>
      <c r="AM272" s="186" t="str">
        <f t="shared" si="92"/>
        <v/>
      </c>
      <c r="AO272" s="186" t="str">
        <f t="shared" si="93"/>
        <v/>
      </c>
      <c r="AQ272" s="186" t="str">
        <f t="shared" si="94"/>
        <v/>
      </c>
    </row>
    <row r="273" spans="5:43" x14ac:dyDescent="0.25">
      <c r="E273" s="186" t="str">
        <f t="shared" si="76"/>
        <v/>
      </c>
      <c r="G273" s="186" t="str">
        <f t="shared" si="76"/>
        <v/>
      </c>
      <c r="I273" s="186" t="str">
        <f t="shared" si="77"/>
        <v/>
      </c>
      <c r="K273" s="186" t="str">
        <f t="shared" si="78"/>
        <v/>
      </c>
      <c r="M273" s="186" t="str">
        <f t="shared" si="79"/>
        <v/>
      </c>
      <c r="O273" s="186" t="str">
        <f t="shared" si="80"/>
        <v/>
      </c>
      <c r="Q273" s="186" t="str">
        <f t="shared" si="81"/>
        <v/>
      </c>
      <c r="S273" s="186" t="str">
        <f t="shared" si="82"/>
        <v/>
      </c>
      <c r="U273" s="186" t="str">
        <f t="shared" si="83"/>
        <v/>
      </c>
      <c r="W273" s="186" t="str">
        <f t="shared" si="84"/>
        <v/>
      </c>
      <c r="Y273" s="186" t="str">
        <f t="shared" si="85"/>
        <v/>
      </c>
      <c r="AA273" s="186" t="str">
        <f t="shared" si="86"/>
        <v/>
      </c>
      <c r="AC273" s="186" t="str">
        <f t="shared" si="87"/>
        <v/>
      </c>
      <c r="AE273" s="186" t="str">
        <f t="shared" si="88"/>
        <v/>
      </c>
      <c r="AG273" s="186" t="str">
        <f t="shared" si="89"/>
        <v/>
      </c>
      <c r="AI273" s="186" t="str">
        <f t="shared" si="90"/>
        <v/>
      </c>
      <c r="AK273" s="186" t="str">
        <f t="shared" si="91"/>
        <v/>
      </c>
      <c r="AM273" s="186" t="str">
        <f t="shared" si="92"/>
        <v/>
      </c>
      <c r="AO273" s="186" t="str">
        <f t="shared" si="93"/>
        <v/>
      </c>
      <c r="AQ273" s="186" t="str">
        <f t="shared" si="94"/>
        <v/>
      </c>
    </row>
    <row r="274" spans="5:43" x14ac:dyDescent="0.25">
      <c r="E274" s="186" t="str">
        <f t="shared" si="76"/>
        <v/>
      </c>
      <c r="G274" s="186" t="str">
        <f t="shared" si="76"/>
        <v/>
      </c>
      <c r="I274" s="186" t="str">
        <f t="shared" si="77"/>
        <v/>
      </c>
      <c r="K274" s="186" t="str">
        <f t="shared" si="78"/>
        <v/>
      </c>
      <c r="M274" s="186" t="str">
        <f t="shared" si="79"/>
        <v/>
      </c>
      <c r="O274" s="186" t="str">
        <f t="shared" si="80"/>
        <v/>
      </c>
      <c r="Q274" s="186" t="str">
        <f t="shared" si="81"/>
        <v/>
      </c>
      <c r="S274" s="186" t="str">
        <f t="shared" si="82"/>
        <v/>
      </c>
      <c r="U274" s="186" t="str">
        <f t="shared" si="83"/>
        <v/>
      </c>
      <c r="W274" s="186" t="str">
        <f t="shared" si="84"/>
        <v/>
      </c>
      <c r="Y274" s="186" t="str">
        <f t="shared" si="85"/>
        <v/>
      </c>
      <c r="AA274" s="186" t="str">
        <f t="shared" si="86"/>
        <v/>
      </c>
      <c r="AC274" s="186" t="str">
        <f t="shared" si="87"/>
        <v/>
      </c>
      <c r="AE274" s="186" t="str">
        <f t="shared" si="88"/>
        <v/>
      </c>
      <c r="AG274" s="186" t="str">
        <f t="shared" si="89"/>
        <v/>
      </c>
      <c r="AI274" s="186" t="str">
        <f t="shared" si="90"/>
        <v/>
      </c>
      <c r="AK274" s="186" t="str">
        <f t="shared" si="91"/>
        <v/>
      </c>
      <c r="AM274" s="186" t="str">
        <f t="shared" si="92"/>
        <v/>
      </c>
      <c r="AO274" s="186" t="str">
        <f t="shared" si="93"/>
        <v/>
      </c>
      <c r="AQ274" s="186" t="str">
        <f t="shared" si="94"/>
        <v/>
      </c>
    </row>
    <row r="275" spans="5:43" x14ac:dyDescent="0.25">
      <c r="E275" s="186" t="str">
        <f t="shared" si="76"/>
        <v/>
      </c>
      <c r="G275" s="186" t="str">
        <f t="shared" si="76"/>
        <v/>
      </c>
      <c r="I275" s="186" t="str">
        <f t="shared" si="77"/>
        <v/>
      </c>
      <c r="K275" s="186" t="str">
        <f t="shared" si="78"/>
        <v/>
      </c>
      <c r="M275" s="186" t="str">
        <f t="shared" si="79"/>
        <v/>
      </c>
      <c r="O275" s="186" t="str">
        <f t="shared" si="80"/>
        <v/>
      </c>
      <c r="Q275" s="186" t="str">
        <f t="shared" si="81"/>
        <v/>
      </c>
      <c r="S275" s="186" t="str">
        <f t="shared" si="82"/>
        <v/>
      </c>
      <c r="U275" s="186" t="str">
        <f t="shared" si="83"/>
        <v/>
      </c>
      <c r="W275" s="186" t="str">
        <f t="shared" si="84"/>
        <v/>
      </c>
      <c r="Y275" s="186" t="str">
        <f t="shared" si="85"/>
        <v/>
      </c>
      <c r="AA275" s="186" t="str">
        <f t="shared" si="86"/>
        <v/>
      </c>
      <c r="AC275" s="186" t="str">
        <f t="shared" si="87"/>
        <v/>
      </c>
      <c r="AE275" s="186" t="str">
        <f t="shared" si="88"/>
        <v/>
      </c>
      <c r="AG275" s="186" t="str">
        <f t="shared" si="89"/>
        <v/>
      </c>
      <c r="AI275" s="186" t="str">
        <f t="shared" si="90"/>
        <v/>
      </c>
      <c r="AK275" s="186" t="str">
        <f t="shared" si="91"/>
        <v/>
      </c>
      <c r="AM275" s="186" t="str">
        <f t="shared" si="92"/>
        <v/>
      </c>
      <c r="AO275" s="186" t="str">
        <f t="shared" si="93"/>
        <v/>
      </c>
      <c r="AQ275" s="186" t="str">
        <f t="shared" si="94"/>
        <v/>
      </c>
    </row>
    <row r="276" spans="5:43" x14ac:dyDescent="0.25">
      <c r="E276" s="186" t="str">
        <f t="shared" si="76"/>
        <v/>
      </c>
      <c r="G276" s="186" t="str">
        <f t="shared" si="76"/>
        <v/>
      </c>
      <c r="I276" s="186" t="str">
        <f t="shared" si="77"/>
        <v/>
      </c>
      <c r="K276" s="186" t="str">
        <f t="shared" si="78"/>
        <v/>
      </c>
      <c r="M276" s="186" t="str">
        <f t="shared" si="79"/>
        <v/>
      </c>
      <c r="O276" s="186" t="str">
        <f t="shared" si="80"/>
        <v/>
      </c>
      <c r="Q276" s="186" t="str">
        <f t="shared" si="81"/>
        <v/>
      </c>
      <c r="S276" s="186" t="str">
        <f t="shared" si="82"/>
        <v/>
      </c>
      <c r="U276" s="186" t="str">
        <f t="shared" si="83"/>
        <v/>
      </c>
      <c r="W276" s="186" t="str">
        <f t="shared" si="84"/>
        <v/>
      </c>
      <c r="Y276" s="186" t="str">
        <f t="shared" si="85"/>
        <v/>
      </c>
      <c r="AA276" s="186" t="str">
        <f t="shared" si="86"/>
        <v/>
      </c>
      <c r="AC276" s="186" t="str">
        <f t="shared" si="87"/>
        <v/>
      </c>
      <c r="AE276" s="186" t="str">
        <f t="shared" si="88"/>
        <v/>
      </c>
      <c r="AG276" s="186" t="str">
        <f t="shared" si="89"/>
        <v/>
      </c>
      <c r="AI276" s="186" t="str">
        <f t="shared" si="90"/>
        <v/>
      </c>
      <c r="AK276" s="186" t="str">
        <f t="shared" si="91"/>
        <v/>
      </c>
      <c r="AM276" s="186" t="str">
        <f t="shared" si="92"/>
        <v/>
      </c>
      <c r="AO276" s="186" t="str">
        <f t="shared" si="93"/>
        <v/>
      </c>
      <c r="AQ276" s="186" t="str">
        <f t="shared" si="94"/>
        <v/>
      </c>
    </row>
    <row r="277" spans="5:43" x14ac:dyDescent="0.25">
      <c r="E277" s="186" t="str">
        <f t="shared" si="76"/>
        <v/>
      </c>
      <c r="G277" s="186" t="str">
        <f t="shared" si="76"/>
        <v/>
      </c>
      <c r="I277" s="186" t="str">
        <f t="shared" si="77"/>
        <v/>
      </c>
      <c r="K277" s="186" t="str">
        <f t="shared" si="78"/>
        <v/>
      </c>
      <c r="M277" s="186" t="str">
        <f t="shared" si="79"/>
        <v/>
      </c>
      <c r="O277" s="186" t="str">
        <f t="shared" si="80"/>
        <v/>
      </c>
      <c r="Q277" s="186" t="str">
        <f t="shared" si="81"/>
        <v/>
      </c>
      <c r="S277" s="186" t="str">
        <f t="shared" si="82"/>
        <v/>
      </c>
      <c r="U277" s="186" t="str">
        <f t="shared" si="83"/>
        <v/>
      </c>
      <c r="W277" s="186" t="str">
        <f t="shared" si="84"/>
        <v/>
      </c>
      <c r="Y277" s="186" t="str">
        <f t="shared" si="85"/>
        <v/>
      </c>
      <c r="AA277" s="186" t="str">
        <f t="shared" si="86"/>
        <v/>
      </c>
      <c r="AC277" s="186" t="str">
        <f t="shared" si="87"/>
        <v/>
      </c>
      <c r="AE277" s="186" t="str">
        <f t="shared" si="88"/>
        <v/>
      </c>
      <c r="AG277" s="186" t="str">
        <f t="shared" si="89"/>
        <v/>
      </c>
      <c r="AI277" s="186" t="str">
        <f t="shared" si="90"/>
        <v/>
      </c>
      <c r="AK277" s="186" t="str">
        <f t="shared" si="91"/>
        <v/>
      </c>
      <c r="AM277" s="186" t="str">
        <f t="shared" si="92"/>
        <v/>
      </c>
      <c r="AO277" s="186" t="str">
        <f t="shared" si="93"/>
        <v/>
      </c>
      <c r="AQ277" s="186" t="str">
        <f t="shared" si="94"/>
        <v/>
      </c>
    </row>
    <row r="278" spans="5:43" x14ac:dyDescent="0.25">
      <c r="E278" s="186" t="str">
        <f t="shared" si="76"/>
        <v/>
      </c>
      <c r="G278" s="186" t="str">
        <f t="shared" si="76"/>
        <v/>
      </c>
      <c r="I278" s="186" t="str">
        <f t="shared" si="77"/>
        <v/>
      </c>
      <c r="K278" s="186" t="str">
        <f t="shared" si="78"/>
        <v/>
      </c>
      <c r="M278" s="186" t="str">
        <f t="shared" si="79"/>
        <v/>
      </c>
      <c r="O278" s="186" t="str">
        <f t="shared" si="80"/>
        <v/>
      </c>
      <c r="Q278" s="186" t="str">
        <f t="shared" si="81"/>
        <v/>
      </c>
      <c r="S278" s="186" t="str">
        <f t="shared" si="82"/>
        <v/>
      </c>
      <c r="U278" s="186" t="str">
        <f t="shared" si="83"/>
        <v/>
      </c>
      <c r="W278" s="186" t="str">
        <f t="shared" si="84"/>
        <v/>
      </c>
      <c r="Y278" s="186" t="str">
        <f t="shared" si="85"/>
        <v/>
      </c>
      <c r="AA278" s="186" t="str">
        <f t="shared" si="86"/>
        <v/>
      </c>
      <c r="AC278" s="186" t="str">
        <f t="shared" si="87"/>
        <v/>
      </c>
      <c r="AE278" s="186" t="str">
        <f t="shared" si="88"/>
        <v/>
      </c>
      <c r="AG278" s="186" t="str">
        <f t="shared" si="89"/>
        <v/>
      </c>
      <c r="AI278" s="186" t="str">
        <f t="shared" si="90"/>
        <v/>
      </c>
      <c r="AK278" s="186" t="str">
        <f t="shared" si="91"/>
        <v/>
      </c>
      <c r="AM278" s="186" t="str">
        <f t="shared" si="92"/>
        <v/>
      </c>
      <c r="AO278" s="186" t="str">
        <f t="shared" si="93"/>
        <v/>
      </c>
      <c r="AQ278" s="186" t="str">
        <f t="shared" si="94"/>
        <v/>
      </c>
    </row>
    <row r="279" spans="5:43" x14ac:dyDescent="0.25">
      <c r="E279" s="186" t="str">
        <f t="shared" si="76"/>
        <v/>
      </c>
      <c r="G279" s="186" t="str">
        <f t="shared" si="76"/>
        <v/>
      </c>
      <c r="I279" s="186" t="str">
        <f t="shared" si="77"/>
        <v/>
      </c>
      <c r="K279" s="186" t="str">
        <f t="shared" si="78"/>
        <v/>
      </c>
      <c r="M279" s="186" t="str">
        <f t="shared" si="79"/>
        <v/>
      </c>
      <c r="O279" s="186" t="str">
        <f t="shared" si="80"/>
        <v/>
      </c>
      <c r="Q279" s="186" t="str">
        <f t="shared" si="81"/>
        <v/>
      </c>
      <c r="S279" s="186" t="str">
        <f t="shared" si="82"/>
        <v/>
      </c>
      <c r="U279" s="186" t="str">
        <f t="shared" si="83"/>
        <v/>
      </c>
      <c r="W279" s="186" t="str">
        <f t="shared" si="84"/>
        <v/>
      </c>
      <c r="Y279" s="186" t="str">
        <f t="shared" si="85"/>
        <v/>
      </c>
      <c r="AA279" s="186" t="str">
        <f t="shared" si="86"/>
        <v/>
      </c>
      <c r="AC279" s="186" t="str">
        <f t="shared" si="87"/>
        <v/>
      </c>
      <c r="AE279" s="186" t="str">
        <f t="shared" si="88"/>
        <v/>
      </c>
      <c r="AG279" s="186" t="str">
        <f t="shared" si="89"/>
        <v/>
      </c>
      <c r="AI279" s="186" t="str">
        <f t="shared" si="90"/>
        <v/>
      </c>
      <c r="AK279" s="186" t="str">
        <f t="shared" si="91"/>
        <v/>
      </c>
      <c r="AM279" s="186" t="str">
        <f t="shared" si="92"/>
        <v/>
      </c>
      <c r="AO279" s="186" t="str">
        <f t="shared" si="93"/>
        <v/>
      </c>
      <c r="AQ279" s="186" t="str">
        <f t="shared" si="94"/>
        <v/>
      </c>
    </row>
    <row r="280" spans="5:43" x14ac:dyDescent="0.25">
      <c r="E280" s="186" t="str">
        <f t="shared" si="76"/>
        <v/>
      </c>
      <c r="G280" s="186" t="str">
        <f t="shared" si="76"/>
        <v/>
      </c>
      <c r="I280" s="186" t="str">
        <f t="shared" si="77"/>
        <v/>
      </c>
      <c r="K280" s="186" t="str">
        <f t="shared" si="78"/>
        <v/>
      </c>
      <c r="M280" s="186" t="str">
        <f t="shared" si="79"/>
        <v/>
      </c>
      <c r="O280" s="186" t="str">
        <f t="shared" si="80"/>
        <v/>
      </c>
      <c r="Q280" s="186" t="str">
        <f t="shared" si="81"/>
        <v/>
      </c>
      <c r="S280" s="186" t="str">
        <f t="shared" si="82"/>
        <v/>
      </c>
      <c r="U280" s="186" t="str">
        <f t="shared" si="83"/>
        <v/>
      </c>
      <c r="W280" s="186" t="str">
        <f t="shared" si="84"/>
        <v/>
      </c>
      <c r="Y280" s="186" t="str">
        <f t="shared" si="85"/>
        <v/>
      </c>
      <c r="AA280" s="186" t="str">
        <f t="shared" si="86"/>
        <v/>
      </c>
      <c r="AC280" s="186" t="str">
        <f t="shared" si="87"/>
        <v/>
      </c>
      <c r="AE280" s="186" t="str">
        <f t="shared" si="88"/>
        <v/>
      </c>
      <c r="AG280" s="186" t="str">
        <f t="shared" si="89"/>
        <v/>
      </c>
      <c r="AI280" s="186" t="str">
        <f t="shared" si="90"/>
        <v/>
      </c>
      <c r="AK280" s="186" t="str">
        <f t="shared" si="91"/>
        <v/>
      </c>
      <c r="AM280" s="186" t="str">
        <f t="shared" si="92"/>
        <v/>
      </c>
      <c r="AO280" s="186" t="str">
        <f t="shared" si="93"/>
        <v/>
      </c>
      <c r="AQ280" s="186" t="str">
        <f t="shared" si="94"/>
        <v/>
      </c>
    </row>
    <row r="281" spans="5:43" x14ac:dyDescent="0.25">
      <c r="E281" s="186" t="str">
        <f t="shared" si="76"/>
        <v/>
      </c>
      <c r="G281" s="186" t="str">
        <f t="shared" si="76"/>
        <v/>
      </c>
      <c r="I281" s="186" t="str">
        <f t="shared" si="77"/>
        <v/>
      </c>
      <c r="K281" s="186" t="str">
        <f t="shared" si="78"/>
        <v/>
      </c>
      <c r="M281" s="186" t="str">
        <f t="shared" si="79"/>
        <v/>
      </c>
      <c r="O281" s="186" t="str">
        <f t="shared" si="80"/>
        <v/>
      </c>
      <c r="Q281" s="186" t="str">
        <f t="shared" si="81"/>
        <v/>
      </c>
      <c r="S281" s="186" t="str">
        <f t="shared" si="82"/>
        <v/>
      </c>
      <c r="U281" s="186" t="str">
        <f t="shared" si="83"/>
        <v/>
      </c>
      <c r="W281" s="186" t="str">
        <f t="shared" si="84"/>
        <v/>
      </c>
      <c r="Y281" s="186" t="str">
        <f t="shared" si="85"/>
        <v/>
      </c>
      <c r="AA281" s="186" t="str">
        <f t="shared" si="86"/>
        <v/>
      </c>
      <c r="AC281" s="186" t="str">
        <f t="shared" si="87"/>
        <v/>
      </c>
      <c r="AE281" s="186" t="str">
        <f t="shared" si="88"/>
        <v/>
      </c>
      <c r="AG281" s="186" t="str">
        <f t="shared" si="89"/>
        <v/>
      </c>
      <c r="AI281" s="186" t="str">
        <f t="shared" si="90"/>
        <v/>
      </c>
      <c r="AK281" s="186" t="str">
        <f t="shared" si="91"/>
        <v/>
      </c>
      <c r="AM281" s="186" t="str">
        <f t="shared" si="92"/>
        <v/>
      </c>
      <c r="AO281" s="186" t="str">
        <f t="shared" si="93"/>
        <v/>
      </c>
      <c r="AQ281" s="186" t="str">
        <f t="shared" si="94"/>
        <v/>
      </c>
    </row>
    <row r="282" spans="5:43" x14ac:dyDescent="0.25">
      <c r="E282" s="186" t="str">
        <f t="shared" si="76"/>
        <v/>
      </c>
      <c r="G282" s="186" t="str">
        <f t="shared" si="76"/>
        <v/>
      </c>
      <c r="I282" s="186" t="str">
        <f t="shared" si="77"/>
        <v/>
      </c>
      <c r="K282" s="186" t="str">
        <f t="shared" si="78"/>
        <v/>
      </c>
      <c r="M282" s="186" t="str">
        <f t="shared" si="79"/>
        <v/>
      </c>
      <c r="O282" s="186" t="str">
        <f t="shared" si="80"/>
        <v/>
      </c>
      <c r="Q282" s="186" t="str">
        <f t="shared" si="81"/>
        <v/>
      </c>
      <c r="S282" s="186" t="str">
        <f t="shared" si="82"/>
        <v/>
      </c>
      <c r="U282" s="186" t="str">
        <f t="shared" si="83"/>
        <v/>
      </c>
      <c r="W282" s="186" t="str">
        <f t="shared" si="84"/>
        <v/>
      </c>
      <c r="Y282" s="186" t="str">
        <f t="shared" si="85"/>
        <v/>
      </c>
      <c r="AA282" s="186" t="str">
        <f t="shared" si="86"/>
        <v/>
      </c>
      <c r="AC282" s="186" t="str">
        <f t="shared" si="87"/>
        <v/>
      </c>
      <c r="AE282" s="186" t="str">
        <f t="shared" si="88"/>
        <v/>
      </c>
      <c r="AG282" s="186" t="str">
        <f t="shared" si="89"/>
        <v/>
      </c>
      <c r="AI282" s="186" t="str">
        <f t="shared" si="90"/>
        <v/>
      </c>
      <c r="AK282" s="186" t="str">
        <f t="shared" si="91"/>
        <v/>
      </c>
      <c r="AM282" s="186" t="str">
        <f t="shared" si="92"/>
        <v/>
      </c>
      <c r="AO282" s="186" t="str">
        <f t="shared" si="93"/>
        <v/>
      </c>
      <c r="AQ282" s="186" t="str">
        <f t="shared" si="94"/>
        <v/>
      </c>
    </row>
    <row r="283" spans="5:43" x14ac:dyDescent="0.25">
      <c r="E283" s="186" t="str">
        <f t="shared" si="76"/>
        <v/>
      </c>
      <c r="G283" s="186" t="str">
        <f t="shared" si="76"/>
        <v/>
      </c>
      <c r="I283" s="186" t="str">
        <f t="shared" si="77"/>
        <v/>
      </c>
      <c r="K283" s="186" t="str">
        <f t="shared" si="78"/>
        <v/>
      </c>
      <c r="M283" s="186" t="str">
        <f t="shared" si="79"/>
        <v/>
      </c>
      <c r="O283" s="186" t="str">
        <f t="shared" si="80"/>
        <v/>
      </c>
      <c r="Q283" s="186" t="str">
        <f t="shared" si="81"/>
        <v/>
      </c>
      <c r="S283" s="186" t="str">
        <f t="shared" si="82"/>
        <v/>
      </c>
      <c r="U283" s="186" t="str">
        <f t="shared" si="83"/>
        <v/>
      </c>
      <c r="W283" s="186" t="str">
        <f t="shared" si="84"/>
        <v/>
      </c>
      <c r="Y283" s="186" t="str">
        <f t="shared" si="85"/>
        <v/>
      </c>
      <c r="AA283" s="186" t="str">
        <f t="shared" si="86"/>
        <v/>
      </c>
      <c r="AC283" s="186" t="str">
        <f t="shared" si="87"/>
        <v/>
      </c>
      <c r="AE283" s="186" t="str">
        <f t="shared" si="88"/>
        <v/>
      </c>
      <c r="AG283" s="186" t="str">
        <f t="shared" si="89"/>
        <v/>
      </c>
      <c r="AI283" s="186" t="str">
        <f t="shared" si="90"/>
        <v/>
      </c>
      <c r="AK283" s="186" t="str">
        <f t="shared" si="91"/>
        <v/>
      </c>
      <c r="AM283" s="186" t="str">
        <f t="shared" si="92"/>
        <v/>
      </c>
      <c r="AO283" s="186" t="str">
        <f t="shared" si="93"/>
        <v/>
      </c>
      <c r="AQ283" s="186" t="str">
        <f t="shared" si="94"/>
        <v/>
      </c>
    </row>
    <row r="284" spans="5:43" x14ac:dyDescent="0.25">
      <c r="E284" s="186" t="str">
        <f t="shared" si="76"/>
        <v/>
      </c>
      <c r="G284" s="186" t="str">
        <f t="shared" si="76"/>
        <v/>
      </c>
      <c r="I284" s="186" t="str">
        <f t="shared" si="77"/>
        <v/>
      </c>
      <c r="K284" s="186" t="str">
        <f t="shared" si="78"/>
        <v/>
      </c>
      <c r="M284" s="186" t="str">
        <f t="shared" si="79"/>
        <v/>
      </c>
      <c r="O284" s="186" t="str">
        <f t="shared" si="80"/>
        <v/>
      </c>
      <c r="Q284" s="186" t="str">
        <f t="shared" si="81"/>
        <v/>
      </c>
      <c r="S284" s="186" t="str">
        <f t="shared" si="82"/>
        <v/>
      </c>
      <c r="U284" s="186" t="str">
        <f t="shared" si="83"/>
        <v/>
      </c>
      <c r="W284" s="186" t="str">
        <f t="shared" si="84"/>
        <v/>
      </c>
      <c r="Y284" s="186" t="str">
        <f t="shared" si="85"/>
        <v/>
      </c>
      <c r="AA284" s="186" t="str">
        <f t="shared" si="86"/>
        <v/>
      </c>
      <c r="AC284" s="186" t="str">
        <f t="shared" si="87"/>
        <v/>
      </c>
      <c r="AE284" s="186" t="str">
        <f t="shared" si="88"/>
        <v/>
      </c>
      <c r="AG284" s="186" t="str">
        <f t="shared" si="89"/>
        <v/>
      </c>
      <c r="AI284" s="186" t="str">
        <f t="shared" si="90"/>
        <v/>
      </c>
      <c r="AK284" s="186" t="str">
        <f t="shared" si="91"/>
        <v/>
      </c>
      <c r="AM284" s="186" t="str">
        <f t="shared" si="92"/>
        <v/>
      </c>
      <c r="AO284" s="186" t="str">
        <f t="shared" si="93"/>
        <v/>
      </c>
      <c r="AQ284" s="186" t="str">
        <f t="shared" si="94"/>
        <v/>
      </c>
    </row>
    <row r="285" spans="5:43" x14ac:dyDescent="0.25">
      <c r="E285" s="186" t="str">
        <f t="shared" si="76"/>
        <v/>
      </c>
      <c r="G285" s="186" t="str">
        <f t="shared" si="76"/>
        <v/>
      </c>
      <c r="I285" s="186" t="str">
        <f t="shared" si="77"/>
        <v/>
      </c>
      <c r="K285" s="186" t="str">
        <f t="shared" si="78"/>
        <v/>
      </c>
      <c r="M285" s="186" t="str">
        <f t="shared" si="79"/>
        <v/>
      </c>
      <c r="O285" s="186" t="str">
        <f t="shared" si="80"/>
        <v/>
      </c>
      <c r="Q285" s="186" t="str">
        <f t="shared" si="81"/>
        <v/>
      </c>
      <c r="S285" s="186" t="str">
        <f t="shared" si="82"/>
        <v/>
      </c>
      <c r="U285" s="186" t="str">
        <f t="shared" si="83"/>
        <v/>
      </c>
      <c r="W285" s="186" t="str">
        <f t="shared" si="84"/>
        <v/>
      </c>
      <c r="Y285" s="186" t="str">
        <f t="shared" si="85"/>
        <v/>
      </c>
      <c r="AA285" s="186" t="str">
        <f t="shared" si="86"/>
        <v/>
      </c>
      <c r="AC285" s="186" t="str">
        <f t="shared" si="87"/>
        <v/>
      </c>
      <c r="AE285" s="186" t="str">
        <f t="shared" si="88"/>
        <v/>
      </c>
      <c r="AG285" s="186" t="str">
        <f t="shared" si="89"/>
        <v/>
      </c>
      <c r="AI285" s="186" t="str">
        <f t="shared" si="90"/>
        <v/>
      </c>
      <c r="AK285" s="186" t="str">
        <f t="shared" si="91"/>
        <v/>
      </c>
      <c r="AM285" s="186" t="str">
        <f t="shared" si="92"/>
        <v/>
      </c>
      <c r="AO285" s="186" t="str">
        <f t="shared" si="93"/>
        <v/>
      </c>
      <c r="AQ285" s="186" t="str">
        <f t="shared" si="94"/>
        <v/>
      </c>
    </row>
    <row r="286" spans="5:43" x14ac:dyDescent="0.25">
      <c r="E286" s="186" t="str">
        <f t="shared" si="76"/>
        <v/>
      </c>
      <c r="G286" s="186" t="str">
        <f t="shared" si="76"/>
        <v/>
      </c>
      <c r="I286" s="186" t="str">
        <f t="shared" si="77"/>
        <v/>
      </c>
      <c r="K286" s="186" t="str">
        <f t="shared" si="78"/>
        <v/>
      </c>
      <c r="M286" s="186" t="str">
        <f t="shared" si="79"/>
        <v/>
      </c>
      <c r="O286" s="186" t="str">
        <f t="shared" si="80"/>
        <v/>
      </c>
      <c r="Q286" s="186" t="str">
        <f t="shared" si="81"/>
        <v/>
      </c>
      <c r="S286" s="186" t="str">
        <f t="shared" si="82"/>
        <v/>
      </c>
      <c r="U286" s="186" t="str">
        <f t="shared" si="83"/>
        <v/>
      </c>
      <c r="W286" s="186" t="str">
        <f t="shared" si="84"/>
        <v/>
      </c>
      <c r="Y286" s="186" t="str">
        <f t="shared" si="85"/>
        <v/>
      </c>
      <c r="AA286" s="186" t="str">
        <f t="shared" si="86"/>
        <v/>
      </c>
      <c r="AC286" s="186" t="str">
        <f t="shared" si="87"/>
        <v/>
      </c>
      <c r="AE286" s="186" t="str">
        <f t="shared" si="88"/>
        <v/>
      </c>
      <c r="AG286" s="186" t="str">
        <f t="shared" si="89"/>
        <v/>
      </c>
      <c r="AI286" s="186" t="str">
        <f t="shared" si="90"/>
        <v/>
      </c>
      <c r="AK286" s="186" t="str">
        <f t="shared" si="91"/>
        <v/>
      </c>
      <c r="AM286" s="186" t="str">
        <f t="shared" si="92"/>
        <v/>
      </c>
      <c r="AO286" s="186" t="str">
        <f t="shared" si="93"/>
        <v/>
      </c>
      <c r="AQ286" s="186" t="str">
        <f t="shared" si="94"/>
        <v/>
      </c>
    </row>
    <row r="287" spans="5:43" x14ac:dyDescent="0.25">
      <c r="E287" s="186" t="str">
        <f t="shared" si="76"/>
        <v/>
      </c>
      <c r="G287" s="186" t="str">
        <f t="shared" si="76"/>
        <v/>
      </c>
      <c r="I287" s="186" t="str">
        <f t="shared" si="77"/>
        <v/>
      </c>
      <c r="K287" s="186" t="str">
        <f t="shared" si="78"/>
        <v/>
      </c>
      <c r="M287" s="186" t="str">
        <f t="shared" si="79"/>
        <v/>
      </c>
      <c r="O287" s="186" t="str">
        <f t="shared" si="80"/>
        <v/>
      </c>
      <c r="Q287" s="186" t="str">
        <f t="shared" si="81"/>
        <v/>
      </c>
      <c r="S287" s="186" t="str">
        <f t="shared" si="82"/>
        <v/>
      </c>
      <c r="U287" s="186" t="str">
        <f t="shared" si="83"/>
        <v/>
      </c>
      <c r="W287" s="186" t="str">
        <f t="shared" si="84"/>
        <v/>
      </c>
      <c r="Y287" s="186" t="str">
        <f t="shared" si="85"/>
        <v/>
      </c>
      <c r="AA287" s="186" t="str">
        <f t="shared" si="86"/>
        <v/>
      </c>
      <c r="AC287" s="186" t="str">
        <f t="shared" si="87"/>
        <v/>
      </c>
      <c r="AE287" s="186" t="str">
        <f t="shared" si="88"/>
        <v/>
      </c>
      <c r="AG287" s="186" t="str">
        <f t="shared" si="89"/>
        <v/>
      </c>
      <c r="AI287" s="186" t="str">
        <f t="shared" si="90"/>
        <v/>
      </c>
      <c r="AK287" s="186" t="str">
        <f t="shared" si="91"/>
        <v/>
      </c>
      <c r="AM287" s="186" t="str">
        <f t="shared" si="92"/>
        <v/>
      </c>
      <c r="AO287" s="186" t="str">
        <f t="shared" si="93"/>
        <v/>
      </c>
      <c r="AQ287" s="186" t="str">
        <f t="shared" si="94"/>
        <v/>
      </c>
    </row>
    <row r="288" spans="5:43" x14ac:dyDescent="0.25">
      <c r="E288" s="186" t="str">
        <f t="shared" si="76"/>
        <v/>
      </c>
      <c r="G288" s="186" t="str">
        <f t="shared" si="76"/>
        <v/>
      </c>
      <c r="I288" s="186" t="str">
        <f t="shared" si="77"/>
        <v/>
      </c>
      <c r="K288" s="186" t="str">
        <f t="shared" si="78"/>
        <v/>
      </c>
      <c r="M288" s="186" t="str">
        <f t="shared" si="79"/>
        <v/>
      </c>
      <c r="O288" s="186" t="str">
        <f t="shared" si="80"/>
        <v/>
      </c>
      <c r="Q288" s="186" t="str">
        <f t="shared" si="81"/>
        <v/>
      </c>
      <c r="S288" s="186" t="str">
        <f t="shared" si="82"/>
        <v/>
      </c>
      <c r="U288" s="186" t="str">
        <f t="shared" si="83"/>
        <v/>
      </c>
      <c r="W288" s="186" t="str">
        <f t="shared" si="84"/>
        <v/>
      </c>
      <c r="Y288" s="186" t="str">
        <f t="shared" si="85"/>
        <v/>
      </c>
      <c r="AA288" s="186" t="str">
        <f t="shared" si="86"/>
        <v/>
      </c>
      <c r="AC288" s="186" t="str">
        <f t="shared" si="87"/>
        <v/>
      </c>
      <c r="AE288" s="186" t="str">
        <f t="shared" si="88"/>
        <v/>
      </c>
      <c r="AG288" s="186" t="str">
        <f t="shared" si="89"/>
        <v/>
      </c>
      <c r="AI288" s="186" t="str">
        <f t="shared" si="90"/>
        <v/>
      </c>
      <c r="AK288" s="186" t="str">
        <f t="shared" si="91"/>
        <v/>
      </c>
      <c r="AM288" s="186" t="str">
        <f t="shared" si="92"/>
        <v/>
      </c>
      <c r="AO288" s="186" t="str">
        <f t="shared" si="93"/>
        <v/>
      </c>
      <c r="AQ288" s="186" t="str">
        <f t="shared" si="94"/>
        <v/>
      </c>
    </row>
    <row r="289" spans="5:43" x14ac:dyDescent="0.25">
      <c r="E289" s="186" t="str">
        <f t="shared" si="76"/>
        <v/>
      </c>
      <c r="G289" s="186" t="str">
        <f t="shared" si="76"/>
        <v/>
      </c>
      <c r="I289" s="186" t="str">
        <f t="shared" si="77"/>
        <v/>
      </c>
      <c r="K289" s="186" t="str">
        <f t="shared" si="78"/>
        <v/>
      </c>
      <c r="M289" s="186" t="str">
        <f t="shared" si="79"/>
        <v/>
      </c>
      <c r="O289" s="186" t="str">
        <f t="shared" si="80"/>
        <v/>
      </c>
      <c r="Q289" s="186" t="str">
        <f t="shared" si="81"/>
        <v/>
      </c>
      <c r="S289" s="186" t="str">
        <f t="shared" si="82"/>
        <v/>
      </c>
      <c r="U289" s="186" t="str">
        <f t="shared" si="83"/>
        <v/>
      </c>
      <c r="W289" s="186" t="str">
        <f t="shared" si="84"/>
        <v/>
      </c>
      <c r="Y289" s="186" t="str">
        <f t="shared" si="85"/>
        <v/>
      </c>
      <c r="AA289" s="186" t="str">
        <f t="shared" si="86"/>
        <v/>
      </c>
      <c r="AC289" s="186" t="str">
        <f t="shared" si="87"/>
        <v/>
      </c>
      <c r="AE289" s="186" t="str">
        <f t="shared" si="88"/>
        <v/>
      </c>
      <c r="AG289" s="186" t="str">
        <f t="shared" si="89"/>
        <v/>
      </c>
      <c r="AI289" s="186" t="str">
        <f t="shared" si="90"/>
        <v/>
      </c>
      <c r="AK289" s="186" t="str">
        <f t="shared" si="91"/>
        <v/>
      </c>
      <c r="AM289" s="186" t="str">
        <f t="shared" si="92"/>
        <v/>
      </c>
      <c r="AO289" s="186" t="str">
        <f t="shared" si="93"/>
        <v/>
      </c>
      <c r="AQ289" s="186" t="str">
        <f t="shared" si="94"/>
        <v/>
      </c>
    </row>
    <row r="290" spans="5:43" x14ac:dyDescent="0.25">
      <c r="E290" s="186" t="str">
        <f t="shared" si="76"/>
        <v/>
      </c>
      <c r="G290" s="186" t="str">
        <f t="shared" si="76"/>
        <v/>
      </c>
      <c r="I290" s="186" t="str">
        <f t="shared" si="77"/>
        <v/>
      </c>
      <c r="K290" s="186" t="str">
        <f t="shared" si="78"/>
        <v/>
      </c>
      <c r="M290" s="186" t="str">
        <f t="shared" si="79"/>
        <v/>
      </c>
      <c r="O290" s="186" t="str">
        <f t="shared" si="80"/>
        <v/>
      </c>
      <c r="Q290" s="186" t="str">
        <f t="shared" si="81"/>
        <v/>
      </c>
      <c r="S290" s="186" t="str">
        <f t="shared" si="82"/>
        <v/>
      </c>
      <c r="U290" s="186" t="str">
        <f t="shared" si="83"/>
        <v/>
      </c>
      <c r="W290" s="186" t="str">
        <f t="shared" si="84"/>
        <v/>
      </c>
      <c r="Y290" s="186" t="str">
        <f t="shared" si="85"/>
        <v/>
      </c>
      <c r="AA290" s="186" t="str">
        <f t="shared" si="86"/>
        <v/>
      </c>
      <c r="AC290" s="186" t="str">
        <f t="shared" si="87"/>
        <v/>
      </c>
      <c r="AE290" s="186" t="str">
        <f t="shared" si="88"/>
        <v/>
      </c>
      <c r="AG290" s="186" t="str">
        <f t="shared" si="89"/>
        <v/>
      </c>
      <c r="AI290" s="186" t="str">
        <f t="shared" si="90"/>
        <v/>
      </c>
      <c r="AK290" s="186" t="str">
        <f t="shared" si="91"/>
        <v/>
      </c>
      <c r="AM290" s="186" t="str">
        <f t="shared" si="92"/>
        <v/>
      </c>
      <c r="AO290" s="186" t="str">
        <f t="shared" si="93"/>
        <v/>
      </c>
      <c r="AQ290" s="186" t="str">
        <f t="shared" si="94"/>
        <v/>
      </c>
    </row>
    <row r="291" spans="5:43" x14ac:dyDescent="0.25">
      <c r="E291" s="186" t="str">
        <f t="shared" si="76"/>
        <v/>
      </c>
      <c r="G291" s="186" t="str">
        <f t="shared" si="76"/>
        <v/>
      </c>
      <c r="I291" s="186" t="str">
        <f t="shared" si="77"/>
        <v/>
      </c>
      <c r="K291" s="186" t="str">
        <f t="shared" si="78"/>
        <v/>
      </c>
      <c r="M291" s="186" t="str">
        <f t="shared" si="79"/>
        <v/>
      </c>
      <c r="O291" s="186" t="str">
        <f t="shared" si="80"/>
        <v/>
      </c>
      <c r="Q291" s="186" t="str">
        <f t="shared" si="81"/>
        <v/>
      </c>
      <c r="S291" s="186" t="str">
        <f t="shared" si="82"/>
        <v/>
      </c>
      <c r="U291" s="186" t="str">
        <f t="shared" si="83"/>
        <v/>
      </c>
      <c r="W291" s="186" t="str">
        <f t="shared" si="84"/>
        <v/>
      </c>
      <c r="Y291" s="186" t="str">
        <f t="shared" si="85"/>
        <v/>
      </c>
      <c r="AA291" s="186" t="str">
        <f t="shared" si="86"/>
        <v/>
      </c>
      <c r="AC291" s="186" t="str">
        <f t="shared" si="87"/>
        <v/>
      </c>
      <c r="AE291" s="186" t="str">
        <f t="shared" si="88"/>
        <v/>
      </c>
      <c r="AG291" s="186" t="str">
        <f t="shared" si="89"/>
        <v/>
      </c>
      <c r="AI291" s="186" t="str">
        <f t="shared" si="90"/>
        <v/>
      </c>
      <c r="AK291" s="186" t="str">
        <f t="shared" si="91"/>
        <v/>
      </c>
      <c r="AM291" s="186" t="str">
        <f t="shared" si="92"/>
        <v/>
      </c>
      <c r="AO291" s="186" t="str">
        <f t="shared" si="93"/>
        <v/>
      </c>
      <c r="AQ291" s="186" t="str">
        <f t="shared" si="94"/>
        <v/>
      </c>
    </row>
    <row r="292" spans="5:43" x14ac:dyDescent="0.25">
      <c r="E292" s="186" t="str">
        <f t="shared" si="76"/>
        <v/>
      </c>
      <c r="G292" s="186" t="str">
        <f t="shared" si="76"/>
        <v/>
      </c>
      <c r="I292" s="186" t="str">
        <f t="shared" si="77"/>
        <v/>
      </c>
      <c r="K292" s="186" t="str">
        <f t="shared" si="78"/>
        <v/>
      </c>
      <c r="M292" s="186" t="str">
        <f t="shared" si="79"/>
        <v/>
      </c>
      <c r="O292" s="186" t="str">
        <f t="shared" si="80"/>
        <v/>
      </c>
      <c r="Q292" s="186" t="str">
        <f t="shared" si="81"/>
        <v/>
      </c>
      <c r="S292" s="186" t="str">
        <f t="shared" si="82"/>
        <v/>
      </c>
      <c r="U292" s="186" t="str">
        <f t="shared" si="83"/>
        <v/>
      </c>
      <c r="W292" s="186" t="str">
        <f t="shared" si="84"/>
        <v/>
      </c>
      <c r="Y292" s="186" t="str">
        <f t="shared" si="85"/>
        <v/>
      </c>
      <c r="AA292" s="186" t="str">
        <f t="shared" si="86"/>
        <v/>
      </c>
      <c r="AC292" s="186" t="str">
        <f t="shared" si="87"/>
        <v/>
      </c>
      <c r="AE292" s="186" t="str">
        <f t="shared" si="88"/>
        <v/>
      </c>
      <c r="AG292" s="186" t="str">
        <f t="shared" si="89"/>
        <v/>
      </c>
      <c r="AI292" s="186" t="str">
        <f t="shared" si="90"/>
        <v/>
      </c>
      <c r="AK292" s="186" t="str">
        <f t="shared" si="91"/>
        <v/>
      </c>
      <c r="AM292" s="186" t="str">
        <f t="shared" si="92"/>
        <v/>
      </c>
      <c r="AO292" s="186" t="str">
        <f t="shared" si="93"/>
        <v/>
      </c>
      <c r="AQ292" s="186" t="str">
        <f t="shared" si="94"/>
        <v/>
      </c>
    </row>
    <row r="293" spans="5:43" x14ac:dyDescent="0.25">
      <c r="E293" s="186" t="str">
        <f t="shared" si="76"/>
        <v/>
      </c>
      <c r="G293" s="186" t="str">
        <f t="shared" si="76"/>
        <v/>
      </c>
      <c r="I293" s="186" t="str">
        <f t="shared" si="77"/>
        <v/>
      </c>
      <c r="K293" s="186" t="str">
        <f t="shared" si="78"/>
        <v/>
      </c>
      <c r="M293" s="186" t="str">
        <f t="shared" si="79"/>
        <v/>
      </c>
      <c r="O293" s="186" t="str">
        <f t="shared" si="80"/>
        <v/>
      </c>
      <c r="Q293" s="186" t="str">
        <f t="shared" si="81"/>
        <v/>
      </c>
      <c r="S293" s="186" t="str">
        <f t="shared" si="82"/>
        <v/>
      </c>
      <c r="U293" s="186" t="str">
        <f t="shared" si="83"/>
        <v/>
      </c>
      <c r="W293" s="186" t="str">
        <f t="shared" si="84"/>
        <v/>
      </c>
      <c r="Y293" s="186" t="str">
        <f t="shared" si="85"/>
        <v/>
      </c>
      <c r="AA293" s="186" t="str">
        <f t="shared" si="86"/>
        <v/>
      </c>
      <c r="AC293" s="186" t="str">
        <f t="shared" si="87"/>
        <v/>
      </c>
      <c r="AE293" s="186" t="str">
        <f t="shared" si="88"/>
        <v/>
      </c>
      <c r="AG293" s="186" t="str">
        <f t="shared" si="89"/>
        <v/>
      </c>
      <c r="AI293" s="186" t="str">
        <f t="shared" si="90"/>
        <v/>
      </c>
      <c r="AK293" s="186" t="str">
        <f t="shared" si="91"/>
        <v/>
      </c>
      <c r="AM293" s="186" t="str">
        <f t="shared" si="92"/>
        <v/>
      </c>
      <c r="AO293" s="186" t="str">
        <f t="shared" si="93"/>
        <v/>
      </c>
      <c r="AQ293" s="186" t="str">
        <f t="shared" si="94"/>
        <v/>
      </c>
    </row>
    <row r="294" spans="5:43" x14ac:dyDescent="0.25">
      <c r="E294" s="186" t="str">
        <f t="shared" si="76"/>
        <v/>
      </c>
      <c r="G294" s="186" t="str">
        <f t="shared" si="76"/>
        <v/>
      </c>
      <c r="I294" s="186" t="str">
        <f t="shared" si="77"/>
        <v/>
      </c>
      <c r="K294" s="186" t="str">
        <f t="shared" si="78"/>
        <v/>
      </c>
      <c r="M294" s="186" t="str">
        <f t="shared" si="79"/>
        <v/>
      </c>
      <c r="O294" s="186" t="str">
        <f t="shared" si="80"/>
        <v/>
      </c>
      <c r="Q294" s="186" t="str">
        <f t="shared" si="81"/>
        <v/>
      </c>
      <c r="S294" s="186" t="str">
        <f t="shared" si="82"/>
        <v/>
      </c>
      <c r="U294" s="186" t="str">
        <f t="shared" si="83"/>
        <v/>
      </c>
      <c r="W294" s="186" t="str">
        <f t="shared" si="84"/>
        <v/>
      </c>
      <c r="Y294" s="186" t="str">
        <f t="shared" si="85"/>
        <v/>
      </c>
      <c r="AA294" s="186" t="str">
        <f t="shared" si="86"/>
        <v/>
      </c>
      <c r="AC294" s="186" t="str">
        <f t="shared" si="87"/>
        <v/>
      </c>
      <c r="AE294" s="186" t="str">
        <f t="shared" si="88"/>
        <v/>
      </c>
      <c r="AG294" s="186" t="str">
        <f t="shared" si="89"/>
        <v/>
      </c>
      <c r="AI294" s="186" t="str">
        <f t="shared" si="90"/>
        <v/>
      </c>
      <c r="AK294" s="186" t="str">
        <f t="shared" si="91"/>
        <v/>
      </c>
      <c r="AM294" s="186" t="str">
        <f t="shared" si="92"/>
        <v/>
      </c>
      <c r="AO294" s="186" t="str">
        <f t="shared" si="93"/>
        <v/>
      </c>
      <c r="AQ294" s="186" t="str">
        <f t="shared" si="94"/>
        <v/>
      </c>
    </row>
    <row r="295" spans="5:43" x14ac:dyDescent="0.25">
      <c r="E295" s="186" t="str">
        <f t="shared" si="76"/>
        <v/>
      </c>
      <c r="G295" s="186" t="str">
        <f t="shared" si="76"/>
        <v/>
      </c>
      <c r="I295" s="186" t="str">
        <f t="shared" si="77"/>
        <v/>
      </c>
      <c r="K295" s="186" t="str">
        <f t="shared" si="78"/>
        <v/>
      </c>
      <c r="M295" s="186" t="str">
        <f t="shared" si="79"/>
        <v/>
      </c>
      <c r="O295" s="186" t="str">
        <f t="shared" si="80"/>
        <v/>
      </c>
      <c r="Q295" s="186" t="str">
        <f t="shared" si="81"/>
        <v/>
      </c>
      <c r="S295" s="186" t="str">
        <f t="shared" si="82"/>
        <v/>
      </c>
      <c r="U295" s="186" t="str">
        <f t="shared" si="83"/>
        <v/>
      </c>
      <c r="W295" s="186" t="str">
        <f t="shared" si="84"/>
        <v/>
      </c>
      <c r="Y295" s="186" t="str">
        <f t="shared" si="85"/>
        <v/>
      </c>
      <c r="AA295" s="186" t="str">
        <f t="shared" si="86"/>
        <v/>
      </c>
      <c r="AC295" s="186" t="str">
        <f t="shared" si="87"/>
        <v/>
      </c>
      <c r="AE295" s="186" t="str">
        <f t="shared" si="88"/>
        <v/>
      </c>
      <c r="AG295" s="186" t="str">
        <f t="shared" si="89"/>
        <v/>
      </c>
      <c r="AI295" s="186" t="str">
        <f t="shared" si="90"/>
        <v/>
      </c>
      <c r="AK295" s="186" t="str">
        <f t="shared" si="91"/>
        <v/>
      </c>
      <c r="AM295" s="186" t="str">
        <f t="shared" si="92"/>
        <v/>
      </c>
      <c r="AO295" s="186" t="str">
        <f t="shared" si="93"/>
        <v/>
      </c>
      <c r="AQ295" s="186" t="str">
        <f t="shared" si="94"/>
        <v/>
      </c>
    </row>
    <row r="296" spans="5:43" x14ac:dyDescent="0.25">
      <c r="E296" s="186" t="str">
        <f t="shared" si="76"/>
        <v/>
      </c>
      <c r="G296" s="186" t="str">
        <f t="shared" si="76"/>
        <v/>
      </c>
      <c r="I296" s="186" t="str">
        <f t="shared" si="77"/>
        <v/>
      </c>
      <c r="K296" s="186" t="str">
        <f t="shared" si="78"/>
        <v/>
      </c>
      <c r="M296" s="186" t="str">
        <f t="shared" si="79"/>
        <v/>
      </c>
      <c r="O296" s="186" t="str">
        <f t="shared" si="80"/>
        <v/>
      </c>
      <c r="Q296" s="186" t="str">
        <f t="shared" si="81"/>
        <v/>
      </c>
      <c r="S296" s="186" t="str">
        <f t="shared" si="82"/>
        <v/>
      </c>
      <c r="U296" s="186" t="str">
        <f t="shared" si="83"/>
        <v/>
      </c>
      <c r="W296" s="186" t="str">
        <f t="shared" si="84"/>
        <v/>
      </c>
      <c r="Y296" s="186" t="str">
        <f t="shared" si="85"/>
        <v/>
      </c>
      <c r="AA296" s="186" t="str">
        <f t="shared" si="86"/>
        <v/>
      </c>
      <c r="AC296" s="186" t="str">
        <f t="shared" si="87"/>
        <v/>
      </c>
      <c r="AE296" s="186" t="str">
        <f t="shared" si="88"/>
        <v/>
      </c>
      <c r="AG296" s="186" t="str">
        <f t="shared" si="89"/>
        <v/>
      </c>
      <c r="AI296" s="186" t="str">
        <f t="shared" si="90"/>
        <v/>
      </c>
      <c r="AK296" s="186" t="str">
        <f t="shared" si="91"/>
        <v/>
      </c>
      <c r="AM296" s="186" t="str">
        <f t="shared" si="92"/>
        <v/>
      </c>
      <c r="AO296" s="186" t="str">
        <f t="shared" si="93"/>
        <v/>
      </c>
      <c r="AQ296" s="186" t="str">
        <f t="shared" si="94"/>
        <v/>
      </c>
    </row>
    <row r="297" spans="5:43" x14ac:dyDescent="0.25">
      <c r="E297" s="186" t="str">
        <f t="shared" si="76"/>
        <v/>
      </c>
      <c r="G297" s="186" t="str">
        <f t="shared" si="76"/>
        <v/>
      </c>
      <c r="I297" s="186" t="str">
        <f t="shared" si="77"/>
        <v/>
      </c>
      <c r="K297" s="186" t="str">
        <f t="shared" si="78"/>
        <v/>
      </c>
      <c r="M297" s="186" t="str">
        <f t="shared" si="79"/>
        <v/>
      </c>
      <c r="O297" s="186" t="str">
        <f t="shared" si="80"/>
        <v/>
      </c>
      <c r="Q297" s="186" t="str">
        <f t="shared" si="81"/>
        <v/>
      </c>
      <c r="S297" s="186" t="str">
        <f t="shared" si="82"/>
        <v/>
      </c>
      <c r="U297" s="186" t="str">
        <f t="shared" si="83"/>
        <v/>
      </c>
      <c r="W297" s="186" t="str">
        <f t="shared" si="84"/>
        <v/>
      </c>
      <c r="Y297" s="186" t="str">
        <f t="shared" si="85"/>
        <v/>
      </c>
      <c r="AA297" s="186" t="str">
        <f t="shared" si="86"/>
        <v/>
      </c>
      <c r="AC297" s="186" t="str">
        <f t="shared" si="87"/>
        <v/>
      </c>
      <c r="AE297" s="186" t="str">
        <f t="shared" si="88"/>
        <v/>
      </c>
      <c r="AG297" s="186" t="str">
        <f t="shared" si="89"/>
        <v/>
      </c>
      <c r="AI297" s="186" t="str">
        <f t="shared" si="90"/>
        <v/>
      </c>
      <c r="AK297" s="186" t="str">
        <f t="shared" si="91"/>
        <v/>
      </c>
      <c r="AM297" s="186" t="str">
        <f t="shared" si="92"/>
        <v/>
      </c>
      <c r="AO297" s="186" t="str">
        <f t="shared" si="93"/>
        <v/>
      </c>
      <c r="AQ297" s="186" t="str">
        <f t="shared" si="94"/>
        <v/>
      </c>
    </row>
    <row r="298" spans="5:43" x14ac:dyDescent="0.25">
      <c r="E298" s="186" t="str">
        <f t="shared" si="76"/>
        <v/>
      </c>
      <c r="G298" s="186" t="str">
        <f t="shared" si="76"/>
        <v/>
      </c>
      <c r="I298" s="186" t="str">
        <f t="shared" si="77"/>
        <v/>
      </c>
      <c r="K298" s="186" t="str">
        <f t="shared" si="78"/>
        <v/>
      </c>
      <c r="M298" s="186" t="str">
        <f t="shared" si="79"/>
        <v/>
      </c>
      <c r="O298" s="186" t="str">
        <f t="shared" si="80"/>
        <v/>
      </c>
      <c r="Q298" s="186" t="str">
        <f t="shared" si="81"/>
        <v/>
      </c>
      <c r="S298" s="186" t="str">
        <f t="shared" si="82"/>
        <v/>
      </c>
      <c r="U298" s="186" t="str">
        <f t="shared" si="83"/>
        <v/>
      </c>
      <c r="W298" s="186" t="str">
        <f t="shared" si="84"/>
        <v/>
      </c>
      <c r="Y298" s="186" t="str">
        <f t="shared" si="85"/>
        <v/>
      </c>
      <c r="AA298" s="186" t="str">
        <f t="shared" si="86"/>
        <v/>
      </c>
      <c r="AC298" s="186" t="str">
        <f t="shared" si="87"/>
        <v/>
      </c>
      <c r="AE298" s="186" t="str">
        <f t="shared" si="88"/>
        <v/>
      </c>
      <c r="AG298" s="186" t="str">
        <f t="shared" si="89"/>
        <v/>
      </c>
      <c r="AI298" s="186" t="str">
        <f t="shared" si="90"/>
        <v/>
      </c>
      <c r="AK298" s="186" t="str">
        <f t="shared" si="91"/>
        <v/>
      </c>
      <c r="AM298" s="186" t="str">
        <f t="shared" si="92"/>
        <v/>
      </c>
      <c r="AO298" s="186" t="str">
        <f t="shared" si="93"/>
        <v/>
      </c>
      <c r="AQ298" s="186" t="str">
        <f t="shared" si="94"/>
        <v/>
      </c>
    </row>
    <row r="299" spans="5:43" x14ac:dyDescent="0.25">
      <c r="E299" s="186" t="str">
        <f t="shared" si="76"/>
        <v/>
      </c>
      <c r="G299" s="186" t="str">
        <f t="shared" si="76"/>
        <v/>
      </c>
      <c r="I299" s="186" t="str">
        <f t="shared" si="77"/>
        <v/>
      </c>
      <c r="K299" s="186" t="str">
        <f t="shared" si="78"/>
        <v/>
      </c>
      <c r="M299" s="186" t="str">
        <f t="shared" si="79"/>
        <v/>
      </c>
      <c r="O299" s="186" t="str">
        <f t="shared" si="80"/>
        <v/>
      </c>
      <c r="Q299" s="186" t="str">
        <f t="shared" si="81"/>
        <v/>
      </c>
      <c r="S299" s="186" t="str">
        <f t="shared" si="82"/>
        <v/>
      </c>
      <c r="U299" s="186" t="str">
        <f t="shared" si="83"/>
        <v/>
      </c>
      <c r="W299" s="186" t="str">
        <f t="shared" si="84"/>
        <v/>
      </c>
      <c r="Y299" s="186" t="str">
        <f t="shared" si="85"/>
        <v/>
      </c>
      <c r="AA299" s="186" t="str">
        <f t="shared" si="86"/>
        <v/>
      </c>
      <c r="AC299" s="186" t="str">
        <f t="shared" si="87"/>
        <v/>
      </c>
      <c r="AE299" s="186" t="str">
        <f t="shared" si="88"/>
        <v/>
      </c>
      <c r="AG299" s="186" t="str">
        <f t="shared" si="89"/>
        <v/>
      </c>
      <c r="AI299" s="186" t="str">
        <f t="shared" si="90"/>
        <v/>
      </c>
      <c r="AK299" s="186" t="str">
        <f t="shared" si="91"/>
        <v/>
      </c>
      <c r="AM299" s="186" t="str">
        <f t="shared" si="92"/>
        <v/>
      </c>
      <c r="AO299" s="186" t="str">
        <f t="shared" si="93"/>
        <v/>
      </c>
      <c r="AQ299" s="186" t="str">
        <f t="shared" si="94"/>
        <v/>
      </c>
    </row>
    <row r="300" spans="5:43" x14ac:dyDescent="0.25">
      <c r="E300" s="186" t="str">
        <f t="shared" si="76"/>
        <v/>
      </c>
      <c r="G300" s="186" t="str">
        <f t="shared" si="76"/>
        <v/>
      </c>
      <c r="I300" s="186" t="str">
        <f t="shared" si="77"/>
        <v/>
      </c>
      <c r="K300" s="186" t="str">
        <f t="shared" si="78"/>
        <v/>
      </c>
      <c r="M300" s="186" t="str">
        <f t="shared" si="79"/>
        <v/>
      </c>
      <c r="O300" s="186" t="str">
        <f t="shared" si="80"/>
        <v/>
      </c>
      <c r="Q300" s="186" t="str">
        <f t="shared" si="81"/>
        <v/>
      </c>
      <c r="S300" s="186" t="str">
        <f t="shared" si="82"/>
        <v/>
      </c>
      <c r="U300" s="186" t="str">
        <f t="shared" si="83"/>
        <v/>
      </c>
      <c r="W300" s="186" t="str">
        <f t="shared" si="84"/>
        <v/>
      </c>
      <c r="Y300" s="186" t="str">
        <f t="shared" si="85"/>
        <v/>
      </c>
      <c r="AA300" s="186" t="str">
        <f t="shared" si="86"/>
        <v/>
      </c>
      <c r="AC300" s="186" t="str">
        <f t="shared" si="87"/>
        <v/>
      </c>
      <c r="AE300" s="186" t="str">
        <f t="shared" si="88"/>
        <v/>
      </c>
      <c r="AG300" s="186" t="str">
        <f t="shared" si="89"/>
        <v/>
      </c>
      <c r="AI300" s="186" t="str">
        <f t="shared" si="90"/>
        <v/>
      </c>
      <c r="AK300" s="186" t="str">
        <f t="shared" si="91"/>
        <v/>
      </c>
      <c r="AM300" s="186" t="str">
        <f t="shared" si="92"/>
        <v/>
      </c>
      <c r="AO300" s="186" t="str">
        <f t="shared" si="93"/>
        <v/>
      </c>
      <c r="AQ300" s="186" t="str">
        <f t="shared" si="94"/>
        <v/>
      </c>
    </row>
  </sheetData>
  <mergeCells count="1">
    <mergeCell ref="A3:A6"/>
  </mergeCells>
  <conditionalFormatting sqref="E12:E300">
    <cfRule type="expression" dxfId="1" priority="2">
      <formula>AND(LEN(E12)&gt;0,OR(E12&lt;E$2,E12&gt;E$3))</formula>
    </cfRule>
  </conditionalFormatting>
  <conditionalFormatting sqref="G12:G300 I12:I300 K12:K300 M12:M300 O12:O300 Q12:Q300 S12:S300 U12:U300 W12:W300 Y12:Y300 AA12:AA300 AC12:AC300 AE12:AE300 AG12:AG300 AI12:AI300 AK12:AK300 AM12:AM300 AO12:AO300 AQ12:AQ300">
    <cfRule type="expression" dxfId="0" priority="1">
      <formula>AND(LEN(G12)&gt;0,OR(G12&lt;G$2,G12&gt;G$3))</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F7CAE-0EF0-4506-BEEC-C213E7B87DD4}">
  <dimension ref="A1:AUU300"/>
  <sheetViews>
    <sheetView workbookViewId="0">
      <selection activeCell="H20" sqref="H20"/>
    </sheetView>
  </sheetViews>
  <sheetFormatPr defaultRowHeight="15" x14ac:dyDescent="0.25"/>
  <cols>
    <col min="1" max="1" width="49.83203125" customWidth="1"/>
    <col min="2" max="2" width="22.83203125" customWidth="1"/>
    <col min="4" max="43" width="22.83203125" customWidth="1"/>
    <col min="884" max="923" width="8.83203125" style="180"/>
    <col min="1124" max="1243" width="8.83203125" style="181"/>
  </cols>
  <sheetData>
    <row r="1" spans="1:43" x14ac:dyDescent="0.25">
      <c r="A1" s="233">
        <v>13</v>
      </c>
      <c r="C1" s="234" t="s">
        <v>351</v>
      </c>
      <c r="E1" s="235">
        <f ca="1">IF(COUNT(E12:E300)=0,"-",AVERAGE(E12:OFFSET(E12,$A$1-1,0)))</f>
        <v>5167.5799068281312</v>
      </c>
      <c r="G1" s="235">
        <f ca="1">IF(COUNT(G12:G300)=0,"-",AVERAGE(G12:OFFSET(G12,$A$1-1,0)))</f>
        <v>6329.5327788547083</v>
      </c>
      <c r="I1" s="235" t="str">
        <f ca="1">IF(COUNT(I12:I300)=0,"-",AVERAGE(I12:OFFSET(I12,$A$1-1,0)))</f>
        <v>-</v>
      </c>
      <c r="K1" s="235">
        <f ca="1">IF(COUNT(K12:K300)=0,"-",AVERAGE(K12:OFFSET(K12,$A$1-1,0)))</f>
        <v>35464.733178654293</v>
      </c>
      <c r="M1" s="235">
        <f ca="1">IF(COUNT(M12:M300)=0,"-",AVERAGE(M12:OFFSET(M12,$A$1-1,0)))</f>
        <v>77681.565075429229</v>
      </c>
      <c r="O1" s="235">
        <f ca="1">IF(COUNT(O12:O300)=0,"-",AVERAGE(O12:OFFSET(O12,$A$1-1,0)))</f>
        <v>1200.3633100515895</v>
      </c>
      <c r="Q1" s="235">
        <f ca="1">IF(COUNT(Q12:Q300)=0,"-",AVERAGE(Q12:OFFSET(Q12,$A$1-1,0)))</f>
        <v>258.49150832964625</v>
      </c>
      <c r="S1" s="235">
        <f ca="1">IF(COUNT(S12:S300)=0,"-",AVERAGE(S12:OFFSET(S12,$A$1-1,0)))</f>
        <v>1164.8599315378476</v>
      </c>
      <c r="U1" s="235">
        <f ca="1">IF(COUNT(U12:U300)=0,"-",AVERAGE(U12:OFFSET(U12,$A$1-1,0)))</f>
        <v>1006.1577929734746</v>
      </c>
      <c r="W1" s="235" t="str">
        <f ca="1">IF(COUNT(W12:W300)=0,"-",AVERAGE(W12:OFFSET(W12,$A$1-1,0)))</f>
        <v>-</v>
      </c>
      <c r="Y1" s="235" t="str">
        <f ca="1">IF(COUNT(Y12:Y300)=0,"-",AVERAGE(Y12:OFFSET(Y12,$A$1-1,0)))</f>
        <v>-</v>
      </c>
      <c r="AA1" s="235">
        <f ca="1">IF(COUNT(AA12:AA300)=0,"-",AVERAGE(AA12:OFFSET(AA12,$A$1-1,0)))</f>
        <v>0.46403712296983762</v>
      </c>
      <c r="AC1" s="235">
        <f ca="1">IF(COUNT(AC12:AC300)=0,"-",AVERAGE(AC12:OFFSET(AC12,$A$1-1,0)))</f>
        <v>2078.209700449117</v>
      </c>
      <c r="AE1" s="235">
        <f ca="1">IF(COUNT(AE12:AE300)=0,"-",AVERAGE(AE12:OFFSET(AE12,$A$1-1,0)))</f>
        <v>34072.827915232294</v>
      </c>
      <c r="AG1" s="235">
        <f ca="1">IF(COUNT(AG12:AG300)=0,"-",AVERAGE(AG12:OFFSET(AG12,$A$1-1,0)))</f>
        <v>12574.674636775455</v>
      </c>
      <c r="AI1" s="235" t="str">
        <f ca="1">IF(COUNT(AI12:AI300)=0,"-",AVERAGE(AI12:OFFSET(AI12,$A$1-1,0)))</f>
        <v>-</v>
      </c>
      <c r="AK1" s="235">
        <f ca="1">IF(COUNT(AK12:AK300)=0,"-",AVERAGE(AK12:OFFSET(AK12,$A$1-1,0)))</f>
        <v>3718.902689498394</v>
      </c>
      <c r="AM1" s="235" t="str">
        <f ca="1">IF(COUNT(AM12:AM300)=0,"-",AVERAGE(AM12:OFFSET(AM12,$A$1-1,0)))</f>
        <v>-</v>
      </c>
      <c r="AO1" s="235">
        <f ca="1">IF(COUNT(AO12:AO300)=0,"-",AVERAGE(AO12:OFFSET(AO12,$A$1-1,0)))</f>
        <v>3278.8029235106674</v>
      </c>
      <c r="AQ1" s="235">
        <f ca="1">IF(COUNT(AQ12:AQ300)=0,"-",AVERAGE(AQ12:OFFSET(AQ12,$A$1-1,0)))</f>
        <v>44733.085025755296</v>
      </c>
    </row>
    <row r="2" spans="1:43" x14ac:dyDescent="0.25">
      <c r="C2" s="234" t="s">
        <v>352</v>
      </c>
      <c r="E2" s="235">
        <f ca="1">IF(COUNT(E12:E300)=0,"-",E1-(2*_xlfn.STDEV.P(E12:OFFSET(E12,$A$1-1,0))))</f>
        <v>-1633.5485024385689</v>
      </c>
      <c r="G2" s="235">
        <f ca="1">IF(COUNT(G12:G300)=0,"-",G1-(2*_xlfn.STDEV.P(G12:OFFSET(G12,$A$1-1,0))))</f>
        <v>-5776.4667309838596</v>
      </c>
      <c r="I2" s="235" t="str">
        <f ca="1">IF(COUNT(I12:I300)=0,"-",I1-(2*_xlfn.STDEV.P(I12:OFFSET(I12,$A$1-1,0))))</f>
        <v>-</v>
      </c>
      <c r="K2" s="235">
        <f ca="1">IF(COUNT(K12:K300)=0,"-",K1-(2*_xlfn.STDEV.P(K12:OFFSET(K12,$A$1-1,0))))</f>
        <v>35464.733178654293</v>
      </c>
      <c r="M2" s="235">
        <f ca="1">IF(COUNT(M12:M300)=0,"-",M1-(2*_xlfn.STDEV.P(M12:OFFSET(M12,$A$1-1,0))))</f>
        <v>-54738.631679076047</v>
      </c>
      <c r="O2" s="235">
        <f ca="1">IF(COUNT(O12:O300)=0,"-",O1-(2*_xlfn.STDEV.P(O12:OFFSET(O12,$A$1-1,0))))</f>
        <v>-2484.0324537955648</v>
      </c>
      <c r="Q2" s="235">
        <f ca="1">IF(COUNT(Q12:Q300)=0,"-",Q1-(2*_xlfn.STDEV.P(Q12:OFFSET(Q12,$A$1-1,0))))</f>
        <v>-578.50661964890833</v>
      </c>
      <c r="S2" s="235">
        <f ca="1">IF(COUNT(S12:S300)=0,"-",S1-(2*_xlfn.STDEV.P(S12:OFFSET(S12,$A$1-1,0))))</f>
        <v>-1586.9401454826259</v>
      </c>
      <c r="U2" s="235">
        <f ca="1">IF(COUNT(U12:U300)=0,"-",U1-(2*_xlfn.STDEV.P(U12:OFFSET(U12,$A$1-1,0))))</f>
        <v>-845.6360445266954</v>
      </c>
      <c r="W2" s="235" t="str">
        <f ca="1">IF(COUNT(W12:W300)=0,"-",W1-(2*_xlfn.STDEV.P(W12:OFFSET(W12,$A$1-1,0))))</f>
        <v>-</v>
      </c>
      <c r="Y2" s="235" t="str">
        <f ca="1">IF(COUNT(Y12:Y300)=0,"-",Y1-(2*_xlfn.STDEV.P(Y12:OFFSET(Y12,$A$1-1,0))))</f>
        <v>-</v>
      </c>
      <c r="AA2" s="235">
        <f ca="1">IF(COUNT(AA12:AA300)=0,"-",AA1-(2*_xlfn.STDEV.P(AA12:OFFSET(AA12,$A$1-1,0))))</f>
        <v>0.46403712296983762</v>
      </c>
      <c r="AC2" s="235">
        <f ca="1">IF(COUNT(AC12:AC300)=0,"-",AC1-(2*_xlfn.STDEV.P(AC12:OFFSET(AC12,$A$1-1,0))))</f>
        <v>2078.209700449117</v>
      </c>
      <c r="AE2" s="235">
        <f ca="1">IF(COUNT(AE12:AE300)=0,"-",AE1-(2*_xlfn.STDEV.P(AE12:OFFSET(AE12,$A$1-1,0))))</f>
        <v>-25554.920509622272</v>
      </c>
      <c r="AG2" s="235">
        <f ca="1">IF(COUNT(AG12:AG300)=0,"-",AG1-(2*_xlfn.STDEV.P(AG12:OFFSET(AG12,$A$1-1,0))))</f>
        <v>12574.674636775455</v>
      </c>
      <c r="AI2" s="235" t="str">
        <f ca="1">IF(COUNT(AI12:AI300)=0,"-",AI1-(2*_xlfn.STDEV.P(AI12:OFFSET(AI12,$A$1-1,0))))</f>
        <v>-</v>
      </c>
      <c r="AK2" s="235">
        <f ca="1">IF(COUNT(AK12:AK300)=0,"-",AK1-(2*_xlfn.STDEV.P(AK12:OFFSET(AK12,$A$1-1,0))))</f>
        <v>-6665.5560319213582</v>
      </c>
      <c r="AM2" s="235" t="str">
        <f ca="1">IF(COUNT(AM12:AM300)=0,"-",AM1-(2*_xlfn.STDEV.P(AM12:OFFSET(AM12,$A$1-1,0))))</f>
        <v>-</v>
      </c>
      <c r="AO2" s="235">
        <f ca="1">IF(COUNT(AO12:AO300)=0,"-",AO1-(2*_xlfn.STDEV.P(AO12:OFFSET(AO12,$A$1-1,0))))</f>
        <v>-2104.1626580394263</v>
      </c>
      <c r="AQ2" s="235">
        <f ca="1">IF(COUNT(AQ12:AQ300)=0,"-",AQ1-(2*_xlfn.STDEV.P(AQ12:OFFSET(AQ12,$A$1-1,0))))</f>
        <v>-48512.81403061701</v>
      </c>
    </row>
    <row r="3" spans="1:43" x14ac:dyDescent="0.25">
      <c r="A3" s="949" t="s">
        <v>479</v>
      </c>
      <c r="C3" s="234" t="s">
        <v>353</v>
      </c>
      <c r="E3" s="235">
        <f ca="1">IF(COUNT(E12:E300)=0,"-",E1+(2*_xlfn.STDEV.P(E12:OFFSET(E12,$A$1-1,0))))</f>
        <v>11968.708316094831</v>
      </c>
      <c r="G3" s="235">
        <f ca="1">IF(COUNT(G12:G300)=0,"-",G1+(2*_xlfn.STDEV.P(G12:OFFSET(G12,$A$1-1,0))))</f>
        <v>18435.532288693277</v>
      </c>
      <c r="I3" s="235" t="str">
        <f ca="1">IF(COUNT(I12:I300)=0,"-",I1+(2*_xlfn.STDEV.P(I12:OFFSET(I12,$A$1-1,0))))</f>
        <v>-</v>
      </c>
      <c r="K3" s="235">
        <f ca="1">IF(COUNT(K12:K300)=0,"-",K1+(2*_xlfn.STDEV.P(K12:OFFSET(K12,$A$1-1,0))))</f>
        <v>35464.733178654293</v>
      </c>
      <c r="M3" s="235">
        <f ca="1">IF(COUNT(M12:M300)=0,"-",M1+(2*_xlfn.STDEV.P(M12:OFFSET(M12,$A$1-1,0))))</f>
        <v>210101.76182993449</v>
      </c>
      <c r="O3" s="235">
        <f ca="1">IF(COUNT(O12:O300)=0,"-",O1+(2*_xlfn.STDEV.P(O12:OFFSET(O12,$A$1-1,0))))</f>
        <v>4884.7590738987437</v>
      </c>
      <c r="Q3" s="235">
        <f ca="1">IF(COUNT(Q12:Q300)=0,"-",Q1+(2*_xlfn.STDEV.P(Q12:OFFSET(Q12,$A$1-1,0))))</f>
        <v>1095.4896363082007</v>
      </c>
      <c r="S3" s="235">
        <f ca="1">IF(COUNT(S12:S300)=0,"-",S1+(2*_xlfn.STDEV.P(S12:OFFSET(S12,$A$1-1,0))))</f>
        <v>3916.6600085583214</v>
      </c>
      <c r="U3" s="235">
        <f ca="1">IF(COUNT(U12:U300)=0,"-",U1+(2*_xlfn.STDEV.P(U12:OFFSET(U12,$A$1-1,0))))</f>
        <v>2857.9516304736444</v>
      </c>
      <c r="W3" s="235" t="str">
        <f ca="1">IF(COUNT(W12:W300)=0,"-",W1+(2*_xlfn.STDEV.P(W12:OFFSET(W12,$A$1-1,0))))</f>
        <v>-</v>
      </c>
      <c r="Y3" s="235" t="str">
        <f ca="1">IF(COUNT(Y12:Y300)=0,"-",Y1+(2*_xlfn.STDEV.P(Y12:OFFSET(Y12,$A$1-1,0))))</f>
        <v>-</v>
      </c>
      <c r="AA3" s="235">
        <f ca="1">IF(COUNT(AA12:AA300)=0,"-",AA1+(2*_xlfn.STDEV.P(AA12:OFFSET(AA12,$A$1-1,0))))</f>
        <v>0.46403712296983762</v>
      </c>
      <c r="AC3" s="235">
        <f ca="1">IF(COUNT(AC12:AC300)=0,"-",AC1+(2*_xlfn.STDEV.P(AC12:OFFSET(AC12,$A$1-1,0))))</f>
        <v>2078.209700449117</v>
      </c>
      <c r="AE3" s="235">
        <f ca="1">IF(COUNT(AE12:AE300)=0,"-",AE1+(2*_xlfn.STDEV.P(AE12:OFFSET(AE12,$A$1-1,0))))</f>
        <v>93700.57634008686</v>
      </c>
      <c r="AG3" s="235">
        <f ca="1">IF(COUNT(AG12:AG300)=0,"-",AG1+(2*_xlfn.STDEV.P(AG12:OFFSET(AG12,$A$1-1,0))))</f>
        <v>12574.674636775455</v>
      </c>
      <c r="AI3" s="235" t="str">
        <f ca="1">IF(COUNT(AI12:AI300)=0,"-",AI1+(2*_xlfn.STDEV.P(AI12:OFFSET(AI12,$A$1-1,0))))</f>
        <v>-</v>
      </c>
      <c r="AK3" s="235">
        <f ca="1">IF(COUNT(AK12:AK300)=0,"-",AK1+(2*_xlfn.STDEV.P(AK12:OFFSET(AK12,$A$1-1,0))))</f>
        <v>14103.361410918147</v>
      </c>
      <c r="AM3" s="235" t="str">
        <f ca="1">IF(COUNT(AM12:AM300)=0,"-",AM1+(2*_xlfn.STDEV.P(AM12:OFFSET(AM12,$A$1-1,0))))</f>
        <v>-</v>
      </c>
      <c r="AO3" s="235">
        <f ca="1">IF(COUNT(AO12:AO300)=0,"-",AO1+(2*_xlfn.STDEV.P(AO12:OFFSET(AO12,$A$1-1,0))))</f>
        <v>8661.7685050607615</v>
      </c>
      <c r="AQ3" s="235">
        <f ca="1">IF(COUNT(AQ12:AQ300)=0,"-",AQ1+(2*_xlfn.STDEV.P(AQ12:OFFSET(AQ12,$A$1-1,0))))</f>
        <v>137978.9840821276</v>
      </c>
    </row>
    <row r="4" spans="1:43" x14ac:dyDescent="0.25">
      <c r="A4" s="949"/>
      <c r="C4" s="234" t="s">
        <v>354</v>
      </c>
      <c r="E4" s="236">
        <f ca="1">IF(COUNT(E12:E300)=0,"-",AVERAGEIFS(E12:E300, E12:E300, "&gt;="&amp;E2,E12:E300,"&lt;="&amp;E3))</f>
        <v>5167.5799068281312</v>
      </c>
      <c r="G4" s="236">
        <f ca="1">IF(COUNT(G12:G300)=0,"-",AVERAGEIFS(G12:G300, G12:G300, "&gt;="&amp;G2,G12:G300,"&lt;="&amp;G3))</f>
        <v>6329.5327788547083</v>
      </c>
      <c r="I4" s="236" t="str">
        <f>IF(COUNT(I12:I300)=0,"-",AVERAGEIFS(I12:I300, I12:I300, "&gt;="&amp;I2,I12:I300,"&lt;="&amp;I3))</f>
        <v>-</v>
      </c>
      <c r="K4" s="236">
        <f ca="1">IF(COUNT(K12:K300)=0,"-",AVERAGEIFS(K12:K300, K12:K300, "&gt;="&amp;K2,K12:K300,"&lt;="&amp;K3))</f>
        <v>35464.733178654293</v>
      </c>
      <c r="M4" s="236">
        <f ca="1">IF(COUNT(M12:M300)=0,"-",AVERAGEIFS(M12:M300, M12:M300, "&gt;="&amp;M2,M12:M300,"&lt;="&amp;M3))</f>
        <v>77681.565075429229</v>
      </c>
      <c r="O4" s="236">
        <f ca="1">IF(COUNT(O12:O300)=0,"-",AVERAGEIFS(O12:O300, O12:O300, "&gt;="&amp;O2,O12:O300,"&lt;="&amp;O3))</f>
        <v>568.69329827612285</v>
      </c>
      <c r="Q4" s="236">
        <f ca="1">IF(COUNT(Q12:Q300)=0,"-",AVERAGEIFS(Q12:Q300, Q12:Q300, "&gt;="&amp;Q2,Q12:Q300,"&lt;="&amp;Q3))</f>
        <v>90.048603689551797</v>
      </c>
      <c r="S4" s="236">
        <f ca="1">IF(COUNT(S12:S300)=0,"-",AVERAGEIFS(S12:S300, S12:S300, "&gt;="&amp;S2,S12:S300,"&lt;="&amp;S3))</f>
        <v>1164.8599315378476</v>
      </c>
      <c r="U4" s="236">
        <f ca="1">IF(COUNT(U12:U300)=0,"-",AVERAGEIFS(U12:U300, U12:U300, "&gt;="&amp;U2,U12:U300,"&lt;="&amp;U3))</f>
        <v>1006.1577929734746</v>
      </c>
      <c r="W4" s="236" t="str">
        <f>IF(COUNT(W12:W300)=0,"-",AVERAGEIFS(W12:W300, W12:W300, "&gt;="&amp;W2,W12:W300,"&lt;="&amp;W3))</f>
        <v>-</v>
      </c>
      <c r="Y4" s="236" t="str">
        <f>IF(COUNT(Y12:Y300)=0,"-",AVERAGEIFS(Y12:Y300, Y12:Y300, "&gt;="&amp;Y2,Y12:Y300,"&lt;="&amp;Y3))</f>
        <v>-</v>
      </c>
      <c r="AA4" s="236">
        <f ca="1">IF(COUNT(AA12:AA300)=0,"-",AVERAGEIFS(AA12:AA300, AA12:AA300, "&gt;="&amp;AA2,AA12:AA300,"&lt;="&amp;AA3))</f>
        <v>0.46403712296983762</v>
      </c>
      <c r="AC4" s="236">
        <f ca="1">IF(COUNT(AC12:AC300)=0,"-",AVERAGEIFS(AC12:AC300, AC12:AC300, "&gt;="&amp;AC2,AC12:AC300,"&lt;="&amp;AC3))</f>
        <v>2078.209700449117</v>
      </c>
      <c r="AE4" s="236">
        <f ca="1">IF(COUNT(AE12:AE300)=0,"-",AVERAGEIFS(AE12:AE300, AE12:AE300, "&gt;="&amp;AE2,AE12:AE300,"&lt;="&amp;AE3))</f>
        <v>34072.827915232294</v>
      </c>
      <c r="AG4" s="236">
        <f ca="1">IF(COUNT(AG12:AG300)=0,"-",AVERAGEIFS(AG12:AG300, AG12:AG300, "&gt;="&amp;AG2,AG12:AG300,"&lt;="&amp;AG3))</f>
        <v>12574.674636775455</v>
      </c>
      <c r="AI4" s="236" t="str">
        <f>IF(COUNT(AI12:AI300)=0,"-",AVERAGEIFS(AI12:AI300, AI12:AI300, "&gt;="&amp;AI2,AI12:AI300,"&lt;="&amp;AI3))</f>
        <v>-</v>
      </c>
      <c r="AK4" s="236">
        <f ca="1">IF(COUNT(AK12:AK300)=0,"-",AVERAGEIFS(AK12:AK300, AK12:AK300, "&gt;="&amp;AK2,AK12:AK300,"&lt;="&amp;AK3))</f>
        <v>1688.6508388975517</v>
      </c>
      <c r="AM4" s="236" t="str">
        <f>IF(COUNT(AM12:AM300)=0,"-",AVERAGEIFS(AM12:AM300, AM12:AM300, "&gt;="&amp;AM2,AM12:AM300,"&lt;="&amp;AM3))</f>
        <v>-</v>
      </c>
      <c r="AO4" s="236">
        <f ca="1">IF(COUNT(AO12:AO300)=0,"-",AVERAGEIFS(AO12:AO300, AO12:AO300, "&gt;="&amp;AO2,AO12:AO300,"&lt;="&amp;AO3))</f>
        <v>3278.8029235106674</v>
      </c>
      <c r="AQ4" s="236">
        <f ca="1">IF(COUNT(AQ12:AQ300)=0,"-",AVERAGEIFS(AQ12:AQ300, AQ12:AQ300, "&gt;="&amp;AQ2,AQ12:AQ300,"&lt;="&amp;AQ3))</f>
        <v>31722.190909120138</v>
      </c>
    </row>
    <row r="5" spans="1:43" x14ac:dyDescent="0.25">
      <c r="A5" s="949"/>
      <c r="C5" s="234" t="s">
        <v>355</v>
      </c>
      <c r="E5" s="237">
        <f ca="1">IF(COUNT(E12:E300)=0,"-",SUMIFS(D12:D300,E12:E300,"&gt;="&amp;E2,E12:E300,"&lt;="&amp;E3)/SUMIFS($B12:$B300,E12:E300,"&gt;="&amp;E2,E12:E300,"&lt;="&amp;E3))</f>
        <v>7434.3971390841107</v>
      </c>
      <c r="G5" s="237">
        <f ca="1">IF(COUNT(G12:G300)=0,"-",SUMIFS(F12:F300,G12:G300,"&gt;="&amp;G2,G12:G300,"&lt;="&amp;G3)/SUMIFS($B12:$B300,G12:G300,"&gt;="&amp;G2,G12:G300,"&lt;="&amp;G3))</f>
        <v>4645.7446690636716</v>
      </c>
      <c r="I5" s="237" t="str">
        <f>IF(COUNT(I12:I300)=0,"-",SUMIFS(H12:H300,I12:I300,"&gt;="&amp;I2,I12:I300,"&lt;="&amp;I3)/SUMIFS($B12:$B300,I12:I300,"&gt;="&amp;I2,I12:I300,"&lt;="&amp;I3))</f>
        <v>-</v>
      </c>
      <c r="K5" s="237">
        <f ca="1">IF(COUNT(K12:K300)=0,"-",SUMIFS(J12:J300,K12:K300,"&gt;="&amp;K2,K12:K300,"&lt;="&amp;K3)/SUMIFS($B12:$B300,K12:K300,"&gt;="&amp;K2,K12:K300,"&lt;="&amp;K3))</f>
        <v>35464.733178654293</v>
      </c>
      <c r="M5" s="237">
        <f ca="1">IF(COUNT(M12:M300)=0,"-",SUMIFS(L12:L300,M12:M300,"&gt;="&amp;M2,M12:M300,"&lt;="&amp;M3)/SUMIFS($B12:$B300,M12:M300,"&gt;="&amp;M2,M12:M300,"&lt;="&amp;M3))</f>
        <v>60809.34587114524</v>
      </c>
      <c r="O5" s="237">
        <f ca="1">IF(COUNT(O12:O300)=0,"-",SUMIFS(N12:N300,O12:O300,"&gt;="&amp;O2,O12:O300,"&lt;="&amp;O3)/SUMIFS($B12:$B300,O12:O300,"&gt;="&amp;O2,O12:O300,"&lt;="&amp;O3))</f>
        <v>286.02795587375607</v>
      </c>
      <c r="Q5" s="237">
        <f ca="1">IF(COUNT(Q12:Q300)=0,"-",SUMIFS(P12:P300,Q12:Q300,"&gt;="&amp;Q2,Q12:Q300,"&lt;="&amp;Q3)/SUMIFS($B12:$B300,Q12:Q300,"&gt;="&amp;Q2,Q12:Q300,"&lt;="&amp;Q3))</f>
        <v>116.43712279193508</v>
      </c>
      <c r="S5" s="237">
        <f ca="1">IF(COUNT(S12:S300)=0,"-",SUMIFS(R12:R300,S12:S300,"&gt;="&amp;S2,S12:S300,"&lt;="&amp;S3)/SUMIFS($B12:$B300,S12:S300,"&gt;="&amp;S2,S12:S300,"&lt;="&amp;S3))</f>
        <v>339.01924517877671</v>
      </c>
      <c r="U5" s="237">
        <f ca="1">IF(COUNT(U12:U300)=0,"-",SUMIFS(T12:T300,U12:U300,"&gt;="&amp;U2,U12:U300,"&lt;="&amp;U3)/SUMIFS($B12:$B300,U12:U300,"&gt;="&amp;U2,U12:U300,"&lt;="&amp;U3))</f>
        <v>346.98485158829436</v>
      </c>
      <c r="W5" s="237" t="str">
        <f>IF(COUNT(W12:W300)=0,"-",SUMIFS(V12:V300,W12:W300,"&gt;="&amp;W2,W12:W300,"&lt;="&amp;W3)/SUMIFS($B12:$B300,W12:W300,"&gt;="&amp;W2,W12:W300,"&lt;="&amp;W3))</f>
        <v>-</v>
      </c>
      <c r="Y5" s="237" t="str">
        <f>IF(COUNT(Y12:Y300)=0,"-",SUMIFS(X12:X300,Y12:Y300,"&gt;="&amp;Y2,Y12:Y300,"&lt;="&amp;Y3)/SUMIFS($B12:$B300,Y12:Y300,"&gt;="&amp;Y2,Y12:Y300,"&lt;="&amp;Y3))</f>
        <v>-</v>
      </c>
      <c r="AA5" s="237">
        <f ca="1">IF(COUNT(AA12:AA300)=0,"-",SUMIFS(Z12:Z300,AA12:AA300,"&gt;="&amp;AA2,AA12:AA300,"&lt;="&amp;AA3)/SUMIFS($B12:$B300,AA12:AA300,"&gt;="&amp;AA2,AA12:AA300,"&lt;="&amp;AA3))</f>
        <v>0.46403712296983762</v>
      </c>
      <c r="AC5" s="237">
        <f ca="1">IF(COUNT(AC12:AC300)=0,"-",SUMIFS(AB12:AB300,AC12:AC300,"&gt;="&amp;AC2,AC12:AC300,"&lt;="&amp;AC3)/SUMIFS($B12:$B300,AC12:AC300,"&gt;="&amp;AC2,AC12:AC300,"&lt;="&amp;AC3))</f>
        <v>2078.209700449117</v>
      </c>
      <c r="AE5" s="237">
        <f ca="1">IF(COUNT(AE12:AE300)=0,"-",SUMIFS(AD12:AD300,AE12:AE300,"&gt;="&amp;AE2,AE12:AE300,"&lt;="&amp;AE3)/SUMIFS($B12:$B300,AE12:AE300,"&gt;="&amp;AE2,AE12:AE300,"&lt;="&amp;AE3))</f>
        <v>32706.44064355682</v>
      </c>
      <c r="AG5" s="237">
        <f ca="1">IF(COUNT(AG12:AG300)=0,"-",SUMIFS(AF12:AF300,AG12:AG300,"&gt;="&amp;AG2,AG12:AG300,"&lt;="&amp;AG3)/SUMIFS($B12:$B300,AG12:AG300,"&gt;="&amp;AG2,AG12:AG300,"&lt;="&amp;AG3))</f>
        <v>12574.674636775455</v>
      </c>
      <c r="AI5" s="237" t="str">
        <f>IF(COUNT(AI12:AI300)=0,"-",SUMIFS(AH12:AH300,AI12:AI300,"&gt;="&amp;AI2,AI12:AI300,"&lt;="&amp;AI3)/SUMIFS($B12:$B300,AI12:AI300,"&gt;="&amp;AI2,AI12:AI300,"&lt;="&amp;AI3))</f>
        <v>-</v>
      </c>
      <c r="AK5" s="237">
        <f ca="1">IF(COUNT(AK12:AK300)=0,"-",SUMIFS(AJ12:AJ300,AK12:AK300,"&gt;="&amp;AK2,AK12:AK300,"&lt;="&amp;AK3)/SUMIFS($B12:$B300,AK12:AK300,"&gt;="&amp;AK2,AK12:AK300,"&lt;="&amp;AK3))</f>
        <v>1200.4695473171482</v>
      </c>
      <c r="AM5" s="237" t="str">
        <f>IF(COUNT(AM12:AM300)=0,"-",SUMIFS(AL12:AL300,AM12:AM300,"&gt;="&amp;AM2,AM12:AM300,"&lt;="&amp;AM3)/SUMIFS($B12:$B300,AM12:AM300,"&gt;="&amp;AM2,AM12:AM300,"&lt;="&amp;AM3))</f>
        <v>-</v>
      </c>
      <c r="AO5" s="237">
        <f ca="1">IF(COUNT(AO12:AO300)=0,"-",SUMIFS(AN12:AN300,AO12:AO300,"&gt;="&amp;AO2,AO12:AO300,"&lt;="&amp;AO3)/SUMIFS($B12:$B300,AO12:AO300,"&gt;="&amp;AO2,AO12:AO300,"&lt;="&amp;AO3))</f>
        <v>5260.9299342640461</v>
      </c>
      <c r="AQ5" s="237">
        <f ca="1">IF(COUNT(AQ12:AQ300)=0,"-",SUMIFS(AP12:AP300,AQ12:AQ300,"&gt;="&amp;AQ2,AQ12:AQ300,"&lt;="&amp;AQ3)/SUMIFS($B12:$B300,AQ12:AQ300,"&gt;="&amp;AQ2,AQ12:AQ300,"&lt;="&amp;AQ3))</f>
        <v>23107.377812872997</v>
      </c>
    </row>
    <row r="6" spans="1:43" x14ac:dyDescent="0.25">
      <c r="A6" s="949"/>
      <c r="C6" s="234" t="s">
        <v>356</v>
      </c>
      <c r="E6" s="238">
        <f ca="1">IF(COUNT(E12:E300)=0,"-",SUMIFS(E12:E300, E12:E300, "&gt;="&amp;E2,E12:E300,"&lt;="&amp;E3)/($A$1-COUNTIF(E12:E300,"&lt;"&amp;E$2)-COUNTIF(E12:E300,"&gt;"&amp;E$3)))</f>
        <v>3180.0491734326961</v>
      </c>
      <c r="G6" s="238">
        <f ca="1">IF(COUNT(G12:G300)=0,"-",SUMIFS(G12:G300, G12:G300, "&gt;="&amp;G2,G12:G300,"&lt;="&amp;G3)/($A$1-COUNTIF(G12:G300,"&lt;"&amp;G$2)-COUNTIF(G12:G300,"&gt;"&amp;G$3)))</f>
        <v>3408.2099578448428</v>
      </c>
      <c r="I6" s="238" t="str">
        <f>IF(COUNT(I12:I300)=0,"-",SUMIFS(I12:I300, I12:I300, "&gt;="&amp;I2,I12:I300,"&lt;="&amp;I3)/($A$1-COUNTIF(I12:I300,"&lt;"&amp;I$2)-COUNTIF(I12:I300,"&gt;"&amp;I$3)))</f>
        <v>-</v>
      </c>
      <c r="K6" s="238">
        <f ca="1">IF(COUNT(K12:K300)=0,"-",SUMIFS(K12:K300, K12:K300, "&gt;="&amp;K2,K12:K300,"&lt;="&amp;K3)/($A$1-COUNTIF(K12:K300,"&lt;"&amp;K$2)-COUNTIF(K12:K300,"&gt;"&amp;K$3)))</f>
        <v>2728.0563983580223</v>
      </c>
      <c r="M6" s="238">
        <f ca="1">IF(COUNT(M12:M300)=0,"-",SUMIFS(M12:M300, M12:M300, "&gt;="&amp;M2,M12:M300,"&lt;="&amp;M3)/($A$1-COUNTIF(M12:M300,"&lt;"&amp;M$2)-COUNTIF(M12:M300,"&gt;"&amp;M$3)))</f>
        <v>17926.515017406746</v>
      </c>
      <c r="O6" s="238">
        <f ca="1">IF(COUNT(O12:O300)=0,"-",SUMIFS(O12:O300, O12:O300, "&gt;="&amp;O2,O12:O300,"&lt;="&amp;O3)/($A$1-COUNTIF(O12:O300,"&lt;"&amp;O$2)-COUNTIF(O12:O300,"&gt;"&amp;O$3)))</f>
        <v>379.12886551741525</v>
      </c>
      <c r="Q6" s="238">
        <f ca="1">IF(COUNT(Q12:Q300)=0,"-",SUMIFS(Q12:Q300, Q12:Q300, "&gt;="&amp;Q2,Q12:Q300,"&lt;="&amp;Q3)/($A$1-COUNTIF(Q12:Q300,"&lt;"&amp;Q$2)-COUNTIF(Q12:Q300,"&gt;"&amp;Q$3)))</f>
        <v>45.024301844775898</v>
      </c>
      <c r="S6" s="238">
        <f ca="1">IF(COUNT(S12:S300)=0,"-",SUMIFS(S12:S300, S12:S300, "&gt;="&amp;S2,S12:S300,"&lt;="&amp;S3)/($A$1-COUNTIF(S12:S300,"&lt;"&amp;S$2)-COUNTIF(S12:S300,"&gt;"&amp;S$3)))</f>
        <v>268.81383035488795</v>
      </c>
      <c r="U6" s="238">
        <f ca="1">IF(COUNT(U12:U300)=0,"-",SUMIFS(U12:U300, U12:U300, "&gt;="&amp;U2,U12:U300,"&lt;="&amp;U3)/($A$1-COUNTIF(U12:U300,"&lt;"&amp;U$2)-COUNTIF(U12:U300,"&gt;"&amp;U$3)))</f>
        <v>232.19025991695568</v>
      </c>
      <c r="W6" s="238" t="str">
        <f>IF(COUNT(W12:W300)=0,"-",SUMIFS(W12:W300, W12:W300, "&gt;="&amp;W2,W12:W300,"&lt;="&amp;W3)/($A$1-COUNTIF(W12:W300,"&lt;"&amp;W$2)-COUNTIF(W12:W300,"&gt;"&amp;W$3)))</f>
        <v>-</v>
      </c>
      <c r="Y6" s="238" t="str">
        <f>IF(COUNT(Y12:Y300)=0,"-",SUMIFS(Y12:Y300, Y12:Y300, "&gt;="&amp;Y2,Y12:Y300,"&lt;="&amp;Y3)/($A$1-COUNTIF(Y12:Y300,"&lt;"&amp;Y$2)-COUNTIF(Y12:Y300,"&gt;"&amp;Y$3)))</f>
        <v>-</v>
      </c>
      <c r="AA6" s="238">
        <f ca="1">IF(COUNT(AA12:AA300)=0,"-",SUMIFS(AA12:AA300, AA12:AA300, "&gt;="&amp;AA2,AA12:AA300,"&lt;="&amp;AA3)/($A$1-COUNTIF(AA12:AA300,"&lt;"&amp;AA$2)-COUNTIF(AA12:AA300,"&gt;"&amp;AA$3)))</f>
        <v>3.5695163305372125E-2</v>
      </c>
      <c r="AC6" s="238">
        <f ca="1">IF(COUNT(AC12:AC300)=0,"-",SUMIFS(AC12:AC300, AC12:AC300, "&gt;="&amp;AC2,AC12:AC300,"&lt;="&amp;AC3)/($A$1-COUNTIF(AC12:AC300,"&lt;"&amp;AC$2)-COUNTIF(AC12:AC300,"&gt;"&amp;AC$3)))</f>
        <v>159.86228464993206</v>
      </c>
      <c r="AE6" s="238">
        <f ca="1">IF(COUNT(AE12:AE300)=0,"-",SUMIFS(AE12:AE300, AE12:AE300, "&gt;="&amp;AE2,AE12:AE300,"&lt;="&amp;AE3)/($A$1-COUNTIF(AE12:AE300,"&lt;"&amp;AE$2)-COUNTIF(AE12:AE300,"&gt;"&amp;AE$3)))</f>
        <v>5241.9735254203533</v>
      </c>
      <c r="AG6" s="238">
        <f ca="1">IF(COUNT(AG12:AG300)=0,"-",SUMIFS(AG12:AG300, AG12:AG300, "&gt;="&amp;AG2,AG12:AG300,"&lt;="&amp;AG3)/($A$1-COUNTIF(AG12:AG300,"&lt;"&amp;AG$2)-COUNTIF(AG12:AG300,"&gt;"&amp;AG$3)))</f>
        <v>967.2826643673427</v>
      </c>
      <c r="AI6" s="238" t="str">
        <f>IF(COUNT(AI12:AI300)=0,"-",SUMIFS(AI12:AI300, AI12:AI300, "&gt;="&amp;AI2,AI12:AI300,"&lt;="&amp;AI3)/($A$1-COUNTIF(AI12:AI300,"&lt;"&amp;AI$2)-COUNTIF(AI12:AI300,"&gt;"&amp;AI$3)))</f>
        <v>-</v>
      </c>
      <c r="AK6" s="238">
        <f ca="1">IF(COUNT(AK12:AK300)=0,"-",SUMIFS(AK12:AK300, AK12:AK300, "&gt;="&amp;AK2,AK12:AK300,"&lt;="&amp;AK3)/($A$1-COUNTIF(AK12:AK300,"&lt;"&amp;AK$2)-COUNTIF(AK12:AK300,"&gt;"&amp;AK$3)))</f>
        <v>844.32541944877585</v>
      </c>
      <c r="AM6" s="238" t="str">
        <f>IF(COUNT(AM12:AM300)=0,"-",SUMIFS(AM12:AM300, AM12:AM300, "&gt;="&amp;AM2,AM12:AM300,"&lt;="&amp;AM3)/($A$1-COUNTIF(AM12:AM300,"&lt;"&amp;AM$2)-COUNTIF(AM12:AM300,"&gt;"&amp;AM$3)))</f>
        <v>-</v>
      </c>
      <c r="AO6" s="238">
        <f ca="1">IF(COUNT(AO12:AO300)=0,"-",SUMIFS(AO12:AO300, AO12:AO300, "&gt;="&amp;AO2,AO12:AO300,"&lt;="&amp;AO3)/($A$1-COUNTIF(AO12:AO300,"&lt;"&amp;AO$2)-COUNTIF(AO12:AO300,"&gt;"&amp;AO$3)))</f>
        <v>504.43121900164113</v>
      </c>
      <c r="AQ6" s="238">
        <f ca="1">IF(COUNT(AQ12:AQ300)=0,"-",SUMIFS(AQ12:AQ300, AQ12:AQ300, "&gt;="&amp;AQ2,AQ12:AQ300,"&lt;="&amp;AQ3)/($A$1-COUNTIF(AQ12:AQ300,"&lt;"&amp;AQ$2)-COUNTIF(AQ12:AQ300,"&gt;"&amp;AQ$3)))</f>
        <v>23791.643181840103</v>
      </c>
    </row>
    <row r="9" spans="1:43" x14ac:dyDescent="0.25">
      <c r="D9" t="s">
        <v>286</v>
      </c>
      <c r="E9" s="239"/>
      <c r="F9" t="s">
        <v>287</v>
      </c>
      <c r="G9" s="239"/>
      <c r="H9" t="s">
        <v>288</v>
      </c>
      <c r="I9" s="239"/>
      <c r="J9" t="s">
        <v>289</v>
      </c>
      <c r="K9" s="239"/>
      <c r="L9" t="s">
        <v>290</v>
      </c>
      <c r="M9" s="239"/>
      <c r="N9" t="s">
        <v>291</v>
      </c>
      <c r="O9" s="239"/>
      <c r="P9" t="s">
        <v>292</v>
      </c>
      <c r="Q9" s="239"/>
      <c r="R9" t="s">
        <v>293</v>
      </c>
      <c r="S9" s="239"/>
      <c r="T9" t="s">
        <v>294</v>
      </c>
      <c r="U9" s="239"/>
      <c r="V9" t="s">
        <v>295</v>
      </c>
      <c r="W9" s="239"/>
      <c r="X9" t="s">
        <v>296</v>
      </c>
      <c r="Y9" s="239"/>
      <c r="Z9" t="s">
        <v>297</v>
      </c>
      <c r="AA9" s="239"/>
      <c r="AB9" t="s">
        <v>298</v>
      </c>
      <c r="AC9" s="239"/>
      <c r="AD9" t="s">
        <v>299</v>
      </c>
      <c r="AE9" s="239"/>
      <c r="AF9" t="s">
        <v>300</v>
      </c>
      <c r="AG9" s="239"/>
      <c r="AH9" t="s">
        <v>301</v>
      </c>
      <c r="AI9" s="239"/>
      <c r="AJ9" t="s">
        <v>302</v>
      </c>
      <c r="AK9" s="239"/>
      <c r="AL9" t="s">
        <v>303</v>
      </c>
      <c r="AM9" s="239"/>
      <c r="AN9" t="s">
        <v>304</v>
      </c>
      <c r="AO9" s="239"/>
      <c r="AP9" t="s">
        <v>305</v>
      </c>
      <c r="AQ9" s="239"/>
    </row>
    <row r="10" spans="1:43" ht="34.5" x14ac:dyDescent="0.25">
      <c r="A10" s="240"/>
      <c r="B10" s="240"/>
      <c r="D10" s="240" t="s">
        <v>306</v>
      </c>
      <c r="E10" s="241" t="str">
        <f>D10&amp;"
per FTE"</f>
        <v>Total Occupancy
per FTE</v>
      </c>
      <c r="F10" s="240" t="s">
        <v>307</v>
      </c>
      <c r="G10" s="241" t="str">
        <f>F10&amp;"
per FTE"</f>
        <v>Direct Care Consultant 201
per FTE</v>
      </c>
      <c r="H10" s="240" t="s">
        <v>308</v>
      </c>
      <c r="I10" s="241" t="str">
        <f>H10&amp;"
per FTE"</f>
        <v>Temporary Help 202
per FTE</v>
      </c>
      <c r="J10" s="240" t="s">
        <v>309</v>
      </c>
      <c r="K10" s="241" t="str">
        <f>J10&amp;"
per FTE"</f>
        <v>Clients and Caregivers Reimb./Stipends 203
per FTE</v>
      </c>
      <c r="L10" s="240" t="s">
        <v>310</v>
      </c>
      <c r="M10" s="241" t="str">
        <f>L10&amp;"
per FTE"</f>
        <v>Subcontracted Direct Care 206
per FTE</v>
      </c>
      <c r="N10" s="240" t="s">
        <v>311</v>
      </c>
      <c r="O10" s="241" t="str">
        <f>N10&amp;"
per FTE"</f>
        <v>Staff Training 204
per FTE</v>
      </c>
      <c r="P10" s="240" t="s">
        <v>312</v>
      </c>
      <c r="Q10" s="241" t="str">
        <f>P10&amp;"
per FTE"</f>
        <v>Staff Mileage / Travel 205
per FTE</v>
      </c>
      <c r="R10" s="240" t="s">
        <v>313</v>
      </c>
      <c r="S10" s="241" t="str">
        <f>R10&amp;"
per FTE"</f>
        <v>Meals 207
per FTE</v>
      </c>
      <c r="T10" s="240" t="s">
        <v>314</v>
      </c>
      <c r="U10" s="241" t="str">
        <f>T10&amp;"
per FTE"</f>
        <v>Client Transportation 208
per FTE</v>
      </c>
      <c r="V10" s="240" t="s">
        <v>315</v>
      </c>
      <c r="W10" s="241" t="str">
        <f>V10&amp;"
per FTE"</f>
        <v>Vehicle Expenses 208
per FTE</v>
      </c>
      <c r="X10" s="240" t="s">
        <v>316</v>
      </c>
      <c r="Y10" s="241" t="str">
        <f>X10&amp;"
per FTE"</f>
        <v>Vehicle Depreciation 208
per FTE</v>
      </c>
      <c r="Z10" s="240" t="s">
        <v>317</v>
      </c>
      <c r="AA10" s="241" t="str">
        <f>Z10&amp;"
per FTE"</f>
        <v>Incidental Medical /Medicine/Pharmacy 209
per FTE</v>
      </c>
      <c r="AB10" s="240" t="s">
        <v>318</v>
      </c>
      <c r="AC10" s="241" t="str">
        <f>AB10&amp;"
per FTE"</f>
        <v>Client Personal Allowances 211
per FTE</v>
      </c>
      <c r="AD10" s="240" t="s">
        <v>319</v>
      </c>
      <c r="AE10" s="241" t="str">
        <f>AD10&amp;"
per FTE"</f>
        <v>Provision Material Goods/Svs./Benefits 212
per FTE</v>
      </c>
      <c r="AF10" s="240" t="s">
        <v>320</v>
      </c>
      <c r="AG10" s="241" t="str">
        <f>AF10&amp;"
per FTE"</f>
        <v>Direct Client Wages 214
per FTE</v>
      </c>
      <c r="AH10" s="240" t="s">
        <v>321</v>
      </c>
      <c r="AI10" s="241" t="str">
        <f>AH10&amp;"
per FTE"</f>
        <v>Other Commercial Prod. &amp; Svs. 214
per FTE</v>
      </c>
      <c r="AJ10" s="240" t="s">
        <v>322</v>
      </c>
      <c r="AK10" s="241" t="str">
        <f>AJ10&amp;"
per FTE"</f>
        <v>Program Supplies &amp; Materials 215
per FTE</v>
      </c>
      <c r="AL10" s="240" t="s">
        <v>323</v>
      </c>
      <c r="AM10" s="241" t="str">
        <f>AL10&amp;"
per FTE"</f>
        <v>Non Charitable Expenses
per FTE</v>
      </c>
      <c r="AN10" s="240" t="s">
        <v>324</v>
      </c>
      <c r="AO10" s="241" t="str">
        <f>AN10&amp;"
per FTE"</f>
        <v>Other Expense
per FTE</v>
      </c>
      <c r="AP10" s="240" t="s">
        <v>325</v>
      </c>
      <c r="AQ10" s="241" t="str">
        <f>AP10&amp;"
per FTE"</f>
        <v>Total Other Program Expense
per FTE</v>
      </c>
    </row>
    <row r="11" spans="1:43" x14ac:dyDescent="0.25">
      <c r="A11" t="s">
        <v>326</v>
      </c>
      <c r="B11" t="s">
        <v>327</v>
      </c>
      <c r="D11" t="s">
        <v>328</v>
      </c>
      <c r="E11" s="239"/>
      <c r="F11" t="s">
        <v>328</v>
      </c>
      <c r="G11" s="239"/>
      <c r="H11" t="s">
        <v>328</v>
      </c>
      <c r="I11" s="239"/>
      <c r="J11" t="s">
        <v>328</v>
      </c>
      <c r="K11" s="239"/>
      <c r="L11" t="s">
        <v>328</v>
      </c>
      <c r="M11" s="239"/>
      <c r="N11" t="s">
        <v>328</v>
      </c>
      <c r="O11" s="239"/>
      <c r="P11" t="s">
        <v>328</v>
      </c>
      <c r="Q11" s="239"/>
      <c r="R11" t="s">
        <v>328</v>
      </c>
      <c r="S11" s="239"/>
      <c r="T11" t="s">
        <v>328</v>
      </c>
      <c r="U11" s="239"/>
      <c r="V11" t="s">
        <v>328</v>
      </c>
      <c r="W11" s="239"/>
      <c r="X11" t="s">
        <v>328</v>
      </c>
      <c r="Y11" s="239"/>
      <c r="Z11" t="s">
        <v>328</v>
      </c>
      <c r="AA11" s="239"/>
      <c r="AB11" t="s">
        <v>328</v>
      </c>
      <c r="AC11" s="239"/>
      <c r="AD11" t="s">
        <v>328</v>
      </c>
      <c r="AE11" s="239"/>
      <c r="AF11" t="s">
        <v>328</v>
      </c>
      <c r="AG11" s="239"/>
      <c r="AH11" t="s">
        <v>328</v>
      </c>
      <c r="AI11" s="239"/>
      <c r="AJ11" t="s">
        <v>328</v>
      </c>
      <c r="AK11" s="239"/>
      <c r="AL11" t="s">
        <v>328</v>
      </c>
      <c r="AM11" s="239"/>
      <c r="AN11" t="s">
        <v>328</v>
      </c>
      <c r="AO11" s="239"/>
      <c r="AP11" t="s">
        <v>328</v>
      </c>
      <c r="AQ11" s="239"/>
    </row>
    <row r="12" spans="1:43" x14ac:dyDescent="0.25">
      <c r="A12" t="s">
        <v>480</v>
      </c>
      <c r="B12">
        <v>1.88</v>
      </c>
      <c r="D12" s="242"/>
      <c r="E12" s="243" t="str">
        <f>IF(OR($B12=0,D12=0),"",D12/$B12)</f>
        <v/>
      </c>
      <c r="F12" s="242">
        <v>12000</v>
      </c>
      <c r="G12" s="243">
        <f>IF(OR($B12=0,F12=0),"",F12/$B12)</f>
        <v>6382.978723404256</v>
      </c>
      <c r="H12" s="242"/>
      <c r="I12" s="243" t="str">
        <f>IF(OR($B12=0,H12=0),"",H12/$B12)</f>
        <v/>
      </c>
      <c r="J12" s="242"/>
      <c r="K12" s="243" t="str">
        <f>IF(OR($B12=0,J12=0),"",J12/$B12)</f>
        <v/>
      </c>
      <c r="L12" s="242"/>
      <c r="M12" s="243" t="str">
        <f>IF(OR($B12=0,L12=0),"",L12/$B12)</f>
        <v/>
      </c>
      <c r="N12" s="242">
        <v>11757</v>
      </c>
      <c r="O12" s="243">
        <f>IF(OR($B12=0,N12=0),"",N12/$B12)</f>
        <v>6253.7234042553191</v>
      </c>
      <c r="P12" s="242">
        <v>2386</v>
      </c>
      <c r="Q12" s="243">
        <f>IF(OR($B12=0,P12=0),"",P12/$B12)</f>
        <v>1269.1489361702129</v>
      </c>
      <c r="R12" s="242"/>
      <c r="S12" s="243" t="str">
        <f>IF(OR($B12=0,R12=0),"",R12/$B12)</f>
        <v/>
      </c>
      <c r="T12" s="242">
        <v>1205</v>
      </c>
      <c r="U12" s="243">
        <f>IF(OR($B12=0,T12=0),"",T12/$B12)</f>
        <v>640.95744680851067</v>
      </c>
      <c r="V12" s="242"/>
      <c r="W12" s="243" t="str">
        <f>IF(OR($B12=0,V12=0),"",V12/$B12)</f>
        <v/>
      </c>
      <c r="X12" s="242"/>
      <c r="Y12" s="243" t="str">
        <f>IF(OR($B12=0,X12=0),"",X12/$B12)</f>
        <v/>
      </c>
      <c r="Z12" s="242"/>
      <c r="AA12" s="243" t="str">
        <f>IF(OR($B12=0,Z12=0),"",Z12/$B12)</f>
        <v/>
      </c>
      <c r="AB12" s="242"/>
      <c r="AC12" s="243" t="str">
        <f>IF(OR($B12=0,AB12=0),"",AB12/$B12)</f>
        <v/>
      </c>
      <c r="AD12" s="242">
        <v>120107</v>
      </c>
      <c r="AE12" s="243">
        <f>IF(OR($B12=0,AD12=0),"",AD12/$B12)</f>
        <v>63886.702127659577</v>
      </c>
      <c r="AF12" s="242"/>
      <c r="AG12" s="243" t="str">
        <f>IF(OR($B12=0,AF12=0),"",AF12/$B12)</f>
        <v/>
      </c>
      <c r="AH12" s="242"/>
      <c r="AI12" s="243" t="str">
        <f>IF(OR($B12=0,AH12=0),"",AH12/$B12)</f>
        <v/>
      </c>
      <c r="AJ12" s="242">
        <v>2299</v>
      </c>
      <c r="AK12" s="243">
        <f>IF(OR($B12=0,AJ12=0),"",AJ12/$B12)</f>
        <v>1222.872340425532</v>
      </c>
      <c r="AL12" s="242"/>
      <c r="AM12" s="243" t="str">
        <f>IF(OR($B12=0,AL12=0),"",AL12/$B12)</f>
        <v/>
      </c>
      <c r="AN12" s="242"/>
      <c r="AO12" s="243" t="str">
        <f>IF(OR($B12=0,AN12=0),"",AN12/$B12)</f>
        <v/>
      </c>
      <c r="AP12" s="242">
        <v>149754</v>
      </c>
      <c r="AQ12" s="243">
        <f>IF(OR($B12=0,AP12=0),"",AP12/$B12)</f>
        <v>79656.382978723414</v>
      </c>
    </row>
    <row r="13" spans="1:43" x14ac:dyDescent="0.25">
      <c r="A13" t="s">
        <v>481</v>
      </c>
      <c r="B13">
        <v>1.25</v>
      </c>
      <c r="D13" s="242"/>
      <c r="E13" s="243" t="str">
        <f t="shared" ref="E13:G76" si="0">IF(OR($B13=0,D13=0),"",D13/$B13)</f>
        <v/>
      </c>
      <c r="F13" s="242"/>
      <c r="G13" s="243" t="str">
        <f t="shared" si="0"/>
        <v/>
      </c>
      <c r="H13" s="242"/>
      <c r="I13" s="243" t="str">
        <f t="shared" ref="I13:I76" si="1">IF(OR($B13=0,H13=0),"",H13/$B13)</f>
        <v/>
      </c>
      <c r="J13" s="242"/>
      <c r="K13" s="243" t="str">
        <f t="shared" ref="K13:K76" si="2">IF(OR($B13=0,J13=0),"",J13/$B13)</f>
        <v/>
      </c>
      <c r="L13" s="242"/>
      <c r="M13" s="243" t="str">
        <f t="shared" ref="M13:M76" si="3">IF(OR($B13=0,L13=0),"",L13/$B13)</f>
        <v/>
      </c>
      <c r="N13" s="242"/>
      <c r="O13" s="243" t="str">
        <f t="shared" ref="O13:O76" si="4">IF(OR($B13=0,N13=0),"",N13/$B13)</f>
        <v/>
      </c>
      <c r="P13" s="242"/>
      <c r="Q13" s="243" t="str">
        <f t="shared" ref="Q13:Q76" si="5">IF(OR($B13=0,P13=0),"",P13/$B13)</f>
        <v/>
      </c>
      <c r="R13" s="242"/>
      <c r="S13" s="243" t="str">
        <f t="shared" ref="S13:S76" si="6">IF(OR($B13=0,R13=0),"",R13/$B13)</f>
        <v/>
      </c>
      <c r="T13" s="242"/>
      <c r="U13" s="243" t="str">
        <f t="shared" ref="U13:U76" si="7">IF(OR($B13=0,T13=0),"",T13/$B13)</f>
        <v/>
      </c>
      <c r="V13" s="242"/>
      <c r="W13" s="243" t="str">
        <f t="shared" ref="W13:W76" si="8">IF(OR($B13=0,V13=0),"",V13/$B13)</f>
        <v/>
      </c>
      <c r="X13" s="242"/>
      <c r="Y13" s="243" t="str">
        <f t="shared" ref="Y13:Y76" si="9">IF(OR($B13=0,X13=0),"",X13/$B13)</f>
        <v/>
      </c>
      <c r="Z13" s="242"/>
      <c r="AA13" s="243" t="str">
        <f t="shared" ref="AA13:AA76" si="10">IF(OR($B13=0,Z13=0),"",Z13/$B13)</f>
        <v/>
      </c>
      <c r="AB13" s="242"/>
      <c r="AC13" s="243" t="str">
        <f t="shared" ref="AC13:AC76" si="11">IF(OR($B13=0,AB13=0),"",AB13/$B13)</f>
        <v/>
      </c>
      <c r="AD13" s="242"/>
      <c r="AE13" s="243" t="str">
        <f t="shared" ref="AE13:AE76" si="12">IF(OR($B13=0,AD13=0),"",AD13/$B13)</f>
        <v/>
      </c>
      <c r="AF13" s="242"/>
      <c r="AG13" s="243" t="str">
        <f t="shared" ref="AG13:AG76" si="13">IF(OR($B13=0,AF13=0),"",AF13/$B13)</f>
        <v/>
      </c>
      <c r="AH13" s="242"/>
      <c r="AI13" s="243" t="str">
        <f t="shared" ref="AI13:AI76" si="14">IF(OR($B13=0,AH13=0),"",AH13/$B13)</f>
        <v/>
      </c>
      <c r="AJ13" s="242"/>
      <c r="AK13" s="243" t="str">
        <f t="shared" ref="AK13:AK76" si="15">IF(OR($B13=0,AJ13=0),"",AJ13/$B13)</f>
        <v/>
      </c>
      <c r="AL13" s="242"/>
      <c r="AM13" s="243" t="str">
        <f t="shared" ref="AM13:AM76" si="16">IF(OR($B13=0,AL13=0),"",AL13/$B13)</f>
        <v/>
      </c>
      <c r="AN13" s="242"/>
      <c r="AO13" s="243" t="str">
        <f t="shared" ref="AO13:AO76" si="17">IF(OR($B13=0,AN13=0),"",AN13/$B13)</f>
        <v/>
      </c>
      <c r="AP13" s="242"/>
      <c r="AQ13" s="243" t="str">
        <f t="shared" ref="AQ13:AQ76" si="18">IF(OR($B13=0,AP13=0),"",AP13/$B13)</f>
        <v/>
      </c>
    </row>
    <row r="14" spans="1:43" x14ac:dyDescent="0.25">
      <c r="A14" t="s">
        <v>482</v>
      </c>
      <c r="B14">
        <v>2.0606</v>
      </c>
      <c r="D14" s="242">
        <v>3888</v>
      </c>
      <c r="E14" s="243">
        <f t="shared" si="0"/>
        <v>1886.8290789090556</v>
      </c>
      <c r="F14" s="242">
        <v>1476</v>
      </c>
      <c r="G14" s="243">
        <f t="shared" si="0"/>
        <v>716.29622440065998</v>
      </c>
      <c r="H14" s="242"/>
      <c r="I14" s="243" t="str">
        <f t="shared" si="1"/>
        <v/>
      </c>
      <c r="J14" s="242"/>
      <c r="K14" s="243" t="str">
        <f t="shared" si="2"/>
        <v/>
      </c>
      <c r="L14" s="242">
        <v>88</v>
      </c>
      <c r="M14" s="243">
        <f t="shared" si="3"/>
        <v>42.706007958846939</v>
      </c>
      <c r="N14" s="242">
        <v>120</v>
      </c>
      <c r="O14" s="243">
        <f t="shared" si="4"/>
        <v>58.235465398427642</v>
      </c>
      <c r="P14" s="242">
        <v>364</v>
      </c>
      <c r="Q14" s="243">
        <f t="shared" si="5"/>
        <v>176.64757837523052</v>
      </c>
      <c r="R14" s="242"/>
      <c r="S14" s="243" t="str">
        <f t="shared" si="6"/>
        <v/>
      </c>
      <c r="T14" s="242"/>
      <c r="U14" s="243" t="str">
        <f t="shared" si="7"/>
        <v/>
      </c>
      <c r="V14" s="242"/>
      <c r="W14" s="243" t="str">
        <f t="shared" si="8"/>
        <v/>
      </c>
      <c r="X14" s="242"/>
      <c r="Y14" s="243" t="str">
        <f t="shared" si="9"/>
        <v/>
      </c>
      <c r="Z14" s="242"/>
      <c r="AA14" s="243" t="str">
        <f t="shared" si="10"/>
        <v/>
      </c>
      <c r="AB14" s="242"/>
      <c r="AC14" s="243" t="str">
        <f t="shared" si="11"/>
        <v/>
      </c>
      <c r="AD14" s="242">
        <v>8776</v>
      </c>
      <c r="AE14" s="243">
        <f t="shared" si="12"/>
        <v>4258.9537028050081</v>
      </c>
      <c r="AF14" s="242"/>
      <c r="AG14" s="243" t="str">
        <f t="shared" si="13"/>
        <v/>
      </c>
      <c r="AH14" s="242"/>
      <c r="AI14" s="243" t="str">
        <f t="shared" si="14"/>
        <v/>
      </c>
      <c r="AJ14" s="242">
        <v>1150</v>
      </c>
      <c r="AK14" s="243">
        <f t="shared" si="15"/>
        <v>558.08987673493152</v>
      </c>
      <c r="AL14" s="242"/>
      <c r="AM14" s="243" t="str">
        <f t="shared" si="16"/>
        <v/>
      </c>
      <c r="AN14" s="242"/>
      <c r="AO14" s="243" t="str">
        <f t="shared" si="17"/>
        <v/>
      </c>
      <c r="AP14" s="242">
        <v>11974</v>
      </c>
      <c r="AQ14" s="243">
        <f t="shared" si="18"/>
        <v>5810.9288556731053</v>
      </c>
    </row>
    <row r="15" spans="1:43" x14ac:dyDescent="0.25">
      <c r="A15" t="s">
        <v>483</v>
      </c>
      <c r="B15">
        <v>1.06</v>
      </c>
      <c r="D15" s="242"/>
      <c r="E15" s="243" t="str">
        <f t="shared" si="0"/>
        <v/>
      </c>
      <c r="F15" s="242"/>
      <c r="G15" s="243" t="str">
        <f t="shared" si="0"/>
        <v/>
      </c>
      <c r="H15" s="242"/>
      <c r="I15" s="243" t="str">
        <f t="shared" si="1"/>
        <v/>
      </c>
      <c r="J15" s="242"/>
      <c r="K15" s="243" t="str">
        <f t="shared" si="2"/>
        <v/>
      </c>
      <c r="L15" s="242">
        <v>171541</v>
      </c>
      <c r="M15" s="243">
        <f t="shared" si="3"/>
        <v>161831.13207547169</v>
      </c>
      <c r="N15" s="242"/>
      <c r="O15" s="243" t="str">
        <f t="shared" si="4"/>
        <v/>
      </c>
      <c r="P15" s="242"/>
      <c r="Q15" s="243" t="str">
        <f t="shared" si="5"/>
        <v/>
      </c>
      <c r="R15" s="242"/>
      <c r="S15" s="243" t="str">
        <f t="shared" si="6"/>
        <v/>
      </c>
      <c r="T15" s="242"/>
      <c r="U15" s="243" t="str">
        <f t="shared" si="7"/>
        <v/>
      </c>
      <c r="V15" s="242"/>
      <c r="W15" s="243" t="str">
        <f t="shared" si="8"/>
        <v/>
      </c>
      <c r="X15" s="242"/>
      <c r="Y15" s="243" t="str">
        <f t="shared" si="9"/>
        <v/>
      </c>
      <c r="Z15" s="242"/>
      <c r="AA15" s="243" t="str">
        <f t="shared" si="10"/>
        <v/>
      </c>
      <c r="AB15" s="242"/>
      <c r="AC15" s="243" t="str">
        <f t="shared" si="11"/>
        <v/>
      </c>
      <c r="AD15" s="242"/>
      <c r="AE15" s="243" t="str">
        <f t="shared" si="12"/>
        <v/>
      </c>
      <c r="AF15" s="242"/>
      <c r="AG15" s="243" t="str">
        <f t="shared" si="13"/>
        <v/>
      </c>
      <c r="AH15" s="242"/>
      <c r="AI15" s="243" t="str">
        <f t="shared" si="14"/>
        <v/>
      </c>
      <c r="AJ15" s="242"/>
      <c r="AK15" s="243" t="str">
        <f t="shared" si="15"/>
        <v/>
      </c>
      <c r="AL15" s="242"/>
      <c r="AM15" s="243" t="str">
        <f t="shared" si="16"/>
        <v/>
      </c>
      <c r="AN15" s="242"/>
      <c r="AO15" s="243" t="str">
        <f t="shared" si="17"/>
        <v/>
      </c>
      <c r="AP15" s="242">
        <v>171541</v>
      </c>
      <c r="AQ15" s="243">
        <f t="shared" si="18"/>
        <v>161831.13207547169</v>
      </c>
    </row>
    <row r="16" spans="1:43" x14ac:dyDescent="0.25">
      <c r="A16" t="s">
        <v>484</v>
      </c>
      <c r="B16">
        <v>4.3099999999999996</v>
      </c>
      <c r="D16" s="242">
        <v>22488</v>
      </c>
      <c r="E16" s="243">
        <f t="shared" si="0"/>
        <v>5217.6334106728546</v>
      </c>
      <c r="F16" s="242">
        <v>4947</v>
      </c>
      <c r="G16" s="243">
        <f t="shared" si="0"/>
        <v>1147.7958236658933</v>
      </c>
      <c r="H16" s="242"/>
      <c r="I16" s="243" t="str">
        <f t="shared" si="1"/>
        <v/>
      </c>
      <c r="J16" s="242">
        <v>152853</v>
      </c>
      <c r="K16" s="243">
        <f t="shared" si="2"/>
        <v>35464.733178654293</v>
      </c>
      <c r="L16" s="242"/>
      <c r="M16" s="243" t="str">
        <f t="shared" si="3"/>
        <v/>
      </c>
      <c r="N16" s="242">
        <v>3612</v>
      </c>
      <c r="O16" s="243">
        <f t="shared" si="4"/>
        <v>838.05104408352679</v>
      </c>
      <c r="P16" s="242">
        <v>121</v>
      </c>
      <c r="Q16" s="243">
        <f t="shared" si="5"/>
        <v>28.074245939675176</v>
      </c>
      <c r="R16" s="242">
        <v>42</v>
      </c>
      <c r="S16" s="243">
        <f t="shared" si="6"/>
        <v>9.7447795823665899</v>
      </c>
      <c r="T16" s="242">
        <v>430</v>
      </c>
      <c r="U16" s="243">
        <f t="shared" si="7"/>
        <v>99.767981438515093</v>
      </c>
      <c r="V16" s="242"/>
      <c r="W16" s="243" t="str">
        <f t="shared" si="8"/>
        <v/>
      </c>
      <c r="X16" s="242"/>
      <c r="Y16" s="243" t="str">
        <f t="shared" si="9"/>
        <v/>
      </c>
      <c r="Z16" s="242">
        <v>2</v>
      </c>
      <c r="AA16" s="243">
        <f t="shared" si="10"/>
        <v>0.46403712296983762</v>
      </c>
      <c r="AB16" s="242"/>
      <c r="AC16" s="243" t="str">
        <f t="shared" si="11"/>
        <v/>
      </c>
      <c r="AD16" s="242"/>
      <c r="AE16" s="243" t="str">
        <f t="shared" si="12"/>
        <v/>
      </c>
      <c r="AF16" s="242"/>
      <c r="AG16" s="243" t="str">
        <f t="shared" si="13"/>
        <v/>
      </c>
      <c r="AH16" s="242"/>
      <c r="AI16" s="243" t="str">
        <f t="shared" si="14"/>
        <v/>
      </c>
      <c r="AJ16" s="242">
        <v>130</v>
      </c>
      <c r="AK16" s="243">
        <f t="shared" si="15"/>
        <v>30.162412993039446</v>
      </c>
      <c r="AL16" s="242"/>
      <c r="AM16" s="243" t="str">
        <f t="shared" si="16"/>
        <v/>
      </c>
      <c r="AN16" s="242"/>
      <c r="AO16" s="243" t="str">
        <f t="shared" si="17"/>
        <v/>
      </c>
      <c r="AP16" s="242">
        <v>162137</v>
      </c>
      <c r="AQ16" s="243">
        <f t="shared" si="18"/>
        <v>37618.793503480279</v>
      </c>
    </row>
    <row r="17" spans="1:43" x14ac:dyDescent="0.25">
      <c r="A17" t="s">
        <v>485</v>
      </c>
      <c r="B17">
        <v>1.75</v>
      </c>
      <c r="D17" s="242">
        <v>4958</v>
      </c>
      <c r="E17" s="243">
        <f t="shared" si="0"/>
        <v>2833.1428571428573</v>
      </c>
      <c r="F17" s="242"/>
      <c r="G17" s="243" t="str">
        <f t="shared" si="0"/>
        <v/>
      </c>
      <c r="H17" s="242"/>
      <c r="I17" s="243" t="str">
        <f t="shared" si="1"/>
        <v/>
      </c>
      <c r="J17" s="242"/>
      <c r="K17" s="243" t="str">
        <f t="shared" si="2"/>
        <v/>
      </c>
      <c r="L17" s="242">
        <v>124549</v>
      </c>
      <c r="M17" s="243">
        <f t="shared" si="3"/>
        <v>71170.857142857145</v>
      </c>
      <c r="N17" s="242">
        <v>2197</v>
      </c>
      <c r="O17" s="243">
        <f t="shared" si="4"/>
        <v>1255.4285714285713</v>
      </c>
      <c r="P17" s="242">
        <v>110</v>
      </c>
      <c r="Q17" s="243">
        <f t="shared" si="5"/>
        <v>62.857142857142854</v>
      </c>
      <c r="R17" s="242"/>
      <c r="S17" s="243" t="str">
        <f t="shared" si="6"/>
        <v/>
      </c>
      <c r="T17" s="242"/>
      <c r="U17" s="243" t="str">
        <f t="shared" si="7"/>
        <v/>
      </c>
      <c r="V17" s="242"/>
      <c r="W17" s="243" t="str">
        <f t="shared" si="8"/>
        <v/>
      </c>
      <c r="X17" s="242"/>
      <c r="Y17" s="243" t="str">
        <f t="shared" si="9"/>
        <v/>
      </c>
      <c r="Z17" s="242"/>
      <c r="AA17" s="243" t="str">
        <f t="shared" si="10"/>
        <v/>
      </c>
      <c r="AB17" s="242"/>
      <c r="AC17" s="243" t="str">
        <f t="shared" si="11"/>
        <v/>
      </c>
      <c r="AD17" s="242"/>
      <c r="AE17" s="243" t="str">
        <f t="shared" si="12"/>
        <v/>
      </c>
      <c r="AF17" s="242"/>
      <c r="AG17" s="243" t="str">
        <f t="shared" si="13"/>
        <v/>
      </c>
      <c r="AH17" s="242"/>
      <c r="AI17" s="243" t="str">
        <f t="shared" si="14"/>
        <v/>
      </c>
      <c r="AJ17" s="242"/>
      <c r="AK17" s="243" t="str">
        <f t="shared" si="15"/>
        <v/>
      </c>
      <c r="AL17" s="242"/>
      <c r="AM17" s="243" t="str">
        <f t="shared" si="16"/>
        <v/>
      </c>
      <c r="AN17" s="242">
        <v>10448</v>
      </c>
      <c r="AO17" s="243">
        <f t="shared" si="17"/>
        <v>5970.2857142857147</v>
      </c>
      <c r="AP17" s="242">
        <v>137304</v>
      </c>
      <c r="AQ17" s="243">
        <f t="shared" si="18"/>
        <v>78459.428571428565</v>
      </c>
    </row>
    <row r="18" spans="1:43" x14ac:dyDescent="0.25">
      <c r="A18" t="s">
        <v>486</v>
      </c>
      <c r="B18">
        <v>0.26561323425673</v>
      </c>
      <c r="D18" s="242">
        <v>1907</v>
      </c>
      <c r="E18" s="243">
        <f t="shared" si="0"/>
        <v>7179.6121354283805</v>
      </c>
      <c r="F18" s="242"/>
      <c r="G18" s="243" t="str">
        <f t="shared" si="0"/>
        <v/>
      </c>
      <c r="H18" s="242"/>
      <c r="I18" s="243" t="str">
        <f t="shared" si="1"/>
        <v/>
      </c>
      <c r="J18" s="242"/>
      <c r="K18" s="243" t="str">
        <f t="shared" si="2"/>
        <v/>
      </c>
      <c r="L18" s="242"/>
      <c r="M18" s="243" t="str">
        <f t="shared" si="3"/>
        <v/>
      </c>
      <c r="N18" s="242">
        <v>310</v>
      </c>
      <c r="O18" s="243">
        <f t="shared" si="4"/>
        <v>1167.1105201797577</v>
      </c>
      <c r="P18" s="242"/>
      <c r="Q18" s="243" t="str">
        <f t="shared" si="5"/>
        <v/>
      </c>
      <c r="R18" s="242">
        <v>823</v>
      </c>
      <c r="S18" s="243">
        <f t="shared" si="6"/>
        <v>3098.4901874449697</v>
      </c>
      <c r="T18" s="242">
        <v>605</v>
      </c>
      <c r="U18" s="243">
        <f t="shared" si="7"/>
        <v>2277.747950673398</v>
      </c>
      <c r="V18" s="242"/>
      <c r="W18" s="243" t="str">
        <f t="shared" si="8"/>
        <v/>
      </c>
      <c r="X18" s="242"/>
      <c r="Y18" s="243" t="str">
        <f t="shared" si="9"/>
        <v/>
      </c>
      <c r="Z18" s="242"/>
      <c r="AA18" s="243" t="str">
        <f t="shared" si="10"/>
        <v/>
      </c>
      <c r="AB18" s="242">
        <v>552</v>
      </c>
      <c r="AC18" s="243">
        <f t="shared" si="11"/>
        <v>2078.209700449117</v>
      </c>
      <c r="AD18" s="242"/>
      <c r="AE18" s="243" t="str">
        <f t="shared" si="12"/>
        <v/>
      </c>
      <c r="AF18" s="242">
        <v>3340</v>
      </c>
      <c r="AG18" s="243">
        <f t="shared" si="13"/>
        <v>12574.674636775455</v>
      </c>
      <c r="AH18" s="242"/>
      <c r="AI18" s="243" t="str">
        <f t="shared" si="14"/>
        <v/>
      </c>
      <c r="AJ18" s="242">
        <v>1299</v>
      </c>
      <c r="AK18" s="243">
        <f t="shared" si="15"/>
        <v>4890.5695668177586</v>
      </c>
      <c r="AL18" s="242"/>
      <c r="AM18" s="243" t="str">
        <f t="shared" si="16"/>
        <v/>
      </c>
      <c r="AN18" s="242">
        <v>156</v>
      </c>
      <c r="AO18" s="243">
        <f t="shared" si="17"/>
        <v>587.32013273562006</v>
      </c>
      <c r="AP18" s="242">
        <v>7085</v>
      </c>
      <c r="AQ18" s="243">
        <f t="shared" si="18"/>
        <v>26674.122695076076</v>
      </c>
    </row>
    <row r="19" spans="1:43" x14ac:dyDescent="0.25">
      <c r="A19" t="s">
        <v>487</v>
      </c>
      <c r="B19">
        <v>5.41</v>
      </c>
      <c r="D19" s="242">
        <v>45821</v>
      </c>
      <c r="E19" s="243">
        <f t="shared" si="0"/>
        <v>8469.6857670979662</v>
      </c>
      <c r="F19" s="242">
        <v>25124</v>
      </c>
      <c r="G19" s="243">
        <f t="shared" si="0"/>
        <v>4643.992606284658</v>
      </c>
      <c r="H19" s="242"/>
      <c r="I19" s="243" t="str">
        <f t="shared" si="1"/>
        <v/>
      </c>
      <c r="J19" s="242"/>
      <c r="K19" s="243" t="str">
        <f t="shared" si="2"/>
        <v/>
      </c>
      <c r="L19" s="242"/>
      <c r="M19" s="243" t="str">
        <f t="shared" si="3"/>
        <v/>
      </c>
      <c r="N19" s="242">
        <v>2077</v>
      </c>
      <c r="O19" s="243">
        <f t="shared" si="4"/>
        <v>383.91866913123846</v>
      </c>
      <c r="P19" s="242">
        <v>244</v>
      </c>
      <c r="Q19" s="243">
        <f t="shared" si="5"/>
        <v>45.10166358595194</v>
      </c>
      <c r="R19" s="242"/>
      <c r="S19" s="243" t="str">
        <f t="shared" si="6"/>
        <v/>
      </c>
      <c r="T19" s="242"/>
      <c r="U19" s="243" t="str">
        <f t="shared" si="7"/>
        <v/>
      </c>
      <c r="V19" s="242"/>
      <c r="W19" s="243" t="str">
        <f t="shared" si="8"/>
        <v/>
      </c>
      <c r="X19" s="242"/>
      <c r="Y19" s="243" t="str">
        <f t="shared" si="9"/>
        <v/>
      </c>
      <c r="Z19" s="242"/>
      <c r="AA19" s="243" t="str">
        <f t="shared" si="10"/>
        <v/>
      </c>
      <c r="AB19" s="242"/>
      <c r="AC19" s="243" t="str">
        <f t="shared" si="11"/>
        <v/>
      </c>
      <c r="AD19" s="242"/>
      <c r="AE19" s="243" t="str">
        <f t="shared" si="12"/>
        <v/>
      </c>
      <c r="AF19" s="242"/>
      <c r="AG19" s="243" t="str">
        <f t="shared" si="13"/>
        <v/>
      </c>
      <c r="AH19" s="242"/>
      <c r="AI19" s="243" t="str">
        <f t="shared" si="14"/>
        <v/>
      </c>
      <c r="AJ19" s="242">
        <v>13281</v>
      </c>
      <c r="AK19" s="243">
        <f t="shared" si="15"/>
        <v>2454.8983364140481</v>
      </c>
      <c r="AL19" s="242"/>
      <c r="AM19" s="243" t="str">
        <f t="shared" si="16"/>
        <v/>
      </c>
      <c r="AN19" s="242"/>
      <c r="AO19" s="243" t="str">
        <f t="shared" si="17"/>
        <v/>
      </c>
      <c r="AP19" s="242">
        <v>40726</v>
      </c>
      <c r="AQ19" s="243">
        <f t="shared" si="18"/>
        <v>7527.9112754158959</v>
      </c>
    </row>
    <row r="20" spans="1:43" x14ac:dyDescent="0.25">
      <c r="A20" t="s">
        <v>332</v>
      </c>
      <c r="B20">
        <v>0.75</v>
      </c>
      <c r="D20" s="242"/>
      <c r="E20" s="243" t="str">
        <f t="shared" si="0"/>
        <v/>
      </c>
      <c r="F20" s="242"/>
      <c r="G20" s="243" t="str">
        <f t="shared" si="0"/>
        <v/>
      </c>
      <c r="H20" s="242"/>
      <c r="I20" s="243" t="str">
        <f t="shared" si="1"/>
        <v/>
      </c>
      <c r="J20" s="242"/>
      <c r="K20" s="243" t="str">
        <f t="shared" si="2"/>
        <v/>
      </c>
      <c r="L20" s="242"/>
      <c r="M20" s="243" t="str">
        <f t="shared" si="3"/>
        <v/>
      </c>
      <c r="N20" s="242"/>
      <c r="O20" s="243" t="str">
        <f t="shared" si="4"/>
        <v/>
      </c>
      <c r="P20" s="242"/>
      <c r="Q20" s="243" t="str">
        <f t="shared" si="5"/>
        <v/>
      </c>
      <c r="R20" s="242"/>
      <c r="S20" s="243" t="str">
        <f t="shared" si="6"/>
        <v/>
      </c>
      <c r="T20" s="242"/>
      <c r="U20" s="243" t="str">
        <f t="shared" si="7"/>
        <v/>
      </c>
      <c r="V20" s="242"/>
      <c r="W20" s="243" t="str">
        <f t="shared" si="8"/>
        <v/>
      </c>
      <c r="X20" s="242"/>
      <c r="Y20" s="243" t="str">
        <f t="shared" si="9"/>
        <v/>
      </c>
      <c r="Z20" s="242"/>
      <c r="AA20" s="243" t="str">
        <f t="shared" si="10"/>
        <v/>
      </c>
      <c r="AB20" s="242"/>
      <c r="AC20" s="243" t="str">
        <f t="shared" si="11"/>
        <v/>
      </c>
      <c r="AD20" s="242"/>
      <c r="AE20" s="243" t="str">
        <f t="shared" si="12"/>
        <v/>
      </c>
      <c r="AF20" s="242"/>
      <c r="AG20" s="243" t="str">
        <f t="shared" si="13"/>
        <v/>
      </c>
      <c r="AH20" s="242"/>
      <c r="AI20" s="243" t="str">
        <f t="shared" si="14"/>
        <v/>
      </c>
      <c r="AJ20" s="242"/>
      <c r="AK20" s="243" t="str">
        <f t="shared" si="15"/>
        <v/>
      </c>
      <c r="AL20" s="242"/>
      <c r="AM20" s="243" t="str">
        <f t="shared" si="16"/>
        <v/>
      </c>
      <c r="AN20" s="242"/>
      <c r="AO20" s="243" t="str">
        <f t="shared" si="17"/>
        <v/>
      </c>
      <c r="AP20" s="242"/>
      <c r="AQ20" s="243" t="str">
        <f t="shared" si="18"/>
        <v/>
      </c>
    </row>
    <row r="21" spans="1:43" x14ac:dyDescent="0.25">
      <c r="A21" t="s">
        <v>488</v>
      </c>
      <c r="B21">
        <v>1.54</v>
      </c>
      <c r="D21" s="242">
        <v>241.4</v>
      </c>
      <c r="E21" s="243">
        <f t="shared" si="0"/>
        <v>156.75324675324674</v>
      </c>
      <c r="F21" s="242">
        <v>27383.17</v>
      </c>
      <c r="G21" s="243">
        <f t="shared" si="0"/>
        <v>17781.279220779219</v>
      </c>
      <c r="H21" s="242"/>
      <c r="I21" s="243" t="str">
        <f t="shared" si="1"/>
        <v/>
      </c>
      <c r="J21" s="242"/>
      <c r="K21" s="243" t="str">
        <f t="shared" si="2"/>
        <v/>
      </c>
      <c r="L21" s="242"/>
      <c r="M21" s="243" t="str">
        <f t="shared" si="3"/>
        <v/>
      </c>
      <c r="N21" s="242">
        <v>1200.57</v>
      </c>
      <c r="O21" s="243">
        <f t="shared" si="4"/>
        <v>779.59090909090901</v>
      </c>
      <c r="P21" s="242"/>
      <c r="Q21" s="243" t="str">
        <f t="shared" si="5"/>
        <v/>
      </c>
      <c r="R21" s="242"/>
      <c r="S21" s="243" t="str">
        <f t="shared" si="6"/>
        <v/>
      </c>
      <c r="T21" s="242"/>
      <c r="U21" s="243" t="str">
        <f t="shared" si="7"/>
        <v/>
      </c>
      <c r="V21" s="242"/>
      <c r="W21" s="243" t="str">
        <f t="shared" si="8"/>
        <v/>
      </c>
      <c r="X21" s="242"/>
      <c r="Y21" s="243" t="str">
        <f t="shared" si="9"/>
        <v/>
      </c>
      <c r="Z21" s="242"/>
      <c r="AA21" s="243" t="str">
        <f t="shared" si="10"/>
        <v/>
      </c>
      <c r="AB21" s="242"/>
      <c r="AC21" s="243" t="str">
        <f t="shared" si="11"/>
        <v/>
      </c>
      <c r="AD21" s="242"/>
      <c r="AE21" s="243" t="str">
        <f t="shared" si="12"/>
        <v/>
      </c>
      <c r="AF21" s="242"/>
      <c r="AG21" s="243" t="str">
        <f t="shared" si="13"/>
        <v/>
      </c>
      <c r="AH21" s="242"/>
      <c r="AI21" s="243" t="str">
        <f t="shared" si="14"/>
        <v/>
      </c>
      <c r="AJ21" s="242"/>
      <c r="AK21" s="243" t="str">
        <f t="shared" si="15"/>
        <v/>
      </c>
      <c r="AL21" s="242"/>
      <c r="AM21" s="243" t="str">
        <f t="shared" si="16"/>
        <v/>
      </c>
      <c r="AN21" s="242"/>
      <c r="AO21" s="243" t="str">
        <f t="shared" si="17"/>
        <v/>
      </c>
      <c r="AP21" s="242">
        <v>28583.74</v>
      </c>
      <c r="AQ21" s="243">
        <f t="shared" si="18"/>
        <v>18560.870129870131</v>
      </c>
    </row>
    <row r="22" spans="1:43" x14ac:dyDescent="0.25">
      <c r="A22" t="s">
        <v>489</v>
      </c>
      <c r="B22">
        <v>6.4</v>
      </c>
      <c r="D22" s="242">
        <v>28496</v>
      </c>
      <c r="E22" s="243">
        <f t="shared" si="0"/>
        <v>4452.5</v>
      </c>
      <c r="F22" s="242">
        <v>79735</v>
      </c>
      <c r="G22" s="243">
        <f t="shared" si="0"/>
        <v>12458.59375</v>
      </c>
      <c r="H22" s="242"/>
      <c r="I22" s="243" t="str">
        <f t="shared" si="1"/>
        <v/>
      </c>
      <c r="J22" s="242"/>
      <c r="K22" s="243" t="str">
        <f t="shared" si="2"/>
        <v/>
      </c>
      <c r="L22" s="242"/>
      <c r="M22" s="243" t="str">
        <f t="shared" si="3"/>
        <v/>
      </c>
      <c r="N22" s="242">
        <v>100</v>
      </c>
      <c r="O22" s="243">
        <f t="shared" si="4"/>
        <v>15.625</v>
      </c>
      <c r="P22" s="242">
        <v>103</v>
      </c>
      <c r="Q22" s="243">
        <f t="shared" si="5"/>
        <v>16.09375</v>
      </c>
      <c r="R22" s="242"/>
      <c r="S22" s="243" t="str">
        <f t="shared" si="6"/>
        <v/>
      </c>
      <c r="T22" s="242"/>
      <c r="U22" s="243" t="str">
        <f t="shared" si="7"/>
        <v/>
      </c>
      <c r="V22" s="242"/>
      <c r="W22" s="243" t="str">
        <f t="shared" si="8"/>
        <v/>
      </c>
      <c r="X22" s="242"/>
      <c r="Y22" s="243" t="str">
        <f t="shared" si="9"/>
        <v/>
      </c>
      <c r="Z22" s="242"/>
      <c r="AA22" s="243" t="str">
        <f t="shared" si="10"/>
        <v/>
      </c>
      <c r="AB22" s="242"/>
      <c r="AC22" s="243" t="str">
        <f t="shared" si="11"/>
        <v/>
      </c>
      <c r="AD22" s="242"/>
      <c r="AE22" s="243" t="str">
        <f t="shared" si="12"/>
        <v/>
      </c>
      <c r="AF22" s="242"/>
      <c r="AG22" s="243" t="str">
        <f t="shared" si="13"/>
        <v/>
      </c>
      <c r="AH22" s="242"/>
      <c r="AI22" s="243" t="str">
        <f t="shared" si="14"/>
        <v/>
      </c>
      <c r="AJ22" s="242">
        <v>6242</v>
      </c>
      <c r="AK22" s="243">
        <f t="shared" si="15"/>
        <v>975.3125</v>
      </c>
      <c r="AL22" s="242"/>
      <c r="AM22" s="243" t="str">
        <f t="shared" si="16"/>
        <v/>
      </c>
      <c r="AN22" s="242"/>
      <c r="AO22" s="243" t="str">
        <f t="shared" si="17"/>
        <v/>
      </c>
      <c r="AP22" s="242">
        <v>86180</v>
      </c>
      <c r="AQ22" s="243">
        <f t="shared" si="18"/>
        <v>13465.625</v>
      </c>
    </row>
    <row r="23" spans="1:43" x14ac:dyDescent="0.25">
      <c r="A23" t="s">
        <v>490</v>
      </c>
      <c r="B23">
        <v>14.5</v>
      </c>
      <c r="D23" s="242">
        <v>161595</v>
      </c>
      <c r="E23" s="243">
        <f t="shared" si="0"/>
        <v>11144.48275862069</v>
      </c>
      <c r="F23" s="242">
        <v>17049</v>
      </c>
      <c r="G23" s="243">
        <f t="shared" si="0"/>
        <v>1175.7931034482758</v>
      </c>
      <c r="H23" s="242"/>
      <c r="I23" s="243" t="str">
        <f t="shared" si="1"/>
        <v/>
      </c>
      <c r="J23" s="242"/>
      <c r="K23" s="243" t="str">
        <f t="shared" si="2"/>
        <v/>
      </c>
      <c r="L23" s="242"/>
      <c r="M23" s="243" t="str">
        <f t="shared" si="3"/>
        <v/>
      </c>
      <c r="N23" s="242">
        <v>748</v>
      </c>
      <c r="O23" s="243">
        <f t="shared" si="4"/>
        <v>51.586206896551722</v>
      </c>
      <c r="P23" s="242">
        <v>3067</v>
      </c>
      <c r="Q23" s="243">
        <f t="shared" si="5"/>
        <v>211.51724137931035</v>
      </c>
      <c r="R23" s="242">
        <v>5602</v>
      </c>
      <c r="S23" s="243">
        <f t="shared" si="6"/>
        <v>386.34482758620692</v>
      </c>
      <c r="T23" s="242"/>
      <c r="U23" s="243" t="str">
        <f t="shared" si="7"/>
        <v/>
      </c>
      <c r="V23" s="242"/>
      <c r="W23" s="243" t="str">
        <f t="shared" si="8"/>
        <v/>
      </c>
      <c r="X23" s="242"/>
      <c r="Y23" s="243" t="str">
        <f t="shared" si="9"/>
        <v/>
      </c>
      <c r="Z23" s="242"/>
      <c r="AA23" s="243" t="str">
        <f t="shared" si="10"/>
        <v/>
      </c>
      <c r="AB23" s="242"/>
      <c r="AC23" s="243" t="str">
        <f t="shared" si="11"/>
        <v/>
      </c>
      <c r="AD23" s="242"/>
      <c r="AE23" s="243" t="str">
        <f t="shared" si="12"/>
        <v/>
      </c>
      <c r="AF23" s="242"/>
      <c r="AG23" s="243" t="str">
        <f t="shared" si="13"/>
        <v/>
      </c>
      <c r="AH23" s="242"/>
      <c r="AI23" s="243" t="str">
        <f t="shared" si="14"/>
        <v/>
      </c>
      <c r="AJ23" s="242">
        <v>230556</v>
      </c>
      <c r="AK23" s="243">
        <f t="shared" si="15"/>
        <v>15900.413793103447</v>
      </c>
      <c r="AL23" s="242"/>
      <c r="AM23" s="243" t="str">
        <f t="shared" si="16"/>
        <v/>
      </c>
      <c r="AN23" s="242"/>
      <c r="AO23" s="243" t="str">
        <f t="shared" si="17"/>
        <v/>
      </c>
      <c r="AP23" s="242">
        <v>257022</v>
      </c>
      <c r="AQ23" s="243">
        <f t="shared" si="18"/>
        <v>17725.655172413793</v>
      </c>
    </row>
    <row r="24" spans="1:43" x14ac:dyDescent="0.25">
      <c r="B24">
        <v>1</v>
      </c>
      <c r="E24" s="244" t="str">
        <f t="shared" si="0"/>
        <v/>
      </c>
      <c r="G24" s="244" t="str">
        <f t="shared" si="0"/>
        <v/>
      </c>
      <c r="I24" s="244" t="str">
        <f t="shared" si="1"/>
        <v/>
      </c>
      <c r="K24" s="244" t="str">
        <f t="shared" si="2"/>
        <v/>
      </c>
      <c r="M24" s="244" t="str">
        <f t="shared" si="3"/>
        <v/>
      </c>
      <c r="O24" s="244" t="str">
        <f t="shared" si="4"/>
        <v/>
      </c>
      <c r="Q24" s="244" t="str">
        <f t="shared" si="5"/>
        <v/>
      </c>
      <c r="S24" s="244" t="str">
        <f t="shared" si="6"/>
        <v/>
      </c>
      <c r="U24" s="244" t="str">
        <f t="shared" si="7"/>
        <v/>
      </c>
      <c r="W24" s="244" t="str">
        <f t="shared" si="8"/>
        <v/>
      </c>
      <c r="Y24" s="244" t="str">
        <f t="shared" si="9"/>
        <v/>
      </c>
      <c r="AA24" s="244" t="str">
        <f t="shared" si="10"/>
        <v/>
      </c>
      <c r="AC24" s="244" t="str">
        <f t="shared" si="11"/>
        <v/>
      </c>
      <c r="AE24" s="244" t="str">
        <f t="shared" si="12"/>
        <v/>
      </c>
      <c r="AG24" s="244" t="str">
        <f t="shared" si="13"/>
        <v/>
      </c>
      <c r="AI24" s="244" t="str">
        <f t="shared" si="14"/>
        <v/>
      </c>
      <c r="AK24" s="244" t="str">
        <f t="shared" si="15"/>
        <v/>
      </c>
      <c r="AM24" s="244" t="str">
        <f t="shared" si="16"/>
        <v/>
      </c>
      <c r="AO24" s="244" t="str">
        <f t="shared" si="17"/>
        <v/>
      </c>
      <c r="AQ24" s="244" t="str">
        <f t="shared" si="18"/>
        <v/>
      </c>
    </row>
    <row r="25" spans="1:43" x14ac:dyDescent="0.25">
      <c r="E25" s="244" t="str">
        <f t="shared" si="0"/>
        <v/>
      </c>
      <c r="G25" s="244" t="str">
        <f t="shared" si="0"/>
        <v/>
      </c>
      <c r="I25" s="244" t="str">
        <f t="shared" si="1"/>
        <v/>
      </c>
      <c r="K25" s="244" t="str">
        <f t="shared" si="2"/>
        <v/>
      </c>
      <c r="M25" s="244" t="str">
        <f t="shared" si="3"/>
        <v/>
      </c>
      <c r="O25" s="244" t="str">
        <f t="shared" si="4"/>
        <v/>
      </c>
      <c r="Q25" s="244" t="str">
        <f t="shared" si="5"/>
        <v/>
      </c>
      <c r="S25" s="244" t="str">
        <f t="shared" si="6"/>
        <v/>
      </c>
      <c r="U25" s="244" t="str">
        <f t="shared" si="7"/>
        <v/>
      </c>
      <c r="W25" s="244" t="str">
        <f t="shared" si="8"/>
        <v/>
      </c>
      <c r="Y25" s="244" t="str">
        <f t="shared" si="9"/>
        <v/>
      </c>
      <c r="AA25" s="244" t="str">
        <f t="shared" si="10"/>
        <v/>
      </c>
      <c r="AC25" s="244" t="str">
        <f t="shared" si="11"/>
        <v/>
      </c>
      <c r="AE25" s="244" t="str">
        <f t="shared" si="12"/>
        <v/>
      </c>
      <c r="AG25" s="244" t="str">
        <f t="shared" si="13"/>
        <v/>
      </c>
      <c r="AI25" s="244" t="str">
        <f t="shared" si="14"/>
        <v/>
      </c>
      <c r="AK25" s="244" t="str">
        <f t="shared" si="15"/>
        <v/>
      </c>
      <c r="AM25" s="244" t="str">
        <f t="shared" si="16"/>
        <v/>
      </c>
      <c r="AO25" s="244" t="str">
        <f t="shared" si="17"/>
        <v/>
      </c>
      <c r="AQ25" s="244" t="str">
        <f t="shared" si="18"/>
        <v/>
      </c>
    </row>
    <row r="26" spans="1:43" x14ac:dyDescent="0.25">
      <c r="E26" s="244" t="str">
        <f t="shared" si="0"/>
        <v/>
      </c>
      <c r="G26" s="244" t="str">
        <f t="shared" si="0"/>
        <v/>
      </c>
      <c r="I26" s="244" t="str">
        <f t="shared" si="1"/>
        <v/>
      </c>
      <c r="K26" s="244" t="str">
        <f t="shared" si="2"/>
        <v/>
      </c>
      <c r="M26" s="244" t="str">
        <f t="shared" si="3"/>
        <v/>
      </c>
      <c r="O26" s="244" t="str">
        <f t="shared" si="4"/>
        <v/>
      </c>
      <c r="Q26" s="244" t="str">
        <f t="shared" si="5"/>
        <v/>
      </c>
      <c r="S26" s="244" t="str">
        <f t="shared" si="6"/>
        <v/>
      </c>
      <c r="U26" s="244" t="str">
        <f t="shared" si="7"/>
        <v/>
      </c>
      <c r="W26" s="244" t="str">
        <f t="shared" si="8"/>
        <v/>
      </c>
      <c r="Y26" s="244" t="str">
        <f t="shared" si="9"/>
        <v/>
      </c>
      <c r="AA26" s="244" t="str">
        <f t="shared" si="10"/>
        <v/>
      </c>
      <c r="AC26" s="244" t="str">
        <f t="shared" si="11"/>
        <v/>
      </c>
      <c r="AE26" s="244" t="str">
        <f t="shared" si="12"/>
        <v/>
      </c>
      <c r="AG26" s="244" t="str">
        <f t="shared" si="13"/>
        <v/>
      </c>
      <c r="AI26" s="244" t="str">
        <f t="shared" si="14"/>
        <v/>
      </c>
      <c r="AK26" s="244" t="str">
        <f t="shared" si="15"/>
        <v/>
      </c>
      <c r="AM26" s="244" t="str">
        <f t="shared" si="16"/>
        <v/>
      </c>
      <c r="AO26" s="244" t="str">
        <f t="shared" si="17"/>
        <v/>
      </c>
      <c r="AQ26" s="244" t="str">
        <f t="shared" si="18"/>
        <v/>
      </c>
    </row>
    <row r="27" spans="1:43" x14ac:dyDescent="0.25">
      <c r="E27" s="244" t="str">
        <f t="shared" si="0"/>
        <v/>
      </c>
      <c r="G27" s="244" t="str">
        <f t="shared" si="0"/>
        <v/>
      </c>
      <c r="I27" s="244" t="str">
        <f t="shared" si="1"/>
        <v/>
      </c>
      <c r="K27" s="244" t="str">
        <f t="shared" si="2"/>
        <v/>
      </c>
      <c r="M27" s="244" t="str">
        <f t="shared" si="3"/>
        <v/>
      </c>
      <c r="O27" s="244" t="str">
        <f t="shared" si="4"/>
        <v/>
      </c>
      <c r="Q27" s="244" t="str">
        <f t="shared" si="5"/>
        <v/>
      </c>
      <c r="S27" s="244" t="str">
        <f t="shared" si="6"/>
        <v/>
      </c>
      <c r="U27" s="244" t="str">
        <f t="shared" si="7"/>
        <v/>
      </c>
      <c r="W27" s="244" t="str">
        <f t="shared" si="8"/>
        <v/>
      </c>
      <c r="Y27" s="244" t="str">
        <f t="shared" si="9"/>
        <v/>
      </c>
      <c r="AA27" s="244" t="str">
        <f t="shared" si="10"/>
        <v/>
      </c>
      <c r="AC27" s="244" t="str">
        <f t="shared" si="11"/>
        <v/>
      </c>
      <c r="AE27" s="244" t="str">
        <f t="shared" si="12"/>
        <v/>
      </c>
      <c r="AG27" s="244" t="str">
        <f t="shared" si="13"/>
        <v/>
      </c>
      <c r="AI27" s="244" t="str">
        <f t="shared" si="14"/>
        <v/>
      </c>
      <c r="AK27" s="244" t="str">
        <f t="shared" si="15"/>
        <v/>
      </c>
      <c r="AM27" s="244" t="str">
        <f t="shared" si="16"/>
        <v/>
      </c>
      <c r="AO27" s="244" t="str">
        <f t="shared" si="17"/>
        <v/>
      </c>
      <c r="AQ27" s="244" t="str">
        <f t="shared" si="18"/>
        <v/>
      </c>
    </row>
    <row r="28" spans="1:43" x14ac:dyDescent="0.25">
      <c r="E28" s="244" t="str">
        <f t="shared" si="0"/>
        <v/>
      </c>
      <c r="G28" s="244" t="str">
        <f t="shared" si="0"/>
        <v/>
      </c>
      <c r="I28" s="244" t="str">
        <f t="shared" si="1"/>
        <v/>
      </c>
      <c r="K28" s="244" t="str">
        <f t="shared" si="2"/>
        <v/>
      </c>
      <c r="M28" s="244" t="str">
        <f t="shared" si="3"/>
        <v/>
      </c>
      <c r="O28" s="244" t="str">
        <f t="shared" si="4"/>
        <v/>
      </c>
      <c r="Q28" s="244" t="str">
        <f t="shared" si="5"/>
        <v/>
      </c>
      <c r="S28" s="244" t="str">
        <f t="shared" si="6"/>
        <v/>
      </c>
      <c r="U28" s="244" t="str">
        <f t="shared" si="7"/>
        <v/>
      </c>
      <c r="W28" s="244" t="str">
        <f t="shared" si="8"/>
        <v/>
      </c>
      <c r="Y28" s="244" t="str">
        <f t="shared" si="9"/>
        <v/>
      </c>
      <c r="AA28" s="244" t="str">
        <f t="shared" si="10"/>
        <v/>
      </c>
      <c r="AC28" s="244" t="str">
        <f t="shared" si="11"/>
        <v/>
      </c>
      <c r="AE28" s="244" t="str">
        <f t="shared" si="12"/>
        <v/>
      </c>
      <c r="AG28" s="244" t="str">
        <f t="shared" si="13"/>
        <v/>
      </c>
      <c r="AI28" s="244" t="str">
        <f t="shared" si="14"/>
        <v/>
      </c>
      <c r="AK28" s="244" t="str">
        <f t="shared" si="15"/>
        <v/>
      </c>
      <c r="AM28" s="244" t="str">
        <f t="shared" si="16"/>
        <v/>
      </c>
      <c r="AO28" s="244" t="str">
        <f t="shared" si="17"/>
        <v/>
      </c>
      <c r="AQ28" s="244" t="str">
        <f t="shared" si="18"/>
        <v/>
      </c>
    </row>
    <row r="29" spans="1:43" x14ac:dyDescent="0.25">
      <c r="E29" s="244" t="str">
        <f t="shared" si="0"/>
        <v/>
      </c>
      <c r="G29" s="244" t="str">
        <f t="shared" si="0"/>
        <v/>
      </c>
      <c r="I29" s="244" t="str">
        <f t="shared" si="1"/>
        <v/>
      </c>
      <c r="K29" s="244" t="str">
        <f t="shared" si="2"/>
        <v/>
      </c>
      <c r="M29" s="244" t="str">
        <f t="shared" si="3"/>
        <v/>
      </c>
      <c r="O29" s="244" t="str">
        <f t="shared" si="4"/>
        <v/>
      </c>
      <c r="Q29" s="244" t="str">
        <f t="shared" si="5"/>
        <v/>
      </c>
      <c r="S29" s="244" t="str">
        <f t="shared" si="6"/>
        <v/>
      </c>
      <c r="U29" s="244" t="str">
        <f t="shared" si="7"/>
        <v/>
      </c>
      <c r="W29" s="244" t="str">
        <f t="shared" si="8"/>
        <v/>
      </c>
      <c r="Y29" s="244" t="str">
        <f t="shared" si="9"/>
        <v/>
      </c>
      <c r="AA29" s="244" t="str">
        <f t="shared" si="10"/>
        <v/>
      </c>
      <c r="AC29" s="244" t="str">
        <f t="shared" si="11"/>
        <v/>
      </c>
      <c r="AE29" s="244" t="str">
        <f t="shared" si="12"/>
        <v/>
      </c>
      <c r="AG29" s="244" t="str">
        <f t="shared" si="13"/>
        <v/>
      </c>
      <c r="AI29" s="244" t="str">
        <f t="shared" si="14"/>
        <v/>
      </c>
      <c r="AK29" s="244" t="str">
        <f t="shared" si="15"/>
        <v/>
      </c>
      <c r="AM29" s="244" t="str">
        <f t="shared" si="16"/>
        <v/>
      </c>
      <c r="AO29" s="244" t="str">
        <f t="shared" si="17"/>
        <v/>
      </c>
      <c r="AQ29" s="244" t="str">
        <f t="shared" si="18"/>
        <v/>
      </c>
    </row>
    <row r="30" spans="1:43" x14ac:dyDescent="0.25">
      <c r="E30" s="244" t="str">
        <f t="shared" si="0"/>
        <v/>
      </c>
      <c r="G30" s="244" t="str">
        <f t="shared" si="0"/>
        <v/>
      </c>
      <c r="I30" s="244" t="str">
        <f t="shared" si="1"/>
        <v/>
      </c>
      <c r="K30" s="244" t="str">
        <f t="shared" si="2"/>
        <v/>
      </c>
      <c r="M30" s="244" t="str">
        <f t="shared" si="3"/>
        <v/>
      </c>
      <c r="O30" s="244" t="str">
        <f t="shared" si="4"/>
        <v/>
      </c>
      <c r="Q30" s="244" t="str">
        <f t="shared" si="5"/>
        <v/>
      </c>
      <c r="S30" s="244" t="str">
        <f t="shared" si="6"/>
        <v/>
      </c>
      <c r="U30" s="244" t="str">
        <f t="shared" si="7"/>
        <v/>
      </c>
      <c r="W30" s="244" t="str">
        <f t="shared" si="8"/>
        <v/>
      </c>
      <c r="Y30" s="244" t="str">
        <f t="shared" si="9"/>
        <v/>
      </c>
      <c r="AA30" s="244" t="str">
        <f t="shared" si="10"/>
        <v/>
      </c>
      <c r="AC30" s="244" t="str">
        <f t="shared" si="11"/>
        <v/>
      </c>
      <c r="AE30" s="244" t="str">
        <f t="shared" si="12"/>
        <v/>
      </c>
      <c r="AG30" s="244" t="str">
        <f t="shared" si="13"/>
        <v/>
      </c>
      <c r="AI30" s="244" t="str">
        <f t="shared" si="14"/>
        <v/>
      </c>
      <c r="AK30" s="244" t="str">
        <f t="shared" si="15"/>
        <v/>
      </c>
      <c r="AM30" s="244" t="str">
        <f t="shared" si="16"/>
        <v/>
      </c>
      <c r="AO30" s="244" t="str">
        <f t="shared" si="17"/>
        <v/>
      </c>
      <c r="AQ30" s="244" t="str">
        <f t="shared" si="18"/>
        <v/>
      </c>
    </row>
    <row r="31" spans="1:43" x14ac:dyDescent="0.25">
      <c r="E31" s="244" t="str">
        <f t="shared" si="0"/>
        <v/>
      </c>
      <c r="G31" s="244" t="str">
        <f t="shared" si="0"/>
        <v/>
      </c>
      <c r="I31" s="244" t="str">
        <f t="shared" si="1"/>
        <v/>
      </c>
      <c r="K31" s="244" t="str">
        <f t="shared" si="2"/>
        <v/>
      </c>
      <c r="M31" s="244" t="str">
        <f t="shared" si="3"/>
        <v/>
      </c>
      <c r="O31" s="244" t="str">
        <f t="shared" si="4"/>
        <v/>
      </c>
      <c r="Q31" s="244" t="str">
        <f t="shared" si="5"/>
        <v/>
      </c>
      <c r="S31" s="244" t="str">
        <f t="shared" si="6"/>
        <v/>
      </c>
      <c r="U31" s="244" t="str">
        <f t="shared" si="7"/>
        <v/>
      </c>
      <c r="W31" s="244" t="str">
        <f t="shared" si="8"/>
        <v/>
      </c>
      <c r="Y31" s="244" t="str">
        <f t="shared" si="9"/>
        <v/>
      </c>
      <c r="AA31" s="244" t="str">
        <f t="shared" si="10"/>
        <v/>
      </c>
      <c r="AC31" s="244" t="str">
        <f t="shared" si="11"/>
        <v/>
      </c>
      <c r="AE31" s="244" t="str">
        <f t="shared" si="12"/>
        <v/>
      </c>
      <c r="AG31" s="244" t="str">
        <f t="shared" si="13"/>
        <v/>
      </c>
      <c r="AI31" s="244" t="str">
        <f t="shared" si="14"/>
        <v/>
      </c>
      <c r="AK31" s="244" t="str">
        <f t="shared" si="15"/>
        <v/>
      </c>
      <c r="AM31" s="244" t="str">
        <f t="shared" si="16"/>
        <v/>
      </c>
      <c r="AO31" s="244" t="str">
        <f t="shared" si="17"/>
        <v/>
      </c>
      <c r="AQ31" s="244" t="str">
        <f t="shared" si="18"/>
        <v/>
      </c>
    </row>
    <row r="32" spans="1:43" x14ac:dyDescent="0.25">
      <c r="E32" s="244" t="str">
        <f t="shared" si="0"/>
        <v/>
      </c>
      <c r="G32" s="244" t="str">
        <f t="shared" si="0"/>
        <v/>
      </c>
      <c r="I32" s="244" t="str">
        <f t="shared" si="1"/>
        <v/>
      </c>
      <c r="K32" s="244" t="str">
        <f t="shared" si="2"/>
        <v/>
      </c>
      <c r="M32" s="244" t="str">
        <f t="shared" si="3"/>
        <v/>
      </c>
      <c r="O32" s="244" t="str">
        <f t="shared" si="4"/>
        <v/>
      </c>
      <c r="Q32" s="244" t="str">
        <f t="shared" si="5"/>
        <v/>
      </c>
      <c r="S32" s="244" t="str">
        <f t="shared" si="6"/>
        <v/>
      </c>
      <c r="U32" s="244" t="str">
        <f t="shared" si="7"/>
        <v/>
      </c>
      <c r="W32" s="244" t="str">
        <f t="shared" si="8"/>
        <v/>
      </c>
      <c r="Y32" s="244" t="str">
        <f t="shared" si="9"/>
        <v/>
      </c>
      <c r="AA32" s="244" t="str">
        <f t="shared" si="10"/>
        <v/>
      </c>
      <c r="AC32" s="244" t="str">
        <f t="shared" si="11"/>
        <v/>
      </c>
      <c r="AE32" s="244" t="str">
        <f t="shared" si="12"/>
        <v/>
      </c>
      <c r="AG32" s="244" t="str">
        <f t="shared" si="13"/>
        <v/>
      </c>
      <c r="AI32" s="244" t="str">
        <f t="shared" si="14"/>
        <v/>
      </c>
      <c r="AK32" s="244" t="str">
        <f t="shared" si="15"/>
        <v/>
      </c>
      <c r="AM32" s="244" t="str">
        <f t="shared" si="16"/>
        <v/>
      </c>
      <c r="AO32" s="244" t="str">
        <f t="shared" si="17"/>
        <v/>
      </c>
      <c r="AQ32" s="244" t="str">
        <f t="shared" si="18"/>
        <v/>
      </c>
    </row>
    <row r="33" spans="5:43" x14ac:dyDescent="0.25">
      <c r="E33" s="244" t="str">
        <f t="shared" si="0"/>
        <v/>
      </c>
      <c r="G33" s="244" t="str">
        <f t="shared" si="0"/>
        <v/>
      </c>
      <c r="I33" s="244" t="str">
        <f t="shared" si="1"/>
        <v/>
      </c>
      <c r="K33" s="244" t="str">
        <f t="shared" si="2"/>
        <v/>
      </c>
      <c r="M33" s="244" t="str">
        <f t="shared" si="3"/>
        <v/>
      </c>
      <c r="O33" s="244" t="str">
        <f t="shared" si="4"/>
        <v/>
      </c>
      <c r="Q33" s="244" t="str">
        <f t="shared" si="5"/>
        <v/>
      </c>
      <c r="S33" s="244" t="str">
        <f t="shared" si="6"/>
        <v/>
      </c>
      <c r="U33" s="244" t="str">
        <f t="shared" si="7"/>
        <v/>
      </c>
      <c r="W33" s="244" t="str">
        <f t="shared" si="8"/>
        <v/>
      </c>
      <c r="Y33" s="244" t="str">
        <f t="shared" si="9"/>
        <v/>
      </c>
      <c r="AA33" s="244" t="str">
        <f t="shared" si="10"/>
        <v/>
      </c>
      <c r="AC33" s="244" t="str">
        <f t="shared" si="11"/>
        <v/>
      </c>
      <c r="AE33" s="244" t="str">
        <f t="shared" si="12"/>
        <v/>
      </c>
      <c r="AG33" s="244" t="str">
        <f t="shared" si="13"/>
        <v/>
      </c>
      <c r="AI33" s="244" t="str">
        <f t="shared" si="14"/>
        <v/>
      </c>
      <c r="AK33" s="244" t="str">
        <f t="shared" si="15"/>
        <v/>
      </c>
      <c r="AM33" s="244" t="str">
        <f t="shared" si="16"/>
        <v/>
      </c>
      <c r="AO33" s="244" t="str">
        <f t="shared" si="17"/>
        <v/>
      </c>
      <c r="AQ33" s="244" t="str">
        <f t="shared" si="18"/>
        <v/>
      </c>
    </row>
    <row r="34" spans="5:43" x14ac:dyDescent="0.25">
      <c r="E34" s="244" t="str">
        <f t="shared" si="0"/>
        <v/>
      </c>
      <c r="G34" s="244" t="str">
        <f t="shared" si="0"/>
        <v/>
      </c>
      <c r="I34" s="244" t="str">
        <f t="shared" si="1"/>
        <v/>
      </c>
      <c r="K34" s="244" t="str">
        <f t="shared" si="2"/>
        <v/>
      </c>
      <c r="M34" s="244" t="str">
        <f t="shared" si="3"/>
        <v/>
      </c>
      <c r="O34" s="244" t="str">
        <f t="shared" si="4"/>
        <v/>
      </c>
      <c r="Q34" s="244" t="str">
        <f t="shared" si="5"/>
        <v/>
      </c>
      <c r="S34" s="244" t="str">
        <f t="shared" si="6"/>
        <v/>
      </c>
      <c r="U34" s="244" t="str">
        <f t="shared" si="7"/>
        <v/>
      </c>
      <c r="W34" s="244" t="str">
        <f t="shared" si="8"/>
        <v/>
      </c>
      <c r="Y34" s="244" t="str">
        <f t="shared" si="9"/>
        <v/>
      </c>
      <c r="AA34" s="244" t="str">
        <f t="shared" si="10"/>
        <v/>
      </c>
      <c r="AC34" s="244" t="str">
        <f t="shared" si="11"/>
        <v/>
      </c>
      <c r="AE34" s="244" t="str">
        <f t="shared" si="12"/>
        <v/>
      </c>
      <c r="AG34" s="244" t="str">
        <f t="shared" si="13"/>
        <v/>
      </c>
      <c r="AI34" s="244" t="str">
        <f t="shared" si="14"/>
        <v/>
      </c>
      <c r="AK34" s="244" t="str">
        <f t="shared" si="15"/>
        <v/>
      </c>
      <c r="AM34" s="244" t="str">
        <f t="shared" si="16"/>
        <v/>
      </c>
      <c r="AO34" s="244" t="str">
        <f t="shared" si="17"/>
        <v/>
      </c>
      <c r="AQ34" s="244" t="str">
        <f t="shared" si="18"/>
        <v/>
      </c>
    </row>
    <row r="35" spans="5:43" x14ac:dyDescent="0.25">
      <c r="E35" s="244" t="str">
        <f t="shared" si="0"/>
        <v/>
      </c>
      <c r="G35" s="244" t="str">
        <f t="shared" si="0"/>
        <v/>
      </c>
      <c r="I35" s="244" t="str">
        <f t="shared" si="1"/>
        <v/>
      </c>
      <c r="K35" s="244" t="str">
        <f t="shared" si="2"/>
        <v/>
      </c>
      <c r="M35" s="244" t="str">
        <f t="shared" si="3"/>
        <v/>
      </c>
      <c r="O35" s="244" t="str">
        <f t="shared" si="4"/>
        <v/>
      </c>
      <c r="Q35" s="244" t="str">
        <f t="shared" si="5"/>
        <v/>
      </c>
      <c r="S35" s="244" t="str">
        <f t="shared" si="6"/>
        <v/>
      </c>
      <c r="U35" s="244" t="str">
        <f t="shared" si="7"/>
        <v/>
      </c>
      <c r="W35" s="244" t="str">
        <f t="shared" si="8"/>
        <v/>
      </c>
      <c r="Y35" s="244" t="str">
        <f t="shared" si="9"/>
        <v/>
      </c>
      <c r="AA35" s="244" t="str">
        <f t="shared" si="10"/>
        <v/>
      </c>
      <c r="AC35" s="244" t="str">
        <f t="shared" si="11"/>
        <v/>
      </c>
      <c r="AE35" s="244" t="str">
        <f t="shared" si="12"/>
        <v/>
      </c>
      <c r="AG35" s="244" t="str">
        <f t="shared" si="13"/>
        <v/>
      </c>
      <c r="AI35" s="244" t="str">
        <f t="shared" si="14"/>
        <v/>
      </c>
      <c r="AK35" s="244" t="str">
        <f t="shared" si="15"/>
        <v/>
      </c>
      <c r="AM35" s="244" t="str">
        <f t="shared" si="16"/>
        <v/>
      </c>
      <c r="AO35" s="244" t="str">
        <f t="shared" si="17"/>
        <v/>
      </c>
      <c r="AQ35" s="244" t="str">
        <f t="shared" si="18"/>
        <v/>
      </c>
    </row>
    <row r="36" spans="5:43" x14ac:dyDescent="0.25">
      <c r="E36" s="244" t="str">
        <f t="shared" si="0"/>
        <v/>
      </c>
      <c r="G36" s="244" t="str">
        <f t="shared" si="0"/>
        <v/>
      </c>
      <c r="I36" s="244" t="str">
        <f t="shared" si="1"/>
        <v/>
      </c>
      <c r="K36" s="244" t="str">
        <f t="shared" si="2"/>
        <v/>
      </c>
      <c r="M36" s="244" t="str">
        <f t="shared" si="3"/>
        <v/>
      </c>
      <c r="O36" s="244" t="str">
        <f t="shared" si="4"/>
        <v/>
      </c>
      <c r="Q36" s="244" t="str">
        <f t="shared" si="5"/>
        <v/>
      </c>
      <c r="S36" s="244" t="str">
        <f t="shared" si="6"/>
        <v/>
      </c>
      <c r="U36" s="244" t="str">
        <f t="shared" si="7"/>
        <v/>
      </c>
      <c r="W36" s="244" t="str">
        <f t="shared" si="8"/>
        <v/>
      </c>
      <c r="Y36" s="244" t="str">
        <f t="shared" si="9"/>
        <v/>
      </c>
      <c r="AA36" s="244" t="str">
        <f t="shared" si="10"/>
        <v/>
      </c>
      <c r="AC36" s="244" t="str">
        <f t="shared" si="11"/>
        <v/>
      </c>
      <c r="AE36" s="244" t="str">
        <f t="shared" si="12"/>
        <v/>
      </c>
      <c r="AG36" s="244" t="str">
        <f t="shared" si="13"/>
        <v/>
      </c>
      <c r="AI36" s="244" t="str">
        <f t="shared" si="14"/>
        <v/>
      </c>
      <c r="AK36" s="244" t="str">
        <f t="shared" si="15"/>
        <v/>
      </c>
      <c r="AM36" s="244" t="str">
        <f t="shared" si="16"/>
        <v/>
      </c>
      <c r="AO36" s="244" t="str">
        <f t="shared" si="17"/>
        <v/>
      </c>
      <c r="AQ36" s="244" t="str">
        <f t="shared" si="18"/>
        <v/>
      </c>
    </row>
    <row r="37" spans="5:43" x14ac:dyDescent="0.25">
      <c r="E37" s="244" t="str">
        <f t="shared" si="0"/>
        <v/>
      </c>
      <c r="G37" s="244" t="str">
        <f t="shared" si="0"/>
        <v/>
      </c>
      <c r="I37" s="244" t="str">
        <f t="shared" si="1"/>
        <v/>
      </c>
      <c r="K37" s="244" t="str">
        <f t="shared" si="2"/>
        <v/>
      </c>
      <c r="M37" s="244" t="str">
        <f t="shared" si="3"/>
        <v/>
      </c>
      <c r="O37" s="244" t="str">
        <f t="shared" si="4"/>
        <v/>
      </c>
      <c r="Q37" s="244" t="str">
        <f t="shared" si="5"/>
        <v/>
      </c>
      <c r="S37" s="244" t="str">
        <f t="shared" si="6"/>
        <v/>
      </c>
      <c r="U37" s="244" t="str">
        <f t="shared" si="7"/>
        <v/>
      </c>
      <c r="W37" s="244" t="str">
        <f t="shared" si="8"/>
        <v/>
      </c>
      <c r="Y37" s="244" t="str">
        <f t="shared" si="9"/>
        <v/>
      </c>
      <c r="AA37" s="244" t="str">
        <f t="shared" si="10"/>
        <v/>
      </c>
      <c r="AC37" s="244" t="str">
        <f t="shared" si="11"/>
        <v/>
      </c>
      <c r="AE37" s="244" t="str">
        <f t="shared" si="12"/>
        <v/>
      </c>
      <c r="AG37" s="244" t="str">
        <f t="shared" si="13"/>
        <v/>
      </c>
      <c r="AI37" s="244" t="str">
        <f t="shared" si="14"/>
        <v/>
      </c>
      <c r="AK37" s="244" t="str">
        <f t="shared" si="15"/>
        <v/>
      </c>
      <c r="AM37" s="244" t="str">
        <f t="shared" si="16"/>
        <v/>
      </c>
      <c r="AO37" s="244" t="str">
        <f t="shared" si="17"/>
        <v/>
      </c>
      <c r="AQ37" s="244" t="str">
        <f t="shared" si="18"/>
        <v/>
      </c>
    </row>
    <row r="38" spans="5:43" x14ac:dyDescent="0.25">
      <c r="E38" s="244" t="str">
        <f t="shared" si="0"/>
        <v/>
      </c>
      <c r="G38" s="244" t="str">
        <f t="shared" si="0"/>
        <v/>
      </c>
      <c r="I38" s="244" t="str">
        <f t="shared" si="1"/>
        <v/>
      </c>
      <c r="K38" s="244" t="str">
        <f t="shared" si="2"/>
        <v/>
      </c>
      <c r="M38" s="244" t="str">
        <f t="shared" si="3"/>
        <v/>
      </c>
      <c r="O38" s="244" t="str">
        <f t="shared" si="4"/>
        <v/>
      </c>
      <c r="Q38" s="244" t="str">
        <f t="shared" si="5"/>
        <v/>
      </c>
      <c r="S38" s="244" t="str">
        <f t="shared" si="6"/>
        <v/>
      </c>
      <c r="U38" s="244" t="str">
        <f t="shared" si="7"/>
        <v/>
      </c>
      <c r="W38" s="244" t="str">
        <f t="shared" si="8"/>
        <v/>
      </c>
      <c r="Y38" s="244" t="str">
        <f t="shared" si="9"/>
        <v/>
      </c>
      <c r="AA38" s="244" t="str">
        <f t="shared" si="10"/>
        <v/>
      </c>
      <c r="AC38" s="244" t="str">
        <f t="shared" si="11"/>
        <v/>
      </c>
      <c r="AE38" s="244" t="str">
        <f t="shared" si="12"/>
        <v/>
      </c>
      <c r="AG38" s="244" t="str">
        <f t="shared" si="13"/>
        <v/>
      </c>
      <c r="AI38" s="244" t="str">
        <f t="shared" si="14"/>
        <v/>
      </c>
      <c r="AK38" s="244" t="str">
        <f t="shared" si="15"/>
        <v/>
      </c>
      <c r="AM38" s="244" t="str">
        <f t="shared" si="16"/>
        <v/>
      </c>
      <c r="AO38" s="244" t="str">
        <f t="shared" si="17"/>
        <v/>
      </c>
      <c r="AQ38" s="244" t="str">
        <f t="shared" si="18"/>
        <v/>
      </c>
    </row>
    <row r="39" spans="5:43" x14ac:dyDescent="0.25">
      <c r="E39" s="244" t="str">
        <f t="shared" si="0"/>
        <v/>
      </c>
      <c r="G39" s="244" t="str">
        <f t="shared" si="0"/>
        <v/>
      </c>
      <c r="I39" s="244" t="str">
        <f t="shared" si="1"/>
        <v/>
      </c>
      <c r="K39" s="244" t="str">
        <f t="shared" si="2"/>
        <v/>
      </c>
      <c r="M39" s="244" t="str">
        <f t="shared" si="3"/>
        <v/>
      </c>
      <c r="O39" s="244" t="str">
        <f t="shared" si="4"/>
        <v/>
      </c>
      <c r="Q39" s="244" t="str">
        <f t="shared" si="5"/>
        <v/>
      </c>
      <c r="S39" s="244" t="str">
        <f t="shared" si="6"/>
        <v/>
      </c>
      <c r="U39" s="244" t="str">
        <f t="shared" si="7"/>
        <v/>
      </c>
      <c r="W39" s="244" t="str">
        <f t="shared" si="8"/>
        <v/>
      </c>
      <c r="Y39" s="244" t="str">
        <f t="shared" si="9"/>
        <v/>
      </c>
      <c r="AA39" s="244" t="str">
        <f t="shared" si="10"/>
        <v/>
      </c>
      <c r="AC39" s="244" t="str">
        <f t="shared" si="11"/>
        <v/>
      </c>
      <c r="AE39" s="244" t="str">
        <f t="shared" si="12"/>
        <v/>
      </c>
      <c r="AG39" s="244" t="str">
        <f t="shared" si="13"/>
        <v/>
      </c>
      <c r="AI39" s="244" t="str">
        <f t="shared" si="14"/>
        <v/>
      </c>
      <c r="AK39" s="244" t="str">
        <f t="shared" si="15"/>
        <v/>
      </c>
      <c r="AM39" s="244" t="str">
        <f t="shared" si="16"/>
        <v/>
      </c>
      <c r="AO39" s="244" t="str">
        <f t="shared" si="17"/>
        <v/>
      </c>
      <c r="AQ39" s="244" t="str">
        <f t="shared" si="18"/>
        <v/>
      </c>
    </row>
    <row r="40" spans="5:43" x14ac:dyDescent="0.25">
      <c r="E40" s="244" t="str">
        <f t="shared" si="0"/>
        <v/>
      </c>
      <c r="G40" s="244" t="str">
        <f t="shared" si="0"/>
        <v/>
      </c>
      <c r="I40" s="244" t="str">
        <f t="shared" si="1"/>
        <v/>
      </c>
      <c r="K40" s="244" t="str">
        <f t="shared" si="2"/>
        <v/>
      </c>
      <c r="M40" s="244" t="str">
        <f t="shared" si="3"/>
        <v/>
      </c>
      <c r="O40" s="244" t="str">
        <f t="shared" si="4"/>
        <v/>
      </c>
      <c r="Q40" s="244" t="str">
        <f t="shared" si="5"/>
        <v/>
      </c>
      <c r="S40" s="244" t="str">
        <f t="shared" si="6"/>
        <v/>
      </c>
      <c r="U40" s="244" t="str">
        <f t="shared" si="7"/>
        <v/>
      </c>
      <c r="W40" s="244" t="str">
        <f t="shared" si="8"/>
        <v/>
      </c>
      <c r="Y40" s="244" t="str">
        <f t="shared" si="9"/>
        <v/>
      </c>
      <c r="AA40" s="244" t="str">
        <f t="shared" si="10"/>
        <v/>
      </c>
      <c r="AC40" s="244" t="str">
        <f t="shared" si="11"/>
        <v/>
      </c>
      <c r="AE40" s="244" t="str">
        <f t="shared" si="12"/>
        <v/>
      </c>
      <c r="AG40" s="244" t="str">
        <f t="shared" si="13"/>
        <v/>
      </c>
      <c r="AI40" s="244" t="str">
        <f t="shared" si="14"/>
        <v/>
      </c>
      <c r="AK40" s="244" t="str">
        <f t="shared" si="15"/>
        <v/>
      </c>
      <c r="AM40" s="244" t="str">
        <f t="shared" si="16"/>
        <v/>
      </c>
      <c r="AO40" s="244" t="str">
        <f t="shared" si="17"/>
        <v/>
      </c>
      <c r="AQ40" s="244" t="str">
        <f t="shared" si="18"/>
        <v/>
      </c>
    </row>
    <row r="41" spans="5:43" x14ac:dyDescent="0.25">
      <c r="E41" s="244" t="str">
        <f t="shared" si="0"/>
        <v/>
      </c>
      <c r="G41" s="244" t="str">
        <f t="shared" si="0"/>
        <v/>
      </c>
      <c r="I41" s="244" t="str">
        <f t="shared" si="1"/>
        <v/>
      </c>
      <c r="K41" s="244" t="str">
        <f t="shared" si="2"/>
        <v/>
      </c>
      <c r="M41" s="244" t="str">
        <f t="shared" si="3"/>
        <v/>
      </c>
      <c r="O41" s="244" t="str">
        <f t="shared" si="4"/>
        <v/>
      </c>
      <c r="Q41" s="244" t="str">
        <f t="shared" si="5"/>
        <v/>
      </c>
      <c r="S41" s="244" t="str">
        <f t="shared" si="6"/>
        <v/>
      </c>
      <c r="U41" s="244" t="str">
        <f t="shared" si="7"/>
        <v/>
      </c>
      <c r="W41" s="244" t="str">
        <f t="shared" si="8"/>
        <v/>
      </c>
      <c r="Y41" s="244" t="str">
        <f t="shared" si="9"/>
        <v/>
      </c>
      <c r="AA41" s="244" t="str">
        <f t="shared" si="10"/>
        <v/>
      </c>
      <c r="AC41" s="244" t="str">
        <f t="shared" si="11"/>
        <v/>
      </c>
      <c r="AE41" s="244" t="str">
        <f t="shared" si="12"/>
        <v/>
      </c>
      <c r="AG41" s="244" t="str">
        <f t="shared" si="13"/>
        <v/>
      </c>
      <c r="AI41" s="244" t="str">
        <f t="shared" si="14"/>
        <v/>
      </c>
      <c r="AK41" s="244" t="str">
        <f t="shared" si="15"/>
        <v/>
      </c>
      <c r="AM41" s="244" t="str">
        <f t="shared" si="16"/>
        <v/>
      </c>
      <c r="AO41" s="244" t="str">
        <f t="shared" si="17"/>
        <v/>
      </c>
      <c r="AQ41" s="244" t="str">
        <f t="shared" si="18"/>
        <v/>
      </c>
    </row>
    <row r="42" spans="5:43" x14ac:dyDescent="0.25">
      <c r="E42" s="244" t="str">
        <f t="shared" si="0"/>
        <v/>
      </c>
      <c r="G42" s="244" t="str">
        <f t="shared" si="0"/>
        <v/>
      </c>
      <c r="I42" s="244" t="str">
        <f t="shared" si="1"/>
        <v/>
      </c>
      <c r="K42" s="244" t="str">
        <f t="shared" si="2"/>
        <v/>
      </c>
      <c r="M42" s="244" t="str">
        <f t="shared" si="3"/>
        <v/>
      </c>
      <c r="O42" s="244" t="str">
        <f t="shared" si="4"/>
        <v/>
      </c>
      <c r="Q42" s="244" t="str">
        <f t="shared" si="5"/>
        <v/>
      </c>
      <c r="S42" s="244" t="str">
        <f t="shared" si="6"/>
        <v/>
      </c>
      <c r="U42" s="244" t="str">
        <f t="shared" si="7"/>
        <v/>
      </c>
      <c r="W42" s="244" t="str">
        <f t="shared" si="8"/>
        <v/>
      </c>
      <c r="Y42" s="244" t="str">
        <f t="shared" si="9"/>
        <v/>
      </c>
      <c r="AA42" s="244" t="str">
        <f t="shared" si="10"/>
        <v/>
      </c>
      <c r="AC42" s="244" t="str">
        <f t="shared" si="11"/>
        <v/>
      </c>
      <c r="AE42" s="244" t="str">
        <f t="shared" si="12"/>
        <v/>
      </c>
      <c r="AG42" s="244" t="str">
        <f t="shared" si="13"/>
        <v/>
      </c>
      <c r="AI42" s="244" t="str">
        <f t="shared" si="14"/>
        <v/>
      </c>
      <c r="AK42" s="244" t="str">
        <f t="shared" si="15"/>
        <v/>
      </c>
      <c r="AM42" s="244" t="str">
        <f t="shared" si="16"/>
        <v/>
      </c>
      <c r="AO42" s="244" t="str">
        <f t="shared" si="17"/>
        <v/>
      </c>
      <c r="AQ42" s="244" t="str">
        <f t="shared" si="18"/>
        <v/>
      </c>
    </row>
    <row r="43" spans="5:43" x14ac:dyDescent="0.25">
      <c r="E43" s="244" t="str">
        <f t="shared" si="0"/>
        <v/>
      </c>
      <c r="G43" s="244" t="str">
        <f t="shared" si="0"/>
        <v/>
      </c>
      <c r="I43" s="244" t="str">
        <f t="shared" si="1"/>
        <v/>
      </c>
      <c r="K43" s="244" t="str">
        <f t="shared" si="2"/>
        <v/>
      </c>
      <c r="M43" s="244" t="str">
        <f t="shared" si="3"/>
        <v/>
      </c>
      <c r="O43" s="244" t="str">
        <f t="shared" si="4"/>
        <v/>
      </c>
      <c r="Q43" s="244" t="str">
        <f t="shared" si="5"/>
        <v/>
      </c>
      <c r="S43" s="244" t="str">
        <f t="shared" si="6"/>
        <v/>
      </c>
      <c r="U43" s="244" t="str">
        <f t="shared" si="7"/>
        <v/>
      </c>
      <c r="W43" s="244" t="str">
        <f t="shared" si="8"/>
        <v/>
      </c>
      <c r="Y43" s="244" t="str">
        <f t="shared" si="9"/>
        <v/>
      </c>
      <c r="AA43" s="244" t="str">
        <f t="shared" si="10"/>
        <v/>
      </c>
      <c r="AC43" s="244" t="str">
        <f t="shared" si="11"/>
        <v/>
      </c>
      <c r="AE43" s="244" t="str">
        <f t="shared" si="12"/>
        <v/>
      </c>
      <c r="AG43" s="244" t="str">
        <f t="shared" si="13"/>
        <v/>
      </c>
      <c r="AI43" s="244" t="str">
        <f t="shared" si="14"/>
        <v/>
      </c>
      <c r="AK43" s="244" t="str">
        <f t="shared" si="15"/>
        <v/>
      </c>
      <c r="AM43" s="244" t="str">
        <f t="shared" si="16"/>
        <v/>
      </c>
      <c r="AO43" s="244" t="str">
        <f t="shared" si="17"/>
        <v/>
      </c>
      <c r="AQ43" s="244" t="str">
        <f t="shared" si="18"/>
        <v/>
      </c>
    </row>
    <row r="44" spans="5:43" x14ac:dyDescent="0.25">
      <c r="E44" s="244" t="str">
        <f t="shared" si="0"/>
        <v/>
      </c>
      <c r="G44" s="244" t="str">
        <f t="shared" si="0"/>
        <v/>
      </c>
      <c r="I44" s="244" t="str">
        <f t="shared" si="1"/>
        <v/>
      </c>
      <c r="K44" s="244" t="str">
        <f t="shared" si="2"/>
        <v/>
      </c>
      <c r="M44" s="244" t="str">
        <f t="shared" si="3"/>
        <v/>
      </c>
      <c r="O44" s="244" t="str">
        <f t="shared" si="4"/>
        <v/>
      </c>
      <c r="Q44" s="244" t="str">
        <f t="shared" si="5"/>
        <v/>
      </c>
      <c r="S44" s="244" t="str">
        <f t="shared" si="6"/>
        <v/>
      </c>
      <c r="U44" s="244" t="str">
        <f t="shared" si="7"/>
        <v/>
      </c>
      <c r="W44" s="244" t="str">
        <f t="shared" si="8"/>
        <v/>
      </c>
      <c r="Y44" s="244" t="str">
        <f t="shared" si="9"/>
        <v/>
      </c>
      <c r="AA44" s="244" t="str">
        <f t="shared" si="10"/>
        <v/>
      </c>
      <c r="AC44" s="244" t="str">
        <f t="shared" si="11"/>
        <v/>
      </c>
      <c r="AE44" s="244" t="str">
        <f t="shared" si="12"/>
        <v/>
      </c>
      <c r="AG44" s="244" t="str">
        <f t="shared" si="13"/>
        <v/>
      </c>
      <c r="AI44" s="244" t="str">
        <f t="shared" si="14"/>
        <v/>
      </c>
      <c r="AK44" s="244" t="str">
        <f t="shared" si="15"/>
        <v/>
      </c>
      <c r="AM44" s="244" t="str">
        <f t="shared" si="16"/>
        <v/>
      </c>
      <c r="AO44" s="244" t="str">
        <f t="shared" si="17"/>
        <v/>
      </c>
      <c r="AQ44" s="244" t="str">
        <f t="shared" si="18"/>
        <v/>
      </c>
    </row>
    <row r="45" spans="5:43" x14ac:dyDescent="0.25">
      <c r="E45" s="244" t="str">
        <f t="shared" si="0"/>
        <v/>
      </c>
      <c r="G45" s="244" t="str">
        <f t="shared" si="0"/>
        <v/>
      </c>
      <c r="I45" s="244" t="str">
        <f t="shared" si="1"/>
        <v/>
      </c>
      <c r="K45" s="244" t="str">
        <f t="shared" si="2"/>
        <v/>
      </c>
      <c r="M45" s="244" t="str">
        <f t="shared" si="3"/>
        <v/>
      </c>
      <c r="O45" s="244" t="str">
        <f t="shared" si="4"/>
        <v/>
      </c>
      <c r="Q45" s="244" t="str">
        <f t="shared" si="5"/>
        <v/>
      </c>
      <c r="S45" s="244" t="str">
        <f t="shared" si="6"/>
        <v/>
      </c>
      <c r="U45" s="244" t="str">
        <f t="shared" si="7"/>
        <v/>
      </c>
      <c r="W45" s="244" t="str">
        <f t="shared" si="8"/>
        <v/>
      </c>
      <c r="Y45" s="244" t="str">
        <f t="shared" si="9"/>
        <v/>
      </c>
      <c r="AA45" s="244" t="str">
        <f t="shared" si="10"/>
        <v/>
      </c>
      <c r="AC45" s="244" t="str">
        <f t="shared" si="11"/>
        <v/>
      </c>
      <c r="AE45" s="244" t="str">
        <f t="shared" si="12"/>
        <v/>
      </c>
      <c r="AG45" s="244" t="str">
        <f t="shared" si="13"/>
        <v/>
      </c>
      <c r="AI45" s="244" t="str">
        <f t="shared" si="14"/>
        <v/>
      </c>
      <c r="AK45" s="244" t="str">
        <f t="shared" si="15"/>
        <v/>
      </c>
      <c r="AM45" s="244" t="str">
        <f t="shared" si="16"/>
        <v/>
      </c>
      <c r="AO45" s="244" t="str">
        <f t="shared" si="17"/>
        <v/>
      </c>
      <c r="AQ45" s="244" t="str">
        <f t="shared" si="18"/>
        <v/>
      </c>
    </row>
    <row r="46" spans="5:43" x14ac:dyDescent="0.25">
      <c r="E46" s="244" t="str">
        <f t="shared" si="0"/>
        <v/>
      </c>
      <c r="G46" s="244" t="str">
        <f t="shared" si="0"/>
        <v/>
      </c>
      <c r="I46" s="244" t="str">
        <f t="shared" si="1"/>
        <v/>
      </c>
      <c r="K46" s="244" t="str">
        <f t="shared" si="2"/>
        <v/>
      </c>
      <c r="M46" s="244" t="str">
        <f t="shared" si="3"/>
        <v/>
      </c>
      <c r="O46" s="244" t="str">
        <f t="shared" si="4"/>
        <v/>
      </c>
      <c r="Q46" s="244" t="str">
        <f t="shared" si="5"/>
        <v/>
      </c>
      <c r="S46" s="244" t="str">
        <f t="shared" si="6"/>
        <v/>
      </c>
      <c r="U46" s="244" t="str">
        <f t="shared" si="7"/>
        <v/>
      </c>
      <c r="W46" s="244" t="str">
        <f t="shared" si="8"/>
        <v/>
      </c>
      <c r="Y46" s="244" t="str">
        <f t="shared" si="9"/>
        <v/>
      </c>
      <c r="AA46" s="244" t="str">
        <f t="shared" si="10"/>
        <v/>
      </c>
      <c r="AC46" s="244" t="str">
        <f t="shared" si="11"/>
        <v/>
      </c>
      <c r="AE46" s="244" t="str">
        <f t="shared" si="12"/>
        <v/>
      </c>
      <c r="AG46" s="244" t="str">
        <f t="shared" si="13"/>
        <v/>
      </c>
      <c r="AI46" s="244" t="str">
        <f t="shared" si="14"/>
        <v/>
      </c>
      <c r="AK46" s="244" t="str">
        <f t="shared" si="15"/>
        <v/>
      </c>
      <c r="AM46" s="244" t="str">
        <f t="shared" si="16"/>
        <v/>
      </c>
      <c r="AO46" s="244" t="str">
        <f t="shared" si="17"/>
        <v/>
      </c>
      <c r="AQ46" s="244" t="str">
        <f t="shared" si="18"/>
        <v/>
      </c>
    </row>
    <row r="47" spans="5:43" x14ac:dyDescent="0.25">
      <c r="E47" s="244" t="str">
        <f t="shared" si="0"/>
        <v/>
      </c>
      <c r="G47" s="244" t="str">
        <f t="shared" si="0"/>
        <v/>
      </c>
      <c r="I47" s="244" t="str">
        <f t="shared" si="1"/>
        <v/>
      </c>
      <c r="K47" s="244" t="str">
        <f t="shared" si="2"/>
        <v/>
      </c>
      <c r="M47" s="244" t="str">
        <f t="shared" si="3"/>
        <v/>
      </c>
      <c r="O47" s="244" t="str">
        <f t="shared" si="4"/>
        <v/>
      </c>
      <c r="Q47" s="244" t="str">
        <f t="shared" si="5"/>
        <v/>
      </c>
      <c r="S47" s="244" t="str">
        <f t="shared" si="6"/>
        <v/>
      </c>
      <c r="U47" s="244" t="str">
        <f t="shared" si="7"/>
        <v/>
      </c>
      <c r="W47" s="244" t="str">
        <f t="shared" si="8"/>
        <v/>
      </c>
      <c r="Y47" s="244" t="str">
        <f t="shared" si="9"/>
        <v/>
      </c>
      <c r="AA47" s="244" t="str">
        <f t="shared" si="10"/>
        <v/>
      </c>
      <c r="AC47" s="244" t="str">
        <f t="shared" si="11"/>
        <v/>
      </c>
      <c r="AE47" s="244" t="str">
        <f t="shared" si="12"/>
        <v/>
      </c>
      <c r="AG47" s="244" t="str">
        <f t="shared" si="13"/>
        <v/>
      </c>
      <c r="AI47" s="244" t="str">
        <f t="shared" si="14"/>
        <v/>
      </c>
      <c r="AK47" s="244" t="str">
        <f t="shared" si="15"/>
        <v/>
      </c>
      <c r="AM47" s="244" t="str">
        <f t="shared" si="16"/>
        <v/>
      </c>
      <c r="AO47" s="244" t="str">
        <f t="shared" si="17"/>
        <v/>
      </c>
      <c r="AQ47" s="244" t="str">
        <f t="shared" si="18"/>
        <v/>
      </c>
    </row>
    <row r="48" spans="5:43" x14ac:dyDescent="0.25">
      <c r="E48" s="244" t="str">
        <f t="shared" si="0"/>
        <v/>
      </c>
      <c r="G48" s="244" t="str">
        <f t="shared" si="0"/>
        <v/>
      </c>
      <c r="I48" s="244" t="str">
        <f t="shared" si="1"/>
        <v/>
      </c>
      <c r="K48" s="244" t="str">
        <f t="shared" si="2"/>
        <v/>
      </c>
      <c r="M48" s="244" t="str">
        <f t="shared" si="3"/>
        <v/>
      </c>
      <c r="O48" s="244" t="str">
        <f t="shared" si="4"/>
        <v/>
      </c>
      <c r="Q48" s="244" t="str">
        <f t="shared" si="5"/>
        <v/>
      </c>
      <c r="S48" s="244" t="str">
        <f t="shared" si="6"/>
        <v/>
      </c>
      <c r="U48" s="244" t="str">
        <f t="shared" si="7"/>
        <v/>
      </c>
      <c r="W48" s="244" t="str">
        <f t="shared" si="8"/>
        <v/>
      </c>
      <c r="Y48" s="244" t="str">
        <f t="shared" si="9"/>
        <v/>
      </c>
      <c r="AA48" s="244" t="str">
        <f t="shared" si="10"/>
        <v/>
      </c>
      <c r="AC48" s="244" t="str">
        <f t="shared" si="11"/>
        <v/>
      </c>
      <c r="AE48" s="244" t="str">
        <f t="shared" si="12"/>
        <v/>
      </c>
      <c r="AG48" s="244" t="str">
        <f t="shared" si="13"/>
        <v/>
      </c>
      <c r="AI48" s="244" t="str">
        <f t="shared" si="14"/>
        <v/>
      </c>
      <c r="AK48" s="244" t="str">
        <f t="shared" si="15"/>
        <v/>
      </c>
      <c r="AM48" s="244" t="str">
        <f t="shared" si="16"/>
        <v/>
      </c>
      <c r="AO48" s="244" t="str">
        <f t="shared" si="17"/>
        <v/>
      </c>
      <c r="AQ48" s="244" t="str">
        <f t="shared" si="18"/>
        <v/>
      </c>
    </row>
    <row r="49" spans="5:43" x14ac:dyDescent="0.25">
      <c r="E49" s="244" t="str">
        <f t="shared" si="0"/>
        <v/>
      </c>
      <c r="G49" s="244" t="str">
        <f t="shared" si="0"/>
        <v/>
      </c>
      <c r="I49" s="244" t="str">
        <f t="shared" si="1"/>
        <v/>
      </c>
      <c r="K49" s="244" t="str">
        <f t="shared" si="2"/>
        <v/>
      </c>
      <c r="M49" s="244" t="str">
        <f t="shared" si="3"/>
        <v/>
      </c>
      <c r="O49" s="244" t="str">
        <f t="shared" si="4"/>
        <v/>
      </c>
      <c r="Q49" s="244" t="str">
        <f t="shared" si="5"/>
        <v/>
      </c>
      <c r="S49" s="244" t="str">
        <f t="shared" si="6"/>
        <v/>
      </c>
      <c r="U49" s="244" t="str">
        <f t="shared" si="7"/>
        <v/>
      </c>
      <c r="W49" s="244" t="str">
        <f t="shared" si="8"/>
        <v/>
      </c>
      <c r="Y49" s="244" t="str">
        <f t="shared" si="9"/>
        <v/>
      </c>
      <c r="AA49" s="244" t="str">
        <f t="shared" si="10"/>
        <v/>
      </c>
      <c r="AC49" s="244" t="str">
        <f t="shared" si="11"/>
        <v/>
      </c>
      <c r="AE49" s="244" t="str">
        <f t="shared" si="12"/>
        <v/>
      </c>
      <c r="AG49" s="244" t="str">
        <f t="shared" si="13"/>
        <v/>
      </c>
      <c r="AI49" s="244" t="str">
        <f t="shared" si="14"/>
        <v/>
      </c>
      <c r="AK49" s="244" t="str">
        <f t="shared" si="15"/>
        <v/>
      </c>
      <c r="AM49" s="244" t="str">
        <f t="shared" si="16"/>
        <v/>
      </c>
      <c r="AO49" s="244" t="str">
        <f t="shared" si="17"/>
        <v/>
      </c>
      <c r="AQ49" s="244" t="str">
        <f t="shared" si="18"/>
        <v/>
      </c>
    </row>
    <row r="50" spans="5:43" x14ac:dyDescent="0.25">
      <c r="E50" s="244" t="str">
        <f t="shared" si="0"/>
        <v/>
      </c>
      <c r="G50" s="244" t="str">
        <f t="shared" si="0"/>
        <v/>
      </c>
      <c r="I50" s="244" t="str">
        <f t="shared" si="1"/>
        <v/>
      </c>
      <c r="K50" s="244" t="str">
        <f t="shared" si="2"/>
        <v/>
      </c>
      <c r="M50" s="244" t="str">
        <f t="shared" si="3"/>
        <v/>
      </c>
      <c r="O50" s="244" t="str">
        <f t="shared" si="4"/>
        <v/>
      </c>
      <c r="Q50" s="244" t="str">
        <f t="shared" si="5"/>
        <v/>
      </c>
      <c r="S50" s="244" t="str">
        <f t="shared" si="6"/>
        <v/>
      </c>
      <c r="U50" s="244" t="str">
        <f t="shared" si="7"/>
        <v/>
      </c>
      <c r="W50" s="244" t="str">
        <f t="shared" si="8"/>
        <v/>
      </c>
      <c r="Y50" s="244" t="str">
        <f t="shared" si="9"/>
        <v/>
      </c>
      <c r="AA50" s="244" t="str">
        <f t="shared" si="10"/>
        <v/>
      </c>
      <c r="AC50" s="244" t="str">
        <f t="shared" si="11"/>
        <v/>
      </c>
      <c r="AE50" s="244" t="str">
        <f t="shared" si="12"/>
        <v/>
      </c>
      <c r="AG50" s="244" t="str">
        <f t="shared" si="13"/>
        <v/>
      </c>
      <c r="AI50" s="244" t="str">
        <f t="shared" si="14"/>
        <v/>
      </c>
      <c r="AK50" s="244" t="str">
        <f t="shared" si="15"/>
        <v/>
      </c>
      <c r="AM50" s="244" t="str">
        <f t="shared" si="16"/>
        <v/>
      </c>
      <c r="AO50" s="244" t="str">
        <f t="shared" si="17"/>
        <v/>
      </c>
      <c r="AQ50" s="244" t="str">
        <f t="shared" si="18"/>
        <v/>
      </c>
    </row>
    <row r="51" spans="5:43" x14ac:dyDescent="0.25">
      <c r="E51" s="244" t="str">
        <f t="shared" si="0"/>
        <v/>
      </c>
      <c r="G51" s="244" t="str">
        <f t="shared" si="0"/>
        <v/>
      </c>
      <c r="I51" s="244" t="str">
        <f t="shared" si="1"/>
        <v/>
      </c>
      <c r="K51" s="244" t="str">
        <f t="shared" si="2"/>
        <v/>
      </c>
      <c r="M51" s="244" t="str">
        <f t="shared" si="3"/>
        <v/>
      </c>
      <c r="O51" s="244" t="str">
        <f t="shared" si="4"/>
        <v/>
      </c>
      <c r="Q51" s="244" t="str">
        <f t="shared" si="5"/>
        <v/>
      </c>
      <c r="S51" s="244" t="str">
        <f t="shared" si="6"/>
        <v/>
      </c>
      <c r="U51" s="244" t="str">
        <f t="shared" si="7"/>
        <v/>
      </c>
      <c r="W51" s="244" t="str">
        <f t="shared" si="8"/>
        <v/>
      </c>
      <c r="Y51" s="244" t="str">
        <f t="shared" si="9"/>
        <v/>
      </c>
      <c r="AA51" s="244" t="str">
        <f t="shared" si="10"/>
        <v/>
      </c>
      <c r="AC51" s="244" t="str">
        <f t="shared" si="11"/>
        <v/>
      </c>
      <c r="AE51" s="244" t="str">
        <f t="shared" si="12"/>
        <v/>
      </c>
      <c r="AG51" s="244" t="str">
        <f t="shared" si="13"/>
        <v/>
      </c>
      <c r="AI51" s="244" t="str">
        <f t="shared" si="14"/>
        <v/>
      </c>
      <c r="AK51" s="244" t="str">
        <f t="shared" si="15"/>
        <v/>
      </c>
      <c r="AM51" s="244" t="str">
        <f t="shared" si="16"/>
        <v/>
      </c>
      <c r="AO51" s="244" t="str">
        <f t="shared" si="17"/>
        <v/>
      </c>
      <c r="AQ51" s="244" t="str">
        <f t="shared" si="18"/>
        <v/>
      </c>
    </row>
    <row r="52" spans="5:43" x14ac:dyDescent="0.25">
      <c r="E52" s="244" t="str">
        <f t="shared" si="0"/>
        <v/>
      </c>
      <c r="G52" s="244" t="str">
        <f t="shared" si="0"/>
        <v/>
      </c>
      <c r="I52" s="244" t="str">
        <f t="shared" si="1"/>
        <v/>
      </c>
      <c r="K52" s="244" t="str">
        <f t="shared" si="2"/>
        <v/>
      </c>
      <c r="M52" s="244" t="str">
        <f t="shared" si="3"/>
        <v/>
      </c>
      <c r="O52" s="244" t="str">
        <f t="shared" si="4"/>
        <v/>
      </c>
      <c r="Q52" s="244" t="str">
        <f t="shared" si="5"/>
        <v/>
      </c>
      <c r="S52" s="244" t="str">
        <f t="shared" si="6"/>
        <v/>
      </c>
      <c r="U52" s="244" t="str">
        <f t="shared" si="7"/>
        <v/>
      </c>
      <c r="W52" s="244" t="str">
        <f t="shared" si="8"/>
        <v/>
      </c>
      <c r="Y52" s="244" t="str">
        <f t="shared" si="9"/>
        <v/>
      </c>
      <c r="AA52" s="244" t="str">
        <f t="shared" si="10"/>
        <v/>
      </c>
      <c r="AC52" s="244" t="str">
        <f t="shared" si="11"/>
        <v/>
      </c>
      <c r="AE52" s="244" t="str">
        <f t="shared" si="12"/>
        <v/>
      </c>
      <c r="AG52" s="244" t="str">
        <f t="shared" si="13"/>
        <v/>
      </c>
      <c r="AI52" s="244" t="str">
        <f t="shared" si="14"/>
        <v/>
      </c>
      <c r="AK52" s="244" t="str">
        <f t="shared" si="15"/>
        <v/>
      </c>
      <c r="AM52" s="244" t="str">
        <f t="shared" si="16"/>
        <v/>
      </c>
      <c r="AO52" s="244" t="str">
        <f t="shared" si="17"/>
        <v/>
      </c>
      <c r="AQ52" s="244" t="str">
        <f t="shared" si="18"/>
        <v/>
      </c>
    </row>
    <row r="53" spans="5:43" x14ac:dyDescent="0.25">
      <c r="E53" s="244" t="str">
        <f t="shared" si="0"/>
        <v/>
      </c>
      <c r="G53" s="244" t="str">
        <f t="shared" si="0"/>
        <v/>
      </c>
      <c r="I53" s="244" t="str">
        <f t="shared" si="1"/>
        <v/>
      </c>
      <c r="K53" s="244" t="str">
        <f t="shared" si="2"/>
        <v/>
      </c>
      <c r="M53" s="244" t="str">
        <f t="shared" si="3"/>
        <v/>
      </c>
      <c r="O53" s="244" t="str">
        <f t="shared" si="4"/>
        <v/>
      </c>
      <c r="Q53" s="244" t="str">
        <f t="shared" si="5"/>
        <v/>
      </c>
      <c r="S53" s="244" t="str">
        <f t="shared" si="6"/>
        <v/>
      </c>
      <c r="U53" s="244" t="str">
        <f t="shared" si="7"/>
        <v/>
      </c>
      <c r="W53" s="244" t="str">
        <f t="shared" si="8"/>
        <v/>
      </c>
      <c r="Y53" s="244" t="str">
        <f t="shared" si="9"/>
        <v/>
      </c>
      <c r="AA53" s="244" t="str">
        <f t="shared" si="10"/>
        <v/>
      </c>
      <c r="AC53" s="244" t="str">
        <f t="shared" si="11"/>
        <v/>
      </c>
      <c r="AE53" s="244" t="str">
        <f t="shared" si="12"/>
        <v/>
      </c>
      <c r="AG53" s="244" t="str">
        <f t="shared" si="13"/>
        <v/>
      </c>
      <c r="AI53" s="244" t="str">
        <f t="shared" si="14"/>
        <v/>
      </c>
      <c r="AK53" s="244" t="str">
        <f t="shared" si="15"/>
        <v/>
      </c>
      <c r="AM53" s="244" t="str">
        <f t="shared" si="16"/>
        <v/>
      </c>
      <c r="AO53" s="244" t="str">
        <f t="shared" si="17"/>
        <v/>
      </c>
      <c r="AQ53" s="244" t="str">
        <f t="shared" si="18"/>
        <v/>
      </c>
    </row>
    <row r="54" spans="5:43" x14ac:dyDescent="0.25">
      <c r="E54" s="244" t="str">
        <f t="shared" si="0"/>
        <v/>
      </c>
      <c r="G54" s="244" t="str">
        <f t="shared" si="0"/>
        <v/>
      </c>
      <c r="I54" s="244" t="str">
        <f t="shared" si="1"/>
        <v/>
      </c>
      <c r="K54" s="244" t="str">
        <f t="shared" si="2"/>
        <v/>
      </c>
      <c r="M54" s="244" t="str">
        <f t="shared" si="3"/>
        <v/>
      </c>
      <c r="O54" s="244" t="str">
        <f t="shared" si="4"/>
        <v/>
      </c>
      <c r="Q54" s="244" t="str">
        <f t="shared" si="5"/>
        <v/>
      </c>
      <c r="S54" s="244" t="str">
        <f t="shared" si="6"/>
        <v/>
      </c>
      <c r="U54" s="244" t="str">
        <f t="shared" si="7"/>
        <v/>
      </c>
      <c r="W54" s="244" t="str">
        <f t="shared" si="8"/>
        <v/>
      </c>
      <c r="Y54" s="244" t="str">
        <f t="shared" si="9"/>
        <v/>
      </c>
      <c r="AA54" s="244" t="str">
        <f t="shared" si="10"/>
        <v/>
      </c>
      <c r="AC54" s="244" t="str">
        <f t="shared" si="11"/>
        <v/>
      </c>
      <c r="AE54" s="244" t="str">
        <f t="shared" si="12"/>
        <v/>
      </c>
      <c r="AG54" s="244" t="str">
        <f t="shared" si="13"/>
        <v/>
      </c>
      <c r="AI54" s="244" t="str">
        <f t="shared" si="14"/>
        <v/>
      </c>
      <c r="AK54" s="244" t="str">
        <f t="shared" si="15"/>
        <v/>
      </c>
      <c r="AM54" s="244" t="str">
        <f t="shared" si="16"/>
        <v/>
      </c>
      <c r="AO54" s="244" t="str">
        <f t="shared" si="17"/>
        <v/>
      </c>
      <c r="AQ54" s="244" t="str">
        <f t="shared" si="18"/>
        <v/>
      </c>
    </row>
    <row r="55" spans="5:43" x14ac:dyDescent="0.25">
      <c r="E55" s="244" t="str">
        <f t="shared" si="0"/>
        <v/>
      </c>
      <c r="G55" s="244" t="str">
        <f t="shared" si="0"/>
        <v/>
      </c>
      <c r="I55" s="244" t="str">
        <f t="shared" si="1"/>
        <v/>
      </c>
      <c r="K55" s="244" t="str">
        <f t="shared" si="2"/>
        <v/>
      </c>
      <c r="M55" s="244" t="str">
        <f t="shared" si="3"/>
        <v/>
      </c>
      <c r="O55" s="244" t="str">
        <f t="shared" si="4"/>
        <v/>
      </c>
      <c r="Q55" s="244" t="str">
        <f t="shared" si="5"/>
        <v/>
      </c>
      <c r="S55" s="244" t="str">
        <f t="shared" si="6"/>
        <v/>
      </c>
      <c r="U55" s="244" t="str">
        <f t="shared" si="7"/>
        <v/>
      </c>
      <c r="W55" s="244" t="str">
        <f t="shared" si="8"/>
        <v/>
      </c>
      <c r="Y55" s="244" t="str">
        <f t="shared" si="9"/>
        <v/>
      </c>
      <c r="AA55" s="244" t="str">
        <f t="shared" si="10"/>
        <v/>
      </c>
      <c r="AC55" s="244" t="str">
        <f t="shared" si="11"/>
        <v/>
      </c>
      <c r="AE55" s="244" t="str">
        <f t="shared" si="12"/>
        <v/>
      </c>
      <c r="AG55" s="244" t="str">
        <f t="shared" si="13"/>
        <v/>
      </c>
      <c r="AI55" s="244" t="str">
        <f t="shared" si="14"/>
        <v/>
      </c>
      <c r="AK55" s="244" t="str">
        <f t="shared" si="15"/>
        <v/>
      </c>
      <c r="AM55" s="244" t="str">
        <f t="shared" si="16"/>
        <v/>
      </c>
      <c r="AO55" s="244" t="str">
        <f t="shared" si="17"/>
        <v/>
      </c>
      <c r="AQ55" s="244" t="str">
        <f t="shared" si="18"/>
        <v/>
      </c>
    </row>
    <row r="56" spans="5:43" x14ac:dyDescent="0.25">
      <c r="E56" s="244" t="str">
        <f t="shared" si="0"/>
        <v/>
      </c>
      <c r="G56" s="244" t="str">
        <f t="shared" si="0"/>
        <v/>
      </c>
      <c r="I56" s="244" t="str">
        <f t="shared" si="1"/>
        <v/>
      </c>
      <c r="K56" s="244" t="str">
        <f t="shared" si="2"/>
        <v/>
      </c>
      <c r="M56" s="244" t="str">
        <f t="shared" si="3"/>
        <v/>
      </c>
      <c r="O56" s="244" t="str">
        <f t="shared" si="4"/>
        <v/>
      </c>
      <c r="Q56" s="244" t="str">
        <f t="shared" si="5"/>
        <v/>
      </c>
      <c r="S56" s="244" t="str">
        <f t="shared" si="6"/>
        <v/>
      </c>
      <c r="U56" s="244" t="str">
        <f t="shared" si="7"/>
        <v/>
      </c>
      <c r="W56" s="244" t="str">
        <f t="shared" si="8"/>
        <v/>
      </c>
      <c r="Y56" s="244" t="str">
        <f t="shared" si="9"/>
        <v/>
      </c>
      <c r="AA56" s="244" t="str">
        <f t="shared" si="10"/>
        <v/>
      </c>
      <c r="AC56" s="244" t="str">
        <f t="shared" si="11"/>
        <v/>
      </c>
      <c r="AE56" s="244" t="str">
        <f t="shared" si="12"/>
        <v/>
      </c>
      <c r="AG56" s="244" t="str">
        <f t="shared" si="13"/>
        <v/>
      </c>
      <c r="AI56" s="244" t="str">
        <f t="shared" si="14"/>
        <v/>
      </c>
      <c r="AK56" s="244" t="str">
        <f t="shared" si="15"/>
        <v/>
      </c>
      <c r="AM56" s="244" t="str">
        <f t="shared" si="16"/>
        <v/>
      </c>
      <c r="AO56" s="244" t="str">
        <f t="shared" si="17"/>
        <v/>
      </c>
      <c r="AQ56" s="244" t="str">
        <f t="shared" si="18"/>
        <v/>
      </c>
    </row>
    <row r="57" spans="5:43" x14ac:dyDescent="0.25">
      <c r="E57" s="244" t="str">
        <f t="shared" si="0"/>
        <v/>
      </c>
      <c r="G57" s="244" t="str">
        <f t="shared" si="0"/>
        <v/>
      </c>
      <c r="I57" s="244" t="str">
        <f t="shared" si="1"/>
        <v/>
      </c>
      <c r="K57" s="244" t="str">
        <f t="shared" si="2"/>
        <v/>
      </c>
      <c r="M57" s="244" t="str">
        <f t="shared" si="3"/>
        <v/>
      </c>
      <c r="O57" s="244" t="str">
        <f t="shared" si="4"/>
        <v/>
      </c>
      <c r="Q57" s="244" t="str">
        <f t="shared" si="5"/>
        <v/>
      </c>
      <c r="S57" s="244" t="str">
        <f t="shared" si="6"/>
        <v/>
      </c>
      <c r="U57" s="244" t="str">
        <f t="shared" si="7"/>
        <v/>
      </c>
      <c r="W57" s="244" t="str">
        <f t="shared" si="8"/>
        <v/>
      </c>
      <c r="Y57" s="244" t="str">
        <f t="shared" si="9"/>
        <v/>
      </c>
      <c r="AA57" s="244" t="str">
        <f t="shared" si="10"/>
        <v/>
      </c>
      <c r="AC57" s="244" t="str">
        <f t="shared" si="11"/>
        <v/>
      </c>
      <c r="AE57" s="244" t="str">
        <f t="shared" si="12"/>
        <v/>
      </c>
      <c r="AG57" s="244" t="str">
        <f t="shared" si="13"/>
        <v/>
      </c>
      <c r="AI57" s="244" t="str">
        <f t="shared" si="14"/>
        <v/>
      </c>
      <c r="AK57" s="244" t="str">
        <f t="shared" si="15"/>
        <v/>
      </c>
      <c r="AM57" s="244" t="str">
        <f t="shared" si="16"/>
        <v/>
      </c>
      <c r="AO57" s="244" t="str">
        <f t="shared" si="17"/>
        <v/>
      </c>
      <c r="AQ57" s="244" t="str">
        <f t="shared" si="18"/>
        <v/>
      </c>
    </row>
    <row r="58" spans="5:43" x14ac:dyDescent="0.25">
      <c r="E58" s="244" t="str">
        <f t="shared" si="0"/>
        <v/>
      </c>
      <c r="G58" s="244" t="str">
        <f t="shared" si="0"/>
        <v/>
      </c>
      <c r="I58" s="244" t="str">
        <f t="shared" si="1"/>
        <v/>
      </c>
      <c r="K58" s="244" t="str">
        <f t="shared" si="2"/>
        <v/>
      </c>
      <c r="M58" s="244" t="str">
        <f t="shared" si="3"/>
        <v/>
      </c>
      <c r="O58" s="244" t="str">
        <f t="shared" si="4"/>
        <v/>
      </c>
      <c r="Q58" s="244" t="str">
        <f t="shared" si="5"/>
        <v/>
      </c>
      <c r="S58" s="244" t="str">
        <f t="shared" si="6"/>
        <v/>
      </c>
      <c r="U58" s="244" t="str">
        <f t="shared" si="7"/>
        <v/>
      </c>
      <c r="W58" s="244" t="str">
        <f t="shared" si="8"/>
        <v/>
      </c>
      <c r="Y58" s="244" t="str">
        <f t="shared" si="9"/>
        <v/>
      </c>
      <c r="AA58" s="244" t="str">
        <f t="shared" si="10"/>
        <v/>
      </c>
      <c r="AC58" s="244" t="str">
        <f t="shared" si="11"/>
        <v/>
      </c>
      <c r="AE58" s="244" t="str">
        <f t="shared" si="12"/>
        <v/>
      </c>
      <c r="AG58" s="244" t="str">
        <f t="shared" si="13"/>
        <v/>
      </c>
      <c r="AI58" s="244" t="str">
        <f t="shared" si="14"/>
        <v/>
      </c>
      <c r="AK58" s="244" t="str">
        <f t="shared" si="15"/>
        <v/>
      </c>
      <c r="AM58" s="244" t="str">
        <f t="shared" si="16"/>
        <v/>
      </c>
      <c r="AO58" s="244" t="str">
        <f t="shared" si="17"/>
        <v/>
      </c>
      <c r="AQ58" s="244" t="str">
        <f t="shared" si="18"/>
        <v/>
      </c>
    </row>
    <row r="59" spans="5:43" x14ac:dyDescent="0.25">
      <c r="E59" s="244" t="str">
        <f t="shared" si="0"/>
        <v/>
      </c>
      <c r="G59" s="244" t="str">
        <f t="shared" si="0"/>
        <v/>
      </c>
      <c r="I59" s="244" t="str">
        <f t="shared" si="1"/>
        <v/>
      </c>
      <c r="K59" s="244" t="str">
        <f t="shared" si="2"/>
        <v/>
      </c>
      <c r="M59" s="244" t="str">
        <f t="shared" si="3"/>
        <v/>
      </c>
      <c r="O59" s="244" t="str">
        <f t="shared" si="4"/>
        <v/>
      </c>
      <c r="Q59" s="244" t="str">
        <f t="shared" si="5"/>
        <v/>
      </c>
      <c r="S59" s="244" t="str">
        <f t="shared" si="6"/>
        <v/>
      </c>
      <c r="U59" s="244" t="str">
        <f t="shared" si="7"/>
        <v/>
      </c>
      <c r="W59" s="244" t="str">
        <f t="shared" si="8"/>
        <v/>
      </c>
      <c r="Y59" s="244" t="str">
        <f t="shared" si="9"/>
        <v/>
      </c>
      <c r="AA59" s="244" t="str">
        <f t="shared" si="10"/>
        <v/>
      </c>
      <c r="AC59" s="244" t="str">
        <f t="shared" si="11"/>
        <v/>
      </c>
      <c r="AE59" s="244" t="str">
        <f t="shared" si="12"/>
        <v/>
      </c>
      <c r="AG59" s="244" t="str">
        <f t="shared" si="13"/>
        <v/>
      </c>
      <c r="AI59" s="244" t="str">
        <f t="shared" si="14"/>
        <v/>
      </c>
      <c r="AK59" s="244" t="str">
        <f t="shared" si="15"/>
        <v/>
      </c>
      <c r="AM59" s="244" t="str">
        <f t="shared" si="16"/>
        <v/>
      </c>
      <c r="AO59" s="244" t="str">
        <f t="shared" si="17"/>
        <v/>
      </c>
      <c r="AQ59" s="244" t="str">
        <f t="shared" si="18"/>
        <v/>
      </c>
    </row>
    <row r="60" spans="5:43" x14ac:dyDescent="0.25">
      <c r="E60" s="244" t="str">
        <f t="shared" si="0"/>
        <v/>
      </c>
      <c r="G60" s="244" t="str">
        <f t="shared" si="0"/>
        <v/>
      </c>
      <c r="I60" s="244" t="str">
        <f t="shared" si="1"/>
        <v/>
      </c>
      <c r="K60" s="244" t="str">
        <f t="shared" si="2"/>
        <v/>
      </c>
      <c r="M60" s="244" t="str">
        <f t="shared" si="3"/>
        <v/>
      </c>
      <c r="O60" s="244" t="str">
        <f t="shared" si="4"/>
        <v/>
      </c>
      <c r="Q60" s="244" t="str">
        <f t="shared" si="5"/>
        <v/>
      </c>
      <c r="S60" s="244" t="str">
        <f t="shared" si="6"/>
        <v/>
      </c>
      <c r="U60" s="244" t="str">
        <f t="shared" si="7"/>
        <v/>
      </c>
      <c r="W60" s="244" t="str">
        <f t="shared" si="8"/>
        <v/>
      </c>
      <c r="Y60" s="244" t="str">
        <f t="shared" si="9"/>
        <v/>
      </c>
      <c r="AA60" s="244" t="str">
        <f t="shared" si="10"/>
        <v/>
      </c>
      <c r="AC60" s="244" t="str">
        <f t="shared" si="11"/>
        <v/>
      </c>
      <c r="AE60" s="244" t="str">
        <f t="shared" si="12"/>
        <v/>
      </c>
      <c r="AG60" s="244" t="str">
        <f t="shared" si="13"/>
        <v/>
      </c>
      <c r="AI60" s="244" t="str">
        <f t="shared" si="14"/>
        <v/>
      </c>
      <c r="AK60" s="244" t="str">
        <f t="shared" si="15"/>
        <v/>
      </c>
      <c r="AM60" s="244" t="str">
        <f t="shared" si="16"/>
        <v/>
      </c>
      <c r="AO60" s="244" t="str">
        <f t="shared" si="17"/>
        <v/>
      </c>
      <c r="AQ60" s="244" t="str">
        <f t="shared" si="18"/>
        <v/>
      </c>
    </row>
    <row r="61" spans="5:43" x14ac:dyDescent="0.25">
      <c r="E61" s="244" t="str">
        <f t="shared" si="0"/>
        <v/>
      </c>
      <c r="G61" s="244" t="str">
        <f t="shared" si="0"/>
        <v/>
      </c>
      <c r="I61" s="244" t="str">
        <f t="shared" si="1"/>
        <v/>
      </c>
      <c r="K61" s="244" t="str">
        <f t="shared" si="2"/>
        <v/>
      </c>
      <c r="M61" s="244" t="str">
        <f t="shared" si="3"/>
        <v/>
      </c>
      <c r="O61" s="244" t="str">
        <f t="shared" si="4"/>
        <v/>
      </c>
      <c r="Q61" s="244" t="str">
        <f t="shared" si="5"/>
        <v/>
      </c>
      <c r="S61" s="244" t="str">
        <f t="shared" si="6"/>
        <v/>
      </c>
      <c r="U61" s="244" t="str">
        <f t="shared" si="7"/>
        <v/>
      </c>
      <c r="W61" s="244" t="str">
        <f t="shared" si="8"/>
        <v/>
      </c>
      <c r="Y61" s="244" t="str">
        <f t="shared" si="9"/>
        <v/>
      </c>
      <c r="AA61" s="244" t="str">
        <f t="shared" si="10"/>
        <v/>
      </c>
      <c r="AC61" s="244" t="str">
        <f t="shared" si="11"/>
        <v/>
      </c>
      <c r="AE61" s="244" t="str">
        <f t="shared" si="12"/>
        <v/>
      </c>
      <c r="AG61" s="244" t="str">
        <f t="shared" si="13"/>
        <v/>
      </c>
      <c r="AI61" s="244" t="str">
        <f t="shared" si="14"/>
        <v/>
      </c>
      <c r="AK61" s="244" t="str">
        <f t="shared" si="15"/>
        <v/>
      </c>
      <c r="AM61" s="244" t="str">
        <f t="shared" si="16"/>
        <v/>
      </c>
      <c r="AO61" s="244" t="str">
        <f t="shared" si="17"/>
        <v/>
      </c>
      <c r="AQ61" s="244" t="str">
        <f t="shared" si="18"/>
        <v/>
      </c>
    </row>
    <row r="62" spans="5:43" x14ac:dyDescent="0.25">
      <c r="E62" s="244" t="str">
        <f t="shared" si="0"/>
        <v/>
      </c>
      <c r="G62" s="244" t="str">
        <f t="shared" si="0"/>
        <v/>
      </c>
      <c r="I62" s="244" t="str">
        <f t="shared" si="1"/>
        <v/>
      </c>
      <c r="K62" s="244" t="str">
        <f t="shared" si="2"/>
        <v/>
      </c>
      <c r="M62" s="244" t="str">
        <f t="shared" si="3"/>
        <v/>
      </c>
      <c r="O62" s="244" t="str">
        <f t="shared" si="4"/>
        <v/>
      </c>
      <c r="Q62" s="244" t="str">
        <f t="shared" si="5"/>
        <v/>
      </c>
      <c r="S62" s="244" t="str">
        <f t="shared" si="6"/>
        <v/>
      </c>
      <c r="U62" s="244" t="str">
        <f t="shared" si="7"/>
        <v/>
      </c>
      <c r="W62" s="244" t="str">
        <f t="shared" si="8"/>
        <v/>
      </c>
      <c r="Y62" s="244" t="str">
        <f t="shared" si="9"/>
        <v/>
      </c>
      <c r="AA62" s="244" t="str">
        <f t="shared" si="10"/>
        <v/>
      </c>
      <c r="AC62" s="244" t="str">
        <f t="shared" si="11"/>
        <v/>
      </c>
      <c r="AE62" s="244" t="str">
        <f t="shared" si="12"/>
        <v/>
      </c>
      <c r="AG62" s="244" t="str">
        <f t="shared" si="13"/>
        <v/>
      </c>
      <c r="AI62" s="244" t="str">
        <f t="shared" si="14"/>
        <v/>
      </c>
      <c r="AK62" s="244" t="str">
        <f t="shared" si="15"/>
        <v/>
      </c>
      <c r="AM62" s="244" t="str">
        <f t="shared" si="16"/>
        <v/>
      </c>
      <c r="AO62" s="244" t="str">
        <f t="shared" si="17"/>
        <v/>
      </c>
      <c r="AQ62" s="244" t="str">
        <f t="shared" si="18"/>
        <v/>
      </c>
    </row>
    <row r="63" spans="5:43" x14ac:dyDescent="0.25">
      <c r="E63" s="244" t="str">
        <f t="shared" si="0"/>
        <v/>
      </c>
      <c r="G63" s="244" t="str">
        <f t="shared" si="0"/>
        <v/>
      </c>
      <c r="I63" s="244" t="str">
        <f t="shared" si="1"/>
        <v/>
      </c>
      <c r="K63" s="244" t="str">
        <f t="shared" si="2"/>
        <v/>
      </c>
      <c r="M63" s="244" t="str">
        <f t="shared" si="3"/>
        <v/>
      </c>
      <c r="O63" s="244" t="str">
        <f t="shared" si="4"/>
        <v/>
      </c>
      <c r="Q63" s="244" t="str">
        <f t="shared" si="5"/>
        <v/>
      </c>
      <c r="S63" s="244" t="str">
        <f t="shared" si="6"/>
        <v/>
      </c>
      <c r="U63" s="244" t="str">
        <f t="shared" si="7"/>
        <v/>
      </c>
      <c r="W63" s="244" t="str">
        <f t="shared" si="8"/>
        <v/>
      </c>
      <c r="Y63" s="244" t="str">
        <f t="shared" si="9"/>
        <v/>
      </c>
      <c r="AA63" s="244" t="str">
        <f t="shared" si="10"/>
        <v/>
      </c>
      <c r="AC63" s="244" t="str">
        <f t="shared" si="11"/>
        <v/>
      </c>
      <c r="AE63" s="244" t="str">
        <f t="shared" si="12"/>
        <v/>
      </c>
      <c r="AG63" s="244" t="str">
        <f t="shared" si="13"/>
        <v/>
      </c>
      <c r="AI63" s="244" t="str">
        <f t="shared" si="14"/>
        <v/>
      </c>
      <c r="AK63" s="244" t="str">
        <f t="shared" si="15"/>
        <v/>
      </c>
      <c r="AM63" s="244" t="str">
        <f t="shared" si="16"/>
        <v/>
      </c>
      <c r="AO63" s="244" t="str">
        <f t="shared" si="17"/>
        <v/>
      </c>
      <c r="AQ63" s="244" t="str">
        <f t="shared" si="18"/>
        <v/>
      </c>
    </row>
    <row r="64" spans="5:43" x14ac:dyDescent="0.25">
      <c r="E64" s="244" t="str">
        <f t="shared" si="0"/>
        <v/>
      </c>
      <c r="G64" s="244" t="str">
        <f t="shared" si="0"/>
        <v/>
      </c>
      <c r="I64" s="244" t="str">
        <f t="shared" si="1"/>
        <v/>
      </c>
      <c r="K64" s="244" t="str">
        <f t="shared" si="2"/>
        <v/>
      </c>
      <c r="M64" s="244" t="str">
        <f t="shared" si="3"/>
        <v/>
      </c>
      <c r="O64" s="244" t="str">
        <f t="shared" si="4"/>
        <v/>
      </c>
      <c r="Q64" s="244" t="str">
        <f t="shared" si="5"/>
        <v/>
      </c>
      <c r="S64" s="244" t="str">
        <f t="shared" si="6"/>
        <v/>
      </c>
      <c r="U64" s="244" t="str">
        <f t="shared" si="7"/>
        <v/>
      </c>
      <c r="W64" s="244" t="str">
        <f t="shared" si="8"/>
        <v/>
      </c>
      <c r="Y64" s="244" t="str">
        <f t="shared" si="9"/>
        <v/>
      </c>
      <c r="AA64" s="244" t="str">
        <f t="shared" si="10"/>
        <v/>
      </c>
      <c r="AC64" s="244" t="str">
        <f t="shared" si="11"/>
        <v/>
      </c>
      <c r="AE64" s="244" t="str">
        <f t="shared" si="12"/>
        <v/>
      </c>
      <c r="AG64" s="244" t="str">
        <f t="shared" si="13"/>
        <v/>
      </c>
      <c r="AI64" s="244" t="str">
        <f t="shared" si="14"/>
        <v/>
      </c>
      <c r="AK64" s="244" t="str">
        <f t="shared" si="15"/>
        <v/>
      </c>
      <c r="AM64" s="244" t="str">
        <f t="shared" si="16"/>
        <v/>
      </c>
      <c r="AO64" s="244" t="str">
        <f t="shared" si="17"/>
        <v/>
      </c>
      <c r="AQ64" s="244" t="str">
        <f t="shared" si="18"/>
        <v/>
      </c>
    </row>
    <row r="65" spans="5:43" x14ac:dyDescent="0.25">
      <c r="E65" s="244" t="str">
        <f t="shared" si="0"/>
        <v/>
      </c>
      <c r="G65" s="244" t="str">
        <f t="shared" si="0"/>
        <v/>
      </c>
      <c r="I65" s="244" t="str">
        <f t="shared" si="1"/>
        <v/>
      </c>
      <c r="K65" s="244" t="str">
        <f t="shared" si="2"/>
        <v/>
      </c>
      <c r="M65" s="244" t="str">
        <f t="shared" si="3"/>
        <v/>
      </c>
      <c r="O65" s="244" t="str">
        <f t="shared" si="4"/>
        <v/>
      </c>
      <c r="Q65" s="244" t="str">
        <f t="shared" si="5"/>
        <v/>
      </c>
      <c r="S65" s="244" t="str">
        <f t="shared" si="6"/>
        <v/>
      </c>
      <c r="U65" s="244" t="str">
        <f t="shared" si="7"/>
        <v/>
      </c>
      <c r="W65" s="244" t="str">
        <f t="shared" si="8"/>
        <v/>
      </c>
      <c r="Y65" s="244" t="str">
        <f t="shared" si="9"/>
        <v/>
      </c>
      <c r="AA65" s="244" t="str">
        <f t="shared" si="10"/>
        <v/>
      </c>
      <c r="AC65" s="244" t="str">
        <f t="shared" si="11"/>
        <v/>
      </c>
      <c r="AE65" s="244" t="str">
        <f t="shared" si="12"/>
        <v/>
      </c>
      <c r="AG65" s="244" t="str">
        <f t="shared" si="13"/>
        <v/>
      </c>
      <c r="AI65" s="244" t="str">
        <f t="shared" si="14"/>
        <v/>
      </c>
      <c r="AK65" s="244" t="str">
        <f t="shared" si="15"/>
        <v/>
      </c>
      <c r="AM65" s="244" t="str">
        <f t="shared" si="16"/>
        <v/>
      </c>
      <c r="AO65" s="244" t="str">
        <f t="shared" si="17"/>
        <v/>
      </c>
      <c r="AQ65" s="244" t="str">
        <f t="shared" si="18"/>
        <v/>
      </c>
    </row>
    <row r="66" spans="5:43" x14ac:dyDescent="0.25">
      <c r="E66" s="244" t="str">
        <f t="shared" si="0"/>
        <v/>
      </c>
      <c r="G66" s="244" t="str">
        <f t="shared" si="0"/>
        <v/>
      </c>
      <c r="I66" s="244" t="str">
        <f t="shared" si="1"/>
        <v/>
      </c>
      <c r="K66" s="244" t="str">
        <f t="shared" si="2"/>
        <v/>
      </c>
      <c r="M66" s="244" t="str">
        <f t="shared" si="3"/>
        <v/>
      </c>
      <c r="O66" s="244" t="str">
        <f t="shared" si="4"/>
        <v/>
      </c>
      <c r="Q66" s="244" t="str">
        <f t="shared" si="5"/>
        <v/>
      </c>
      <c r="S66" s="244" t="str">
        <f t="shared" si="6"/>
        <v/>
      </c>
      <c r="U66" s="244" t="str">
        <f t="shared" si="7"/>
        <v/>
      </c>
      <c r="W66" s="244" t="str">
        <f t="shared" si="8"/>
        <v/>
      </c>
      <c r="Y66" s="244" t="str">
        <f t="shared" si="9"/>
        <v/>
      </c>
      <c r="AA66" s="244" t="str">
        <f t="shared" si="10"/>
        <v/>
      </c>
      <c r="AC66" s="244" t="str">
        <f t="shared" si="11"/>
        <v/>
      </c>
      <c r="AE66" s="244" t="str">
        <f t="shared" si="12"/>
        <v/>
      </c>
      <c r="AG66" s="244" t="str">
        <f t="shared" si="13"/>
        <v/>
      </c>
      <c r="AI66" s="244" t="str">
        <f t="shared" si="14"/>
        <v/>
      </c>
      <c r="AK66" s="244" t="str">
        <f t="shared" si="15"/>
        <v/>
      </c>
      <c r="AM66" s="244" t="str">
        <f t="shared" si="16"/>
        <v/>
      </c>
      <c r="AO66" s="244" t="str">
        <f t="shared" si="17"/>
        <v/>
      </c>
      <c r="AQ66" s="244" t="str">
        <f t="shared" si="18"/>
        <v/>
      </c>
    </row>
    <row r="67" spans="5:43" x14ac:dyDescent="0.25">
      <c r="E67" s="244" t="str">
        <f t="shared" si="0"/>
        <v/>
      </c>
      <c r="G67" s="244" t="str">
        <f t="shared" si="0"/>
        <v/>
      </c>
      <c r="I67" s="244" t="str">
        <f t="shared" si="1"/>
        <v/>
      </c>
      <c r="K67" s="244" t="str">
        <f t="shared" si="2"/>
        <v/>
      </c>
      <c r="M67" s="244" t="str">
        <f t="shared" si="3"/>
        <v/>
      </c>
      <c r="O67" s="244" t="str">
        <f t="shared" si="4"/>
        <v/>
      </c>
      <c r="Q67" s="244" t="str">
        <f t="shared" si="5"/>
        <v/>
      </c>
      <c r="S67" s="244" t="str">
        <f t="shared" si="6"/>
        <v/>
      </c>
      <c r="U67" s="244" t="str">
        <f t="shared" si="7"/>
        <v/>
      </c>
      <c r="W67" s="244" t="str">
        <f t="shared" si="8"/>
        <v/>
      </c>
      <c r="Y67" s="244" t="str">
        <f t="shared" si="9"/>
        <v/>
      </c>
      <c r="AA67" s="244" t="str">
        <f t="shared" si="10"/>
        <v/>
      </c>
      <c r="AC67" s="244" t="str">
        <f t="shared" si="11"/>
        <v/>
      </c>
      <c r="AE67" s="244" t="str">
        <f t="shared" si="12"/>
        <v/>
      </c>
      <c r="AG67" s="244" t="str">
        <f t="shared" si="13"/>
        <v/>
      </c>
      <c r="AI67" s="244" t="str">
        <f t="shared" si="14"/>
        <v/>
      </c>
      <c r="AK67" s="244" t="str">
        <f t="shared" si="15"/>
        <v/>
      </c>
      <c r="AM67" s="244" t="str">
        <f t="shared" si="16"/>
        <v/>
      </c>
      <c r="AO67" s="244" t="str">
        <f t="shared" si="17"/>
        <v/>
      </c>
      <c r="AQ67" s="244" t="str">
        <f t="shared" si="18"/>
        <v/>
      </c>
    </row>
    <row r="68" spans="5:43" x14ac:dyDescent="0.25">
      <c r="E68" s="244" t="str">
        <f t="shared" si="0"/>
        <v/>
      </c>
      <c r="G68" s="244" t="str">
        <f t="shared" si="0"/>
        <v/>
      </c>
      <c r="I68" s="244" t="str">
        <f t="shared" si="1"/>
        <v/>
      </c>
      <c r="K68" s="244" t="str">
        <f t="shared" si="2"/>
        <v/>
      </c>
      <c r="M68" s="244" t="str">
        <f t="shared" si="3"/>
        <v/>
      </c>
      <c r="O68" s="244" t="str">
        <f t="shared" si="4"/>
        <v/>
      </c>
      <c r="Q68" s="244" t="str">
        <f t="shared" si="5"/>
        <v/>
      </c>
      <c r="S68" s="244" t="str">
        <f t="shared" si="6"/>
        <v/>
      </c>
      <c r="U68" s="244" t="str">
        <f t="shared" si="7"/>
        <v/>
      </c>
      <c r="W68" s="244" t="str">
        <f t="shared" si="8"/>
        <v/>
      </c>
      <c r="Y68" s="244" t="str">
        <f t="shared" si="9"/>
        <v/>
      </c>
      <c r="AA68" s="244" t="str">
        <f t="shared" si="10"/>
        <v/>
      </c>
      <c r="AC68" s="244" t="str">
        <f t="shared" si="11"/>
        <v/>
      </c>
      <c r="AE68" s="244" t="str">
        <f t="shared" si="12"/>
        <v/>
      </c>
      <c r="AG68" s="244" t="str">
        <f t="shared" si="13"/>
        <v/>
      </c>
      <c r="AI68" s="244" t="str">
        <f t="shared" si="14"/>
        <v/>
      </c>
      <c r="AK68" s="244" t="str">
        <f t="shared" si="15"/>
        <v/>
      </c>
      <c r="AM68" s="244" t="str">
        <f t="shared" si="16"/>
        <v/>
      </c>
      <c r="AO68" s="244" t="str">
        <f t="shared" si="17"/>
        <v/>
      </c>
      <c r="AQ68" s="244" t="str">
        <f t="shared" si="18"/>
        <v/>
      </c>
    </row>
    <row r="69" spans="5:43" x14ac:dyDescent="0.25">
      <c r="E69" s="244" t="str">
        <f t="shared" si="0"/>
        <v/>
      </c>
      <c r="G69" s="244" t="str">
        <f t="shared" si="0"/>
        <v/>
      </c>
      <c r="I69" s="244" t="str">
        <f t="shared" si="1"/>
        <v/>
      </c>
      <c r="K69" s="244" t="str">
        <f t="shared" si="2"/>
        <v/>
      </c>
      <c r="M69" s="244" t="str">
        <f t="shared" si="3"/>
        <v/>
      </c>
      <c r="O69" s="244" t="str">
        <f t="shared" si="4"/>
        <v/>
      </c>
      <c r="Q69" s="244" t="str">
        <f t="shared" si="5"/>
        <v/>
      </c>
      <c r="S69" s="244" t="str">
        <f t="shared" si="6"/>
        <v/>
      </c>
      <c r="U69" s="244" t="str">
        <f t="shared" si="7"/>
        <v/>
      </c>
      <c r="W69" s="244" t="str">
        <f t="shared" si="8"/>
        <v/>
      </c>
      <c r="Y69" s="244" t="str">
        <f t="shared" si="9"/>
        <v/>
      </c>
      <c r="AA69" s="244" t="str">
        <f t="shared" si="10"/>
        <v/>
      </c>
      <c r="AC69" s="244" t="str">
        <f t="shared" si="11"/>
        <v/>
      </c>
      <c r="AE69" s="244" t="str">
        <f t="shared" si="12"/>
        <v/>
      </c>
      <c r="AG69" s="244" t="str">
        <f t="shared" si="13"/>
        <v/>
      </c>
      <c r="AI69" s="244" t="str">
        <f t="shared" si="14"/>
        <v/>
      </c>
      <c r="AK69" s="244" t="str">
        <f t="shared" si="15"/>
        <v/>
      </c>
      <c r="AM69" s="244" t="str">
        <f t="shared" si="16"/>
        <v/>
      </c>
      <c r="AO69" s="244" t="str">
        <f t="shared" si="17"/>
        <v/>
      </c>
      <c r="AQ69" s="244" t="str">
        <f t="shared" si="18"/>
        <v/>
      </c>
    </row>
    <row r="70" spans="5:43" x14ac:dyDescent="0.25">
      <c r="E70" s="244" t="str">
        <f t="shared" si="0"/>
        <v/>
      </c>
      <c r="G70" s="244" t="str">
        <f t="shared" si="0"/>
        <v/>
      </c>
      <c r="I70" s="244" t="str">
        <f t="shared" si="1"/>
        <v/>
      </c>
      <c r="K70" s="244" t="str">
        <f t="shared" si="2"/>
        <v/>
      </c>
      <c r="M70" s="244" t="str">
        <f t="shared" si="3"/>
        <v/>
      </c>
      <c r="O70" s="244" t="str">
        <f t="shared" si="4"/>
        <v/>
      </c>
      <c r="Q70" s="244" t="str">
        <f t="shared" si="5"/>
        <v/>
      </c>
      <c r="S70" s="244" t="str">
        <f t="shared" si="6"/>
        <v/>
      </c>
      <c r="U70" s="244" t="str">
        <f t="shared" si="7"/>
        <v/>
      </c>
      <c r="W70" s="244" t="str">
        <f t="shared" si="8"/>
        <v/>
      </c>
      <c r="Y70" s="244" t="str">
        <f t="shared" si="9"/>
        <v/>
      </c>
      <c r="AA70" s="244" t="str">
        <f t="shared" si="10"/>
        <v/>
      </c>
      <c r="AC70" s="244" t="str">
        <f t="shared" si="11"/>
        <v/>
      </c>
      <c r="AE70" s="244" t="str">
        <f t="shared" si="12"/>
        <v/>
      </c>
      <c r="AG70" s="244" t="str">
        <f t="shared" si="13"/>
        <v/>
      </c>
      <c r="AI70" s="244" t="str">
        <f t="shared" si="14"/>
        <v/>
      </c>
      <c r="AK70" s="244" t="str">
        <f t="shared" si="15"/>
        <v/>
      </c>
      <c r="AM70" s="244" t="str">
        <f t="shared" si="16"/>
        <v/>
      </c>
      <c r="AO70" s="244" t="str">
        <f t="shared" si="17"/>
        <v/>
      </c>
      <c r="AQ70" s="244" t="str">
        <f t="shared" si="18"/>
        <v/>
      </c>
    </row>
    <row r="71" spans="5:43" x14ac:dyDescent="0.25">
      <c r="E71" s="244" t="str">
        <f t="shared" si="0"/>
        <v/>
      </c>
      <c r="G71" s="244" t="str">
        <f t="shared" si="0"/>
        <v/>
      </c>
      <c r="I71" s="244" t="str">
        <f t="shared" si="1"/>
        <v/>
      </c>
      <c r="K71" s="244" t="str">
        <f t="shared" si="2"/>
        <v/>
      </c>
      <c r="M71" s="244" t="str">
        <f t="shared" si="3"/>
        <v/>
      </c>
      <c r="O71" s="244" t="str">
        <f t="shared" si="4"/>
        <v/>
      </c>
      <c r="Q71" s="244" t="str">
        <f t="shared" si="5"/>
        <v/>
      </c>
      <c r="S71" s="244" t="str">
        <f t="shared" si="6"/>
        <v/>
      </c>
      <c r="U71" s="244" t="str">
        <f t="shared" si="7"/>
        <v/>
      </c>
      <c r="W71" s="244" t="str">
        <f t="shared" si="8"/>
        <v/>
      </c>
      <c r="Y71" s="244" t="str">
        <f t="shared" si="9"/>
        <v/>
      </c>
      <c r="AA71" s="244" t="str">
        <f t="shared" si="10"/>
        <v/>
      </c>
      <c r="AC71" s="244" t="str">
        <f t="shared" si="11"/>
        <v/>
      </c>
      <c r="AE71" s="244" t="str">
        <f t="shared" si="12"/>
        <v/>
      </c>
      <c r="AG71" s="244" t="str">
        <f t="shared" si="13"/>
        <v/>
      </c>
      <c r="AI71" s="244" t="str">
        <f t="shared" si="14"/>
        <v/>
      </c>
      <c r="AK71" s="244" t="str">
        <f t="shared" si="15"/>
        <v/>
      </c>
      <c r="AM71" s="244" t="str">
        <f t="shared" si="16"/>
        <v/>
      </c>
      <c r="AO71" s="244" t="str">
        <f t="shared" si="17"/>
        <v/>
      </c>
      <c r="AQ71" s="244" t="str">
        <f t="shared" si="18"/>
        <v/>
      </c>
    </row>
    <row r="72" spans="5:43" x14ac:dyDescent="0.25">
      <c r="E72" s="244" t="str">
        <f t="shared" si="0"/>
        <v/>
      </c>
      <c r="G72" s="244" t="str">
        <f t="shared" si="0"/>
        <v/>
      </c>
      <c r="I72" s="244" t="str">
        <f t="shared" si="1"/>
        <v/>
      </c>
      <c r="K72" s="244" t="str">
        <f t="shared" si="2"/>
        <v/>
      </c>
      <c r="M72" s="244" t="str">
        <f t="shared" si="3"/>
        <v/>
      </c>
      <c r="O72" s="244" t="str">
        <f t="shared" si="4"/>
        <v/>
      </c>
      <c r="Q72" s="244" t="str">
        <f t="shared" si="5"/>
        <v/>
      </c>
      <c r="S72" s="244" t="str">
        <f t="shared" si="6"/>
        <v/>
      </c>
      <c r="U72" s="244" t="str">
        <f t="shared" si="7"/>
        <v/>
      </c>
      <c r="W72" s="244" t="str">
        <f t="shared" si="8"/>
        <v/>
      </c>
      <c r="Y72" s="244" t="str">
        <f t="shared" si="9"/>
        <v/>
      </c>
      <c r="AA72" s="244" t="str">
        <f t="shared" si="10"/>
        <v/>
      </c>
      <c r="AC72" s="244" t="str">
        <f t="shared" si="11"/>
        <v/>
      </c>
      <c r="AE72" s="244" t="str">
        <f t="shared" si="12"/>
        <v/>
      </c>
      <c r="AG72" s="244" t="str">
        <f t="shared" si="13"/>
        <v/>
      </c>
      <c r="AI72" s="244" t="str">
        <f t="shared" si="14"/>
        <v/>
      </c>
      <c r="AK72" s="244" t="str">
        <f t="shared" si="15"/>
        <v/>
      </c>
      <c r="AM72" s="244" t="str">
        <f t="shared" si="16"/>
        <v/>
      </c>
      <c r="AO72" s="244" t="str">
        <f t="shared" si="17"/>
        <v/>
      </c>
      <c r="AQ72" s="244" t="str">
        <f t="shared" si="18"/>
        <v/>
      </c>
    </row>
    <row r="73" spans="5:43" x14ac:dyDescent="0.25">
      <c r="E73" s="244" t="str">
        <f t="shared" si="0"/>
        <v/>
      </c>
      <c r="G73" s="244" t="str">
        <f t="shared" si="0"/>
        <v/>
      </c>
      <c r="I73" s="244" t="str">
        <f t="shared" si="1"/>
        <v/>
      </c>
      <c r="K73" s="244" t="str">
        <f t="shared" si="2"/>
        <v/>
      </c>
      <c r="M73" s="244" t="str">
        <f t="shared" si="3"/>
        <v/>
      </c>
      <c r="O73" s="244" t="str">
        <f t="shared" si="4"/>
        <v/>
      </c>
      <c r="Q73" s="244" t="str">
        <f t="shared" si="5"/>
        <v/>
      </c>
      <c r="S73" s="244" t="str">
        <f t="shared" si="6"/>
        <v/>
      </c>
      <c r="U73" s="244" t="str">
        <f t="shared" si="7"/>
        <v/>
      </c>
      <c r="W73" s="244" t="str">
        <f t="shared" si="8"/>
        <v/>
      </c>
      <c r="Y73" s="244" t="str">
        <f t="shared" si="9"/>
        <v/>
      </c>
      <c r="AA73" s="244" t="str">
        <f t="shared" si="10"/>
        <v/>
      </c>
      <c r="AC73" s="244" t="str">
        <f t="shared" si="11"/>
        <v/>
      </c>
      <c r="AE73" s="244" t="str">
        <f t="shared" si="12"/>
        <v/>
      </c>
      <c r="AG73" s="244" t="str">
        <f t="shared" si="13"/>
        <v/>
      </c>
      <c r="AI73" s="244" t="str">
        <f t="shared" si="14"/>
        <v/>
      </c>
      <c r="AK73" s="244" t="str">
        <f t="shared" si="15"/>
        <v/>
      </c>
      <c r="AM73" s="244" t="str">
        <f t="shared" si="16"/>
        <v/>
      </c>
      <c r="AO73" s="244" t="str">
        <f t="shared" si="17"/>
        <v/>
      </c>
      <c r="AQ73" s="244" t="str">
        <f t="shared" si="18"/>
        <v/>
      </c>
    </row>
    <row r="74" spans="5:43" x14ac:dyDescent="0.25">
      <c r="E74" s="244" t="str">
        <f t="shared" si="0"/>
        <v/>
      </c>
      <c r="G74" s="244" t="str">
        <f t="shared" si="0"/>
        <v/>
      </c>
      <c r="I74" s="244" t="str">
        <f t="shared" si="1"/>
        <v/>
      </c>
      <c r="K74" s="244" t="str">
        <f t="shared" si="2"/>
        <v/>
      </c>
      <c r="M74" s="244" t="str">
        <f t="shared" si="3"/>
        <v/>
      </c>
      <c r="O74" s="244" t="str">
        <f t="shared" si="4"/>
        <v/>
      </c>
      <c r="Q74" s="244" t="str">
        <f t="shared" si="5"/>
        <v/>
      </c>
      <c r="S74" s="244" t="str">
        <f t="shared" si="6"/>
        <v/>
      </c>
      <c r="U74" s="244" t="str">
        <f t="shared" si="7"/>
        <v/>
      </c>
      <c r="W74" s="244" t="str">
        <f t="shared" si="8"/>
        <v/>
      </c>
      <c r="Y74" s="244" t="str">
        <f t="shared" si="9"/>
        <v/>
      </c>
      <c r="AA74" s="244" t="str">
        <f t="shared" si="10"/>
        <v/>
      </c>
      <c r="AC74" s="244" t="str">
        <f t="shared" si="11"/>
        <v/>
      </c>
      <c r="AE74" s="244" t="str">
        <f t="shared" si="12"/>
        <v/>
      </c>
      <c r="AG74" s="244" t="str">
        <f t="shared" si="13"/>
        <v/>
      </c>
      <c r="AI74" s="244" t="str">
        <f t="shared" si="14"/>
        <v/>
      </c>
      <c r="AK74" s="244" t="str">
        <f t="shared" si="15"/>
        <v/>
      </c>
      <c r="AM74" s="244" t="str">
        <f t="shared" si="16"/>
        <v/>
      </c>
      <c r="AO74" s="244" t="str">
        <f t="shared" si="17"/>
        <v/>
      </c>
      <c r="AQ74" s="244" t="str">
        <f t="shared" si="18"/>
        <v/>
      </c>
    </row>
    <row r="75" spans="5:43" x14ac:dyDescent="0.25">
      <c r="E75" s="244" t="str">
        <f t="shared" si="0"/>
        <v/>
      </c>
      <c r="G75" s="244" t="str">
        <f t="shared" si="0"/>
        <v/>
      </c>
      <c r="I75" s="244" t="str">
        <f t="shared" si="1"/>
        <v/>
      </c>
      <c r="K75" s="244" t="str">
        <f t="shared" si="2"/>
        <v/>
      </c>
      <c r="M75" s="244" t="str">
        <f t="shared" si="3"/>
        <v/>
      </c>
      <c r="O75" s="244" t="str">
        <f t="shared" si="4"/>
        <v/>
      </c>
      <c r="Q75" s="244" t="str">
        <f t="shared" si="5"/>
        <v/>
      </c>
      <c r="S75" s="244" t="str">
        <f t="shared" si="6"/>
        <v/>
      </c>
      <c r="U75" s="244" t="str">
        <f t="shared" si="7"/>
        <v/>
      </c>
      <c r="W75" s="244" t="str">
        <f t="shared" si="8"/>
        <v/>
      </c>
      <c r="Y75" s="244" t="str">
        <f t="shared" si="9"/>
        <v/>
      </c>
      <c r="AA75" s="244" t="str">
        <f t="shared" si="10"/>
        <v/>
      </c>
      <c r="AC75" s="244" t="str">
        <f t="shared" si="11"/>
        <v/>
      </c>
      <c r="AE75" s="244" t="str">
        <f t="shared" si="12"/>
        <v/>
      </c>
      <c r="AG75" s="244" t="str">
        <f t="shared" si="13"/>
        <v/>
      </c>
      <c r="AI75" s="244" t="str">
        <f t="shared" si="14"/>
        <v/>
      </c>
      <c r="AK75" s="244" t="str">
        <f t="shared" si="15"/>
        <v/>
      </c>
      <c r="AM75" s="244" t="str">
        <f t="shared" si="16"/>
        <v/>
      </c>
      <c r="AO75" s="244" t="str">
        <f t="shared" si="17"/>
        <v/>
      </c>
      <c r="AQ75" s="244" t="str">
        <f t="shared" si="18"/>
        <v/>
      </c>
    </row>
    <row r="76" spans="5:43" x14ac:dyDescent="0.25">
      <c r="E76" s="244" t="str">
        <f t="shared" si="0"/>
        <v/>
      </c>
      <c r="G76" s="244" t="str">
        <f t="shared" si="0"/>
        <v/>
      </c>
      <c r="I76" s="244" t="str">
        <f t="shared" si="1"/>
        <v/>
      </c>
      <c r="K76" s="244" t="str">
        <f t="shared" si="2"/>
        <v/>
      </c>
      <c r="M76" s="244" t="str">
        <f t="shared" si="3"/>
        <v/>
      </c>
      <c r="O76" s="244" t="str">
        <f t="shared" si="4"/>
        <v/>
      </c>
      <c r="Q76" s="244" t="str">
        <f t="shared" si="5"/>
        <v/>
      </c>
      <c r="S76" s="244" t="str">
        <f t="shared" si="6"/>
        <v/>
      </c>
      <c r="U76" s="244" t="str">
        <f t="shared" si="7"/>
        <v/>
      </c>
      <c r="W76" s="244" t="str">
        <f t="shared" si="8"/>
        <v/>
      </c>
      <c r="Y76" s="244" t="str">
        <f t="shared" si="9"/>
        <v/>
      </c>
      <c r="AA76" s="244" t="str">
        <f t="shared" si="10"/>
        <v/>
      </c>
      <c r="AC76" s="244" t="str">
        <f t="shared" si="11"/>
        <v/>
      </c>
      <c r="AE76" s="244" t="str">
        <f t="shared" si="12"/>
        <v/>
      </c>
      <c r="AG76" s="244" t="str">
        <f t="shared" si="13"/>
        <v/>
      </c>
      <c r="AI76" s="244" t="str">
        <f t="shared" si="14"/>
        <v/>
      </c>
      <c r="AK76" s="244" t="str">
        <f t="shared" si="15"/>
        <v/>
      </c>
      <c r="AM76" s="244" t="str">
        <f t="shared" si="16"/>
        <v/>
      </c>
      <c r="AO76" s="244" t="str">
        <f t="shared" si="17"/>
        <v/>
      </c>
      <c r="AQ76" s="244" t="str">
        <f t="shared" si="18"/>
        <v/>
      </c>
    </row>
    <row r="77" spans="5:43" x14ac:dyDescent="0.25">
      <c r="E77" s="244" t="str">
        <f t="shared" ref="E77:G140" si="19">IF(OR($B77=0,D77=0),"",D77/$B77)</f>
        <v/>
      </c>
      <c r="G77" s="244" t="str">
        <f t="shared" si="19"/>
        <v/>
      </c>
      <c r="I77" s="244" t="str">
        <f t="shared" ref="I77:I140" si="20">IF(OR($B77=0,H77=0),"",H77/$B77)</f>
        <v/>
      </c>
      <c r="K77" s="244" t="str">
        <f t="shared" ref="K77:K140" si="21">IF(OR($B77=0,J77=0),"",J77/$B77)</f>
        <v/>
      </c>
      <c r="M77" s="244" t="str">
        <f t="shared" ref="M77:M140" si="22">IF(OR($B77=0,L77=0),"",L77/$B77)</f>
        <v/>
      </c>
      <c r="O77" s="244" t="str">
        <f t="shared" ref="O77:O140" si="23">IF(OR($B77=0,N77=0),"",N77/$B77)</f>
        <v/>
      </c>
      <c r="Q77" s="244" t="str">
        <f t="shared" ref="Q77:Q140" si="24">IF(OR($B77=0,P77=0),"",P77/$B77)</f>
        <v/>
      </c>
      <c r="S77" s="244" t="str">
        <f t="shared" ref="S77:S140" si="25">IF(OR($B77=0,R77=0),"",R77/$B77)</f>
        <v/>
      </c>
      <c r="U77" s="244" t="str">
        <f t="shared" ref="U77:U140" si="26">IF(OR($B77=0,T77=0),"",T77/$B77)</f>
        <v/>
      </c>
      <c r="W77" s="244" t="str">
        <f t="shared" ref="W77:W140" si="27">IF(OR($B77=0,V77=0),"",V77/$B77)</f>
        <v/>
      </c>
      <c r="Y77" s="244" t="str">
        <f t="shared" ref="Y77:Y140" si="28">IF(OR($B77=0,X77=0),"",X77/$B77)</f>
        <v/>
      </c>
      <c r="AA77" s="244" t="str">
        <f t="shared" ref="AA77:AA140" si="29">IF(OR($B77=0,Z77=0),"",Z77/$B77)</f>
        <v/>
      </c>
      <c r="AC77" s="244" t="str">
        <f t="shared" ref="AC77:AC140" si="30">IF(OR($B77=0,AB77=0),"",AB77/$B77)</f>
        <v/>
      </c>
      <c r="AE77" s="244" t="str">
        <f t="shared" ref="AE77:AE140" si="31">IF(OR($B77=0,AD77=0),"",AD77/$B77)</f>
        <v/>
      </c>
      <c r="AG77" s="244" t="str">
        <f t="shared" ref="AG77:AG140" si="32">IF(OR($B77=0,AF77=0),"",AF77/$B77)</f>
        <v/>
      </c>
      <c r="AI77" s="244" t="str">
        <f t="shared" ref="AI77:AI140" si="33">IF(OR($B77=0,AH77=0),"",AH77/$B77)</f>
        <v/>
      </c>
      <c r="AK77" s="244" t="str">
        <f t="shared" ref="AK77:AK140" si="34">IF(OR($B77=0,AJ77=0),"",AJ77/$B77)</f>
        <v/>
      </c>
      <c r="AM77" s="244" t="str">
        <f t="shared" ref="AM77:AM140" si="35">IF(OR($B77=0,AL77=0),"",AL77/$B77)</f>
        <v/>
      </c>
      <c r="AO77" s="244" t="str">
        <f t="shared" ref="AO77:AO140" si="36">IF(OR($B77=0,AN77=0),"",AN77/$B77)</f>
        <v/>
      </c>
      <c r="AQ77" s="244" t="str">
        <f t="shared" ref="AQ77:AQ140" si="37">IF(OR($B77=0,AP77=0),"",AP77/$B77)</f>
        <v/>
      </c>
    </row>
    <row r="78" spans="5:43" x14ac:dyDescent="0.25">
      <c r="E78" s="244" t="str">
        <f t="shared" si="19"/>
        <v/>
      </c>
      <c r="G78" s="244" t="str">
        <f t="shared" si="19"/>
        <v/>
      </c>
      <c r="I78" s="244" t="str">
        <f t="shared" si="20"/>
        <v/>
      </c>
      <c r="K78" s="244" t="str">
        <f t="shared" si="21"/>
        <v/>
      </c>
      <c r="M78" s="244" t="str">
        <f t="shared" si="22"/>
        <v/>
      </c>
      <c r="O78" s="244" t="str">
        <f t="shared" si="23"/>
        <v/>
      </c>
      <c r="Q78" s="244" t="str">
        <f t="shared" si="24"/>
        <v/>
      </c>
      <c r="S78" s="244" t="str">
        <f t="shared" si="25"/>
        <v/>
      </c>
      <c r="U78" s="244" t="str">
        <f t="shared" si="26"/>
        <v/>
      </c>
      <c r="W78" s="244" t="str">
        <f t="shared" si="27"/>
        <v/>
      </c>
      <c r="Y78" s="244" t="str">
        <f t="shared" si="28"/>
        <v/>
      </c>
      <c r="AA78" s="244" t="str">
        <f t="shared" si="29"/>
        <v/>
      </c>
      <c r="AC78" s="244" t="str">
        <f t="shared" si="30"/>
        <v/>
      </c>
      <c r="AE78" s="244" t="str">
        <f t="shared" si="31"/>
        <v/>
      </c>
      <c r="AG78" s="244" t="str">
        <f t="shared" si="32"/>
        <v/>
      </c>
      <c r="AI78" s="244" t="str">
        <f t="shared" si="33"/>
        <v/>
      </c>
      <c r="AK78" s="244" t="str">
        <f t="shared" si="34"/>
        <v/>
      </c>
      <c r="AM78" s="244" t="str">
        <f t="shared" si="35"/>
        <v/>
      </c>
      <c r="AO78" s="244" t="str">
        <f t="shared" si="36"/>
        <v/>
      </c>
      <c r="AQ78" s="244" t="str">
        <f t="shared" si="37"/>
        <v/>
      </c>
    </row>
    <row r="79" spans="5:43" x14ac:dyDescent="0.25">
      <c r="E79" s="244" t="str">
        <f t="shared" si="19"/>
        <v/>
      </c>
      <c r="G79" s="244" t="str">
        <f t="shared" si="19"/>
        <v/>
      </c>
      <c r="I79" s="244" t="str">
        <f t="shared" si="20"/>
        <v/>
      </c>
      <c r="K79" s="244" t="str">
        <f t="shared" si="21"/>
        <v/>
      </c>
      <c r="M79" s="244" t="str">
        <f t="shared" si="22"/>
        <v/>
      </c>
      <c r="O79" s="244" t="str">
        <f t="shared" si="23"/>
        <v/>
      </c>
      <c r="Q79" s="244" t="str">
        <f t="shared" si="24"/>
        <v/>
      </c>
      <c r="S79" s="244" t="str">
        <f t="shared" si="25"/>
        <v/>
      </c>
      <c r="U79" s="244" t="str">
        <f t="shared" si="26"/>
        <v/>
      </c>
      <c r="W79" s="244" t="str">
        <f t="shared" si="27"/>
        <v/>
      </c>
      <c r="Y79" s="244" t="str">
        <f t="shared" si="28"/>
        <v/>
      </c>
      <c r="AA79" s="244" t="str">
        <f t="shared" si="29"/>
        <v/>
      </c>
      <c r="AC79" s="244" t="str">
        <f t="shared" si="30"/>
        <v/>
      </c>
      <c r="AE79" s="244" t="str">
        <f t="shared" si="31"/>
        <v/>
      </c>
      <c r="AG79" s="244" t="str">
        <f t="shared" si="32"/>
        <v/>
      </c>
      <c r="AI79" s="244" t="str">
        <f t="shared" si="33"/>
        <v/>
      </c>
      <c r="AK79" s="244" t="str">
        <f t="shared" si="34"/>
        <v/>
      </c>
      <c r="AM79" s="244" t="str">
        <f t="shared" si="35"/>
        <v/>
      </c>
      <c r="AO79" s="244" t="str">
        <f t="shared" si="36"/>
        <v/>
      </c>
      <c r="AQ79" s="244" t="str">
        <f t="shared" si="37"/>
        <v/>
      </c>
    </row>
    <row r="80" spans="5:43" x14ac:dyDescent="0.25">
      <c r="E80" s="244" t="str">
        <f t="shared" si="19"/>
        <v/>
      </c>
      <c r="G80" s="244" t="str">
        <f t="shared" si="19"/>
        <v/>
      </c>
      <c r="I80" s="244" t="str">
        <f t="shared" si="20"/>
        <v/>
      </c>
      <c r="K80" s="244" t="str">
        <f t="shared" si="21"/>
        <v/>
      </c>
      <c r="M80" s="244" t="str">
        <f t="shared" si="22"/>
        <v/>
      </c>
      <c r="O80" s="244" t="str">
        <f t="shared" si="23"/>
        <v/>
      </c>
      <c r="Q80" s="244" t="str">
        <f t="shared" si="24"/>
        <v/>
      </c>
      <c r="S80" s="244" t="str">
        <f t="shared" si="25"/>
        <v/>
      </c>
      <c r="U80" s="244" t="str">
        <f t="shared" si="26"/>
        <v/>
      </c>
      <c r="W80" s="244" t="str">
        <f t="shared" si="27"/>
        <v/>
      </c>
      <c r="Y80" s="244" t="str">
        <f t="shared" si="28"/>
        <v/>
      </c>
      <c r="AA80" s="244" t="str">
        <f t="shared" si="29"/>
        <v/>
      </c>
      <c r="AC80" s="244" t="str">
        <f t="shared" si="30"/>
        <v/>
      </c>
      <c r="AE80" s="244" t="str">
        <f t="shared" si="31"/>
        <v/>
      </c>
      <c r="AG80" s="244" t="str">
        <f t="shared" si="32"/>
        <v/>
      </c>
      <c r="AI80" s="244" t="str">
        <f t="shared" si="33"/>
        <v/>
      </c>
      <c r="AK80" s="244" t="str">
        <f t="shared" si="34"/>
        <v/>
      </c>
      <c r="AM80" s="244" t="str">
        <f t="shared" si="35"/>
        <v/>
      </c>
      <c r="AO80" s="244" t="str">
        <f t="shared" si="36"/>
        <v/>
      </c>
      <c r="AQ80" s="244" t="str">
        <f t="shared" si="37"/>
        <v/>
      </c>
    </row>
    <row r="81" spans="5:43" x14ac:dyDescent="0.25">
      <c r="E81" s="244" t="str">
        <f t="shared" si="19"/>
        <v/>
      </c>
      <c r="G81" s="244" t="str">
        <f t="shared" si="19"/>
        <v/>
      </c>
      <c r="I81" s="244" t="str">
        <f t="shared" si="20"/>
        <v/>
      </c>
      <c r="K81" s="244" t="str">
        <f t="shared" si="21"/>
        <v/>
      </c>
      <c r="M81" s="244" t="str">
        <f t="shared" si="22"/>
        <v/>
      </c>
      <c r="O81" s="244" t="str">
        <f t="shared" si="23"/>
        <v/>
      </c>
      <c r="Q81" s="244" t="str">
        <f t="shared" si="24"/>
        <v/>
      </c>
      <c r="S81" s="244" t="str">
        <f t="shared" si="25"/>
        <v/>
      </c>
      <c r="U81" s="244" t="str">
        <f t="shared" si="26"/>
        <v/>
      </c>
      <c r="W81" s="244" t="str">
        <f t="shared" si="27"/>
        <v/>
      </c>
      <c r="Y81" s="244" t="str">
        <f t="shared" si="28"/>
        <v/>
      </c>
      <c r="AA81" s="244" t="str">
        <f t="shared" si="29"/>
        <v/>
      </c>
      <c r="AC81" s="244" t="str">
        <f t="shared" si="30"/>
        <v/>
      </c>
      <c r="AE81" s="244" t="str">
        <f t="shared" si="31"/>
        <v/>
      </c>
      <c r="AG81" s="244" t="str">
        <f t="shared" si="32"/>
        <v/>
      </c>
      <c r="AI81" s="244" t="str">
        <f t="shared" si="33"/>
        <v/>
      </c>
      <c r="AK81" s="244" t="str">
        <f t="shared" si="34"/>
        <v/>
      </c>
      <c r="AM81" s="244" t="str">
        <f t="shared" si="35"/>
        <v/>
      </c>
      <c r="AO81" s="244" t="str">
        <f t="shared" si="36"/>
        <v/>
      </c>
      <c r="AQ81" s="244" t="str">
        <f t="shared" si="37"/>
        <v/>
      </c>
    </row>
    <row r="82" spans="5:43" x14ac:dyDescent="0.25">
      <c r="E82" s="244" t="str">
        <f t="shared" si="19"/>
        <v/>
      </c>
      <c r="G82" s="244" t="str">
        <f t="shared" si="19"/>
        <v/>
      </c>
      <c r="I82" s="244" t="str">
        <f t="shared" si="20"/>
        <v/>
      </c>
      <c r="K82" s="244" t="str">
        <f t="shared" si="21"/>
        <v/>
      </c>
      <c r="M82" s="244" t="str">
        <f t="shared" si="22"/>
        <v/>
      </c>
      <c r="O82" s="244" t="str">
        <f t="shared" si="23"/>
        <v/>
      </c>
      <c r="Q82" s="244" t="str">
        <f t="shared" si="24"/>
        <v/>
      </c>
      <c r="S82" s="244" t="str">
        <f t="shared" si="25"/>
        <v/>
      </c>
      <c r="U82" s="244" t="str">
        <f t="shared" si="26"/>
        <v/>
      </c>
      <c r="W82" s="244" t="str">
        <f t="shared" si="27"/>
        <v/>
      </c>
      <c r="Y82" s="244" t="str">
        <f t="shared" si="28"/>
        <v/>
      </c>
      <c r="AA82" s="244" t="str">
        <f t="shared" si="29"/>
        <v/>
      </c>
      <c r="AC82" s="244" t="str">
        <f t="shared" si="30"/>
        <v/>
      </c>
      <c r="AE82" s="244" t="str">
        <f t="shared" si="31"/>
        <v/>
      </c>
      <c r="AG82" s="244" t="str">
        <f t="shared" si="32"/>
        <v/>
      </c>
      <c r="AI82" s="244" t="str">
        <f t="shared" si="33"/>
        <v/>
      </c>
      <c r="AK82" s="244" t="str">
        <f t="shared" si="34"/>
        <v/>
      </c>
      <c r="AM82" s="244" t="str">
        <f t="shared" si="35"/>
        <v/>
      </c>
      <c r="AO82" s="244" t="str">
        <f t="shared" si="36"/>
        <v/>
      </c>
      <c r="AQ82" s="244" t="str">
        <f t="shared" si="37"/>
        <v/>
      </c>
    </row>
    <row r="83" spans="5:43" x14ac:dyDescent="0.25">
      <c r="E83" s="244" t="str">
        <f t="shared" si="19"/>
        <v/>
      </c>
      <c r="G83" s="244" t="str">
        <f t="shared" si="19"/>
        <v/>
      </c>
      <c r="I83" s="244" t="str">
        <f t="shared" si="20"/>
        <v/>
      </c>
      <c r="K83" s="244" t="str">
        <f t="shared" si="21"/>
        <v/>
      </c>
      <c r="M83" s="244" t="str">
        <f t="shared" si="22"/>
        <v/>
      </c>
      <c r="O83" s="244" t="str">
        <f t="shared" si="23"/>
        <v/>
      </c>
      <c r="Q83" s="244" t="str">
        <f t="shared" si="24"/>
        <v/>
      </c>
      <c r="S83" s="244" t="str">
        <f t="shared" si="25"/>
        <v/>
      </c>
      <c r="U83" s="244" t="str">
        <f t="shared" si="26"/>
        <v/>
      </c>
      <c r="W83" s="244" t="str">
        <f t="shared" si="27"/>
        <v/>
      </c>
      <c r="Y83" s="244" t="str">
        <f t="shared" si="28"/>
        <v/>
      </c>
      <c r="AA83" s="244" t="str">
        <f t="shared" si="29"/>
        <v/>
      </c>
      <c r="AC83" s="244" t="str">
        <f t="shared" si="30"/>
        <v/>
      </c>
      <c r="AE83" s="244" t="str">
        <f t="shared" si="31"/>
        <v/>
      </c>
      <c r="AG83" s="244" t="str">
        <f t="shared" si="32"/>
        <v/>
      </c>
      <c r="AI83" s="244" t="str">
        <f t="shared" si="33"/>
        <v/>
      </c>
      <c r="AK83" s="244" t="str">
        <f t="shared" si="34"/>
        <v/>
      </c>
      <c r="AM83" s="244" t="str">
        <f t="shared" si="35"/>
        <v/>
      </c>
      <c r="AO83" s="244" t="str">
        <f t="shared" si="36"/>
        <v/>
      </c>
      <c r="AQ83" s="244" t="str">
        <f t="shared" si="37"/>
        <v/>
      </c>
    </row>
    <row r="84" spans="5:43" x14ac:dyDescent="0.25">
      <c r="E84" s="244" t="str">
        <f t="shared" si="19"/>
        <v/>
      </c>
      <c r="G84" s="244" t="str">
        <f t="shared" si="19"/>
        <v/>
      </c>
      <c r="I84" s="244" t="str">
        <f t="shared" si="20"/>
        <v/>
      </c>
      <c r="K84" s="244" t="str">
        <f t="shared" si="21"/>
        <v/>
      </c>
      <c r="M84" s="244" t="str">
        <f t="shared" si="22"/>
        <v/>
      </c>
      <c r="O84" s="244" t="str">
        <f t="shared" si="23"/>
        <v/>
      </c>
      <c r="Q84" s="244" t="str">
        <f t="shared" si="24"/>
        <v/>
      </c>
      <c r="S84" s="244" t="str">
        <f t="shared" si="25"/>
        <v/>
      </c>
      <c r="U84" s="244" t="str">
        <f t="shared" si="26"/>
        <v/>
      </c>
      <c r="W84" s="244" t="str">
        <f t="shared" si="27"/>
        <v/>
      </c>
      <c r="Y84" s="244" t="str">
        <f t="shared" si="28"/>
        <v/>
      </c>
      <c r="AA84" s="244" t="str">
        <f t="shared" si="29"/>
        <v/>
      </c>
      <c r="AC84" s="244" t="str">
        <f t="shared" si="30"/>
        <v/>
      </c>
      <c r="AE84" s="244" t="str">
        <f t="shared" si="31"/>
        <v/>
      </c>
      <c r="AG84" s="244" t="str">
        <f t="shared" si="32"/>
        <v/>
      </c>
      <c r="AI84" s="244" t="str">
        <f t="shared" si="33"/>
        <v/>
      </c>
      <c r="AK84" s="244" t="str">
        <f t="shared" si="34"/>
        <v/>
      </c>
      <c r="AM84" s="244" t="str">
        <f t="shared" si="35"/>
        <v/>
      </c>
      <c r="AO84" s="244" t="str">
        <f t="shared" si="36"/>
        <v/>
      </c>
      <c r="AQ84" s="244" t="str">
        <f t="shared" si="37"/>
        <v/>
      </c>
    </row>
    <row r="85" spans="5:43" x14ac:dyDescent="0.25">
      <c r="E85" s="244" t="str">
        <f t="shared" si="19"/>
        <v/>
      </c>
      <c r="G85" s="244" t="str">
        <f t="shared" si="19"/>
        <v/>
      </c>
      <c r="I85" s="244" t="str">
        <f t="shared" si="20"/>
        <v/>
      </c>
      <c r="K85" s="244" t="str">
        <f t="shared" si="21"/>
        <v/>
      </c>
      <c r="M85" s="244" t="str">
        <f t="shared" si="22"/>
        <v/>
      </c>
      <c r="O85" s="244" t="str">
        <f t="shared" si="23"/>
        <v/>
      </c>
      <c r="Q85" s="244" t="str">
        <f t="shared" si="24"/>
        <v/>
      </c>
      <c r="S85" s="244" t="str">
        <f t="shared" si="25"/>
        <v/>
      </c>
      <c r="U85" s="244" t="str">
        <f t="shared" si="26"/>
        <v/>
      </c>
      <c r="W85" s="244" t="str">
        <f t="shared" si="27"/>
        <v/>
      </c>
      <c r="Y85" s="244" t="str">
        <f t="shared" si="28"/>
        <v/>
      </c>
      <c r="AA85" s="244" t="str">
        <f t="shared" si="29"/>
        <v/>
      </c>
      <c r="AC85" s="244" t="str">
        <f t="shared" si="30"/>
        <v/>
      </c>
      <c r="AE85" s="244" t="str">
        <f t="shared" si="31"/>
        <v/>
      </c>
      <c r="AG85" s="244" t="str">
        <f t="shared" si="32"/>
        <v/>
      </c>
      <c r="AI85" s="244" t="str">
        <f t="shared" si="33"/>
        <v/>
      </c>
      <c r="AK85" s="244" t="str">
        <f t="shared" si="34"/>
        <v/>
      </c>
      <c r="AM85" s="244" t="str">
        <f t="shared" si="35"/>
        <v/>
      </c>
      <c r="AO85" s="244" t="str">
        <f t="shared" si="36"/>
        <v/>
      </c>
      <c r="AQ85" s="244" t="str">
        <f t="shared" si="37"/>
        <v/>
      </c>
    </row>
    <row r="86" spans="5:43" x14ac:dyDescent="0.25">
      <c r="E86" s="244" t="str">
        <f t="shared" si="19"/>
        <v/>
      </c>
      <c r="G86" s="244" t="str">
        <f t="shared" si="19"/>
        <v/>
      </c>
      <c r="I86" s="244" t="str">
        <f t="shared" si="20"/>
        <v/>
      </c>
      <c r="K86" s="244" t="str">
        <f t="shared" si="21"/>
        <v/>
      </c>
      <c r="M86" s="244" t="str">
        <f t="shared" si="22"/>
        <v/>
      </c>
      <c r="O86" s="244" t="str">
        <f t="shared" si="23"/>
        <v/>
      </c>
      <c r="Q86" s="244" t="str">
        <f t="shared" si="24"/>
        <v/>
      </c>
      <c r="S86" s="244" t="str">
        <f t="shared" si="25"/>
        <v/>
      </c>
      <c r="U86" s="244" t="str">
        <f t="shared" si="26"/>
        <v/>
      </c>
      <c r="W86" s="244" t="str">
        <f t="shared" si="27"/>
        <v/>
      </c>
      <c r="Y86" s="244" t="str">
        <f t="shared" si="28"/>
        <v/>
      </c>
      <c r="AA86" s="244" t="str">
        <f t="shared" si="29"/>
        <v/>
      </c>
      <c r="AC86" s="244" t="str">
        <f t="shared" si="30"/>
        <v/>
      </c>
      <c r="AE86" s="244" t="str">
        <f t="shared" si="31"/>
        <v/>
      </c>
      <c r="AG86" s="244" t="str">
        <f t="shared" si="32"/>
        <v/>
      </c>
      <c r="AI86" s="244" t="str">
        <f t="shared" si="33"/>
        <v/>
      </c>
      <c r="AK86" s="244" t="str">
        <f t="shared" si="34"/>
        <v/>
      </c>
      <c r="AM86" s="244" t="str">
        <f t="shared" si="35"/>
        <v/>
      </c>
      <c r="AO86" s="244" t="str">
        <f t="shared" si="36"/>
        <v/>
      </c>
      <c r="AQ86" s="244" t="str">
        <f t="shared" si="37"/>
        <v/>
      </c>
    </row>
    <row r="87" spans="5:43" x14ac:dyDescent="0.25">
      <c r="E87" s="244" t="str">
        <f t="shared" si="19"/>
        <v/>
      </c>
      <c r="G87" s="244" t="str">
        <f t="shared" si="19"/>
        <v/>
      </c>
      <c r="I87" s="244" t="str">
        <f t="shared" si="20"/>
        <v/>
      </c>
      <c r="K87" s="244" t="str">
        <f t="shared" si="21"/>
        <v/>
      </c>
      <c r="M87" s="244" t="str">
        <f t="shared" si="22"/>
        <v/>
      </c>
      <c r="O87" s="244" t="str">
        <f t="shared" si="23"/>
        <v/>
      </c>
      <c r="Q87" s="244" t="str">
        <f t="shared" si="24"/>
        <v/>
      </c>
      <c r="S87" s="244" t="str">
        <f t="shared" si="25"/>
        <v/>
      </c>
      <c r="U87" s="244" t="str">
        <f t="shared" si="26"/>
        <v/>
      </c>
      <c r="W87" s="244" t="str">
        <f t="shared" si="27"/>
        <v/>
      </c>
      <c r="Y87" s="244" t="str">
        <f t="shared" si="28"/>
        <v/>
      </c>
      <c r="AA87" s="244" t="str">
        <f t="shared" si="29"/>
        <v/>
      </c>
      <c r="AC87" s="244" t="str">
        <f t="shared" si="30"/>
        <v/>
      </c>
      <c r="AE87" s="244" t="str">
        <f t="shared" si="31"/>
        <v/>
      </c>
      <c r="AG87" s="244" t="str">
        <f t="shared" si="32"/>
        <v/>
      </c>
      <c r="AI87" s="244" t="str">
        <f t="shared" si="33"/>
        <v/>
      </c>
      <c r="AK87" s="244" t="str">
        <f t="shared" si="34"/>
        <v/>
      </c>
      <c r="AM87" s="244" t="str">
        <f t="shared" si="35"/>
        <v/>
      </c>
      <c r="AO87" s="244" t="str">
        <f t="shared" si="36"/>
        <v/>
      </c>
      <c r="AQ87" s="244" t="str">
        <f t="shared" si="37"/>
        <v/>
      </c>
    </row>
    <row r="88" spans="5:43" x14ac:dyDescent="0.25">
      <c r="E88" s="244" t="str">
        <f t="shared" si="19"/>
        <v/>
      </c>
      <c r="G88" s="244" t="str">
        <f t="shared" si="19"/>
        <v/>
      </c>
      <c r="I88" s="244" t="str">
        <f t="shared" si="20"/>
        <v/>
      </c>
      <c r="K88" s="244" t="str">
        <f t="shared" si="21"/>
        <v/>
      </c>
      <c r="M88" s="244" t="str">
        <f t="shared" si="22"/>
        <v/>
      </c>
      <c r="O88" s="244" t="str">
        <f t="shared" si="23"/>
        <v/>
      </c>
      <c r="Q88" s="244" t="str">
        <f t="shared" si="24"/>
        <v/>
      </c>
      <c r="S88" s="244" t="str">
        <f t="shared" si="25"/>
        <v/>
      </c>
      <c r="U88" s="244" t="str">
        <f t="shared" si="26"/>
        <v/>
      </c>
      <c r="W88" s="244" t="str">
        <f t="shared" si="27"/>
        <v/>
      </c>
      <c r="Y88" s="244" t="str">
        <f t="shared" si="28"/>
        <v/>
      </c>
      <c r="AA88" s="244" t="str">
        <f t="shared" si="29"/>
        <v/>
      </c>
      <c r="AC88" s="244" t="str">
        <f t="shared" si="30"/>
        <v/>
      </c>
      <c r="AE88" s="244" t="str">
        <f t="shared" si="31"/>
        <v/>
      </c>
      <c r="AG88" s="244" t="str">
        <f t="shared" si="32"/>
        <v/>
      </c>
      <c r="AI88" s="244" t="str">
        <f t="shared" si="33"/>
        <v/>
      </c>
      <c r="AK88" s="244" t="str">
        <f t="shared" si="34"/>
        <v/>
      </c>
      <c r="AM88" s="244" t="str">
        <f t="shared" si="35"/>
        <v/>
      </c>
      <c r="AO88" s="244" t="str">
        <f t="shared" si="36"/>
        <v/>
      </c>
      <c r="AQ88" s="244" t="str">
        <f t="shared" si="37"/>
        <v/>
      </c>
    </row>
    <row r="89" spans="5:43" x14ac:dyDescent="0.25">
      <c r="E89" s="244" t="str">
        <f t="shared" si="19"/>
        <v/>
      </c>
      <c r="G89" s="244" t="str">
        <f t="shared" si="19"/>
        <v/>
      </c>
      <c r="I89" s="244" t="str">
        <f t="shared" si="20"/>
        <v/>
      </c>
      <c r="K89" s="244" t="str">
        <f t="shared" si="21"/>
        <v/>
      </c>
      <c r="M89" s="244" t="str">
        <f t="shared" si="22"/>
        <v/>
      </c>
      <c r="O89" s="244" t="str">
        <f t="shared" si="23"/>
        <v/>
      </c>
      <c r="Q89" s="244" t="str">
        <f t="shared" si="24"/>
        <v/>
      </c>
      <c r="S89" s="244" t="str">
        <f t="shared" si="25"/>
        <v/>
      </c>
      <c r="U89" s="244" t="str">
        <f t="shared" si="26"/>
        <v/>
      </c>
      <c r="W89" s="244" t="str">
        <f t="shared" si="27"/>
        <v/>
      </c>
      <c r="Y89" s="244" t="str">
        <f t="shared" si="28"/>
        <v/>
      </c>
      <c r="AA89" s="244" t="str">
        <f t="shared" si="29"/>
        <v/>
      </c>
      <c r="AC89" s="244" t="str">
        <f t="shared" si="30"/>
        <v/>
      </c>
      <c r="AE89" s="244" t="str">
        <f t="shared" si="31"/>
        <v/>
      </c>
      <c r="AG89" s="244" t="str">
        <f t="shared" si="32"/>
        <v/>
      </c>
      <c r="AI89" s="244" t="str">
        <f t="shared" si="33"/>
        <v/>
      </c>
      <c r="AK89" s="244" t="str">
        <f t="shared" si="34"/>
        <v/>
      </c>
      <c r="AM89" s="244" t="str">
        <f t="shared" si="35"/>
        <v/>
      </c>
      <c r="AO89" s="244" t="str">
        <f t="shared" si="36"/>
        <v/>
      </c>
      <c r="AQ89" s="244" t="str">
        <f t="shared" si="37"/>
        <v/>
      </c>
    </row>
    <row r="90" spans="5:43" x14ac:dyDescent="0.25">
      <c r="E90" s="244" t="str">
        <f t="shared" si="19"/>
        <v/>
      </c>
      <c r="G90" s="244" t="str">
        <f t="shared" si="19"/>
        <v/>
      </c>
      <c r="I90" s="244" t="str">
        <f t="shared" si="20"/>
        <v/>
      </c>
      <c r="K90" s="244" t="str">
        <f t="shared" si="21"/>
        <v/>
      </c>
      <c r="M90" s="244" t="str">
        <f t="shared" si="22"/>
        <v/>
      </c>
      <c r="O90" s="244" t="str">
        <f t="shared" si="23"/>
        <v/>
      </c>
      <c r="Q90" s="244" t="str">
        <f t="shared" si="24"/>
        <v/>
      </c>
      <c r="S90" s="244" t="str">
        <f t="shared" si="25"/>
        <v/>
      </c>
      <c r="U90" s="244" t="str">
        <f t="shared" si="26"/>
        <v/>
      </c>
      <c r="W90" s="244" t="str">
        <f t="shared" si="27"/>
        <v/>
      </c>
      <c r="Y90" s="244" t="str">
        <f t="shared" si="28"/>
        <v/>
      </c>
      <c r="AA90" s="244" t="str">
        <f t="shared" si="29"/>
        <v/>
      </c>
      <c r="AC90" s="244" t="str">
        <f t="shared" si="30"/>
        <v/>
      </c>
      <c r="AE90" s="244" t="str">
        <f t="shared" si="31"/>
        <v/>
      </c>
      <c r="AG90" s="244" t="str">
        <f t="shared" si="32"/>
        <v/>
      </c>
      <c r="AI90" s="244" t="str">
        <f t="shared" si="33"/>
        <v/>
      </c>
      <c r="AK90" s="244" t="str">
        <f t="shared" si="34"/>
        <v/>
      </c>
      <c r="AM90" s="244" t="str">
        <f t="shared" si="35"/>
        <v/>
      </c>
      <c r="AO90" s="244" t="str">
        <f t="shared" si="36"/>
        <v/>
      </c>
      <c r="AQ90" s="244" t="str">
        <f t="shared" si="37"/>
        <v/>
      </c>
    </row>
    <row r="91" spans="5:43" x14ac:dyDescent="0.25">
      <c r="E91" s="244" t="str">
        <f t="shared" si="19"/>
        <v/>
      </c>
      <c r="G91" s="244" t="str">
        <f t="shared" si="19"/>
        <v/>
      </c>
      <c r="I91" s="244" t="str">
        <f t="shared" si="20"/>
        <v/>
      </c>
      <c r="K91" s="244" t="str">
        <f t="shared" si="21"/>
        <v/>
      </c>
      <c r="M91" s="244" t="str">
        <f t="shared" si="22"/>
        <v/>
      </c>
      <c r="O91" s="244" t="str">
        <f t="shared" si="23"/>
        <v/>
      </c>
      <c r="Q91" s="244" t="str">
        <f t="shared" si="24"/>
        <v/>
      </c>
      <c r="S91" s="244" t="str">
        <f t="shared" si="25"/>
        <v/>
      </c>
      <c r="U91" s="244" t="str">
        <f t="shared" si="26"/>
        <v/>
      </c>
      <c r="W91" s="244" t="str">
        <f t="shared" si="27"/>
        <v/>
      </c>
      <c r="Y91" s="244" t="str">
        <f t="shared" si="28"/>
        <v/>
      </c>
      <c r="AA91" s="244" t="str">
        <f t="shared" si="29"/>
        <v/>
      </c>
      <c r="AC91" s="244" t="str">
        <f t="shared" si="30"/>
        <v/>
      </c>
      <c r="AE91" s="244" t="str">
        <f t="shared" si="31"/>
        <v/>
      </c>
      <c r="AG91" s="244" t="str">
        <f t="shared" si="32"/>
        <v/>
      </c>
      <c r="AI91" s="244" t="str">
        <f t="shared" si="33"/>
        <v/>
      </c>
      <c r="AK91" s="244" t="str">
        <f t="shared" si="34"/>
        <v/>
      </c>
      <c r="AM91" s="244" t="str">
        <f t="shared" si="35"/>
        <v/>
      </c>
      <c r="AO91" s="244" t="str">
        <f t="shared" si="36"/>
        <v/>
      </c>
      <c r="AQ91" s="244" t="str">
        <f t="shared" si="37"/>
        <v/>
      </c>
    </row>
    <row r="92" spans="5:43" x14ac:dyDescent="0.25">
      <c r="E92" s="244" t="str">
        <f t="shared" si="19"/>
        <v/>
      </c>
      <c r="G92" s="244" t="str">
        <f t="shared" si="19"/>
        <v/>
      </c>
      <c r="I92" s="244" t="str">
        <f t="shared" si="20"/>
        <v/>
      </c>
      <c r="K92" s="244" t="str">
        <f t="shared" si="21"/>
        <v/>
      </c>
      <c r="M92" s="244" t="str">
        <f t="shared" si="22"/>
        <v/>
      </c>
      <c r="O92" s="244" t="str">
        <f t="shared" si="23"/>
        <v/>
      </c>
      <c r="Q92" s="244" t="str">
        <f t="shared" si="24"/>
        <v/>
      </c>
      <c r="S92" s="244" t="str">
        <f t="shared" si="25"/>
        <v/>
      </c>
      <c r="U92" s="244" t="str">
        <f t="shared" si="26"/>
        <v/>
      </c>
      <c r="W92" s="244" t="str">
        <f t="shared" si="27"/>
        <v/>
      </c>
      <c r="Y92" s="244" t="str">
        <f t="shared" si="28"/>
        <v/>
      </c>
      <c r="AA92" s="244" t="str">
        <f t="shared" si="29"/>
        <v/>
      </c>
      <c r="AC92" s="244" t="str">
        <f t="shared" si="30"/>
        <v/>
      </c>
      <c r="AE92" s="244" t="str">
        <f t="shared" si="31"/>
        <v/>
      </c>
      <c r="AG92" s="244" t="str">
        <f t="shared" si="32"/>
        <v/>
      </c>
      <c r="AI92" s="244" t="str">
        <f t="shared" si="33"/>
        <v/>
      </c>
      <c r="AK92" s="244" t="str">
        <f t="shared" si="34"/>
        <v/>
      </c>
      <c r="AM92" s="244" t="str">
        <f t="shared" si="35"/>
        <v/>
      </c>
      <c r="AO92" s="244" t="str">
        <f t="shared" si="36"/>
        <v/>
      </c>
      <c r="AQ92" s="244" t="str">
        <f t="shared" si="37"/>
        <v/>
      </c>
    </row>
    <row r="93" spans="5:43" x14ac:dyDescent="0.25">
      <c r="E93" s="244" t="str">
        <f t="shared" si="19"/>
        <v/>
      </c>
      <c r="G93" s="244" t="str">
        <f t="shared" si="19"/>
        <v/>
      </c>
      <c r="I93" s="244" t="str">
        <f t="shared" si="20"/>
        <v/>
      </c>
      <c r="K93" s="244" t="str">
        <f t="shared" si="21"/>
        <v/>
      </c>
      <c r="M93" s="244" t="str">
        <f t="shared" si="22"/>
        <v/>
      </c>
      <c r="O93" s="244" t="str">
        <f t="shared" si="23"/>
        <v/>
      </c>
      <c r="Q93" s="244" t="str">
        <f t="shared" si="24"/>
        <v/>
      </c>
      <c r="S93" s="244" t="str">
        <f t="shared" si="25"/>
        <v/>
      </c>
      <c r="U93" s="244" t="str">
        <f t="shared" si="26"/>
        <v/>
      </c>
      <c r="W93" s="244" t="str">
        <f t="shared" si="27"/>
        <v/>
      </c>
      <c r="Y93" s="244" t="str">
        <f t="shared" si="28"/>
        <v/>
      </c>
      <c r="AA93" s="244" t="str">
        <f t="shared" si="29"/>
        <v/>
      </c>
      <c r="AC93" s="244" t="str">
        <f t="shared" si="30"/>
        <v/>
      </c>
      <c r="AE93" s="244" t="str">
        <f t="shared" si="31"/>
        <v/>
      </c>
      <c r="AG93" s="244" t="str">
        <f t="shared" si="32"/>
        <v/>
      </c>
      <c r="AI93" s="244" t="str">
        <f t="shared" si="33"/>
        <v/>
      </c>
      <c r="AK93" s="244" t="str">
        <f t="shared" si="34"/>
        <v/>
      </c>
      <c r="AM93" s="244" t="str">
        <f t="shared" si="35"/>
        <v/>
      </c>
      <c r="AO93" s="244" t="str">
        <f t="shared" si="36"/>
        <v/>
      </c>
      <c r="AQ93" s="244" t="str">
        <f t="shared" si="37"/>
        <v/>
      </c>
    </row>
    <row r="94" spans="5:43" x14ac:dyDescent="0.25">
      <c r="E94" s="244" t="str">
        <f t="shared" si="19"/>
        <v/>
      </c>
      <c r="G94" s="244" t="str">
        <f t="shared" si="19"/>
        <v/>
      </c>
      <c r="I94" s="244" t="str">
        <f t="shared" si="20"/>
        <v/>
      </c>
      <c r="K94" s="244" t="str">
        <f t="shared" si="21"/>
        <v/>
      </c>
      <c r="M94" s="244" t="str">
        <f t="shared" si="22"/>
        <v/>
      </c>
      <c r="O94" s="244" t="str">
        <f t="shared" si="23"/>
        <v/>
      </c>
      <c r="Q94" s="244" t="str">
        <f t="shared" si="24"/>
        <v/>
      </c>
      <c r="S94" s="244" t="str">
        <f t="shared" si="25"/>
        <v/>
      </c>
      <c r="U94" s="244" t="str">
        <f t="shared" si="26"/>
        <v/>
      </c>
      <c r="W94" s="244" t="str">
        <f t="shared" si="27"/>
        <v/>
      </c>
      <c r="Y94" s="244" t="str">
        <f t="shared" si="28"/>
        <v/>
      </c>
      <c r="AA94" s="244" t="str">
        <f t="shared" si="29"/>
        <v/>
      </c>
      <c r="AC94" s="244" t="str">
        <f t="shared" si="30"/>
        <v/>
      </c>
      <c r="AE94" s="244" t="str">
        <f t="shared" si="31"/>
        <v/>
      </c>
      <c r="AG94" s="244" t="str">
        <f t="shared" si="32"/>
        <v/>
      </c>
      <c r="AI94" s="244" t="str">
        <f t="shared" si="33"/>
        <v/>
      </c>
      <c r="AK94" s="244" t="str">
        <f t="shared" si="34"/>
        <v/>
      </c>
      <c r="AM94" s="244" t="str">
        <f t="shared" si="35"/>
        <v/>
      </c>
      <c r="AO94" s="244" t="str">
        <f t="shared" si="36"/>
        <v/>
      </c>
      <c r="AQ94" s="244" t="str">
        <f t="shared" si="37"/>
        <v/>
      </c>
    </row>
    <row r="95" spans="5:43" x14ac:dyDescent="0.25">
      <c r="E95" s="244" t="str">
        <f t="shared" si="19"/>
        <v/>
      </c>
      <c r="G95" s="244" t="str">
        <f t="shared" si="19"/>
        <v/>
      </c>
      <c r="I95" s="244" t="str">
        <f t="shared" si="20"/>
        <v/>
      </c>
      <c r="K95" s="244" t="str">
        <f t="shared" si="21"/>
        <v/>
      </c>
      <c r="M95" s="244" t="str">
        <f t="shared" si="22"/>
        <v/>
      </c>
      <c r="O95" s="244" t="str">
        <f t="shared" si="23"/>
        <v/>
      </c>
      <c r="Q95" s="244" t="str">
        <f t="shared" si="24"/>
        <v/>
      </c>
      <c r="S95" s="244" t="str">
        <f t="shared" si="25"/>
        <v/>
      </c>
      <c r="U95" s="244" t="str">
        <f t="shared" si="26"/>
        <v/>
      </c>
      <c r="W95" s="244" t="str">
        <f t="shared" si="27"/>
        <v/>
      </c>
      <c r="Y95" s="244" t="str">
        <f t="shared" si="28"/>
        <v/>
      </c>
      <c r="AA95" s="244" t="str">
        <f t="shared" si="29"/>
        <v/>
      </c>
      <c r="AC95" s="244" t="str">
        <f t="shared" si="30"/>
        <v/>
      </c>
      <c r="AE95" s="244" t="str">
        <f t="shared" si="31"/>
        <v/>
      </c>
      <c r="AG95" s="244" t="str">
        <f t="shared" si="32"/>
        <v/>
      </c>
      <c r="AI95" s="244" t="str">
        <f t="shared" si="33"/>
        <v/>
      </c>
      <c r="AK95" s="244" t="str">
        <f t="shared" si="34"/>
        <v/>
      </c>
      <c r="AM95" s="244" t="str">
        <f t="shared" si="35"/>
        <v/>
      </c>
      <c r="AO95" s="244" t="str">
        <f t="shared" si="36"/>
        <v/>
      </c>
      <c r="AQ95" s="244" t="str">
        <f t="shared" si="37"/>
        <v/>
      </c>
    </row>
    <row r="96" spans="5:43" x14ac:dyDescent="0.25">
      <c r="E96" s="244" t="str">
        <f t="shared" si="19"/>
        <v/>
      </c>
      <c r="G96" s="244" t="str">
        <f t="shared" si="19"/>
        <v/>
      </c>
      <c r="I96" s="244" t="str">
        <f t="shared" si="20"/>
        <v/>
      </c>
      <c r="K96" s="244" t="str">
        <f t="shared" si="21"/>
        <v/>
      </c>
      <c r="M96" s="244" t="str">
        <f t="shared" si="22"/>
        <v/>
      </c>
      <c r="O96" s="244" t="str">
        <f t="shared" si="23"/>
        <v/>
      </c>
      <c r="Q96" s="244" t="str">
        <f t="shared" si="24"/>
        <v/>
      </c>
      <c r="S96" s="244" t="str">
        <f t="shared" si="25"/>
        <v/>
      </c>
      <c r="U96" s="244" t="str">
        <f t="shared" si="26"/>
        <v/>
      </c>
      <c r="W96" s="244" t="str">
        <f t="shared" si="27"/>
        <v/>
      </c>
      <c r="Y96" s="244" t="str">
        <f t="shared" si="28"/>
        <v/>
      </c>
      <c r="AA96" s="244" t="str">
        <f t="shared" si="29"/>
        <v/>
      </c>
      <c r="AC96" s="244" t="str">
        <f t="shared" si="30"/>
        <v/>
      </c>
      <c r="AE96" s="244" t="str">
        <f t="shared" si="31"/>
        <v/>
      </c>
      <c r="AG96" s="244" t="str">
        <f t="shared" si="32"/>
        <v/>
      </c>
      <c r="AI96" s="244" t="str">
        <f t="shared" si="33"/>
        <v/>
      </c>
      <c r="AK96" s="244" t="str">
        <f t="shared" si="34"/>
        <v/>
      </c>
      <c r="AM96" s="244" t="str">
        <f t="shared" si="35"/>
        <v/>
      </c>
      <c r="AO96" s="244" t="str">
        <f t="shared" si="36"/>
        <v/>
      </c>
      <c r="AQ96" s="244" t="str">
        <f t="shared" si="37"/>
        <v/>
      </c>
    </row>
    <row r="97" spans="5:43" x14ac:dyDescent="0.25">
      <c r="E97" s="244" t="str">
        <f t="shared" si="19"/>
        <v/>
      </c>
      <c r="G97" s="244" t="str">
        <f t="shared" si="19"/>
        <v/>
      </c>
      <c r="I97" s="244" t="str">
        <f t="shared" si="20"/>
        <v/>
      </c>
      <c r="K97" s="244" t="str">
        <f t="shared" si="21"/>
        <v/>
      </c>
      <c r="M97" s="244" t="str">
        <f t="shared" si="22"/>
        <v/>
      </c>
      <c r="O97" s="244" t="str">
        <f t="shared" si="23"/>
        <v/>
      </c>
      <c r="Q97" s="244" t="str">
        <f t="shared" si="24"/>
        <v/>
      </c>
      <c r="S97" s="244" t="str">
        <f t="shared" si="25"/>
        <v/>
      </c>
      <c r="U97" s="244" t="str">
        <f t="shared" si="26"/>
        <v/>
      </c>
      <c r="W97" s="244" t="str">
        <f t="shared" si="27"/>
        <v/>
      </c>
      <c r="Y97" s="244" t="str">
        <f t="shared" si="28"/>
        <v/>
      </c>
      <c r="AA97" s="244" t="str">
        <f t="shared" si="29"/>
        <v/>
      </c>
      <c r="AC97" s="244" t="str">
        <f t="shared" si="30"/>
        <v/>
      </c>
      <c r="AE97" s="244" t="str">
        <f t="shared" si="31"/>
        <v/>
      </c>
      <c r="AG97" s="244" t="str">
        <f t="shared" si="32"/>
        <v/>
      </c>
      <c r="AI97" s="244" t="str">
        <f t="shared" si="33"/>
        <v/>
      </c>
      <c r="AK97" s="244" t="str">
        <f t="shared" si="34"/>
        <v/>
      </c>
      <c r="AM97" s="244" t="str">
        <f t="shared" si="35"/>
        <v/>
      </c>
      <c r="AO97" s="244" t="str">
        <f t="shared" si="36"/>
        <v/>
      </c>
      <c r="AQ97" s="244" t="str">
        <f t="shared" si="37"/>
        <v/>
      </c>
    </row>
    <row r="98" spans="5:43" x14ac:dyDescent="0.25">
      <c r="E98" s="244" t="str">
        <f t="shared" si="19"/>
        <v/>
      </c>
      <c r="G98" s="244" t="str">
        <f t="shared" si="19"/>
        <v/>
      </c>
      <c r="I98" s="244" t="str">
        <f t="shared" si="20"/>
        <v/>
      </c>
      <c r="K98" s="244" t="str">
        <f t="shared" si="21"/>
        <v/>
      </c>
      <c r="M98" s="244" t="str">
        <f t="shared" si="22"/>
        <v/>
      </c>
      <c r="O98" s="244" t="str">
        <f t="shared" si="23"/>
        <v/>
      </c>
      <c r="Q98" s="244" t="str">
        <f t="shared" si="24"/>
        <v/>
      </c>
      <c r="S98" s="244" t="str">
        <f t="shared" si="25"/>
        <v/>
      </c>
      <c r="U98" s="244" t="str">
        <f t="shared" si="26"/>
        <v/>
      </c>
      <c r="W98" s="244" t="str">
        <f t="shared" si="27"/>
        <v/>
      </c>
      <c r="Y98" s="244" t="str">
        <f t="shared" si="28"/>
        <v/>
      </c>
      <c r="AA98" s="244" t="str">
        <f t="shared" si="29"/>
        <v/>
      </c>
      <c r="AC98" s="244" t="str">
        <f t="shared" si="30"/>
        <v/>
      </c>
      <c r="AE98" s="244" t="str">
        <f t="shared" si="31"/>
        <v/>
      </c>
      <c r="AG98" s="244" t="str">
        <f t="shared" si="32"/>
        <v/>
      </c>
      <c r="AI98" s="244" t="str">
        <f t="shared" si="33"/>
        <v/>
      </c>
      <c r="AK98" s="244" t="str">
        <f t="shared" si="34"/>
        <v/>
      </c>
      <c r="AM98" s="244" t="str">
        <f t="shared" si="35"/>
        <v/>
      </c>
      <c r="AO98" s="244" t="str">
        <f t="shared" si="36"/>
        <v/>
      </c>
      <c r="AQ98" s="244" t="str">
        <f t="shared" si="37"/>
        <v/>
      </c>
    </row>
    <row r="99" spans="5:43" x14ac:dyDescent="0.25">
      <c r="E99" s="244" t="str">
        <f t="shared" si="19"/>
        <v/>
      </c>
      <c r="G99" s="244" t="str">
        <f t="shared" si="19"/>
        <v/>
      </c>
      <c r="I99" s="244" t="str">
        <f t="shared" si="20"/>
        <v/>
      </c>
      <c r="K99" s="244" t="str">
        <f t="shared" si="21"/>
        <v/>
      </c>
      <c r="M99" s="244" t="str">
        <f t="shared" si="22"/>
        <v/>
      </c>
      <c r="O99" s="244" t="str">
        <f t="shared" si="23"/>
        <v/>
      </c>
      <c r="Q99" s="244" t="str">
        <f t="shared" si="24"/>
        <v/>
      </c>
      <c r="S99" s="244" t="str">
        <f t="shared" si="25"/>
        <v/>
      </c>
      <c r="U99" s="244" t="str">
        <f t="shared" si="26"/>
        <v/>
      </c>
      <c r="W99" s="244" t="str">
        <f t="shared" si="27"/>
        <v/>
      </c>
      <c r="Y99" s="244" t="str">
        <f t="shared" si="28"/>
        <v/>
      </c>
      <c r="AA99" s="244" t="str">
        <f t="shared" si="29"/>
        <v/>
      </c>
      <c r="AC99" s="244" t="str">
        <f t="shared" si="30"/>
        <v/>
      </c>
      <c r="AE99" s="244" t="str">
        <f t="shared" si="31"/>
        <v/>
      </c>
      <c r="AG99" s="244" t="str">
        <f t="shared" si="32"/>
        <v/>
      </c>
      <c r="AI99" s="244" t="str">
        <f t="shared" si="33"/>
        <v/>
      </c>
      <c r="AK99" s="244" t="str">
        <f t="shared" si="34"/>
        <v/>
      </c>
      <c r="AM99" s="244" t="str">
        <f t="shared" si="35"/>
        <v/>
      </c>
      <c r="AO99" s="244" t="str">
        <f t="shared" si="36"/>
        <v/>
      </c>
      <c r="AQ99" s="244" t="str">
        <f t="shared" si="37"/>
        <v/>
      </c>
    </row>
    <row r="100" spans="5:43" x14ac:dyDescent="0.25">
      <c r="E100" s="244" t="str">
        <f t="shared" si="19"/>
        <v/>
      </c>
      <c r="G100" s="244" t="str">
        <f t="shared" si="19"/>
        <v/>
      </c>
      <c r="I100" s="244" t="str">
        <f t="shared" si="20"/>
        <v/>
      </c>
      <c r="K100" s="244" t="str">
        <f t="shared" si="21"/>
        <v/>
      </c>
      <c r="M100" s="244" t="str">
        <f t="shared" si="22"/>
        <v/>
      </c>
      <c r="O100" s="244" t="str">
        <f t="shared" si="23"/>
        <v/>
      </c>
      <c r="Q100" s="244" t="str">
        <f t="shared" si="24"/>
        <v/>
      </c>
      <c r="S100" s="244" t="str">
        <f t="shared" si="25"/>
        <v/>
      </c>
      <c r="U100" s="244" t="str">
        <f t="shared" si="26"/>
        <v/>
      </c>
      <c r="W100" s="244" t="str">
        <f t="shared" si="27"/>
        <v/>
      </c>
      <c r="Y100" s="244" t="str">
        <f t="shared" si="28"/>
        <v/>
      </c>
      <c r="AA100" s="244" t="str">
        <f t="shared" si="29"/>
        <v/>
      </c>
      <c r="AC100" s="244" t="str">
        <f t="shared" si="30"/>
        <v/>
      </c>
      <c r="AE100" s="244" t="str">
        <f t="shared" si="31"/>
        <v/>
      </c>
      <c r="AG100" s="244" t="str">
        <f t="shared" si="32"/>
        <v/>
      </c>
      <c r="AI100" s="244" t="str">
        <f t="shared" si="33"/>
        <v/>
      </c>
      <c r="AK100" s="244" t="str">
        <f t="shared" si="34"/>
        <v/>
      </c>
      <c r="AM100" s="244" t="str">
        <f t="shared" si="35"/>
        <v/>
      </c>
      <c r="AO100" s="244" t="str">
        <f t="shared" si="36"/>
        <v/>
      </c>
      <c r="AQ100" s="244" t="str">
        <f t="shared" si="37"/>
        <v/>
      </c>
    </row>
    <row r="101" spans="5:43" x14ac:dyDescent="0.25">
      <c r="E101" s="244" t="str">
        <f t="shared" si="19"/>
        <v/>
      </c>
      <c r="G101" s="244" t="str">
        <f t="shared" si="19"/>
        <v/>
      </c>
      <c r="I101" s="244" t="str">
        <f t="shared" si="20"/>
        <v/>
      </c>
      <c r="K101" s="244" t="str">
        <f t="shared" si="21"/>
        <v/>
      </c>
      <c r="M101" s="244" t="str">
        <f t="shared" si="22"/>
        <v/>
      </c>
      <c r="O101" s="244" t="str">
        <f t="shared" si="23"/>
        <v/>
      </c>
      <c r="Q101" s="244" t="str">
        <f t="shared" si="24"/>
        <v/>
      </c>
      <c r="S101" s="244" t="str">
        <f t="shared" si="25"/>
        <v/>
      </c>
      <c r="U101" s="244" t="str">
        <f t="shared" si="26"/>
        <v/>
      </c>
      <c r="W101" s="244" t="str">
        <f t="shared" si="27"/>
        <v/>
      </c>
      <c r="Y101" s="244" t="str">
        <f t="shared" si="28"/>
        <v/>
      </c>
      <c r="AA101" s="244" t="str">
        <f t="shared" si="29"/>
        <v/>
      </c>
      <c r="AC101" s="244" t="str">
        <f t="shared" si="30"/>
        <v/>
      </c>
      <c r="AE101" s="244" t="str">
        <f t="shared" si="31"/>
        <v/>
      </c>
      <c r="AG101" s="244" t="str">
        <f t="shared" si="32"/>
        <v/>
      </c>
      <c r="AI101" s="244" t="str">
        <f t="shared" si="33"/>
        <v/>
      </c>
      <c r="AK101" s="244" t="str">
        <f t="shared" si="34"/>
        <v/>
      </c>
      <c r="AM101" s="244" t="str">
        <f t="shared" si="35"/>
        <v/>
      </c>
      <c r="AO101" s="244" t="str">
        <f t="shared" si="36"/>
        <v/>
      </c>
      <c r="AQ101" s="244" t="str">
        <f t="shared" si="37"/>
        <v/>
      </c>
    </row>
    <row r="102" spans="5:43" x14ac:dyDescent="0.25">
      <c r="E102" s="244" t="str">
        <f t="shared" si="19"/>
        <v/>
      </c>
      <c r="G102" s="244" t="str">
        <f t="shared" si="19"/>
        <v/>
      </c>
      <c r="I102" s="244" t="str">
        <f t="shared" si="20"/>
        <v/>
      </c>
      <c r="K102" s="244" t="str">
        <f t="shared" si="21"/>
        <v/>
      </c>
      <c r="M102" s="244" t="str">
        <f t="shared" si="22"/>
        <v/>
      </c>
      <c r="O102" s="244" t="str">
        <f t="shared" si="23"/>
        <v/>
      </c>
      <c r="Q102" s="244" t="str">
        <f t="shared" si="24"/>
        <v/>
      </c>
      <c r="S102" s="244" t="str">
        <f t="shared" si="25"/>
        <v/>
      </c>
      <c r="U102" s="244" t="str">
        <f t="shared" si="26"/>
        <v/>
      </c>
      <c r="W102" s="244" t="str">
        <f t="shared" si="27"/>
        <v/>
      </c>
      <c r="Y102" s="244" t="str">
        <f t="shared" si="28"/>
        <v/>
      </c>
      <c r="AA102" s="244" t="str">
        <f t="shared" si="29"/>
        <v/>
      </c>
      <c r="AC102" s="244" t="str">
        <f t="shared" si="30"/>
        <v/>
      </c>
      <c r="AE102" s="244" t="str">
        <f t="shared" si="31"/>
        <v/>
      </c>
      <c r="AG102" s="244" t="str">
        <f t="shared" si="32"/>
        <v/>
      </c>
      <c r="AI102" s="244" t="str">
        <f t="shared" si="33"/>
        <v/>
      </c>
      <c r="AK102" s="244" t="str">
        <f t="shared" si="34"/>
        <v/>
      </c>
      <c r="AM102" s="244" t="str">
        <f t="shared" si="35"/>
        <v/>
      </c>
      <c r="AO102" s="244" t="str">
        <f t="shared" si="36"/>
        <v/>
      </c>
      <c r="AQ102" s="244" t="str">
        <f t="shared" si="37"/>
        <v/>
      </c>
    </row>
    <row r="103" spans="5:43" x14ac:dyDescent="0.25">
      <c r="E103" s="244" t="str">
        <f t="shared" si="19"/>
        <v/>
      </c>
      <c r="G103" s="244" t="str">
        <f t="shared" si="19"/>
        <v/>
      </c>
      <c r="I103" s="244" t="str">
        <f t="shared" si="20"/>
        <v/>
      </c>
      <c r="K103" s="244" t="str">
        <f t="shared" si="21"/>
        <v/>
      </c>
      <c r="M103" s="244" t="str">
        <f t="shared" si="22"/>
        <v/>
      </c>
      <c r="O103" s="244" t="str">
        <f t="shared" si="23"/>
        <v/>
      </c>
      <c r="Q103" s="244" t="str">
        <f t="shared" si="24"/>
        <v/>
      </c>
      <c r="S103" s="244" t="str">
        <f t="shared" si="25"/>
        <v/>
      </c>
      <c r="U103" s="244" t="str">
        <f t="shared" si="26"/>
        <v/>
      </c>
      <c r="W103" s="244" t="str">
        <f t="shared" si="27"/>
        <v/>
      </c>
      <c r="Y103" s="244" t="str">
        <f t="shared" si="28"/>
        <v/>
      </c>
      <c r="AA103" s="244" t="str">
        <f t="shared" si="29"/>
        <v/>
      </c>
      <c r="AC103" s="244" t="str">
        <f t="shared" si="30"/>
        <v/>
      </c>
      <c r="AE103" s="244" t="str">
        <f t="shared" si="31"/>
        <v/>
      </c>
      <c r="AG103" s="244" t="str">
        <f t="shared" si="32"/>
        <v/>
      </c>
      <c r="AI103" s="244" t="str">
        <f t="shared" si="33"/>
        <v/>
      </c>
      <c r="AK103" s="244" t="str">
        <f t="shared" si="34"/>
        <v/>
      </c>
      <c r="AM103" s="244" t="str">
        <f t="shared" si="35"/>
        <v/>
      </c>
      <c r="AO103" s="244" t="str">
        <f t="shared" si="36"/>
        <v/>
      </c>
      <c r="AQ103" s="244" t="str">
        <f t="shared" si="37"/>
        <v/>
      </c>
    </row>
    <row r="104" spans="5:43" x14ac:dyDescent="0.25">
      <c r="E104" s="244" t="str">
        <f t="shared" si="19"/>
        <v/>
      </c>
      <c r="G104" s="244" t="str">
        <f t="shared" si="19"/>
        <v/>
      </c>
      <c r="I104" s="244" t="str">
        <f t="shared" si="20"/>
        <v/>
      </c>
      <c r="K104" s="244" t="str">
        <f t="shared" si="21"/>
        <v/>
      </c>
      <c r="M104" s="244" t="str">
        <f t="shared" si="22"/>
        <v/>
      </c>
      <c r="O104" s="244" t="str">
        <f t="shared" si="23"/>
        <v/>
      </c>
      <c r="Q104" s="244" t="str">
        <f t="shared" si="24"/>
        <v/>
      </c>
      <c r="S104" s="244" t="str">
        <f t="shared" si="25"/>
        <v/>
      </c>
      <c r="U104" s="244" t="str">
        <f t="shared" si="26"/>
        <v/>
      </c>
      <c r="W104" s="244" t="str">
        <f t="shared" si="27"/>
        <v/>
      </c>
      <c r="Y104" s="244" t="str">
        <f t="shared" si="28"/>
        <v/>
      </c>
      <c r="AA104" s="244" t="str">
        <f t="shared" si="29"/>
        <v/>
      </c>
      <c r="AC104" s="244" t="str">
        <f t="shared" si="30"/>
        <v/>
      </c>
      <c r="AE104" s="244" t="str">
        <f t="shared" si="31"/>
        <v/>
      </c>
      <c r="AG104" s="244" t="str">
        <f t="shared" si="32"/>
        <v/>
      </c>
      <c r="AI104" s="244" t="str">
        <f t="shared" si="33"/>
        <v/>
      </c>
      <c r="AK104" s="244" t="str">
        <f t="shared" si="34"/>
        <v/>
      </c>
      <c r="AM104" s="244" t="str">
        <f t="shared" si="35"/>
        <v/>
      </c>
      <c r="AO104" s="244" t="str">
        <f t="shared" si="36"/>
        <v/>
      </c>
      <c r="AQ104" s="244" t="str">
        <f t="shared" si="37"/>
        <v/>
      </c>
    </row>
    <row r="105" spans="5:43" x14ac:dyDescent="0.25">
      <c r="E105" s="244" t="str">
        <f t="shared" si="19"/>
        <v/>
      </c>
      <c r="G105" s="244" t="str">
        <f t="shared" si="19"/>
        <v/>
      </c>
      <c r="I105" s="244" t="str">
        <f t="shared" si="20"/>
        <v/>
      </c>
      <c r="K105" s="244" t="str">
        <f t="shared" si="21"/>
        <v/>
      </c>
      <c r="M105" s="244" t="str">
        <f t="shared" si="22"/>
        <v/>
      </c>
      <c r="O105" s="244" t="str">
        <f t="shared" si="23"/>
        <v/>
      </c>
      <c r="Q105" s="244" t="str">
        <f t="shared" si="24"/>
        <v/>
      </c>
      <c r="S105" s="244" t="str">
        <f t="shared" si="25"/>
        <v/>
      </c>
      <c r="U105" s="244" t="str">
        <f t="shared" si="26"/>
        <v/>
      </c>
      <c r="W105" s="244" t="str">
        <f t="shared" si="27"/>
        <v/>
      </c>
      <c r="Y105" s="244" t="str">
        <f t="shared" si="28"/>
        <v/>
      </c>
      <c r="AA105" s="244" t="str">
        <f t="shared" si="29"/>
        <v/>
      </c>
      <c r="AC105" s="244" t="str">
        <f t="shared" si="30"/>
        <v/>
      </c>
      <c r="AE105" s="244" t="str">
        <f t="shared" si="31"/>
        <v/>
      </c>
      <c r="AG105" s="244" t="str">
        <f t="shared" si="32"/>
        <v/>
      </c>
      <c r="AI105" s="244" t="str">
        <f t="shared" si="33"/>
        <v/>
      </c>
      <c r="AK105" s="244" t="str">
        <f t="shared" si="34"/>
        <v/>
      </c>
      <c r="AM105" s="244" t="str">
        <f t="shared" si="35"/>
        <v/>
      </c>
      <c r="AO105" s="244" t="str">
        <f t="shared" si="36"/>
        <v/>
      </c>
      <c r="AQ105" s="244" t="str">
        <f t="shared" si="37"/>
        <v/>
      </c>
    </row>
    <row r="106" spans="5:43" x14ac:dyDescent="0.25">
      <c r="E106" s="244" t="str">
        <f t="shared" si="19"/>
        <v/>
      </c>
      <c r="G106" s="244" t="str">
        <f t="shared" si="19"/>
        <v/>
      </c>
      <c r="I106" s="244" t="str">
        <f t="shared" si="20"/>
        <v/>
      </c>
      <c r="K106" s="244" t="str">
        <f t="shared" si="21"/>
        <v/>
      </c>
      <c r="M106" s="244" t="str">
        <f t="shared" si="22"/>
        <v/>
      </c>
      <c r="O106" s="244" t="str">
        <f t="shared" si="23"/>
        <v/>
      </c>
      <c r="Q106" s="244" t="str">
        <f t="shared" si="24"/>
        <v/>
      </c>
      <c r="S106" s="244" t="str">
        <f t="shared" si="25"/>
        <v/>
      </c>
      <c r="U106" s="244" t="str">
        <f t="shared" si="26"/>
        <v/>
      </c>
      <c r="W106" s="244" t="str">
        <f t="shared" si="27"/>
        <v/>
      </c>
      <c r="Y106" s="244" t="str">
        <f t="shared" si="28"/>
        <v/>
      </c>
      <c r="AA106" s="244" t="str">
        <f t="shared" si="29"/>
        <v/>
      </c>
      <c r="AC106" s="244" t="str">
        <f t="shared" si="30"/>
        <v/>
      </c>
      <c r="AE106" s="244" t="str">
        <f t="shared" si="31"/>
        <v/>
      </c>
      <c r="AG106" s="244" t="str">
        <f t="shared" si="32"/>
        <v/>
      </c>
      <c r="AI106" s="244" t="str">
        <f t="shared" si="33"/>
        <v/>
      </c>
      <c r="AK106" s="244" t="str">
        <f t="shared" si="34"/>
        <v/>
      </c>
      <c r="AM106" s="244" t="str">
        <f t="shared" si="35"/>
        <v/>
      </c>
      <c r="AO106" s="244" t="str">
        <f t="shared" si="36"/>
        <v/>
      </c>
      <c r="AQ106" s="244" t="str">
        <f t="shared" si="37"/>
        <v/>
      </c>
    </row>
    <row r="107" spans="5:43" x14ac:dyDescent="0.25">
      <c r="E107" s="244" t="str">
        <f t="shared" si="19"/>
        <v/>
      </c>
      <c r="G107" s="244" t="str">
        <f t="shared" si="19"/>
        <v/>
      </c>
      <c r="I107" s="244" t="str">
        <f t="shared" si="20"/>
        <v/>
      </c>
      <c r="K107" s="244" t="str">
        <f t="shared" si="21"/>
        <v/>
      </c>
      <c r="M107" s="244" t="str">
        <f t="shared" si="22"/>
        <v/>
      </c>
      <c r="O107" s="244" t="str">
        <f t="shared" si="23"/>
        <v/>
      </c>
      <c r="Q107" s="244" t="str">
        <f t="shared" si="24"/>
        <v/>
      </c>
      <c r="S107" s="244" t="str">
        <f t="shared" si="25"/>
        <v/>
      </c>
      <c r="U107" s="244" t="str">
        <f t="shared" si="26"/>
        <v/>
      </c>
      <c r="W107" s="244" t="str">
        <f t="shared" si="27"/>
        <v/>
      </c>
      <c r="Y107" s="244" t="str">
        <f t="shared" si="28"/>
        <v/>
      </c>
      <c r="AA107" s="244" t="str">
        <f t="shared" si="29"/>
        <v/>
      </c>
      <c r="AC107" s="244" t="str">
        <f t="shared" si="30"/>
        <v/>
      </c>
      <c r="AE107" s="244" t="str">
        <f t="shared" si="31"/>
        <v/>
      </c>
      <c r="AG107" s="244" t="str">
        <f t="shared" si="32"/>
        <v/>
      </c>
      <c r="AI107" s="244" t="str">
        <f t="shared" si="33"/>
        <v/>
      </c>
      <c r="AK107" s="244" t="str">
        <f t="shared" si="34"/>
        <v/>
      </c>
      <c r="AM107" s="244" t="str">
        <f t="shared" si="35"/>
        <v/>
      </c>
      <c r="AO107" s="244" t="str">
        <f t="shared" si="36"/>
        <v/>
      </c>
      <c r="AQ107" s="244" t="str">
        <f t="shared" si="37"/>
        <v/>
      </c>
    </row>
    <row r="108" spans="5:43" x14ac:dyDescent="0.25">
      <c r="E108" s="244" t="str">
        <f t="shared" si="19"/>
        <v/>
      </c>
      <c r="G108" s="244" t="str">
        <f t="shared" si="19"/>
        <v/>
      </c>
      <c r="I108" s="244" t="str">
        <f t="shared" si="20"/>
        <v/>
      </c>
      <c r="K108" s="244" t="str">
        <f t="shared" si="21"/>
        <v/>
      </c>
      <c r="M108" s="244" t="str">
        <f t="shared" si="22"/>
        <v/>
      </c>
      <c r="O108" s="244" t="str">
        <f t="shared" si="23"/>
        <v/>
      </c>
      <c r="Q108" s="244" t="str">
        <f t="shared" si="24"/>
        <v/>
      </c>
      <c r="S108" s="244" t="str">
        <f t="shared" si="25"/>
        <v/>
      </c>
      <c r="U108" s="244" t="str">
        <f t="shared" si="26"/>
        <v/>
      </c>
      <c r="W108" s="244" t="str">
        <f t="shared" si="27"/>
        <v/>
      </c>
      <c r="Y108" s="244" t="str">
        <f t="shared" si="28"/>
        <v/>
      </c>
      <c r="AA108" s="244" t="str">
        <f t="shared" si="29"/>
        <v/>
      </c>
      <c r="AC108" s="244" t="str">
        <f t="shared" si="30"/>
        <v/>
      </c>
      <c r="AE108" s="244" t="str">
        <f t="shared" si="31"/>
        <v/>
      </c>
      <c r="AG108" s="244" t="str">
        <f t="shared" si="32"/>
        <v/>
      </c>
      <c r="AI108" s="244" t="str">
        <f t="shared" si="33"/>
        <v/>
      </c>
      <c r="AK108" s="244" t="str">
        <f t="shared" si="34"/>
        <v/>
      </c>
      <c r="AM108" s="244" t="str">
        <f t="shared" si="35"/>
        <v/>
      </c>
      <c r="AO108" s="244" t="str">
        <f t="shared" si="36"/>
        <v/>
      </c>
      <c r="AQ108" s="244" t="str">
        <f t="shared" si="37"/>
        <v/>
      </c>
    </row>
    <row r="109" spans="5:43" x14ac:dyDescent="0.25">
      <c r="E109" s="244" t="str">
        <f t="shared" si="19"/>
        <v/>
      </c>
      <c r="G109" s="244" t="str">
        <f t="shared" si="19"/>
        <v/>
      </c>
      <c r="I109" s="244" t="str">
        <f t="shared" si="20"/>
        <v/>
      </c>
      <c r="K109" s="244" t="str">
        <f t="shared" si="21"/>
        <v/>
      </c>
      <c r="M109" s="244" t="str">
        <f t="shared" si="22"/>
        <v/>
      </c>
      <c r="O109" s="244" t="str">
        <f t="shared" si="23"/>
        <v/>
      </c>
      <c r="Q109" s="244" t="str">
        <f t="shared" si="24"/>
        <v/>
      </c>
      <c r="S109" s="244" t="str">
        <f t="shared" si="25"/>
        <v/>
      </c>
      <c r="U109" s="244" t="str">
        <f t="shared" si="26"/>
        <v/>
      </c>
      <c r="W109" s="244" t="str">
        <f t="shared" si="27"/>
        <v/>
      </c>
      <c r="Y109" s="244" t="str">
        <f t="shared" si="28"/>
        <v/>
      </c>
      <c r="AA109" s="244" t="str">
        <f t="shared" si="29"/>
        <v/>
      </c>
      <c r="AC109" s="244" t="str">
        <f t="shared" si="30"/>
        <v/>
      </c>
      <c r="AE109" s="244" t="str">
        <f t="shared" si="31"/>
        <v/>
      </c>
      <c r="AG109" s="244" t="str">
        <f t="shared" si="32"/>
        <v/>
      </c>
      <c r="AI109" s="244" t="str">
        <f t="shared" si="33"/>
        <v/>
      </c>
      <c r="AK109" s="244" t="str">
        <f t="shared" si="34"/>
        <v/>
      </c>
      <c r="AM109" s="244" t="str">
        <f t="shared" si="35"/>
        <v/>
      </c>
      <c r="AO109" s="244" t="str">
        <f t="shared" si="36"/>
        <v/>
      </c>
      <c r="AQ109" s="244" t="str">
        <f t="shared" si="37"/>
        <v/>
      </c>
    </row>
    <row r="110" spans="5:43" x14ac:dyDescent="0.25">
      <c r="E110" s="244" t="str">
        <f t="shared" si="19"/>
        <v/>
      </c>
      <c r="G110" s="244" t="str">
        <f t="shared" si="19"/>
        <v/>
      </c>
      <c r="I110" s="244" t="str">
        <f t="shared" si="20"/>
        <v/>
      </c>
      <c r="K110" s="244" t="str">
        <f t="shared" si="21"/>
        <v/>
      </c>
      <c r="M110" s="244" t="str">
        <f t="shared" si="22"/>
        <v/>
      </c>
      <c r="O110" s="244" t="str">
        <f t="shared" si="23"/>
        <v/>
      </c>
      <c r="Q110" s="244" t="str">
        <f t="shared" si="24"/>
        <v/>
      </c>
      <c r="S110" s="244" t="str">
        <f t="shared" si="25"/>
        <v/>
      </c>
      <c r="U110" s="244" t="str">
        <f t="shared" si="26"/>
        <v/>
      </c>
      <c r="W110" s="244" t="str">
        <f t="shared" si="27"/>
        <v/>
      </c>
      <c r="Y110" s="244" t="str">
        <f t="shared" si="28"/>
        <v/>
      </c>
      <c r="AA110" s="244" t="str">
        <f t="shared" si="29"/>
        <v/>
      </c>
      <c r="AC110" s="244" t="str">
        <f t="shared" si="30"/>
        <v/>
      </c>
      <c r="AE110" s="244" t="str">
        <f t="shared" si="31"/>
        <v/>
      </c>
      <c r="AG110" s="244" t="str">
        <f t="shared" si="32"/>
        <v/>
      </c>
      <c r="AI110" s="244" t="str">
        <f t="shared" si="33"/>
        <v/>
      </c>
      <c r="AK110" s="244" t="str">
        <f t="shared" si="34"/>
        <v/>
      </c>
      <c r="AM110" s="244" t="str">
        <f t="shared" si="35"/>
        <v/>
      </c>
      <c r="AO110" s="244" t="str">
        <f t="shared" si="36"/>
        <v/>
      </c>
      <c r="AQ110" s="244" t="str">
        <f t="shared" si="37"/>
        <v/>
      </c>
    </row>
    <row r="111" spans="5:43" x14ac:dyDescent="0.25">
      <c r="E111" s="244" t="str">
        <f t="shared" si="19"/>
        <v/>
      </c>
      <c r="G111" s="244" t="str">
        <f t="shared" si="19"/>
        <v/>
      </c>
      <c r="I111" s="244" t="str">
        <f t="shared" si="20"/>
        <v/>
      </c>
      <c r="K111" s="244" t="str">
        <f t="shared" si="21"/>
        <v/>
      </c>
      <c r="M111" s="244" t="str">
        <f t="shared" si="22"/>
        <v/>
      </c>
      <c r="O111" s="244" t="str">
        <f t="shared" si="23"/>
        <v/>
      </c>
      <c r="Q111" s="244" t="str">
        <f t="shared" si="24"/>
        <v/>
      </c>
      <c r="S111" s="244" t="str">
        <f t="shared" si="25"/>
        <v/>
      </c>
      <c r="U111" s="244" t="str">
        <f t="shared" si="26"/>
        <v/>
      </c>
      <c r="W111" s="244" t="str">
        <f t="shared" si="27"/>
        <v/>
      </c>
      <c r="Y111" s="244" t="str">
        <f t="shared" si="28"/>
        <v/>
      </c>
      <c r="AA111" s="244" t="str">
        <f t="shared" si="29"/>
        <v/>
      </c>
      <c r="AC111" s="244" t="str">
        <f t="shared" si="30"/>
        <v/>
      </c>
      <c r="AE111" s="244" t="str">
        <f t="shared" si="31"/>
        <v/>
      </c>
      <c r="AG111" s="244" t="str">
        <f t="shared" si="32"/>
        <v/>
      </c>
      <c r="AI111" s="244" t="str">
        <f t="shared" si="33"/>
        <v/>
      </c>
      <c r="AK111" s="244" t="str">
        <f t="shared" si="34"/>
        <v/>
      </c>
      <c r="AM111" s="244" t="str">
        <f t="shared" si="35"/>
        <v/>
      </c>
      <c r="AO111" s="244" t="str">
        <f t="shared" si="36"/>
        <v/>
      </c>
      <c r="AQ111" s="244" t="str">
        <f t="shared" si="37"/>
        <v/>
      </c>
    </row>
    <row r="112" spans="5:43" x14ac:dyDescent="0.25">
      <c r="E112" s="244" t="str">
        <f t="shared" si="19"/>
        <v/>
      </c>
      <c r="G112" s="244" t="str">
        <f t="shared" si="19"/>
        <v/>
      </c>
      <c r="I112" s="244" t="str">
        <f t="shared" si="20"/>
        <v/>
      </c>
      <c r="K112" s="244" t="str">
        <f t="shared" si="21"/>
        <v/>
      </c>
      <c r="M112" s="244" t="str">
        <f t="shared" si="22"/>
        <v/>
      </c>
      <c r="O112" s="244" t="str">
        <f t="shared" si="23"/>
        <v/>
      </c>
      <c r="Q112" s="244" t="str">
        <f t="shared" si="24"/>
        <v/>
      </c>
      <c r="S112" s="244" t="str">
        <f t="shared" si="25"/>
        <v/>
      </c>
      <c r="U112" s="244" t="str">
        <f t="shared" si="26"/>
        <v/>
      </c>
      <c r="W112" s="244" t="str">
        <f t="shared" si="27"/>
        <v/>
      </c>
      <c r="Y112" s="244" t="str">
        <f t="shared" si="28"/>
        <v/>
      </c>
      <c r="AA112" s="244" t="str">
        <f t="shared" si="29"/>
        <v/>
      </c>
      <c r="AC112" s="244" t="str">
        <f t="shared" si="30"/>
        <v/>
      </c>
      <c r="AE112" s="244" t="str">
        <f t="shared" si="31"/>
        <v/>
      </c>
      <c r="AG112" s="244" t="str">
        <f t="shared" si="32"/>
        <v/>
      </c>
      <c r="AI112" s="244" t="str">
        <f t="shared" si="33"/>
        <v/>
      </c>
      <c r="AK112" s="244" t="str">
        <f t="shared" si="34"/>
        <v/>
      </c>
      <c r="AM112" s="244" t="str">
        <f t="shared" si="35"/>
        <v/>
      </c>
      <c r="AO112" s="244" t="str">
        <f t="shared" si="36"/>
        <v/>
      </c>
      <c r="AQ112" s="244" t="str">
        <f t="shared" si="37"/>
        <v/>
      </c>
    </row>
    <row r="113" spans="5:43" x14ac:dyDescent="0.25">
      <c r="E113" s="244" t="str">
        <f t="shared" si="19"/>
        <v/>
      </c>
      <c r="G113" s="244" t="str">
        <f t="shared" si="19"/>
        <v/>
      </c>
      <c r="I113" s="244" t="str">
        <f t="shared" si="20"/>
        <v/>
      </c>
      <c r="K113" s="244" t="str">
        <f t="shared" si="21"/>
        <v/>
      </c>
      <c r="M113" s="244" t="str">
        <f t="shared" si="22"/>
        <v/>
      </c>
      <c r="O113" s="244" t="str">
        <f t="shared" si="23"/>
        <v/>
      </c>
      <c r="Q113" s="244" t="str">
        <f t="shared" si="24"/>
        <v/>
      </c>
      <c r="S113" s="244" t="str">
        <f t="shared" si="25"/>
        <v/>
      </c>
      <c r="U113" s="244" t="str">
        <f t="shared" si="26"/>
        <v/>
      </c>
      <c r="W113" s="244" t="str">
        <f t="shared" si="27"/>
        <v/>
      </c>
      <c r="Y113" s="244" t="str">
        <f t="shared" si="28"/>
        <v/>
      </c>
      <c r="AA113" s="244" t="str">
        <f t="shared" si="29"/>
        <v/>
      </c>
      <c r="AC113" s="244" t="str">
        <f t="shared" si="30"/>
        <v/>
      </c>
      <c r="AE113" s="244" t="str">
        <f t="shared" si="31"/>
        <v/>
      </c>
      <c r="AG113" s="244" t="str">
        <f t="shared" si="32"/>
        <v/>
      </c>
      <c r="AI113" s="244" t="str">
        <f t="shared" si="33"/>
        <v/>
      </c>
      <c r="AK113" s="244" t="str">
        <f t="shared" si="34"/>
        <v/>
      </c>
      <c r="AM113" s="244" t="str">
        <f t="shared" si="35"/>
        <v/>
      </c>
      <c r="AO113" s="244" t="str">
        <f t="shared" si="36"/>
        <v/>
      </c>
      <c r="AQ113" s="244" t="str">
        <f t="shared" si="37"/>
        <v/>
      </c>
    </row>
    <row r="114" spans="5:43" x14ac:dyDescent="0.25">
      <c r="E114" s="244" t="str">
        <f t="shared" si="19"/>
        <v/>
      </c>
      <c r="G114" s="244" t="str">
        <f t="shared" si="19"/>
        <v/>
      </c>
      <c r="I114" s="244" t="str">
        <f t="shared" si="20"/>
        <v/>
      </c>
      <c r="K114" s="244" t="str">
        <f t="shared" si="21"/>
        <v/>
      </c>
      <c r="M114" s="244" t="str">
        <f t="shared" si="22"/>
        <v/>
      </c>
      <c r="O114" s="244" t="str">
        <f t="shared" si="23"/>
        <v/>
      </c>
      <c r="Q114" s="244" t="str">
        <f t="shared" si="24"/>
        <v/>
      </c>
      <c r="S114" s="244" t="str">
        <f t="shared" si="25"/>
        <v/>
      </c>
      <c r="U114" s="244" t="str">
        <f t="shared" si="26"/>
        <v/>
      </c>
      <c r="W114" s="244" t="str">
        <f t="shared" si="27"/>
        <v/>
      </c>
      <c r="Y114" s="244" t="str">
        <f t="shared" si="28"/>
        <v/>
      </c>
      <c r="AA114" s="244" t="str">
        <f t="shared" si="29"/>
        <v/>
      </c>
      <c r="AC114" s="244" t="str">
        <f t="shared" si="30"/>
        <v/>
      </c>
      <c r="AE114" s="244" t="str">
        <f t="shared" si="31"/>
        <v/>
      </c>
      <c r="AG114" s="244" t="str">
        <f t="shared" si="32"/>
        <v/>
      </c>
      <c r="AI114" s="244" t="str">
        <f t="shared" si="33"/>
        <v/>
      </c>
      <c r="AK114" s="244" t="str">
        <f t="shared" si="34"/>
        <v/>
      </c>
      <c r="AM114" s="244" t="str">
        <f t="shared" si="35"/>
        <v/>
      </c>
      <c r="AO114" s="244" t="str">
        <f t="shared" si="36"/>
        <v/>
      </c>
      <c r="AQ114" s="244" t="str">
        <f t="shared" si="37"/>
        <v/>
      </c>
    </row>
    <row r="115" spans="5:43" x14ac:dyDescent="0.25">
      <c r="E115" s="244" t="str">
        <f t="shared" si="19"/>
        <v/>
      </c>
      <c r="G115" s="244" t="str">
        <f t="shared" si="19"/>
        <v/>
      </c>
      <c r="I115" s="244" t="str">
        <f t="shared" si="20"/>
        <v/>
      </c>
      <c r="K115" s="244" t="str">
        <f t="shared" si="21"/>
        <v/>
      </c>
      <c r="M115" s="244" t="str">
        <f t="shared" si="22"/>
        <v/>
      </c>
      <c r="O115" s="244" t="str">
        <f t="shared" si="23"/>
        <v/>
      </c>
      <c r="Q115" s="244" t="str">
        <f t="shared" si="24"/>
        <v/>
      </c>
      <c r="S115" s="244" t="str">
        <f t="shared" si="25"/>
        <v/>
      </c>
      <c r="U115" s="244" t="str">
        <f t="shared" si="26"/>
        <v/>
      </c>
      <c r="W115" s="244" t="str">
        <f t="shared" si="27"/>
        <v/>
      </c>
      <c r="Y115" s="244" t="str">
        <f t="shared" si="28"/>
        <v/>
      </c>
      <c r="AA115" s="244" t="str">
        <f t="shared" si="29"/>
        <v/>
      </c>
      <c r="AC115" s="244" t="str">
        <f t="shared" si="30"/>
        <v/>
      </c>
      <c r="AE115" s="244" t="str">
        <f t="shared" si="31"/>
        <v/>
      </c>
      <c r="AG115" s="244" t="str">
        <f t="shared" si="32"/>
        <v/>
      </c>
      <c r="AI115" s="244" t="str">
        <f t="shared" si="33"/>
        <v/>
      </c>
      <c r="AK115" s="244" t="str">
        <f t="shared" si="34"/>
        <v/>
      </c>
      <c r="AM115" s="244" t="str">
        <f t="shared" si="35"/>
        <v/>
      </c>
      <c r="AO115" s="244" t="str">
        <f t="shared" si="36"/>
        <v/>
      </c>
      <c r="AQ115" s="244" t="str">
        <f t="shared" si="37"/>
        <v/>
      </c>
    </row>
    <row r="116" spans="5:43" x14ac:dyDescent="0.25">
      <c r="E116" s="244" t="str">
        <f t="shared" si="19"/>
        <v/>
      </c>
      <c r="G116" s="244" t="str">
        <f t="shared" si="19"/>
        <v/>
      </c>
      <c r="I116" s="244" t="str">
        <f t="shared" si="20"/>
        <v/>
      </c>
      <c r="K116" s="244" t="str">
        <f t="shared" si="21"/>
        <v/>
      </c>
      <c r="M116" s="244" t="str">
        <f t="shared" si="22"/>
        <v/>
      </c>
      <c r="O116" s="244" t="str">
        <f t="shared" si="23"/>
        <v/>
      </c>
      <c r="Q116" s="244" t="str">
        <f t="shared" si="24"/>
        <v/>
      </c>
      <c r="S116" s="244" t="str">
        <f t="shared" si="25"/>
        <v/>
      </c>
      <c r="U116" s="244" t="str">
        <f t="shared" si="26"/>
        <v/>
      </c>
      <c r="W116" s="244" t="str">
        <f t="shared" si="27"/>
        <v/>
      </c>
      <c r="Y116" s="244" t="str">
        <f t="shared" si="28"/>
        <v/>
      </c>
      <c r="AA116" s="244" t="str">
        <f t="shared" si="29"/>
        <v/>
      </c>
      <c r="AC116" s="244" t="str">
        <f t="shared" si="30"/>
        <v/>
      </c>
      <c r="AE116" s="244" t="str">
        <f t="shared" si="31"/>
        <v/>
      </c>
      <c r="AG116" s="244" t="str">
        <f t="shared" si="32"/>
        <v/>
      </c>
      <c r="AI116" s="244" t="str">
        <f t="shared" si="33"/>
        <v/>
      </c>
      <c r="AK116" s="244" t="str">
        <f t="shared" si="34"/>
        <v/>
      </c>
      <c r="AM116" s="244" t="str">
        <f t="shared" si="35"/>
        <v/>
      </c>
      <c r="AO116" s="244" t="str">
        <f t="shared" si="36"/>
        <v/>
      </c>
      <c r="AQ116" s="244" t="str">
        <f t="shared" si="37"/>
        <v/>
      </c>
    </row>
    <row r="117" spans="5:43" x14ac:dyDescent="0.25">
      <c r="E117" s="244" t="str">
        <f t="shared" si="19"/>
        <v/>
      </c>
      <c r="G117" s="244" t="str">
        <f t="shared" si="19"/>
        <v/>
      </c>
      <c r="I117" s="244" t="str">
        <f t="shared" si="20"/>
        <v/>
      </c>
      <c r="K117" s="244" t="str">
        <f t="shared" si="21"/>
        <v/>
      </c>
      <c r="M117" s="244" t="str">
        <f t="shared" si="22"/>
        <v/>
      </c>
      <c r="O117" s="244" t="str">
        <f t="shared" si="23"/>
        <v/>
      </c>
      <c r="Q117" s="244" t="str">
        <f t="shared" si="24"/>
        <v/>
      </c>
      <c r="S117" s="244" t="str">
        <f t="shared" si="25"/>
        <v/>
      </c>
      <c r="U117" s="244" t="str">
        <f t="shared" si="26"/>
        <v/>
      </c>
      <c r="W117" s="244" t="str">
        <f t="shared" si="27"/>
        <v/>
      </c>
      <c r="Y117" s="244" t="str">
        <f t="shared" si="28"/>
        <v/>
      </c>
      <c r="AA117" s="244" t="str">
        <f t="shared" si="29"/>
        <v/>
      </c>
      <c r="AC117" s="244" t="str">
        <f t="shared" si="30"/>
        <v/>
      </c>
      <c r="AE117" s="244" t="str">
        <f t="shared" si="31"/>
        <v/>
      </c>
      <c r="AG117" s="244" t="str">
        <f t="shared" si="32"/>
        <v/>
      </c>
      <c r="AI117" s="244" t="str">
        <f t="shared" si="33"/>
        <v/>
      </c>
      <c r="AK117" s="244" t="str">
        <f t="shared" si="34"/>
        <v/>
      </c>
      <c r="AM117" s="244" t="str">
        <f t="shared" si="35"/>
        <v/>
      </c>
      <c r="AO117" s="244" t="str">
        <f t="shared" si="36"/>
        <v/>
      </c>
      <c r="AQ117" s="244" t="str">
        <f t="shared" si="37"/>
        <v/>
      </c>
    </row>
    <row r="118" spans="5:43" x14ac:dyDescent="0.25">
      <c r="E118" s="244" t="str">
        <f t="shared" si="19"/>
        <v/>
      </c>
      <c r="G118" s="244" t="str">
        <f t="shared" si="19"/>
        <v/>
      </c>
      <c r="I118" s="244" t="str">
        <f t="shared" si="20"/>
        <v/>
      </c>
      <c r="K118" s="244" t="str">
        <f t="shared" si="21"/>
        <v/>
      </c>
      <c r="M118" s="244" t="str">
        <f t="shared" si="22"/>
        <v/>
      </c>
      <c r="O118" s="244" t="str">
        <f t="shared" si="23"/>
        <v/>
      </c>
      <c r="Q118" s="244" t="str">
        <f t="shared" si="24"/>
        <v/>
      </c>
      <c r="S118" s="244" t="str">
        <f t="shared" si="25"/>
        <v/>
      </c>
      <c r="U118" s="244" t="str">
        <f t="shared" si="26"/>
        <v/>
      </c>
      <c r="W118" s="244" t="str">
        <f t="shared" si="27"/>
        <v/>
      </c>
      <c r="Y118" s="244" t="str">
        <f t="shared" si="28"/>
        <v/>
      </c>
      <c r="AA118" s="244" t="str">
        <f t="shared" si="29"/>
        <v/>
      </c>
      <c r="AC118" s="244" t="str">
        <f t="shared" si="30"/>
        <v/>
      </c>
      <c r="AE118" s="244" t="str">
        <f t="shared" si="31"/>
        <v/>
      </c>
      <c r="AG118" s="244" t="str">
        <f t="shared" si="32"/>
        <v/>
      </c>
      <c r="AI118" s="244" t="str">
        <f t="shared" si="33"/>
        <v/>
      </c>
      <c r="AK118" s="244" t="str">
        <f t="shared" si="34"/>
        <v/>
      </c>
      <c r="AM118" s="244" t="str">
        <f t="shared" si="35"/>
        <v/>
      </c>
      <c r="AO118" s="244" t="str">
        <f t="shared" si="36"/>
        <v/>
      </c>
      <c r="AQ118" s="244" t="str">
        <f t="shared" si="37"/>
        <v/>
      </c>
    </row>
    <row r="119" spans="5:43" x14ac:dyDescent="0.25">
      <c r="E119" s="244" t="str">
        <f t="shared" si="19"/>
        <v/>
      </c>
      <c r="G119" s="244" t="str">
        <f t="shared" si="19"/>
        <v/>
      </c>
      <c r="I119" s="244" t="str">
        <f t="shared" si="20"/>
        <v/>
      </c>
      <c r="K119" s="244" t="str">
        <f t="shared" si="21"/>
        <v/>
      </c>
      <c r="M119" s="244" t="str">
        <f t="shared" si="22"/>
        <v/>
      </c>
      <c r="O119" s="244" t="str">
        <f t="shared" si="23"/>
        <v/>
      </c>
      <c r="Q119" s="244" t="str">
        <f t="shared" si="24"/>
        <v/>
      </c>
      <c r="S119" s="244" t="str">
        <f t="shared" si="25"/>
        <v/>
      </c>
      <c r="U119" s="244" t="str">
        <f t="shared" si="26"/>
        <v/>
      </c>
      <c r="W119" s="244" t="str">
        <f t="shared" si="27"/>
        <v/>
      </c>
      <c r="Y119" s="244" t="str">
        <f t="shared" si="28"/>
        <v/>
      </c>
      <c r="AA119" s="244" t="str">
        <f t="shared" si="29"/>
        <v/>
      </c>
      <c r="AC119" s="244" t="str">
        <f t="shared" si="30"/>
        <v/>
      </c>
      <c r="AE119" s="244" t="str">
        <f t="shared" si="31"/>
        <v/>
      </c>
      <c r="AG119" s="244" t="str">
        <f t="shared" si="32"/>
        <v/>
      </c>
      <c r="AI119" s="244" t="str">
        <f t="shared" si="33"/>
        <v/>
      </c>
      <c r="AK119" s="244" t="str">
        <f t="shared" si="34"/>
        <v/>
      </c>
      <c r="AM119" s="244" t="str">
        <f t="shared" si="35"/>
        <v/>
      </c>
      <c r="AO119" s="244" t="str">
        <f t="shared" si="36"/>
        <v/>
      </c>
      <c r="AQ119" s="244" t="str">
        <f t="shared" si="37"/>
        <v/>
      </c>
    </row>
    <row r="120" spans="5:43" x14ac:dyDescent="0.25">
      <c r="E120" s="244" t="str">
        <f t="shared" si="19"/>
        <v/>
      </c>
      <c r="G120" s="244" t="str">
        <f t="shared" si="19"/>
        <v/>
      </c>
      <c r="I120" s="244" t="str">
        <f t="shared" si="20"/>
        <v/>
      </c>
      <c r="K120" s="244" t="str">
        <f t="shared" si="21"/>
        <v/>
      </c>
      <c r="M120" s="244" t="str">
        <f t="shared" si="22"/>
        <v/>
      </c>
      <c r="O120" s="244" t="str">
        <f t="shared" si="23"/>
        <v/>
      </c>
      <c r="Q120" s="244" t="str">
        <f t="shared" si="24"/>
        <v/>
      </c>
      <c r="S120" s="244" t="str">
        <f t="shared" si="25"/>
        <v/>
      </c>
      <c r="U120" s="244" t="str">
        <f t="shared" si="26"/>
        <v/>
      </c>
      <c r="W120" s="244" t="str">
        <f t="shared" si="27"/>
        <v/>
      </c>
      <c r="Y120" s="244" t="str">
        <f t="shared" si="28"/>
        <v/>
      </c>
      <c r="AA120" s="244" t="str">
        <f t="shared" si="29"/>
        <v/>
      </c>
      <c r="AC120" s="244" t="str">
        <f t="shared" si="30"/>
        <v/>
      </c>
      <c r="AE120" s="244" t="str">
        <f t="shared" si="31"/>
        <v/>
      </c>
      <c r="AG120" s="244" t="str">
        <f t="shared" si="32"/>
        <v/>
      </c>
      <c r="AI120" s="244" t="str">
        <f t="shared" si="33"/>
        <v/>
      </c>
      <c r="AK120" s="244" t="str">
        <f t="shared" si="34"/>
        <v/>
      </c>
      <c r="AM120" s="244" t="str">
        <f t="shared" si="35"/>
        <v/>
      </c>
      <c r="AO120" s="244" t="str">
        <f t="shared" si="36"/>
        <v/>
      </c>
      <c r="AQ120" s="244" t="str">
        <f t="shared" si="37"/>
        <v/>
      </c>
    </row>
    <row r="121" spans="5:43" x14ac:dyDescent="0.25">
      <c r="E121" s="244" t="str">
        <f t="shared" si="19"/>
        <v/>
      </c>
      <c r="G121" s="244" t="str">
        <f t="shared" si="19"/>
        <v/>
      </c>
      <c r="I121" s="244" t="str">
        <f t="shared" si="20"/>
        <v/>
      </c>
      <c r="K121" s="244" t="str">
        <f t="shared" si="21"/>
        <v/>
      </c>
      <c r="M121" s="244" t="str">
        <f t="shared" si="22"/>
        <v/>
      </c>
      <c r="O121" s="244" t="str">
        <f t="shared" si="23"/>
        <v/>
      </c>
      <c r="Q121" s="244" t="str">
        <f t="shared" si="24"/>
        <v/>
      </c>
      <c r="S121" s="244" t="str">
        <f t="shared" si="25"/>
        <v/>
      </c>
      <c r="U121" s="244" t="str">
        <f t="shared" si="26"/>
        <v/>
      </c>
      <c r="W121" s="244" t="str">
        <f t="shared" si="27"/>
        <v/>
      </c>
      <c r="Y121" s="244" t="str">
        <f t="shared" si="28"/>
        <v/>
      </c>
      <c r="AA121" s="244" t="str">
        <f t="shared" si="29"/>
        <v/>
      </c>
      <c r="AC121" s="244" t="str">
        <f t="shared" si="30"/>
        <v/>
      </c>
      <c r="AE121" s="244" t="str">
        <f t="shared" si="31"/>
        <v/>
      </c>
      <c r="AG121" s="244" t="str">
        <f t="shared" si="32"/>
        <v/>
      </c>
      <c r="AI121" s="244" t="str">
        <f t="shared" si="33"/>
        <v/>
      </c>
      <c r="AK121" s="244" t="str">
        <f t="shared" si="34"/>
        <v/>
      </c>
      <c r="AM121" s="244" t="str">
        <f t="shared" si="35"/>
        <v/>
      </c>
      <c r="AO121" s="244" t="str">
        <f t="shared" si="36"/>
        <v/>
      </c>
      <c r="AQ121" s="244" t="str">
        <f t="shared" si="37"/>
        <v/>
      </c>
    </row>
    <row r="122" spans="5:43" x14ac:dyDescent="0.25">
      <c r="E122" s="244" t="str">
        <f t="shared" si="19"/>
        <v/>
      </c>
      <c r="G122" s="244" t="str">
        <f t="shared" si="19"/>
        <v/>
      </c>
      <c r="I122" s="244" t="str">
        <f t="shared" si="20"/>
        <v/>
      </c>
      <c r="K122" s="244" t="str">
        <f t="shared" si="21"/>
        <v/>
      </c>
      <c r="M122" s="244" t="str">
        <f t="shared" si="22"/>
        <v/>
      </c>
      <c r="O122" s="244" t="str">
        <f t="shared" si="23"/>
        <v/>
      </c>
      <c r="Q122" s="244" t="str">
        <f t="shared" si="24"/>
        <v/>
      </c>
      <c r="S122" s="244" t="str">
        <f t="shared" si="25"/>
        <v/>
      </c>
      <c r="U122" s="244" t="str">
        <f t="shared" si="26"/>
        <v/>
      </c>
      <c r="W122" s="244" t="str">
        <f t="shared" si="27"/>
        <v/>
      </c>
      <c r="Y122" s="244" t="str">
        <f t="shared" si="28"/>
        <v/>
      </c>
      <c r="AA122" s="244" t="str">
        <f t="shared" si="29"/>
        <v/>
      </c>
      <c r="AC122" s="244" t="str">
        <f t="shared" si="30"/>
        <v/>
      </c>
      <c r="AE122" s="244" t="str">
        <f t="shared" si="31"/>
        <v/>
      </c>
      <c r="AG122" s="244" t="str">
        <f t="shared" si="32"/>
        <v/>
      </c>
      <c r="AI122" s="244" t="str">
        <f t="shared" si="33"/>
        <v/>
      </c>
      <c r="AK122" s="244" t="str">
        <f t="shared" si="34"/>
        <v/>
      </c>
      <c r="AM122" s="244" t="str">
        <f t="shared" si="35"/>
        <v/>
      </c>
      <c r="AO122" s="244" t="str">
        <f t="shared" si="36"/>
        <v/>
      </c>
      <c r="AQ122" s="244" t="str">
        <f t="shared" si="37"/>
        <v/>
      </c>
    </row>
    <row r="123" spans="5:43" x14ac:dyDescent="0.25">
      <c r="E123" s="244" t="str">
        <f t="shared" si="19"/>
        <v/>
      </c>
      <c r="G123" s="244" t="str">
        <f t="shared" si="19"/>
        <v/>
      </c>
      <c r="I123" s="244" t="str">
        <f t="shared" si="20"/>
        <v/>
      </c>
      <c r="K123" s="244" t="str">
        <f t="shared" si="21"/>
        <v/>
      </c>
      <c r="M123" s="244" t="str">
        <f t="shared" si="22"/>
        <v/>
      </c>
      <c r="O123" s="244" t="str">
        <f t="shared" si="23"/>
        <v/>
      </c>
      <c r="Q123" s="244" t="str">
        <f t="shared" si="24"/>
        <v/>
      </c>
      <c r="S123" s="244" t="str">
        <f t="shared" si="25"/>
        <v/>
      </c>
      <c r="U123" s="244" t="str">
        <f t="shared" si="26"/>
        <v/>
      </c>
      <c r="W123" s="244" t="str">
        <f t="shared" si="27"/>
        <v/>
      </c>
      <c r="Y123" s="244" t="str">
        <f t="shared" si="28"/>
        <v/>
      </c>
      <c r="AA123" s="244" t="str">
        <f t="shared" si="29"/>
        <v/>
      </c>
      <c r="AC123" s="244" t="str">
        <f t="shared" si="30"/>
        <v/>
      </c>
      <c r="AE123" s="244" t="str">
        <f t="shared" si="31"/>
        <v/>
      </c>
      <c r="AG123" s="244" t="str">
        <f t="shared" si="32"/>
        <v/>
      </c>
      <c r="AI123" s="244" t="str">
        <f t="shared" si="33"/>
        <v/>
      </c>
      <c r="AK123" s="244" t="str">
        <f t="shared" si="34"/>
        <v/>
      </c>
      <c r="AM123" s="244" t="str">
        <f t="shared" si="35"/>
        <v/>
      </c>
      <c r="AO123" s="244" t="str">
        <f t="shared" si="36"/>
        <v/>
      </c>
      <c r="AQ123" s="244" t="str">
        <f t="shared" si="37"/>
        <v/>
      </c>
    </row>
    <row r="124" spans="5:43" x14ac:dyDescent="0.25">
      <c r="E124" s="244" t="str">
        <f t="shared" si="19"/>
        <v/>
      </c>
      <c r="G124" s="244" t="str">
        <f t="shared" si="19"/>
        <v/>
      </c>
      <c r="I124" s="244" t="str">
        <f t="shared" si="20"/>
        <v/>
      </c>
      <c r="K124" s="244" t="str">
        <f t="shared" si="21"/>
        <v/>
      </c>
      <c r="M124" s="244" t="str">
        <f t="shared" si="22"/>
        <v/>
      </c>
      <c r="O124" s="244" t="str">
        <f t="shared" si="23"/>
        <v/>
      </c>
      <c r="Q124" s="244" t="str">
        <f t="shared" si="24"/>
        <v/>
      </c>
      <c r="S124" s="244" t="str">
        <f t="shared" si="25"/>
        <v/>
      </c>
      <c r="U124" s="244" t="str">
        <f t="shared" si="26"/>
        <v/>
      </c>
      <c r="W124" s="244" t="str">
        <f t="shared" si="27"/>
        <v/>
      </c>
      <c r="Y124" s="244" t="str">
        <f t="shared" si="28"/>
        <v/>
      </c>
      <c r="AA124" s="244" t="str">
        <f t="shared" si="29"/>
        <v/>
      </c>
      <c r="AC124" s="244" t="str">
        <f t="shared" si="30"/>
        <v/>
      </c>
      <c r="AE124" s="244" t="str">
        <f t="shared" si="31"/>
        <v/>
      </c>
      <c r="AG124" s="244" t="str">
        <f t="shared" si="32"/>
        <v/>
      </c>
      <c r="AI124" s="244" t="str">
        <f t="shared" si="33"/>
        <v/>
      </c>
      <c r="AK124" s="244" t="str">
        <f t="shared" si="34"/>
        <v/>
      </c>
      <c r="AM124" s="244" t="str">
        <f t="shared" si="35"/>
        <v/>
      </c>
      <c r="AO124" s="244" t="str">
        <f t="shared" si="36"/>
        <v/>
      </c>
      <c r="AQ124" s="244" t="str">
        <f t="shared" si="37"/>
        <v/>
      </c>
    </row>
    <row r="125" spans="5:43" x14ac:dyDescent="0.25">
      <c r="E125" s="244" t="str">
        <f t="shared" si="19"/>
        <v/>
      </c>
      <c r="G125" s="244" t="str">
        <f t="shared" si="19"/>
        <v/>
      </c>
      <c r="I125" s="244" t="str">
        <f t="shared" si="20"/>
        <v/>
      </c>
      <c r="K125" s="244" t="str">
        <f t="shared" si="21"/>
        <v/>
      </c>
      <c r="M125" s="244" t="str">
        <f t="shared" si="22"/>
        <v/>
      </c>
      <c r="O125" s="244" t="str">
        <f t="shared" si="23"/>
        <v/>
      </c>
      <c r="Q125" s="244" t="str">
        <f t="shared" si="24"/>
        <v/>
      </c>
      <c r="S125" s="244" t="str">
        <f t="shared" si="25"/>
        <v/>
      </c>
      <c r="U125" s="244" t="str">
        <f t="shared" si="26"/>
        <v/>
      </c>
      <c r="W125" s="244" t="str">
        <f t="shared" si="27"/>
        <v/>
      </c>
      <c r="Y125" s="244" t="str">
        <f t="shared" si="28"/>
        <v/>
      </c>
      <c r="AA125" s="244" t="str">
        <f t="shared" si="29"/>
        <v/>
      </c>
      <c r="AC125" s="244" t="str">
        <f t="shared" si="30"/>
        <v/>
      </c>
      <c r="AE125" s="244" t="str">
        <f t="shared" si="31"/>
        <v/>
      </c>
      <c r="AG125" s="244" t="str">
        <f t="shared" si="32"/>
        <v/>
      </c>
      <c r="AI125" s="244" t="str">
        <f t="shared" si="33"/>
        <v/>
      </c>
      <c r="AK125" s="244" t="str">
        <f t="shared" si="34"/>
        <v/>
      </c>
      <c r="AM125" s="244" t="str">
        <f t="shared" si="35"/>
        <v/>
      </c>
      <c r="AO125" s="244" t="str">
        <f t="shared" si="36"/>
        <v/>
      </c>
      <c r="AQ125" s="244" t="str">
        <f t="shared" si="37"/>
        <v/>
      </c>
    </row>
    <row r="126" spans="5:43" x14ac:dyDescent="0.25">
      <c r="E126" s="244" t="str">
        <f t="shared" si="19"/>
        <v/>
      </c>
      <c r="G126" s="244" t="str">
        <f t="shared" si="19"/>
        <v/>
      </c>
      <c r="I126" s="244" t="str">
        <f t="shared" si="20"/>
        <v/>
      </c>
      <c r="K126" s="244" t="str">
        <f t="shared" si="21"/>
        <v/>
      </c>
      <c r="M126" s="244" t="str">
        <f t="shared" si="22"/>
        <v/>
      </c>
      <c r="O126" s="244" t="str">
        <f t="shared" si="23"/>
        <v/>
      </c>
      <c r="Q126" s="244" t="str">
        <f t="shared" si="24"/>
        <v/>
      </c>
      <c r="S126" s="244" t="str">
        <f t="shared" si="25"/>
        <v/>
      </c>
      <c r="U126" s="244" t="str">
        <f t="shared" si="26"/>
        <v/>
      </c>
      <c r="W126" s="244" t="str">
        <f t="shared" si="27"/>
        <v/>
      </c>
      <c r="Y126" s="244" t="str">
        <f t="shared" si="28"/>
        <v/>
      </c>
      <c r="AA126" s="244" t="str">
        <f t="shared" si="29"/>
        <v/>
      </c>
      <c r="AC126" s="244" t="str">
        <f t="shared" si="30"/>
        <v/>
      </c>
      <c r="AE126" s="244" t="str">
        <f t="shared" si="31"/>
        <v/>
      </c>
      <c r="AG126" s="244" t="str">
        <f t="shared" si="32"/>
        <v/>
      </c>
      <c r="AI126" s="244" t="str">
        <f t="shared" si="33"/>
        <v/>
      </c>
      <c r="AK126" s="244" t="str">
        <f t="shared" si="34"/>
        <v/>
      </c>
      <c r="AM126" s="244" t="str">
        <f t="shared" si="35"/>
        <v/>
      </c>
      <c r="AO126" s="244" t="str">
        <f t="shared" si="36"/>
        <v/>
      </c>
      <c r="AQ126" s="244" t="str">
        <f t="shared" si="37"/>
        <v/>
      </c>
    </row>
    <row r="127" spans="5:43" x14ac:dyDescent="0.25">
      <c r="E127" s="244" t="str">
        <f t="shared" si="19"/>
        <v/>
      </c>
      <c r="G127" s="244" t="str">
        <f t="shared" si="19"/>
        <v/>
      </c>
      <c r="I127" s="244" t="str">
        <f t="shared" si="20"/>
        <v/>
      </c>
      <c r="K127" s="244" t="str">
        <f t="shared" si="21"/>
        <v/>
      </c>
      <c r="M127" s="244" t="str">
        <f t="shared" si="22"/>
        <v/>
      </c>
      <c r="O127" s="244" t="str">
        <f t="shared" si="23"/>
        <v/>
      </c>
      <c r="Q127" s="244" t="str">
        <f t="shared" si="24"/>
        <v/>
      </c>
      <c r="S127" s="244" t="str">
        <f t="shared" si="25"/>
        <v/>
      </c>
      <c r="U127" s="244" t="str">
        <f t="shared" si="26"/>
        <v/>
      </c>
      <c r="W127" s="244" t="str">
        <f t="shared" si="27"/>
        <v/>
      </c>
      <c r="Y127" s="244" t="str">
        <f t="shared" si="28"/>
        <v/>
      </c>
      <c r="AA127" s="244" t="str">
        <f t="shared" si="29"/>
        <v/>
      </c>
      <c r="AC127" s="244" t="str">
        <f t="shared" si="30"/>
        <v/>
      </c>
      <c r="AE127" s="244" t="str">
        <f t="shared" si="31"/>
        <v/>
      </c>
      <c r="AG127" s="244" t="str">
        <f t="shared" si="32"/>
        <v/>
      </c>
      <c r="AI127" s="244" t="str">
        <f t="shared" si="33"/>
        <v/>
      </c>
      <c r="AK127" s="244" t="str">
        <f t="shared" si="34"/>
        <v/>
      </c>
      <c r="AM127" s="244" t="str">
        <f t="shared" si="35"/>
        <v/>
      </c>
      <c r="AO127" s="244" t="str">
        <f t="shared" si="36"/>
        <v/>
      </c>
      <c r="AQ127" s="244" t="str">
        <f t="shared" si="37"/>
        <v/>
      </c>
    </row>
    <row r="128" spans="5:43" x14ac:dyDescent="0.25">
      <c r="E128" s="244" t="str">
        <f t="shared" si="19"/>
        <v/>
      </c>
      <c r="G128" s="244" t="str">
        <f t="shared" si="19"/>
        <v/>
      </c>
      <c r="I128" s="244" t="str">
        <f t="shared" si="20"/>
        <v/>
      </c>
      <c r="K128" s="244" t="str">
        <f t="shared" si="21"/>
        <v/>
      </c>
      <c r="M128" s="244" t="str">
        <f t="shared" si="22"/>
        <v/>
      </c>
      <c r="O128" s="244" t="str">
        <f t="shared" si="23"/>
        <v/>
      </c>
      <c r="Q128" s="244" t="str">
        <f t="shared" si="24"/>
        <v/>
      </c>
      <c r="S128" s="244" t="str">
        <f t="shared" si="25"/>
        <v/>
      </c>
      <c r="U128" s="244" t="str">
        <f t="shared" si="26"/>
        <v/>
      </c>
      <c r="W128" s="244" t="str">
        <f t="shared" si="27"/>
        <v/>
      </c>
      <c r="Y128" s="244" t="str">
        <f t="shared" si="28"/>
        <v/>
      </c>
      <c r="AA128" s="244" t="str">
        <f t="shared" si="29"/>
        <v/>
      </c>
      <c r="AC128" s="244" t="str">
        <f t="shared" si="30"/>
        <v/>
      </c>
      <c r="AE128" s="244" t="str">
        <f t="shared" si="31"/>
        <v/>
      </c>
      <c r="AG128" s="244" t="str">
        <f t="shared" si="32"/>
        <v/>
      </c>
      <c r="AI128" s="244" t="str">
        <f t="shared" si="33"/>
        <v/>
      </c>
      <c r="AK128" s="244" t="str">
        <f t="shared" si="34"/>
        <v/>
      </c>
      <c r="AM128" s="244" t="str">
        <f t="shared" si="35"/>
        <v/>
      </c>
      <c r="AO128" s="244" t="str">
        <f t="shared" si="36"/>
        <v/>
      </c>
      <c r="AQ128" s="244" t="str">
        <f t="shared" si="37"/>
        <v/>
      </c>
    </row>
    <row r="129" spans="5:43" x14ac:dyDescent="0.25">
      <c r="E129" s="244" t="str">
        <f t="shared" si="19"/>
        <v/>
      </c>
      <c r="G129" s="244" t="str">
        <f t="shared" si="19"/>
        <v/>
      </c>
      <c r="I129" s="244" t="str">
        <f t="shared" si="20"/>
        <v/>
      </c>
      <c r="K129" s="244" t="str">
        <f t="shared" si="21"/>
        <v/>
      </c>
      <c r="M129" s="244" t="str">
        <f t="shared" si="22"/>
        <v/>
      </c>
      <c r="O129" s="244" t="str">
        <f t="shared" si="23"/>
        <v/>
      </c>
      <c r="Q129" s="244" t="str">
        <f t="shared" si="24"/>
        <v/>
      </c>
      <c r="S129" s="244" t="str">
        <f t="shared" si="25"/>
        <v/>
      </c>
      <c r="U129" s="244" t="str">
        <f t="shared" si="26"/>
        <v/>
      </c>
      <c r="W129" s="244" t="str">
        <f t="shared" si="27"/>
        <v/>
      </c>
      <c r="Y129" s="244" t="str">
        <f t="shared" si="28"/>
        <v/>
      </c>
      <c r="AA129" s="244" t="str">
        <f t="shared" si="29"/>
        <v/>
      </c>
      <c r="AC129" s="244" t="str">
        <f t="shared" si="30"/>
        <v/>
      </c>
      <c r="AE129" s="244" t="str">
        <f t="shared" si="31"/>
        <v/>
      </c>
      <c r="AG129" s="244" t="str">
        <f t="shared" si="32"/>
        <v/>
      </c>
      <c r="AI129" s="244" t="str">
        <f t="shared" si="33"/>
        <v/>
      </c>
      <c r="AK129" s="244" t="str">
        <f t="shared" si="34"/>
        <v/>
      </c>
      <c r="AM129" s="244" t="str">
        <f t="shared" si="35"/>
        <v/>
      </c>
      <c r="AO129" s="244" t="str">
        <f t="shared" si="36"/>
        <v/>
      </c>
      <c r="AQ129" s="244" t="str">
        <f t="shared" si="37"/>
        <v/>
      </c>
    </row>
    <row r="130" spans="5:43" x14ac:dyDescent="0.25">
      <c r="E130" s="244" t="str">
        <f t="shared" si="19"/>
        <v/>
      </c>
      <c r="G130" s="244" t="str">
        <f t="shared" si="19"/>
        <v/>
      </c>
      <c r="I130" s="244" t="str">
        <f t="shared" si="20"/>
        <v/>
      </c>
      <c r="K130" s="244" t="str">
        <f t="shared" si="21"/>
        <v/>
      </c>
      <c r="M130" s="244" t="str">
        <f t="shared" si="22"/>
        <v/>
      </c>
      <c r="O130" s="244" t="str">
        <f t="shared" si="23"/>
        <v/>
      </c>
      <c r="Q130" s="244" t="str">
        <f t="shared" si="24"/>
        <v/>
      </c>
      <c r="S130" s="244" t="str">
        <f t="shared" si="25"/>
        <v/>
      </c>
      <c r="U130" s="244" t="str">
        <f t="shared" si="26"/>
        <v/>
      </c>
      <c r="W130" s="244" t="str">
        <f t="shared" si="27"/>
        <v/>
      </c>
      <c r="Y130" s="244" t="str">
        <f t="shared" si="28"/>
        <v/>
      </c>
      <c r="AA130" s="244" t="str">
        <f t="shared" si="29"/>
        <v/>
      </c>
      <c r="AC130" s="244" t="str">
        <f t="shared" si="30"/>
        <v/>
      </c>
      <c r="AE130" s="244" t="str">
        <f t="shared" si="31"/>
        <v/>
      </c>
      <c r="AG130" s="244" t="str">
        <f t="shared" si="32"/>
        <v/>
      </c>
      <c r="AI130" s="244" t="str">
        <f t="shared" si="33"/>
        <v/>
      </c>
      <c r="AK130" s="244" t="str">
        <f t="shared" si="34"/>
        <v/>
      </c>
      <c r="AM130" s="244" t="str">
        <f t="shared" si="35"/>
        <v/>
      </c>
      <c r="AO130" s="244" t="str">
        <f t="shared" si="36"/>
        <v/>
      </c>
      <c r="AQ130" s="244" t="str">
        <f t="shared" si="37"/>
        <v/>
      </c>
    </row>
    <row r="131" spans="5:43" x14ac:dyDescent="0.25">
      <c r="E131" s="244" t="str">
        <f t="shared" si="19"/>
        <v/>
      </c>
      <c r="G131" s="244" t="str">
        <f t="shared" si="19"/>
        <v/>
      </c>
      <c r="I131" s="244" t="str">
        <f t="shared" si="20"/>
        <v/>
      </c>
      <c r="K131" s="244" t="str">
        <f t="shared" si="21"/>
        <v/>
      </c>
      <c r="M131" s="244" t="str">
        <f t="shared" si="22"/>
        <v/>
      </c>
      <c r="O131" s="244" t="str">
        <f t="shared" si="23"/>
        <v/>
      </c>
      <c r="Q131" s="244" t="str">
        <f t="shared" si="24"/>
        <v/>
      </c>
      <c r="S131" s="244" t="str">
        <f t="shared" si="25"/>
        <v/>
      </c>
      <c r="U131" s="244" t="str">
        <f t="shared" si="26"/>
        <v/>
      </c>
      <c r="W131" s="244" t="str">
        <f t="shared" si="27"/>
        <v/>
      </c>
      <c r="Y131" s="244" t="str">
        <f t="shared" si="28"/>
        <v/>
      </c>
      <c r="AA131" s="244" t="str">
        <f t="shared" si="29"/>
        <v/>
      </c>
      <c r="AC131" s="244" t="str">
        <f t="shared" si="30"/>
        <v/>
      </c>
      <c r="AE131" s="244" t="str">
        <f t="shared" si="31"/>
        <v/>
      </c>
      <c r="AG131" s="244" t="str">
        <f t="shared" si="32"/>
        <v/>
      </c>
      <c r="AI131" s="244" t="str">
        <f t="shared" si="33"/>
        <v/>
      </c>
      <c r="AK131" s="244" t="str">
        <f t="shared" si="34"/>
        <v/>
      </c>
      <c r="AM131" s="244" t="str">
        <f t="shared" si="35"/>
        <v/>
      </c>
      <c r="AO131" s="244" t="str">
        <f t="shared" si="36"/>
        <v/>
      </c>
      <c r="AQ131" s="244" t="str">
        <f t="shared" si="37"/>
        <v/>
      </c>
    </row>
    <row r="132" spans="5:43" x14ac:dyDescent="0.25">
      <c r="E132" s="244" t="str">
        <f t="shared" si="19"/>
        <v/>
      </c>
      <c r="G132" s="244" t="str">
        <f t="shared" si="19"/>
        <v/>
      </c>
      <c r="I132" s="244" t="str">
        <f t="shared" si="20"/>
        <v/>
      </c>
      <c r="K132" s="244" t="str">
        <f t="shared" si="21"/>
        <v/>
      </c>
      <c r="M132" s="244" t="str">
        <f t="shared" si="22"/>
        <v/>
      </c>
      <c r="O132" s="244" t="str">
        <f t="shared" si="23"/>
        <v/>
      </c>
      <c r="Q132" s="244" t="str">
        <f t="shared" si="24"/>
        <v/>
      </c>
      <c r="S132" s="244" t="str">
        <f t="shared" si="25"/>
        <v/>
      </c>
      <c r="U132" s="244" t="str">
        <f t="shared" si="26"/>
        <v/>
      </c>
      <c r="W132" s="244" t="str">
        <f t="shared" si="27"/>
        <v/>
      </c>
      <c r="Y132" s="244" t="str">
        <f t="shared" si="28"/>
        <v/>
      </c>
      <c r="AA132" s="244" t="str">
        <f t="shared" si="29"/>
        <v/>
      </c>
      <c r="AC132" s="244" t="str">
        <f t="shared" si="30"/>
        <v/>
      </c>
      <c r="AE132" s="244" t="str">
        <f t="shared" si="31"/>
        <v/>
      </c>
      <c r="AG132" s="244" t="str">
        <f t="shared" si="32"/>
        <v/>
      </c>
      <c r="AI132" s="244" t="str">
        <f t="shared" si="33"/>
        <v/>
      </c>
      <c r="AK132" s="244" t="str">
        <f t="shared" si="34"/>
        <v/>
      </c>
      <c r="AM132" s="244" t="str">
        <f t="shared" si="35"/>
        <v/>
      </c>
      <c r="AO132" s="244" t="str">
        <f t="shared" si="36"/>
        <v/>
      </c>
      <c r="AQ132" s="244" t="str">
        <f t="shared" si="37"/>
        <v/>
      </c>
    </row>
    <row r="133" spans="5:43" x14ac:dyDescent="0.25">
      <c r="E133" s="244" t="str">
        <f t="shared" si="19"/>
        <v/>
      </c>
      <c r="G133" s="244" t="str">
        <f t="shared" si="19"/>
        <v/>
      </c>
      <c r="I133" s="244" t="str">
        <f t="shared" si="20"/>
        <v/>
      </c>
      <c r="K133" s="244" t="str">
        <f t="shared" si="21"/>
        <v/>
      </c>
      <c r="M133" s="244" t="str">
        <f t="shared" si="22"/>
        <v/>
      </c>
      <c r="O133" s="244" t="str">
        <f t="shared" si="23"/>
        <v/>
      </c>
      <c r="Q133" s="244" t="str">
        <f t="shared" si="24"/>
        <v/>
      </c>
      <c r="S133" s="244" t="str">
        <f t="shared" si="25"/>
        <v/>
      </c>
      <c r="U133" s="244" t="str">
        <f t="shared" si="26"/>
        <v/>
      </c>
      <c r="W133" s="244" t="str">
        <f t="shared" si="27"/>
        <v/>
      </c>
      <c r="Y133" s="244" t="str">
        <f t="shared" si="28"/>
        <v/>
      </c>
      <c r="AA133" s="244" t="str">
        <f t="shared" si="29"/>
        <v/>
      </c>
      <c r="AC133" s="244" t="str">
        <f t="shared" si="30"/>
        <v/>
      </c>
      <c r="AE133" s="244" t="str">
        <f t="shared" si="31"/>
        <v/>
      </c>
      <c r="AG133" s="244" t="str">
        <f t="shared" si="32"/>
        <v/>
      </c>
      <c r="AI133" s="244" t="str">
        <f t="shared" si="33"/>
        <v/>
      </c>
      <c r="AK133" s="244" t="str">
        <f t="shared" si="34"/>
        <v/>
      </c>
      <c r="AM133" s="244" t="str">
        <f t="shared" si="35"/>
        <v/>
      </c>
      <c r="AO133" s="244" t="str">
        <f t="shared" si="36"/>
        <v/>
      </c>
      <c r="AQ133" s="244" t="str">
        <f t="shared" si="37"/>
        <v/>
      </c>
    </row>
    <row r="134" spans="5:43" x14ac:dyDescent="0.25">
      <c r="E134" s="244" t="str">
        <f t="shared" si="19"/>
        <v/>
      </c>
      <c r="G134" s="244" t="str">
        <f t="shared" si="19"/>
        <v/>
      </c>
      <c r="I134" s="244" t="str">
        <f t="shared" si="20"/>
        <v/>
      </c>
      <c r="K134" s="244" t="str">
        <f t="shared" si="21"/>
        <v/>
      </c>
      <c r="M134" s="244" t="str">
        <f t="shared" si="22"/>
        <v/>
      </c>
      <c r="O134" s="244" t="str">
        <f t="shared" si="23"/>
        <v/>
      </c>
      <c r="Q134" s="244" t="str">
        <f t="shared" si="24"/>
        <v/>
      </c>
      <c r="S134" s="244" t="str">
        <f t="shared" si="25"/>
        <v/>
      </c>
      <c r="U134" s="244" t="str">
        <f t="shared" si="26"/>
        <v/>
      </c>
      <c r="W134" s="244" t="str">
        <f t="shared" si="27"/>
        <v/>
      </c>
      <c r="Y134" s="244" t="str">
        <f t="shared" si="28"/>
        <v/>
      </c>
      <c r="AA134" s="244" t="str">
        <f t="shared" si="29"/>
        <v/>
      </c>
      <c r="AC134" s="244" t="str">
        <f t="shared" si="30"/>
        <v/>
      </c>
      <c r="AE134" s="244" t="str">
        <f t="shared" si="31"/>
        <v/>
      </c>
      <c r="AG134" s="244" t="str">
        <f t="shared" si="32"/>
        <v/>
      </c>
      <c r="AI134" s="244" t="str">
        <f t="shared" si="33"/>
        <v/>
      </c>
      <c r="AK134" s="244" t="str">
        <f t="shared" si="34"/>
        <v/>
      </c>
      <c r="AM134" s="244" t="str">
        <f t="shared" si="35"/>
        <v/>
      </c>
      <c r="AO134" s="244" t="str">
        <f t="shared" si="36"/>
        <v/>
      </c>
      <c r="AQ134" s="244" t="str">
        <f t="shared" si="37"/>
        <v/>
      </c>
    </row>
    <row r="135" spans="5:43" x14ac:dyDescent="0.25">
      <c r="E135" s="244" t="str">
        <f t="shared" si="19"/>
        <v/>
      </c>
      <c r="G135" s="244" t="str">
        <f t="shared" si="19"/>
        <v/>
      </c>
      <c r="I135" s="244" t="str">
        <f t="shared" si="20"/>
        <v/>
      </c>
      <c r="K135" s="244" t="str">
        <f t="shared" si="21"/>
        <v/>
      </c>
      <c r="M135" s="244" t="str">
        <f t="shared" si="22"/>
        <v/>
      </c>
      <c r="O135" s="244" t="str">
        <f t="shared" si="23"/>
        <v/>
      </c>
      <c r="Q135" s="244" t="str">
        <f t="shared" si="24"/>
        <v/>
      </c>
      <c r="S135" s="244" t="str">
        <f t="shared" si="25"/>
        <v/>
      </c>
      <c r="U135" s="244" t="str">
        <f t="shared" si="26"/>
        <v/>
      </c>
      <c r="W135" s="244" t="str">
        <f t="shared" si="27"/>
        <v/>
      </c>
      <c r="Y135" s="244" t="str">
        <f t="shared" si="28"/>
        <v/>
      </c>
      <c r="AA135" s="244" t="str">
        <f t="shared" si="29"/>
        <v/>
      </c>
      <c r="AC135" s="244" t="str">
        <f t="shared" si="30"/>
        <v/>
      </c>
      <c r="AE135" s="244" t="str">
        <f t="shared" si="31"/>
        <v/>
      </c>
      <c r="AG135" s="244" t="str">
        <f t="shared" si="32"/>
        <v/>
      </c>
      <c r="AI135" s="244" t="str">
        <f t="shared" si="33"/>
        <v/>
      </c>
      <c r="AK135" s="244" t="str">
        <f t="shared" si="34"/>
        <v/>
      </c>
      <c r="AM135" s="244" t="str">
        <f t="shared" si="35"/>
        <v/>
      </c>
      <c r="AO135" s="244" t="str">
        <f t="shared" si="36"/>
        <v/>
      </c>
      <c r="AQ135" s="244" t="str">
        <f t="shared" si="37"/>
        <v/>
      </c>
    </row>
    <row r="136" spans="5:43" x14ac:dyDescent="0.25">
      <c r="E136" s="244" t="str">
        <f t="shared" si="19"/>
        <v/>
      </c>
      <c r="G136" s="244" t="str">
        <f t="shared" si="19"/>
        <v/>
      </c>
      <c r="I136" s="244" t="str">
        <f t="shared" si="20"/>
        <v/>
      </c>
      <c r="K136" s="244" t="str">
        <f t="shared" si="21"/>
        <v/>
      </c>
      <c r="M136" s="244" t="str">
        <f t="shared" si="22"/>
        <v/>
      </c>
      <c r="O136" s="244" t="str">
        <f t="shared" si="23"/>
        <v/>
      </c>
      <c r="Q136" s="244" t="str">
        <f t="shared" si="24"/>
        <v/>
      </c>
      <c r="S136" s="244" t="str">
        <f t="shared" si="25"/>
        <v/>
      </c>
      <c r="U136" s="244" t="str">
        <f t="shared" si="26"/>
        <v/>
      </c>
      <c r="W136" s="244" t="str">
        <f t="shared" si="27"/>
        <v/>
      </c>
      <c r="Y136" s="244" t="str">
        <f t="shared" si="28"/>
        <v/>
      </c>
      <c r="AA136" s="244" t="str">
        <f t="shared" si="29"/>
        <v/>
      </c>
      <c r="AC136" s="244" t="str">
        <f t="shared" si="30"/>
        <v/>
      </c>
      <c r="AE136" s="244" t="str">
        <f t="shared" si="31"/>
        <v/>
      </c>
      <c r="AG136" s="244" t="str">
        <f t="shared" si="32"/>
        <v/>
      </c>
      <c r="AI136" s="244" t="str">
        <f t="shared" si="33"/>
        <v/>
      </c>
      <c r="AK136" s="244" t="str">
        <f t="shared" si="34"/>
        <v/>
      </c>
      <c r="AM136" s="244" t="str">
        <f t="shared" si="35"/>
        <v/>
      </c>
      <c r="AO136" s="244" t="str">
        <f t="shared" si="36"/>
        <v/>
      </c>
      <c r="AQ136" s="244" t="str">
        <f t="shared" si="37"/>
        <v/>
      </c>
    </row>
    <row r="137" spans="5:43" x14ac:dyDescent="0.25">
      <c r="E137" s="244" t="str">
        <f t="shared" si="19"/>
        <v/>
      </c>
      <c r="G137" s="244" t="str">
        <f t="shared" si="19"/>
        <v/>
      </c>
      <c r="I137" s="244" t="str">
        <f t="shared" si="20"/>
        <v/>
      </c>
      <c r="K137" s="244" t="str">
        <f t="shared" si="21"/>
        <v/>
      </c>
      <c r="M137" s="244" t="str">
        <f t="shared" si="22"/>
        <v/>
      </c>
      <c r="O137" s="244" t="str">
        <f t="shared" si="23"/>
        <v/>
      </c>
      <c r="Q137" s="244" t="str">
        <f t="shared" si="24"/>
        <v/>
      </c>
      <c r="S137" s="244" t="str">
        <f t="shared" si="25"/>
        <v/>
      </c>
      <c r="U137" s="244" t="str">
        <f t="shared" si="26"/>
        <v/>
      </c>
      <c r="W137" s="244" t="str">
        <f t="shared" si="27"/>
        <v/>
      </c>
      <c r="Y137" s="244" t="str">
        <f t="shared" si="28"/>
        <v/>
      </c>
      <c r="AA137" s="244" t="str">
        <f t="shared" si="29"/>
        <v/>
      </c>
      <c r="AC137" s="244" t="str">
        <f t="shared" si="30"/>
        <v/>
      </c>
      <c r="AE137" s="244" t="str">
        <f t="shared" si="31"/>
        <v/>
      </c>
      <c r="AG137" s="244" t="str">
        <f t="shared" si="32"/>
        <v/>
      </c>
      <c r="AI137" s="244" t="str">
        <f t="shared" si="33"/>
        <v/>
      </c>
      <c r="AK137" s="244" t="str">
        <f t="shared" si="34"/>
        <v/>
      </c>
      <c r="AM137" s="244" t="str">
        <f t="shared" si="35"/>
        <v/>
      </c>
      <c r="AO137" s="244" t="str">
        <f t="shared" si="36"/>
        <v/>
      </c>
      <c r="AQ137" s="244" t="str">
        <f t="shared" si="37"/>
        <v/>
      </c>
    </row>
    <row r="138" spans="5:43" x14ac:dyDescent="0.25">
      <c r="E138" s="244" t="str">
        <f t="shared" si="19"/>
        <v/>
      </c>
      <c r="G138" s="244" t="str">
        <f t="shared" si="19"/>
        <v/>
      </c>
      <c r="I138" s="244" t="str">
        <f t="shared" si="20"/>
        <v/>
      </c>
      <c r="K138" s="244" t="str">
        <f t="shared" si="21"/>
        <v/>
      </c>
      <c r="M138" s="244" t="str">
        <f t="shared" si="22"/>
        <v/>
      </c>
      <c r="O138" s="244" t="str">
        <f t="shared" si="23"/>
        <v/>
      </c>
      <c r="Q138" s="244" t="str">
        <f t="shared" si="24"/>
        <v/>
      </c>
      <c r="S138" s="244" t="str">
        <f t="shared" si="25"/>
        <v/>
      </c>
      <c r="U138" s="244" t="str">
        <f t="shared" si="26"/>
        <v/>
      </c>
      <c r="W138" s="244" t="str">
        <f t="shared" si="27"/>
        <v/>
      </c>
      <c r="Y138" s="244" t="str">
        <f t="shared" si="28"/>
        <v/>
      </c>
      <c r="AA138" s="244" t="str">
        <f t="shared" si="29"/>
        <v/>
      </c>
      <c r="AC138" s="244" t="str">
        <f t="shared" si="30"/>
        <v/>
      </c>
      <c r="AE138" s="244" t="str">
        <f t="shared" si="31"/>
        <v/>
      </c>
      <c r="AG138" s="244" t="str">
        <f t="shared" si="32"/>
        <v/>
      </c>
      <c r="AI138" s="244" t="str">
        <f t="shared" si="33"/>
        <v/>
      </c>
      <c r="AK138" s="244" t="str">
        <f t="shared" si="34"/>
        <v/>
      </c>
      <c r="AM138" s="244" t="str">
        <f t="shared" si="35"/>
        <v/>
      </c>
      <c r="AO138" s="244" t="str">
        <f t="shared" si="36"/>
        <v/>
      </c>
      <c r="AQ138" s="244" t="str">
        <f t="shared" si="37"/>
        <v/>
      </c>
    </row>
    <row r="139" spans="5:43" x14ac:dyDescent="0.25">
      <c r="E139" s="244" t="str">
        <f t="shared" si="19"/>
        <v/>
      </c>
      <c r="G139" s="244" t="str">
        <f t="shared" si="19"/>
        <v/>
      </c>
      <c r="I139" s="244" t="str">
        <f t="shared" si="20"/>
        <v/>
      </c>
      <c r="K139" s="244" t="str">
        <f t="shared" si="21"/>
        <v/>
      </c>
      <c r="M139" s="244" t="str">
        <f t="shared" si="22"/>
        <v/>
      </c>
      <c r="O139" s="244" t="str">
        <f t="shared" si="23"/>
        <v/>
      </c>
      <c r="Q139" s="244" t="str">
        <f t="shared" si="24"/>
        <v/>
      </c>
      <c r="S139" s="244" t="str">
        <f t="shared" si="25"/>
        <v/>
      </c>
      <c r="U139" s="244" t="str">
        <f t="shared" si="26"/>
        <v/>
      </c>
      <c r="W139" s="244" t="str">
        <f t="shared" si="27"/>
        <v/>
      </c>
      <c r="Y139" s="244" t="str">
        <f t="shared" si="28"/>
        <v/>
      </c>
      <c r="AA139" s="244" t="str">
        <f t="shared" si="29"/>
        <v/>
      </c>
      <c r="AC139" s="244" t="str">
        <f t="shared" si="30"/>
        <v/>
      </c>
      <c r="AE139" s="244" t="str">
        <f t="shared" si="31"/>
        <v/>
      </c>
      <c r="AG139" s="244" t="str">
        <f t="shared" si="32"/>
        <v/>
      </c>
      <c r="AI139" s="244" t="str">
        <f t="shared" si="33"/>
        <v/>
      </c>
      <c r="AK139" s="244" t="str">
        <f t="shared" si="34"/>
        <v/>
      </c>
      <c r="AM139" s="244" t="str">
        <f t="shared" si="35"/>
        <v/>
      </c>
      <c r="AO139" s="244" t="str">
        <f t="shared" si="36"/>
        <v/>
      </c>
      <c r="AQ139" s="244" t="str">
        <f t="shared" si="37"/>
        <v/>
      </c>
    </row>
    <row r="140" spans="5:43" x14ac:dyDescent="0.25">
      <c r="E140" s="244" t="str">
        <f t="shared" si="19"/>
        <v/>
      </c>
      <c r="G140" s="244" t="str">
        <f t="shared" si="19"/>
        <v/>
      </c>
      <c r="I140" s="244" t="str">
        <f t="shared" si="20"/>
        <v/>
      </c>
      <c r="K140" s="244" t="str">
        <f t="shared" si="21"/>
        <v/>
      </c>
      <c r="M140" s="244" t="str">
        <f t="shared" si="22"/>
        <v/>
      </c>
      <c r="O140" s="244" t="str">
        <f t="shared" si="23"/>
        <v/>
      </c>
      <c r="Q140" s="244" t="str">
        <f t="shared" si="24"/>
        <v/>
      </c>
      <c r="S140" s="244" t="str">
        <f t="shared" si="25"/>
        <v/>
      </c>
      <c r="U140" s="244" t="str">
        <f t="shared" si="26"/>
        <v/>
      </c>
      <c r="W140" s="244" t="str">
        <f t="shared" si="27"/>
        <v/>
      </c>
      <c r="Y140" s="244" t="str">
        <f t="shared" si="28"/>
        <v/>
      </c>
      <c r="AA140" s="244" t="str">
        <f t="shared" si="29"/>
        <v/>
      </c>
      <c r="AC140" s="244" t="str">
        <f t="shared" si="30"/>
        <v/>
      </c>
      <c r="AE140" s="244" t="str">
        <f t="shared" si="31"/>
        <v/>
      </c>
      <c r="AG140" s="244" t="str">
        <f t="shared" si="32"/>
        <v/>
      </c>
      <c r="AI140" s="244" t="str">
        <f t="shared" si="33"/>
        <v/>
      </c>
      <c r="AK140" s="244" t="str">
        <f t="shared" si="34"/>
        <v/>
      </c>
      <c r="AM140" s="244" t="str">
        <f t="shared" si="35"/>
        <v/>
      </c>
      <c r="AO140" s="244" t="str">
        <f t="shared" si="36"/>
        <v/>
      </c>
      <c r="AQ140" s="244" t="str">
        <f t="shared" si="37"/>
        <v/>
      </c>
    </row>
    <row r="141" spans="5:43" x14ac:dyDescent="0.25">
      <c r="E141" s="244" t="str">
        <f t="shared" ref="E141:G204" si="38">IF(OR($B141=0,D141=0),"",D141/$B141)</f>
        <v/>
      </c>
      <c r="G141" s="244" t="str">
        <f t="shared" si="38"/>
        <v/>
      </c>
      <c r="I141" s="244" t="str">
        <f t="shared" ref="I141:I204" si="39">IF(OR($B141=0,H141=0),"",H141/$B141)</f>
        <v/>
      </c>
      <c r="K141" s="244" t="str">
        <f t="shared" ref="K141:K204" si="40">IF(OR($B141=0,J141=0),"",J141/$B141)</f>
        <v/>
      </c>
      <c r="M141" s="244" t="str">
        <f t="shared" ref="M141:M204" si="41">IF(OR($B141=0,L141=0),"",L141/$B141)</f>
        <v/>
      </c>
      <c r="O141" s="244" t="str">
        <f t="shared" ref="O141:O204" si="42">IF(OR($B141=0,N141=0),"",N141/$B141)</f>
        <v/>
      </c>
      <c r="Q141" s="244" t="str">
        <f t="shared" ref="Q141:Q204" si="43">IF(OR($B141=0,P141=0),"",P141/$B141)</f>
        <v/>
      </c>
      <c r="S141" s="244" t="str">
        <f t="shared" ref="S141:S204" si="44">IF(OR($B141=0,R141=0),"",R141/$B141)</f>
        <v/>
      </c>
      <c r="U141" s="244" t="str">
        <f t="shared" ref="U141:U204" si="45">IF(OR($B141=0,T141=0),"",T141/$B141)</f>
        <v/>
      </c>
      <c r="W141" s="244" t="str">
        <f t="shared" ref="W141:W204" si="46">IF(OR($B141=0,V141=0),"",V141/$B141)</f>
        <v/>
      </c>
      <c r="Y141" s="244" t="str">
        <f t="shared" ref="Y141:Y204" si="47">IF(OR($B141=0,X141=0),"",X141/$B141)</f>
        <v/>
      </c>
      <c r="AA141" s="244" t="str">
        <f t="shared" ref="AA141:AA204" si="48">IF(OR($B141=0,Z141=0),"",Z141/$B141)</f>
        <v/>
      </c>
      <c r="AC141" s="244" t="str">
        <f t="shared" ref="AC141:AC204" si="49">IF(OR($B141=0,AB141=0),"",AB141/$B141)</f>
        <v/>
      </c>
      <c r="AE141" s="244" t="str">
        <f t="shared" ref="AE141:AE204" si="50">IF(OR($B141=0,AD141=0),"",AD141/$B141)</f>
        <v/>
      </c>
      <c r="AG141" s="244" t="str">
        <f t="shared" ref="AG141:AG204" si="51">IF(OR($B141=0,AF141=0),"",AF141/$B141)</f>
        <v/>
      </c>
      <c r="AI141" s="244" t="str">
        <f t="shared" ref="AI141:AI204" si="52">IF(OR($B141=0,AH141=0),"",AH141/$B141)</f>
        <v/>
      </c>
      <c r="AK141" s="244" t="str">
        <f t="shared" ref="AK141:AK204" si="53">IF(OR($B141=0,AJ141=0),"",AJ141/$B141)</f>
        <v/>
      </c>
      <c r="AM141" s="244" t="str">
        <f t="shared" ref="AM141:AM204" si="54">IF(OR($B141=0,AL141=0),"",AL141/$B141)</f>
        <v/>
      </c>
      <c r="AO141" s="244" t="str">
        <f t="shared" ref="AO141:AO204" si="55">IF(OR($B141=0,AN141=0),"",AN141/$B141)</f>
        <v/>
      </c>
      <c r="AQ141" s="244" t="str">
        <f t="shared" ref="AQ141:AQ204" si="56">IF(OR($B141=0,AP141=0),"",AP141/$B141)</f>
        <v/>
      </c>
    </row>
    <row r="142" spans="5:43" x14ac:dyDescent="0.25">
      <c r="E142" s="244" t="str">
        <f t="shared" si="38"/>
        <v/>
      </c>
      <c r="G142" s="244" t="str">
        <f t="shared" si="38"/>
        <v/>
      </c>
      <c r="I142" s="244" t="str">
        <f t="shared" si="39"/>
        <v/>
      </c>
      <c r="K142" s="244" t="str">
        <f t="shared" si="40"/>
        <v/>
      </c>
      <c r="M142" s="244" t="str">
        <f t="shared" si="41"/>
        <v/>
      </c>
      <c r="O142" s="244" t="str">
        <f t="shared" si="42"/>
        <v/>
      </c>
      <c r="Q142" s="244" t="str">
        <f t="shared" si="43"/>
        <v/>
      </c>
      <c r="S142" s="244" t="str">
        <f t="shared" si="44"/>
        <v/>
      </c>
      <c r="U142" s="244" t="str">
        <f t="shared" si="45"/>
        <v/>
      </c>
      <c r="W142" s="244" t="str">
        <f t="shared" si="46"/>
        <v/>
      </c>
      <c r="Y142" s="244" t="str">
        <f t="shared" si="47"/>
        <v/>
      </c>
      <c r="AA142" s="244" t="str">
        <f t="shared" si="48"/>
        <v/>
      </c>
      <c r="AC142" s="244" t="str">
        <f t="shared" si="49"/>
        <v/>
      </c>
      <c r="AE142" s="244" t="str">
        <f t="shared" si="50"/>
        <v/>
      </c>
      <c r="AG142" s="244" t="str">
        <f t="shared" si="51"/>
        <v/>
      </c>
      <c r="AI142" s="244" t="str">
        <f t="shared" si="52"/>
        <v/>
      </c>
      <c r="AK142" s="244" t="str">
        <f t="shared" si="53"/>
        <v/>
      </c>
      <c r="AM142" s="244" t="str">
        <f t="shared" si="54"/>
        <v/>
      </c>
      <c r="AO142" s="244" t="str">
        <f t="shared" si="55"/>
        <v/>
      </c>
      <c r="AQ142" s="244" t="str">
        <f t="shared" si="56"/>
        <v/>
      </c>
    </row>
    <row r="143" spans="5:43" x14ac:dyDescent="0.25">
      <c r="E143" s="244" t="str">
        <f t="shared" si="38"/>
        <v/>
      </c>
      <c r="G143" s="244" t="str">
        <f t="shared" si="38"/>
        <v/>
      </c>
      <c r="I143" s="244" t="str">
        <f t="shared" si="39"/>
        <v/>
      </c>
      <c r="K143" s="244" t="str">
        <f t="shared" si="40"/>
        <v/>
      </c>
      <c r="M143" s="244" t="str">
        <f t="shared" si="41"/>
        <v/>
      </c>
      <c r="O143" s="244" t="str">
        <f t="shared" si="42"/>
        <v/>
      </c>
      <c r="Q143" s="244" t="str">
        <f t="shared" si="43"/>
        <v/>
      </c>
      <c r="S143" s="244" t="str">
        <f t="shared" si="44"/>
        <v/>
      </c>
      <c r="U143" s="244" t="str">
        <f t="shared" si="45"/>
        <v/>
      </c>
      <c r="W143" s="244" t="str">
        <f t="shared" si="46"/>
        <v/>
      </c>
      <c r="Y143" s="244" t="str">
        <f t="shared" si="47"/>
        <v/>
      </c>
      <c r="AA143" s="244" t="str">
        <f t="shared" si="48"/>
        <v/>
      </c>
      <c r="AC143" s="244" t="str">
        <f t="shared" si="49"/>
        <v/>
      </c>
      <c r="AE143" s="244" t="str">
        <f t="shared" si="50"/>
        <v/>
      </c>
      <c r="AG143" s="244" t="str">
        <f t="shared" si="51"/>
        <v/>
      </c>
      <c r="AI143" s="244" t="str">
        <f t="shared" si="52"/>
        <v/>
      </c>
      <c r="AK143" s="244" t="str">
        <f t="shared" si="53"/>
        <v/>
      </c>
      <c r="AM143" s="244" t="str">
        <f t="shared" si="54"/>
        <v/>
      </c>
      <c r="AO143" s="244" t="str">
        <f t="shared" si="55"/>
        <v/>
      </c>
      <c r="AQ143" s="244" t="str">
        <f t="shared" si="56"/>
        <v/>
      </c>
    </row>
    <row r="144" spans="5:43" x14ac:dyDescent="0.25">
      <c r="E144" s="244" t="str">
        <f t="shared" si="38"/>
        <v/>
      </c>
      <c r="G144" s="244" t="str">
        <f t="shared" si="38"/>
        <v/>
      </c>
      <c r="I144" s="244" t="str">
        <f t="shared" si="39"/>
        <v/>
      </c>
      <c r="K144" s="244" t="str">
        <f t="shared" si="40"/>
        <v/>
      </c>
      <c r="M144" s="244" t="str">
        <f t="shared" si="41"/>
        <v/>
      </c>
      <c r="O144" s="244" t="str">
        <f t="shared" si="42"/>
        <v/>
      </c>
      <c r="Q144" s="244" t="str">
        <f t="shared" si="43"/>
        <v/>
      </c>
      <c r="S144" s="244" t="str">
        <f t="shared" si="44"/>
        <v/>
      </c>
      <c r="U144" s="244" t="str">
        <f t="shared" si="45"/>
        <v/>
      </c>
      <c r="W144" s="244" t="str">
        <f t="shared" si="46"/>
        <v/>
      </c>
      <c r="Y144" s="244" t="str">
        <f t="shared" si="47"/>
        <v/>
      </c>
      <c r="AA144" s="244" t="str">
        <f t="shared" si="48"/>
        <v/>
      </c>
      <c r="AC144" s="244" t="str">
        <f t="shared" si="49"/>
        <v/>
      </c>
      <c r="AE144" s="244" t="str">
        <f t="shared" si="50"/>
        <v/>
      </c>
      <c r="AG144" s="244" t="str">
        <f t="shared" si="51"/>
        <v/>
      </c>
      <c r="AI144" s="244" t="str">
        <f t="shared" si="52"/>
        <v/>
      </c>
      <c r="AK144" s="244" t="str">
        <f t="shared" si="53"/>
        <v/>
      </c>
      <c r="AM144" s="244" t="str">
        <f t="shared" si="54"/>
        <v/>
      </c>
      <c r="AO144" s="244" t="str">
        <f t="shared" si="55"/>
        <v/>
      </c>
      <c r="AQ144" s="244" t="str">
        <f t="shared" si="56"/>
        <v/>
      </c>
    </row>
    <row r="145" spans="5:43" x14ac:dyDescent="0.25">
      <c r="E145" s="244" t="str">
        <f t="shared" si="38"/>
        <v/>
      </c>
      <c r="G145" s="244" t="str">
        <f t="shared" si="38"/>
        <v/>
      </c>
      <c r="I145" s="244" t="str">
        <f t="shared" si="39"/>
        <v/>
      </c>
      <c r="K145" s="244" t="str">
        <f t="shared" si="40"/>
        <v/>
      </c>
      <c r="M145" s="244" t="str">
        <f t="shared" si="41"/>
        <v/>
      </c>
      <c r="O145" s="244" t="str">
        <f t="shared" si="42"/>
        <v/>
      </c>
      <c r="Q145" s="244" t="str">
        <f t="shared" si="43"/>
        <v/>
      </c>
      <c r="S145" s="244" t="str">
        <f t="shared" si="44"/>
        <v/>
      </c>
      <c r="U145" s="244" t="str">
        <f t="shared" si="45"/>
        <v/>
      </c>
      <c r="W145" s="244" t="str">
        <f t="shared" si="46"/>
        <v/>
      </c>
      <c r="Y145" s="244" t="str">
        <f t="shared" si="47"/>
        <v/>
      </c>
      <c r="AA145" s="244" t="str">
        <f t="shared" si="48"/>
        <v/>
      </c>
      <c r="AC145" s="244" t="str">
        <f t="shared" si="49"/>
        <v/>
      </c>
      <c r="AE145" s="244" t="str">
        <f t="shared" si="50"/>
        <v/>
      </c>
      <c r="AG145" s="244" t="str">
        <f t="shared" si="51"/>
        <v/>
      </c>
      <c r="AI145" s="244" t="str">
        <f t="shared" si="52"/>
        <v/>
      </c>
      <c r="AK145" s="244" t="str">
        <f t="shared" si="53"/>
        <v/>
      </c>
      <c r="AM145" s="244" t="str">
        <f t="shared" si="54"/>
        <v/>
      </c>
      <c r="AO145" s="244" t="str">
        <f t="shared" si="55"/>
        <v/>
      </c>
      <c r="AQ145" s="244" t="str">
        <f t="shared" si="56"/>
        <v/>
      </c>
    </row>
    <row r="146" spans="5:43" x14ac:dyDescent="0.25">
      <c r="E146" s="244" t="str">
        <f t="shared" si="38"/>
        <v/>
      </c>
      <c r="G146" s="244" t="str">
        <f t="shared" si="38"/>
        <v/>
      </c>
      <c r="I146" s="244" t="str">
        <f t="shared" si="39"/>
        <v/>
      </c>
      <c r="K146" s="244" t="str">
        <f t="shared" si="40"/>
        <v/>
      </c>
      <c r="M146" s="244" t="str">
        <f t="shared" si="41"/>
        <v/>
      </c>
      <c r="O146" s="244" t="str">
        <f t="shared" si="42"/>
        <v/>
      </c>
      <c r="Q146" s="244" t="str">
        <f t="shared" si="43"/>
        <v/>
      </c>
      <c r="S146" s="244" t="str">
        <f t="shared" si="44"/>
        <v/>
      </c>
      <c r="U146" s="244" t="str">
        <f t="shared" si="45"/>
        <v/>
      </c>
      <c r="W146" s="244" t="str">
        <f t="shared" si="46"/>
        <v/>
      </c>
      <c r="Y146" s="244" t="str">
        <f t="shared" si="47"/>
        <v/>
      </c>
      <c r="AA146" s="244" t="str">
        <f t="shared" si="48"/>
        <v/>
      </c>
      <c r="AC146" s="244" t="str">
        <f t="shared" si="49"/>
        <v/>
      </c>
      <c r="AE146" s="244" t="str">
        <f t="shared" si="50"/>
        <v/>
      </c>
      <c r="AG146" s="244" t="str">
        <f t="shared" si="51"/>
        <v/>
      </c>
      <c r="AI146" s="244" t="str">
        <f t="shared" si="52"/>
        <v/>
      </c>
      <c r="AK146" s="244" t="str">
        <f t="shared" si="53"/>
        <v/>
      </c>
      <c r="AM146" s="244" t="str">
        <f t="shared" si="54"/>
        <v/>
      </c>
      <c r="AO146" s="244" t="str">
        <f t="shared" si="55"/>
        <v/>
      </c>
      <c r="AQ146" s="244" t="str">
        <f t="shared" si="56"/>
        <v/>
      </c>
    </row>
    <row r="147" spans="5:43" x14ac:dyDescent="0.25">
      <c r="E147" s="244" t="str">
        <f t="shared" si="38"/>
        <v/>
      </c>
      <c r="G147" s="244" t="str">
        <f t="shared" si="38"/>
        <v/>
      </c>
      <c r="I147" s="244" t="str">
        <f t="shared" si="39"/>
        <v/>
      </c>
      <c r="K147" s="244" t="str">
        <f t="shared" si="40"/>
        <v/>
      </c>
      <c r="M147" s="244" t="str">
        <f t="shared" si="41"/>
        <v/>
      </c>
      <c r="O147" s="244" t="str">
        <f t="shared" si="42"/>
        <v/>
      </c>
      <c r="Q147" s="244" t="str">
        <f t="shared" si="43"/>
        <v/>
      </c>
      <c r="S147" s="244" t="str">
        <f t="shared" si="44"/>
        <v/>
      </c>
      <c r="U147" s="244" t="str">
        <f t="shared" si="45"/>
        <v/>
      </c>
      <c r="W147" s="244" t="str">
        <f t="shared" si="46"/>
        <v/>
      </c>
      <c r="Y147" s="244" t="str">
        <f t="shared" si="47"/>
        <v/>
      </c>
      <c r="AA147" s="244" t="str">
        <f t="shared" si="48"/>
        <v/>
      </c>
      <c r="AC147" s="244" t="str">
        <f t="shared" si="49"/>
        <v/>
      </c>
      <c r="AE147" s="244" t="str">
        <f t="shared" si="50"/>
        <v/>
      </c>
      <c r="AG147" s="244" t="str">
        <f t="shared" si="51"/>
        <v/>
      </c>
      <c r="AI147" s="244" t="str">
        <f t="shared" si="52"/>
        <v/>
      </c>
      <c r="AK147" s="244" t="str">
        <f t="shared" si="53"/>
        <v/>
      </c>
      <c r="AM147" s="244" t="str">
        <f t="shared" si="54"/>
        <v/>
      </c>
      <c r="AO147" s="244" t="str">
        <f t="shared" si="55"/>
        <v/>
      </c>
      <c r="AQ147" s="244" t="str">
        <f t="shared" si="56"/>
        <v/>
      </c>
    </row>
    <row r="148" spans="5:43" x14ac:dyDescent="0.25">
      <c r="E148" s="244" t="str">
        <f t="shared" si="38"/>
        <v/>
      </c>
      <c r="G148" s="244" t="str">
        <f t="shared" si="38"/>
        <v/>
      </c>
      <c r="I148" s="244" t="str">
        <f t="shared" si="39"/>
        <v/>
      </c>
      <c r="K148" s="244" t="str">
        <f t="shared" si="40"/>
        <v/>
      </c>
      <c r="M148" s="244" t="str">
        <f t="shared" si="41"/>
        <v/>
      </c>
      <c r="O148" s="244" t="str">
        <f t="shared" si="42"/>
        <v/>
      </c>
      <c r="Q148" s="244" t="str">
        <f t="shared" si="43"/>
        <v/>
      </c>
      <c r="S148" s="244" t="str">
        <f t="shared" si="44"/>
        <v/>
      </c>
      <c r="U148" s="244" t="str">
        <f t="shared" si="45"/>
        <v/>
      </c>
      <c r="W148" s="244" t="str">
        <f t="shared" si="46"/>
        <v/>
      </c>
      <c r="Y148" s="244" t="str">
        <f t="shared" si="47"/>
        <v/>
      </c>
      <c r="AA148" s="244" t="str">
        <f t="shared" si="48"/>
        <v/>
      </c>
      <c r="AC148" s="244" t="str">
        <f t="shared" si="49"/>
        <v/>
      </c>
      <c r="AE148" s="244" t="str">
        <f t="shared" si="50"/>
        <v/>
      </c>
      <c r="AG148" s="244" t="str">
        <f t="shared" si="51"/>
        <v/>
      </c>
      <c r="AI148" s="244" t="str">
        <f t="shared" si="52"/>
        <v/>
      </c>
      <c r="AK148" s="244" t="str">
        <f t="shared" si="53"/>
        <v/>
      </c>
      <c r="AM148" s="244" t="str">
        <f t="shared" si="54"/>
        <v/>
      </c>
      <c r="AO148" s="244" t="str">
        <f t="shared" si="55"/>
        <v/>
      </c>
      <c r="AQ148" s="244" t="str">
        <f t="shared" si="56"/>
        <v/>
      </c>
    </row>
    <row r="149" spans="5:43" x14ac:dyDescent="0.25">
      <c r="E149" s="244" t="str">
        <f t="shared" si="38"/>
        <v/>
      </c>
      <c r="G149" s="244" t="str">
        <f t="shared" si="38"/>
        <v/>
      </c>
      <c r="I149" s="244" t="str">
        <f t="shared" si="39"/>
        <v/>
      </c>
      <c r="K149" s="244" t="str">
        <f t="shared" si="40"/>
        <v/>
      </c>
      <c r="M149" s="244" t="str">
        <f t="shared" si="41"/>
        <v/>
      </c>
      <c r="O149" s="244" t="str">
        <f t="shared" si="42"/>
        <v/>
      </c>
      <c r="Q149" s="244" t="str">
        <f t="shared" si="43"/>
        <v/>
      </c>
      <c r="S149" s="244" t="str">
        <f t="shared" si="44"/>
        <v/>
      </c>
      <c r="U149" s="244" t="str">
        <f t="shared" si="45"/>
        <v/>
      </c>
      <c r="W149" s="244" t="str">
        <f t="shared" si="46"/>
        <v/>
      </c>
      <c r="Y149" s="244" t="str">
        <f t="shared" si="47"/>
        <v/>
      </c>
      <c r="AA149" s="244" t="str">
        <f t="shared" si="48"/>
        <v/>
      </c>
      <c r="AC149" s="244" t="str">
        <f t="shared" si="49"/>
        <v/>
      </c>
      <c r="AE149" s="244" t="str">
        <f t="shared" si="50"/>
        <v/>
      </c>
      <c r="AG149" s="244" t="str">
        <f t="shared" si="51"/>
        <v/>
      </c>
      <c r="AI149" s="244" t="str">
        <f t="shared" si="52"/>
        <v/>
      </c>
      <c r="AK149" s="244" t="str">
        <f t="shared" si="53"/>
        <v/>
      </c>
      <c r="AM149" s="244" t="str">
        <f t="shared" si="54"/>
        <v/>
      </c>
      <c r="AO149" s="244" t="str">
        <f t="shared" si="55"/>
        <v/>
      </c>
      <c r="AQ149" s="244" t="str">
        <f t="shared" si="56"/>
        <v/>
      </c>
    </row>
    <row r="150" spans="5:43" x14ac:dyDescent="0.25">
      <c r="E150" s="244" t="str">
        <f t="shared" si="38"/>
        <v/>
      </c>
      <c r="G150" s="244" t="str">
        <f t="shared" si="38"/>
        <v/>
      </c>
      <c r="I150" s="244" t="str">
        <f t="shared" si="39"/>
        <v/>
      </c>
      <c r="K150" s="244" t="str">
        <f t="shared" si="40"/>
        <v/>
      </c>
      <c r="M150" s="244" t="str">
        <f t="shared" si="41"/>
        <v/>
      </c>
      <c r="O150" s="244" t="str">
        <f t="shared" si="42"/>
        <v/>
      </c>
      <c r="Q150" s="244" t="str">
        <f t="shared" si="43"/>
        <v/>
      </c>
      <c r="S150" s="244" t="str">
        <f t="shared" si="44"/>
        <v/>
      </c>
      <c r="U150" s="244" t="str">
        <f t="shared" si="45"/>
        <v/>
      </c>
      <c r="W150" s="244" t="str">
        <f t="shared" si="46"/>
        <v/>
      </c>
      <c r="Y150" s="244" t="str">
        <f t="shared" si="47"/>
        <v/>
      </c>
      <c r="AA150" s="244" t="str">
        <f t="shared" si="48"/>
        <v/>
      </c>
      <c r="AC150" s="244" t="str">
        <f t="shared" si="49"/>
        <v/>
      </c>
      <c r="AE150" s="244" t="str">
        <f t="shared" si="50"/>
        <v/>
      </c>
      <c r="AG150" s="244" t="str">
        <f t="shared" si="51"/>
        <v/>
      </c>
      <c r="AI150" s="244" t="str">
        <f t="shared" si="52"/>
        <v/>
      </c>
      <c r="AK150" s="244" t="str">
        <f t="shared" si="53"/>
        <v/>
      </c>
      <c r="AM150" s="244" t="str">
        <f t="shared" si="54"/>
        <v/>
      </c>
      <c r="AO150" s="244" t="str">
        <f t="shared" si="55"/>
        <v/>
      </c>
      <c r="AQ150" s="244" t="str">
        <f t="shared" si="56"/>
        <v/>
      </c>
    </row>
    <row r="151" spans="5:43" x14ac:dyDescent="0.25">
      <c r="E151" s="244" t="str">
        <f t="shared" si="38"/>
        <v/>
      </c>
      <c r="G151" s="244" t="str">
        <f t="shared" si="38"/>
        <v/>
      </c>
      <c r="I151" s="244" t="str">
        <f t="shared" si="39"/>
        <v/>
      </c>
      <c r="K151" s="244" t="str">
        <f t="shared" si="40"/>
        <v/>
      </c>
      <c r="M151" s="244" t="str">
        <f t="shared" si="41"/>
        <v/>
      </c>
      <c r="O151" s="244" t="str">
        <f t="shared" si="42"/>
        <v/>
      </c>
      <c r="Q151" s="244" t="str">
        <f t="shared" si="43"/>
        <v/>
      </c>
      <c r="S151" s="244" t="str">
        <f t="shared" si="44"/>
        <v/>
      </c>
      <c r="U151" s="244" t="str">
        <f t="shared" si="45"/>
        <v/>
      </c>
      <c r="W151" s="244" t="str">
        <f t="shared" si="46"/>
        <v/>
      </c>
      <c r="Y151" s="244" t="str">
        <f t="shared" si="47"/>
        <v/>
      </c>
      <c r="AA151" s="244" t="str">
        <f t="shared" si="48"/>
        <v/>
      </c>
      <c r="AC151" s="244" t="str">
        <f t="shared" si="49"/>
        <v/>
      </c>
      <c r="AE151" s="244" t="str">
        <f t="shared" si="50"/>
        <v/>
      </c>
      <c r="AG151" s="244" t="str">
        <f t="shared" si="51"/>
        <v/>
      </c>
      <c r="AI151" s="244" t="str">
        <f t="shared" si="52"/>
        <v/>
      </c>
      <c r="AK151" s="244" t="str">
        <f t="shared" si="53"/>
        <v/>
      </c>
      <c r="AM151" s="244" t="str">
        <f t="shared" si="54"/>
        <v/>
      </c>
      <c r="AO151" s="244" t="str">
        <f t="shared" si="55"/>
        <v/>
      </c>
      <c r="AQ151" s="244" t="str">
        <f t="shared" si="56"/>
        <v/>
      </c>
    </row>
    <row r="152" spans="5:43" x14ac:dyDescent="0.25">
      <c r="E152" s="244" t="str">
        <f t="shared" si="38"/>
        <v/>
      </c>
      <c r="G152" s="244" t="str">
        <f t="shared" si="38"/>
        <v/>
      </c>
      <c r="I152" s="244" t="str">
        <f t="shared" si="39"/>
        <v/>
      </c>
      <c r="K152" s="244" t="str">
        <f t="shared" si="40"/>
        <v/>
      </c>
      <c r="M152" s="244" t="str">
        <f t="shared" si="41"/>
        <v/>
      </c>
      <c r="O152" s="244" t="str">
        <f t="shared" si="42"/>
        <v/>
      </c>
      <c r="Q152" s="244" t="str">
        <f t="shared" si="43"/>
        <v/>
      </c>
      <c r="S152" s="244" t="str">
        <f t="shared" si="44"/>
        <v/>
      </c>
      <c r="U152" s="244" t="str">
        <f t="shared" si="45"/>
        <v/>
      </c>
      <c r="W152" s="244" t="str">
        <f t="shared" si="46"/>
        <v/>
      </c>
      <c r="Y152" s="244" t="str">
        <f t="shared" si="47"/>
        <v/>
      </c>
      <c r="AA152" s="244" t="str">
        <f t="shared" si="48"/>
        <v/>
      </c>
      <c r="AC152" s="244" t="str">
        <f t="shared" si="49"/>
        <v/>
      </c>
      <c r="AE152" s="244" t="str">
        <f t="shared" si="50"/>
        <v/>
      </c>
      <c r="AG152" s="244" t="str">
        <f t="shared" si="51"/>
        <v/>
      </c>
      <c r="AI152" s="244" t="str">
        <f t="shared" si="52"/>
        <v/>
      </c>
      <c r="AK152" s="244" t="str">
        <f t="shared" si="53"/>
        <v/>
      </c>
      <c r="AM152" s="244" t="str">
        <f t="shared" si="54"/>
        <v/>
      </c>
      <c r="AO152" s="244" t="str">
        <f t="shared" si="55"/>
        <v/>
      </c>
      <c r="AQ152" s="244" t="str">
        <f t="shared" si="56"/>
        <v/>
      </c>
    </row>
    <row r="153" spans="5:43" x14ac:dyDescent="0.25">
      <c r="E153" s="244" t="str">
        <f t="shared" si="38"/>
        <v/>
      </c>
      <c r="G153" s="244" t="str">
        <f t="shared" si="38"/>
        <v/>
      </c>
      <c r="I153" s="244" t="str">
        <f t="shared" si="39"/>
        <v/>
      </c>
      <c r="K153" s="244" t="str">
        <f t="shared" si="40"/>
        <v/>
      </c>
      <c r="M153" s="244" t="str">
        <f t="shared" si="41"/>
        <v/>
      </c>
      <c r="O153" s="244" t="str">
        <f t="shared" si="42"/>
        <v/>
      </c>
      <c r="Q153" s="244" t="str">
        <f t="shared" si="43"/>
        <v/>
      </c>
      <c r="S153" s="244" t="str">
        <f t="shared" si="44"/>
        <v/>
      </c>
      <c r="U153" s="244" t="str">
        <f t="shared" si="45"/>
        <v/>
      </c>
      <c r="W153" s="244" t="str">
        <f t="shared" si="46"/>
        <v/>
      </c>
      <c r="Y153" s="244" t="str">
        <f t="shared" si="47"/>
        <v/>
      </c>
      <c r="AA153" s="244" t="str">
        <f t="shared" si="48"/>
        <v/>
      </c>
      <c r="AC153" s="244" t="str">
        <f t="shared" si="49"/>
        <v/>
      </c>
      <c r="AE153" s="244" t="str">
        <f t="shared" si="50"/>
        <v/>
      </c>
      <c r="AG153" s="244" t="str">
        <f t="shared" si="51"/>
        <v/>
      </c>
      <c r="AI153" s="244" t="str">
        <f t="shared" si="52"/>
        <v/>
      </c>
      <c r="AK153" s="244" t="str">
        <f t="shared" si="53"/>
        <v/>
      </c>
      <c r="AM153" s="244" t="str">
        <f t="shared" si="54"/>
        <v/>
      </c>
      <c r="AO153" s="244" t="str">
        <f t="shared" si="55"/>
        <v/>
      </c>
      <c r="AQ153" s="244" t="str">
        <f t="shared" si="56"/>
        <v/>
      </c>
    </row>
    <row r="154" spans="5:43" x14ac:dyDescent="0.25">
      <c r="E154" s="244" t="str">
        <f t="shared" si="38"/>
        <v/>
      </c>
      <c r="G154" s="244" t="str">
        <f t="shared" si="38"/>
        <v/>
      </c>
      <c r="I154" s="244" t="str">
        <f t="shared" si="39"/>
        <v/>
      </c>
      <c r="K154" s="244" t="str">
        <f t="shared" si="40"/>
        <v/>
      </c>
      <c r="M154" s="244" t="str">
        <f t="shared" si="41"/>
        <v/>
      </c>
      <c r="O154" s="244" t="str">
        <f t="shared" si="42"/>
        <v/>
      </c>
      <c r="Q154" s="244" t="str">
        <f t="shared" si="43"/>
        <v/>
      </c>
      <c r="S154" s="244" t="str">
        <f t="shared" si="44"/>
        <v/>
      </c>
      <c r="U154" s="244" t="str">
        <f t="shared" si="45"/>
        <v/>
      </c>
      <c r="W154" s="244" t="str">
        <f t="shared" si="46"/>
        <v/>
      </c>
      <c r="Y154" s="244" t="str">
        <f t="shared" si="47"/>
        <v/>
      </c>
      <c r="AA154" s="244" t="str">
        <f t="shared" si="48"/>
        <v/>
      </c>
      <c r="AC154" s="244" t="str">
        <f t="shared" si="49"/>
        <v/>
      </c>
      <c r="AE154" s="244" t="str">
        <f t="shared" si="50"/>
        <v/>
      </c>
      <c r="AG154" s="244" t="str">
        <f t="shared" si="51"/>
        <v/>
      </c>
      <c r="AI154" s="244" t="str">
        <f t="shared" si="52"/>
        <v/>
      </c>
      <c r="AK154" s="244" t="str">
        <f t="shared" si="53"/>
        <v/>
      </c>
      <c r="AM154" s="244" t="str">
        <f t="shared" si="54"/>
        <v/>
      </c>
      <c r="AO154" s="244" t="str">
        <f t="shared" si="55"/>
        <v/>
      </c>
      <c r="AQ154" s="244" t="str">
        <f t="shared" si="56"/>
        <v/>
      </c>
    </row>
    <row r="155" spans="5:43" x14ac:dyDescent="0.25">
      <c r="E155" s="244" t="str">
        <f t="shared" si="38"/>
        <v/>
      </c>
      <c r="G155" s="244" t="str">
        <f t="shared" si="38"/>
        <v/>
      </c>
      <c r="I155" s="244" t="str">
        <f t="shared" si="39"/>
        <v/>
      </c>
      <c r="K155" s="244" t="str">
        <f t="shared" si="40"/>
        <v/>
      </c>
      <c r="M155" s="244" t="str">
        <f t="shared" si="41"/>
        <v/>
      </c>
      <c r="O155" s="244" t="str">
        <f t="shared" si="42"/>
        <v/>
      </c>
      <c r="Q155" s="244" t="str">
        <f t="shared" si="43"/>
        <v/>
      </c>
      <c r="S155" s="244" t="str">
        <f t="shared" si="44"/>
        <v/>
      </c>
      <c r="U155" s="244" t="str">
        <f t="shared" si="45"/>
        <v/>
      </c>
      <c r="W155" s="244" t="str">
        <f t="shared" si="46"/>
        <v/>
      </c>
      <c r="Y155" s="244" t="str">
        <f t="shared" si="47"/>
        <v/>
      </c>
      <c r="AA155" s="244" t="str">
        <f t="shared" si="48"/>
        <v/>
      </c>
      <c r="AC155" s="244" t="str">
        <f t="shared" si="49"/>
        <v/>
      </c>
      <c r="AE155" s="244" t="str">
        <f t="shared" si="50"/>
        <v/>
      </c>
      <c r="AG155" s="244" t="str">
        <f t="shared" si="51"/>
        <v/>
      </c>
      <c r="AI155" s="244" t="str">
        <f t="shared" si="52"/>
        <v/>
      </c>
      <c r="AK155" s="244" t="str">
        <f t="shared" si="53"/>
        <v/>
      </c>
      <c r="AM155" s="244" t="str">
        <f t="shared" si="54"/>
        <v/>
      </c>
      <c r="AO155" s="244" t="str">
        <f t="shared" si="55"/>
        <v/>
      </c>
      <c r="AQ155" s="244" t="str">
        <f t="shared" si="56"/>
        <v/>
      </c>
    </row>
    <row r="156" spans="5:43" x14ac:dyDescent="0.25">
      <c r="E156" s="244" t="str">
        <f t="shared" si="38"/>
        <v/>
      </c>
      <c r="G156" s="244" t="str">
        <f t="shared" si="38"/>
        <v/>
      </c>
      <c r="I156" s="244" t="str">
        <f t="shared" si="39"/>
        <v/>
      </c>
      <c r="K156" s="244" t="str">
        <f t="shared" si="40"/>
        <v/>
      </c>
      <c r="M156" s="244" t="str">
        <f t="shared" si="41"/>
        <v/>
      </c>
      <c r="O156" s="244" t="str">
        <f t="shared" si="42"/>
        <v/>
      </c>
      <c r="Q156" s="244" t="str">
        <f t="shared" si="43"/>
        <v/>
      </c>
      <c r="S156" s="244" t="str">
        <f t="shared" si="44"/>
        <v/>
      </c>
      <c r="U156" s="244" t="str">
        <f t="shared" si="45"/>
        <v/>
      </c>
      <c r="W156" s="244" t="str">
        <f t="shared" si="46"/>
        <v/>
      </c>
      <c r="Y156" s="244" t="str">
        <f t="shared" si="47"/>
        <v/>
      </c>
      <c r="AA156" s="244" t="str">
        <f t="shared" si="48"/>
        <v/>
      </c>
      <c r="AC156" s="244" t="str">
        <f t="shared" si="49"/>
        <v/>
      </c>
      <c r="AE156" s="244" t="str">
        <f t="shared" si="50"/>
        <v/>
      </c>
      <c r="AG156" s="244" t="str">
        <f t="shared" si="51"/>
        <v/>
      </c>
      <c r="AI156" s="244" t="str">
        <f t="shared" si="52"/>
        <v/>
      </c>
      <c r="AK156" s="244" t="str">
        <f t="shared" si="53"/>
        <v/>
      </c>
      <c r="AM156" s="244" t="str">
        <f t="shared" si="54"/>
        <v/>
      </c>
      <c r="AO156" s="244" t="str">
        <f t="shared" si="55"/>
        <v/>
      </c>
      <c r="AQ156" s="244" t="str">
        <f t="shared" si="56"/>
        <v/>
      </c>
    </row>
    <row r="157" spans="5:43" x14ac:dyDescent="0.25">
      <c r="E157" s="244" t="str">
        <f t="shared" si="38"/>
        <v/>
      </c>
      <c r="G157" s="244" t="str">
        <f t="shared" si="38"/>
        <v/>
      </c>
      <c r="I157" s="244" t="str">
        <f t="shared" si="39"/>
        <v/>
      </c>
      <c r="K157" s="244" t="str">
        <f t="shared" si="40"/>
        <v/>
      </c>
      <c r="M157" s="244" t="str">
        <f t="shared" si="41"/>
        <v/>
      </c>
      <c r="O157" s="244" t="str">
        <f t="shared" si="42"/>
        <v/>
      </c>
      <c r="Q157" s="244" t="str">
        <f t="shared" si="43"/>
        <v/>
      </c>
      <c r="S157" s="244" t="str">
        <f t="shared" si="44"/>
        <v/>
      </c>
      <c r="U157" s="244" t="str">
        <f t="shared" si="45"/>
        <v/>
      </c>
      <c r="W157" s="244" t="str">
        <f t="shared" si="46"/>
        <v/>
      </c>
      <c r="Y157" s="244" t="str">
        <f t="shared" si="47"/>
        <v/>
      </c>
      <c r="AA157" s="244" t="str">
        <f t="shared" si="48"/>
        <v/>
      </c>
      <c r="AC157" s="244" t="str">
        <f t="shared" si="49"/>
        <v/>
      </c>
      <c r="AE157" s="244" t="str">
        <f t="shared" si="50"/>
        <v/>
      </c>
      <c r="AG157" s="244" t="str">
        <f t="shared" si="51"/>
        <v/>
      </c>
      <c r="AI157" s="244" t="str">
        <f t="shared" si="52"/>
        <v/>
      </c>
      <c r="AK157" s="244" t="str">
        <f t="shared" si="53"/>
        <v/>
      </c>
      <c r="AM157" s="244" t="str">
        <f t="shared" si="54"/>
        <v/>
      </c>
      <c r="AO157" s="244" t="str">
        <f t="shared" si="55"/>
        <v/>
      </c>
      <c r="AQ157" s="244" t="str">
        <f t="shared" si="56"/>
        <v/>
      </c>
    </row>
    <row r="158" spans="5:43" x14ac:dyDescent="0.25">
      <c r="E158" s="244" t="str">
        <f t="shared" si="38"/>
        <v/>
      </c>
      <c r="G158" s="244" t="str">
        <f t="shared" si="38"/>
        <v/>
      </c>
      <c r="I158" s="244" t="str">
        <f t="shared" si="39"/>
        <v/>
      </c>
      <c r="K158" s="244" t="str">
        <f t="shared" si="40"/>
        <v/>
      </c>
      <c r="M158" s="244" t="str">
        <f t="shared" si="41"/>
        <v/>
      </c>
      <c r="O158" s="244" t="str">
        <f t="shared" si="42"/>
        <v/>
      </c>
      <c r="Q158" s="244" t="str">
        <f t="shared" si="43"/>
        <v/>
      </c>
      <c r="S158" s="244" t="str">
        <f t="shared" si="44"/>
        <v/>
      </c>
      <c r="U158" s="244" t="str">
        <f t="shared" si="45"/>
        <v/>
      </c>
      <c r="W158" s="244" t="str">
        <f t="shared" si="46"/>
        <v/>
      </c>
      <c r="Y158" s="244" t="str">
        <f t="shared" si="47"/>
        <v/>
      </c>
      <c r="AA158" s="244" t="str">
        <f t="shared" si="48"/>
        <v/>
      </c>
      <c r="AC158" s="244" t="str">
        <f t="shared" si="49"/>
        <v/>
      </c>
      <c r="AE158" s="244" t="str">
        <f t="shared" si="50"/>
        <v/>
      </c>
      <c r="AG158" s="244" t="str">
        <f t="shared" si="51"/>
        <v/>
      </c>
      <c r="AI158" s="244" t="str">
        <f t="shared" si="52"/>
        <v/>
      </c>
      <c r="AK158" s="244" t="str">
        <f t="shared" si="53"/>
        <v/>
      </c>
      <c r="AM158" s="244" t="str">
        <f t="shared" si="54"/>
        <v/>
      </c>
      <c r="AO158" s="244" t="str">
        <f t="shared" si="55"/>
        <v/>
      </c>
      <c r="AQ158" s="244" t="str">
        <f t="shared" si="56"/>
        <v/>
      </c>
    </row>
    <row r="159" spans="5:43" x14ac:dyDescent="0.25">
      <c r="E159" s="244" t="str">
        <f t="shared" si="38"/>
        <v/>
      </c>
      <c r="G159" s="244" t="str">
        <f t="shared" si="38"/>
        <v/>
      </c>
      <c r="I159" s="244" t="str">
        <f t="shared" si="39"/>
        <v/>
      </c>
      <c r="K159" s="244" t="str">
        <f t="shared" si="40"/>
        <v/>
      </c>
      <c r="M159" s="244" t="str">
        <f t="shared" si="41"/>
        <v/>
      </c>
      <c r="O159" s="244" t="str">
        <f t="shared" si="42"/>
        <v/>
      </c>
      <c r="Q159" s="244" t="str">
        <f t="shared" si="43"/>
        <v/>
      </c>
      <c r="S159" s="244" t="str">
        <f t="shared" si="44"/>
        <v/>
      </c>
      <c r="U159" s="244" t="str">
        <f t="shared" si="45"/>
        <v/>
      </c>
      <c r="W159" s="244" t="str">
        <f t="shared" si="46"/>
        <v/>
      </c>
      <c r="Y159" s="244" t="str">
        <f t="shared" si="47"/>
        <v/>
      </c>
      <c r="AA159" s="244" t="str">
        <f t="shared" si="48"/>
        <v/>
      </c>
      <c r="AC159" s="244" t="str">
        <f t="shared" si="49"/>
        <v/>
      </c>
      <c r="AE159" s="244" t="str">
        <f t="shared" si="50"/>
        <v/>
      </c>
      <c r="AG159" s="244" t="str">
        <f t="shared" si="51"/>
        <v/>
      </c>
      <c r="AI159" s="244" t="str">
        <f t="shared" si="52"/>
        <v/>
      </c>
      <c r="AK159" s="244" t="str">
        <f t="shared" si="53"/>
        <v/>
      </c>
      <c r="AM159" s="244" t="str">
        <f t="shared" si="54"/>
        <v/>
      </c>
      <c r="AO159" s="244" t="str">
        <f t="shared" si="55"/>
        <v/>
      </c>
      <c r="AQ159" s="244" t="str">
        <f t="shared" si="56"/>
        <v/>
      </c>
    </row>
    <row r="160" spans="5:43" x14ac:dyDescent="0.25">
      <c r="E160" s="244" t="str">
        <f t="shared" si="38"/>
        <v/>
      </c>
      <c r="G160" s="244" t="str">
        <f t="shared" si="38"/>
        <v/>
      </c>
      <c r="I160" s="244" t="str">
        <f t="shared" si="39"/>
        <v/>
      </c>
      <c r="K160" s="244" t="str">
        <f t="shared" si="40"/>
        <v/>
      </c>
      <c r="M160" s="244" t="str">
        <f t="shared" si="41"/>
        <v/>
      </c>
      <c r="O160" s="244" t="str">
        <f t="shared" si="42"/>
        <v/>
      </c>
      <c r="Q160" s="244" t="str">
        <f t="shared" si="43"/>
        <v/>
      </c>
      <c r="S160" s="244" t="str">
        <f t="shared" si="44"/>
        <v/>
      </c>
      <c r="U160" s="244" t="str">
        <f t="shared" si="45"/>
        <v/>
      </c>
      <c r="W160" s="244" t="str">
        <f t="shared" si="46"/>
        <v/>
      </c>
      <c r="Y160" s="244" t="str">
        <f t="shared" si="47"/>
        <v/>
      </c>
      <c r="AA160" s="244" t="str">
        <f t="shared" si="48"/>
        <v/>
      </c>
      <c r="AC160" s="244" t="str">
        <f t="shared" si="49"/>
        <v/>
      </c>
      <c r="AE160" s="244" t="str">
        <f t="shared" si="50"/>
        <v/>
      </c>
      <c r="AG160" s="244" t="str">
        <f t="shared" si="51"/>
        <v/>
      </c>
      <c r="AI160" s="244" t="str">
        <f t="shared" si="52"/>
        <v/>
      </c>
      <c r="AK160" s="244" t="str">
        <f t="shared" si="53"/>
        <v/>
      </c>
      <c r="AM160" s="244" t="str">
        <f t="shared" si="54"/>
        <v/>
      </c>
      <c r="AO160" s="244" t="str">
        <f t="shared" si="55"/>
        <v/>
      </c>
      <c r="AQ160" s="244" t="str">
        <f t="shared" si="56"/>
        <v/>
      </c>
    </row>
    <row r="161" spans="5:43" x14ac:dyDescent="0.25">
      <c r="E161" s="244" t="str">
        <f t="shared" si="38"/>
        <v/>
      </c>
      <c r="G161" s="244" t="str">
        <f t="shared" si="38"/>
        <v/>
      </c>
      <c r="I161" s="244" t="str">
        <f t="shared" si="39"/>
        <v/>
      </c>
      <c r="K161" s="244" t="str">
        <f t="shared" si="40"/>
        <v/>
      </c>
      <c r="M161" s="244" t="str">
        <f t="shared" si="41"/>
        <v/>
      </c>
      <c r="O161" s="244" t="str">
        <f t="shared" si="42"/>
        <v/>
      </c>
      <c r="Q161" s="244" t="str">
        <f t="shared" si="43"/>
        <v/>
      </c>
      <c r="S161" s="244" t="str">
        <f t="shared" si="44"/>
        <v/>
      </c>
      <c r="U161" s="244" t="str">
        <f t="shared" si="45"/>
        <v/>
      </c>
      <c r="W161" s="244" t="str">
        <f t="shared" si="46"/>
        <v/>
      </c>
      <c r="Y161" s="244" t="str">
        <f t="shared" si="47"/>
        <v/>
      </c>
      <c r="AA161" s="244" t="str">
        <f t="shared" si="48"/>
        <v/>
      </c>
      <c r="AC161" s="244" t="str">
        <f t="shared" si="49"/>
        <v/>
      </c>
      <c r="AE161" s="244" t="str">
        <f t="shared" si="50"/>
        <v/>
      </c>
      <c r="AG161" s="244" t="str">
        <f t="shared" si="51"/>
        <v/>
      </c>
      <c r="AI161" s="244" t="str">
        <f t="shared" si="52"/>
        <v/>
      </c>
      <c r="AK161" s="244" t="str">
        <f t="shared" si="53"/>
        <v/>
      </c>
      <c r="AM161" s="244" t="str">
        <f t="shared" si="54"/>
        <v/>
      </c>
      <c r="AO161" s="244" t="str">
        <f t="shared" si="55"/>
        <v/>
      </c>
      <c r="AQ161" s="244" t="str">
        <f t="shared" si="56"/>
        <v/>
      </c>
    </row>
    <row r="162" spans="5:43" x14ac:dyDescent="0.25">
      <c r="E162" s="244" t="str">
        <f t="shared" si="38"/>
        <v/>
      </c>
      <c r="G162" s="244" t="str">
        <f t="shared" si="38"/>
        <v/>
      </c>
      <c r="I162" s="244" t="str">
        <f t="shared" si="39"/>
        <v/>
      </c>
      <c r="K162" s="244" t="str">
        <f t="shared" si="40"/>
        <v/>
      </c>
      <c r="M162" s="244" t="str">
        <f t="shared" si="41"/>
        <v/>
      </c>
      <c r="O162" s="244" t="str">
        <f t="shared" si="42"/>
        <v/>
      </c>
      <c r="Q162" s="244" t="str">
        <f t="shared" si="43"/>
        <v/>
      </c>
      <c r="S162" s="244" t="str">
        <f t="shared" si="44"/>
        <v/>
      </c>
      <c r="U162" s="244" t="str">
        <f t="shared" si="45"/>
        <v/>
      </c>
      <c r="W162" s="244" t="str">
        <f t="shared" si="46"/>
        <v/>
      </c>
      <c r="Y162" s="244" t="str">
        <f t="shared" si="47"/>
        <v/>
      </c>
      <c r="AA162" s="244" t="str">
        <f t="shared" si="48"/>
        <v/>
      </c>
      <c r="AC162" s="244" t="str">
        <f t="shared" si="49"/>
        <v/>
      </c>
      <c r="AE162" s="244" t="str">
        <f t="shared" si="50"/>
        <v/>
      </c>
      <c r="AG162" s="244" t="str">
        <f t="shared" si="51"/>
        <v/>
      </c>
      <c r="AI162" s="244" t="str">
        <f t="shared" si="52"/>
        <v/>
      </c>
      <c r="AK162" s="244" t="str">
        <f t="shared" si="53"/>
        <v/>
      </c>
      <c r="AM162" s="244" t="str">
        <f t="shared" si="54"/>
        <v/>
      </c>
      <c r="AO162" s="244" t="str">
        <f t="shared" si="55"/>
        <v/>
      </c>
      <c r="AQ162" s="244" t="str">
        <f t="shared" si="56"/>
        <v/>
      </c>
    </row>
    <row r="163" spans="5:43" x14ac:dyDescent="0.25">
      <c r="E163" s="244" t="str">
        <f t="shared" si="38"/>
        <v/>
      </c>
      <c r="G163" s="244" t="str">
        <f t="shared" si="38"/>
        <v/>
      </c>
      <c r="I163" s="244" t="str">
        <f t="shared" si="39"/>
        <v/>
      </c>
      <c r="K163" s="244" t="str">
        <f t="shared" si="40"/>
        <v/>
      </c>
      <c r="M163" s="244" t="str">
        <f t="shared" si="41"/>
        <v/>
      </c>
      <c r="O163" s="244" t="str">
        <f t="shared" si="42"/>
        <v/>
      </c>
      <c r="Q163" s="244" t="str">
        <f t="shared" si="43"/>
        <v/>
      </c>
      <c r="S163" s="244" t="str">
        <f t="shared" si="44"/>
        <v/>
      </c>
      <c r="U163" s="244" t="str">
        <f t="shared" si="45"/>
        <v/>
      </c>
      <c r="W163" s="244" t="str">
        <f t="shared" si="46"/>
        <v/>
      </c>
      <c r="Y163" s="244" t="str">
        <f t="shared" si="47"/>
        <v/>
      </c>
      <c r="AA163" s="244" t="str">
        <f t="shared" si="48"/>
        <v/>
      </c>
      <c r="AC163" s="244" t="str">
        <f t="shared" si="49"/>
        <v/>
      </c>
      <c r="AE163" s="244" t="str">
        <f t="shared" si="50"/>
        <v/>
      </c>
      <c r="AG163" s="244" t="str">
        <f t="shared" si="51"/>
        <v/>
      </c>
      <c r="AI163" s="244" t="str">
        <f t="shared" si="52"/>
        <v/>
      </c>
      <c r="AK163" s="244" t="str">
        <f t="shared" si="53"/>
        <v/>
      </c>
      <c r="AM163" s="244" t="str">
        <f t="shared" si="54"/>
        <v/>
      </c>
      <c r="AO163" s="244" t="str">
        <f t="shared" si="55"/>
        <v/>
      </c>
      <c r="AQ163" s="244" t="str">
        <f t="shared" si="56"/>
        <v/>
      </c>
    </row>
    <row r="164" spans="5:43" x14ac:dyDescent="0.25">
      <c r="E164" s="244" t="str">
        <f t="shared" si="38"/>
        <v/>
      </c>
      <c r="G164" s="244" t="str">
        <f t="shared" si="38"/>
        <v/>
      </c>
      <c r="I164" s="244" t="str">
        <f t="shared" si="39"/>
        <v/>
      </c>
      <c r="K164" s="244" t="str">
        <f t="shared" si="40"/>
        <v/>
      </c>
      <c r="M164" s="244" t="str">
        <f t="shared" si="41"/>
        <v/>
      </c>
      <c r="O164" s="244" t="str">
        <f t="shared" si="42"/>
        <v/>
      </c>
      <c r="Q164" s="244" t="str">
        <f t="shared" si="43"/>
        <v/>
      </c>
      <c r="S164" s="244" t="str">
        <f t="shared" si="44"/>
        <v/>
      </c>
      <c r="U164" s="244" t="str">
        <f t="shared" si="45"/>
        <v/>
      </c>
      <c r="W164" s="244" t="str">
        <f t="shared" si="46"/>
        <v/>
      </c>
      <c r="Y164" s="244" t="str">
        <f t="shared" si="47"/>
        <v/>
      </c>
      <c r="AA164" s="244" t="str">
        <f t="shared" si="48"/>
        <v/>
      </c>
      <c r="AC164" s="244" t="str">
        <f t="shared" si="49"/>
        <v/>
      </c>
      <c r="AE164" s="244" t="str">
        <f t="shared" si="50"/>
        <v/>
      </c>
      <c r="AG164" s="244" t="str">
        <f t="shared" si="51"/>
        <v/>
      </c>
      <c r="AI164" s="244" t="str">
        <f t="shared" si="52"/>
        <v/>
      </c>
      <c r="AK164" s="244" t="str">
        <f t="shared" si="53"/>
        <v/>
      </c>
      <c r="AM164" s="244" t="str">
        <f t="shared" si="54"/>
        <v/>
      </c>
      <c r="AO164" s="244" t="str">
        <f t="shared" si="55"/>
        <v/>
      </c>
      <c r="AQ164" s="244" t="str">
        <f t="shared" si="56"/>
        <v/>
      </c>
    </row>
    <row r="165" spans="5:43" x14ac:dyDescent="0.25">
      <c r="E165" s="244" t="str">
        <f t="shared" si="38"/>
        <v/>
      </c>
      <c r="G165" s="244" t="str">
        <f t="shared" si="38"/>
        <v/>
      </c>
      <c r="I165" s="244" t="str">
        <f t="shared" si="39"/>
        <v/>
      </c>
      <c r="K165" s="244" t="str">
        <f t="shared" si="40"/>
        <v/>
      </c>
      <c r="M165" s="244" t="str">
        <f t="shared" si="41"/>
        <v/>
      </c>
      <c r="O165" s="244" t="str">
        <f t="shared" si="42"/>
        <v/>
      </c>
      <c r="Q165" s="244" t="str">
        <f t="shared" si="43"/>
        <v/>
      </c>
      <c r="S165" s="244" t="str">
        <f t="shared" si="44"/>
        <v/>
      </c>
      <c r="U165" s="244" t="str">
        <f t="shared" si="45"/>
        <v/>
      </c>
      <c r="W165" s="244" t="str">
        <f t="shared" si="46"/>
        <v/>
      </c>
      <c r="Y165" s="244" t="str">
        <f t="shared" si="47"/>
        <v/>
      </c>
      <c r="AA165" s="244" t="str">
        <f t="shared" si="48"/>
        <v/>
      </c>
      <c r="AC165" s="244" t="str">
        <f t="shared" si="49"/>
        <v/>
      </c>
      <c r="AE165" s="244" t="str">
        <f t="shared" si="50"/>
        <v/>
      </c>
      <c r="AG165" s="244" t="str">
        <f t="shared" si="51"/>
        <v/>
      </c>
      <c r="AI165" s="244" t="str">
        <f t="shared" si="52"/>
        <v/>
      </c>
      <c r="AK165" s="244" t="str">
        <f t="shared" si="53"/>
        <v/>
      </c>
      <c r="AM165" s="244" t="str">
        <f t="shared" si="54"/>
        <v/>
      </c>
      <c r="AO165" s="244" t="str">
        <f t="shared" si="55"/>
        <v/>
      </c>
      <c r="AQ165" s="244" t="str">
        <f t="shared" si="56"/>
        <v/>
      </c>
    </row>
    <row r="166" spans="5:43" x14ac:dyDescent="0.25">
      <c r="E166" s="244" t="str">
        <f t="shared" si="38"/>
        <v/>
      </c>
      <c r="G166" s="244" t="str">
        <f t="shared" si="38"/>
        <v/>
      </c>
      <c r="I166" s="244" t="str">
        <f t="shared" si="39"/>
        <v/>
      </c>
      <c r="K166" s="244" t="str">
        <f t="shared" si="40"/>
        <v/>
      </c>
      <c r="M166" s="244" t="str">
        <f t="shared" si="41"/>
        <v/>
      </c>
      <c r="O166" s="244" t="str">
        <f t="shared" si="42"/>
        <v/>
      </c>
      <c r="Q166" s="244" t="str">
        <f t="shared" si="43"/>
        <v/>
      </c>
      <c r="S166" s="244" t="str">
        <f t="shared" si="44"/>
        <v/>
      </c>
      <c r="U166" s="244" t="str">
        <f t="shared" si="45"/>
        <v/>
      </c>
      <c r="W166" s="244" t="str">
        <f t="shared" si="46"/>
        <v/>
      </c>
      <c r="Y166" s="244" t="str">
        <f t="shared" si="47"/>
        <v/>
      </c>
      <c r="AA166" s="244" t="str">
        <f t="shared" si="48"/>
        <v/>
      </c>
      <c r="AC166" s="244" t="str">
        <f t="shared" si="49"/>
        <v/>
      </c>
      <c r="AE166" s="244" t="str">
        <f t="shared" si="50"/>
        <v/>
      </c>
      <c r="AG166" s="244" t="str">
        <f t="shared" si="51"/>
        <v/>
      </c>
      <c r="AI166" s="244" t="str">
        <f t="shared" si="52"/>
        <v/>
      </c>
      <c r="AK166" s="244" t="str">
        <f t="shared" si="53"/>
        <v/>
      </c>
      <c r="AM166" s="244" t="str">
        <f t="shared" si="54"/>
        <v/>
      </c>
      <c r="AO166" s="244" t="str">
        <f t="shared" si="55"/>
        <v/>
      </c>
      <c r="AQ166" s="244" t="str">
        <f t="shared" si="56"/>
        <v/>
      </c>
    </row>
    <row r="167" spans="5:43" x14ac:dyDescent="0.25">
      <c r="E167" s="244" t="str">
        <f t="shared" si="38"/>
        <v/>
      </c>
      <c r="G167" s="244" t="str">
        <f t="shared" si="38"/>
        <v/>
      </c>
      <c r="I167" s="244" t="str">
        <f t="shared" si="39"/>
        <v/>
      </c>
      <c r="K167" s="244" t="str">
        <f t="shared" si="40"/>
        <v/>
      </c>
      <c r="M167" s="244" t="str">
        <f t="shared" si="41"/>
        <v/>
      </c>
      <c r="O167" s="244" t="str">
        <f t="shared" si="42"/>
        <v/>
      </c>
      <c r="Q167" s="244" t="str">
        <f t="shared" si="43"/>
        <v/>
      </c>
      <c r="S167" s="244" t="str">
        <f t="shared" si="44"/>
        <v/>
      </c>
      <c r="U167" s="244" t="str">
        <f t="shared" si="45"/>
        <v/>
      </c>
      <c r="W167" s="244" t="str">
        <f t="shared" si="46"/>
        <v/>
      </c>
      <c r="Y167" s="244" t="str">
        <f t="shared" si="47"/>
        <v/>
      </c>
      <c r="AA167" s="244" t="str">
        <f t="shared" si="48"/>
        <v/>
      </c>
      <c r="AC167" s="244" t="str">
        <f t="shared" si="49"/>
        <v/>
      </c>
      <c r="AE167" s="244" t="str">
        <f t="shared" si="50"/>
        <v/>
      </c>
      <c r="AG167" s="244" t="str">
        <f t="shared" si="51"/>
        <v/>
      </c>
      <c r="AI167" s="244" t="str">
        <f t="shared" si="52"/>
        <v/>
      </c>
      <c r="AK167" s="244" t="str">
        <f t="shared" si="53"/>
        <v/>
      </c>
      <c r="AM167" s="244" t="str">
        <f t="shared" si="54"/>
        <v/>
      </c>
      <c r="AO167" s="244" t="str">
        <f t="shared" si="55"/>
        <v/>
      </c>
      <c r="AQ167" s="244" t="str">
        <f t="shared" si="56"/>
        <v/>
      </c>
    </row>
    <row r="168" spans="5:43" x14ac:dyDescent="0.25">
      <c r="E168" s="244" t="str">
        <f t="shared" si="38"/>
        <v/>
      </c>
      <c r="G168" s="244" t="str">
        <f t="shared" si="38"/>
        <v/>
      </c>
      <c r="I168" s="244" t="str">
        <f t="shared" si="39"/>
        <v/>
      </c>
      <c r="K168" s="244" t="str">
        <f t="shared" si="40"/>
        <v/>
      </c>
      <c r="M168" s="244" t="str">
        <f t="shared" si="41"/>
        <v/>
      </c>
      <c r="O168" s="244" t="str">
        <f t="shared" si="42"/>
        <v/>
      </c>
      <c r="Q168" s="244" t="str">
        <f t="shared" si="43"/>
        <v/>
      </c>
      <c r="S168" s="244" t="str">
        <f t="shared" si="44"/>
        <v/>
      </c>
      <c r="U168" s="244" t="str">
        <f t="shared" si="45"/>
        <v/>
      </c>
      <c r="W168" s="244" t="str">
        <f t="shared" si="46"/>
        <v/>
      </c>
      <c r="Y168" s="244" t="str">
        <f t="shared" si="47"/>
        <v/>
      </c>
      <c r="AA168" s="244" t="str">
        <f t="shared" si="48"/>
        <v/>
      </c>
      <c r="AC168" s="244" t="str">
        <f t="shared" si="49"/>
        <v/>
      </c>
      <c r="AE168" s="244" t="str">
        <f t="shared" si="50"/>
        <v/>
      </c>
      <c r="AG168" s="244" t="str">
        <f t="shared" si="51"/>
        <v/>
      </c>
      <c r="AI168" s="244" t="str">
        <f t="shared" si="52"/>
        <v/>
      </c>
      <c r="AK168" s="244" t="str">
        <f t="shared" si="53"/>
        <v/>
      </c>
      <c r="AM168" s="244" t="str">
        <f t="shared" si="54"/>
        <v/>
      </c>
      <c r="AO168" s="244" t="str">
        <f t="shared" si="55"/>
        <v/>
      </c>
      <c r="AQ168" s="244" t="str">
        <f t="shared" si="56"/>
        <v/>
      </c>
    </row>
    <row r="169" spans="5:43" x14ac:dyDescent="0.25">
      <c r="E169" s="244" t="str">
        <f t="shared" si="38"/>
        <v/>
      </c>
      <c r="G169" s="244" t="str">
        <f t="shared" si="38"/>
        <v/>
      </c>
      <c r="I169" s="244" t="str">
        <f t="shared" si="39"/>
        <v/>
      </c>
      <c r="K169" s="244" t="str">
        <f t="shared" si="40"/>
        <v/>
      </c>
      <c r="M169" s="244" t="str">
        <f t="shared" si="41"/>
        <v/>
      </c>
      <c r="O169" s="244" t="str">
        <f t="shared" si="42"/>
        <v/>
      </c>
      <c r="Q169" s="244" t="str">
        <f t="shared" si="43"/>
        <v/>
      </c>
      <c r="S169" s="244" t="str">
        <f t="shared" si="44"/>
        <v/>
      </c>
      <c r="U169" s="244" t="str">
        <f t="shared" si="45"/>
        <v/>
      </c>
      <c r="W169" s="244" t="str">
        <f t="shared" si="46"/>
        <v/>
      </c>
      <c r="Y169" s="244" t="str">
        <f t="shared" si="47"/>
        <v/>
      </c>
      <c r="AA169" s="244" t="str">
        <f t="shared" si="48"/>
        <v/>
      </c>
      <c r="AC169" s="244" t="str">
        <f t="shared" si="49"/>
        <v/>
      </c>
      <c r="AE169" s="244" t="str">
        <f t="shared" si="50"/>
        <v/>
      </c>
      <c r="AG169" s="244" t="str">
        <f t="shared" si="51"/>
        <v/>
      </c>
      <c r="AI169" s="244" t="str">
        <f t="shared" si="52"/>
        <v/>
      </c>
      <c r="AK169" s="244" t="str">
        <f t="shared" si="53"/>
        <v/>
      </c>
      <c r="AM169" s="244" t="str">
        <f t="shared" si="54"/>
        <v/>
      </c>
      <c r="AO169" s="244" t="str">
        <f t="shared" si="55"/>
        <v/>
      </c>
      <c r="AQ169" s="244" t="str">
        <f t="shared" si="56"/>
        <v/>
      </c>
    </row>
    <row r="170" spans="5:43" x14ac:dyDescent="0.25">
      <c r="E170" s="244" t="str">
        <f t="shared" si="38"/>
        <v/>
      </c>
      <c r="G170" s="244" t="str">
        <f t="shared" si="38"/>
        <v/>
      </c>
      <c r="I170" s="244" t="str">
        <f t="shared" si="39"/>
        <v/>
      </c>
      <c r="K170" s="244" t="str">
        <f t="shared" si="40"/>
        <v/>
      </c>
      <c r="M170" s="244" t="str">
        <f t="shared" si="41"/>
        <v/>
      </c>
      <c r="O170" s="244" t="str">
        <f t="shared" si="42"/>
        <v/>
      </c>
      <c r="Q170" s="244" t="str">
        <f t="shared" si="43"/>
        <v/>
      </c>
      <c r="S170" s="244" t="str">
        <f t="shared" si="44"/>
        <v/>
      </c>
      <c r="U170" s="244" t="str">
        <f t="shared" si="45"/>
        <v/>
      </c>
      <c r="W170" s="244" t="str">
        <f t="shared" si="46"/>
        <v/>
      </c>
      <c r="Y170" s="244" t="str">
        <f t="shared" si="47"/>
        <v/>
      </c>
      <c r="AA170" s="244" t="str">
        <f t="shared" si="48"/>
        <v/>
      </c>
      <c r="AC170" s="244" t="str">
        <f t="shared" si="49"/>
        <v/>
      </c>
      <c r="AE170" s="244" t="str">
        <f t="shared" si="50"/>
        <v/>
      </c>
      <c r="AG170" s="244" t="str">
        <f t="shared" si="51"/>
        <v/>
      </c>
      <c r="AI170" s="244" t="str">
        <f t="shared" si="52"/>
        <v/>
      </c>
      <c r="AK170" s="244" t="str">
        <f t="shared" si="53"/>
        <v/>
      </c>
      <c r="AM170" s="244" t="str">
        <f t="shared" si="54"/>
        <v/>
      </c>
      <c r="AO170" s="244" t="str">
        <f t="shared" si="55"/>
        <v/>
      </c>
      <c r="AQ170" s="244" t="str">
        <f t="shared" si="56"/>
        <v/>
      </c>
    </row>
    <row r="171" spans="5:43" x14ac:dyDescent="0.25">
      <c r="E171" s="244" t="str">
        <f t="shared" si="38"/>
        <v/>
      </c>
      <c r="G171" s="244" t="str">
        <f t="shared" si="38"/>
        <v/>
      </c>
      <c r="I171" s="244" t="str">
        <f t="shared" si="39"/>
        <v/>
      </c>
      <c r="K171" s="244" t="str">
        <f t="shared" si="40"/>
        <v/>
      </c>
      <c r="M171" s="244" t="str">
        <f t="shared" si="41"/>
        <v/>
      </c>
      <c r="O171" s="244" t="str">
        <f t="shared" si="42"/>
        <v/>
      </c>
      <c r="Q171" s="244" t="str">
        <f t="shared" si="43"/>
        <v/>
      </c>
      <c r="S171" s="244" t="str">
        <f t="shared" si="44"/>
        <v/>
      </c>
      <c r="U171" s="244" t="str">
        <f t="shared" si="45"/>
        <v/>
      </c>
      <c r="W171" s="244" t="str">
        <f t="shared" si="46"/>
        <v/>
      </c>
      <c r="Y171" s="244" t="str">
        <f t="shared" si="47"/>
        <v/>
      </c>
      <c r="AA171" s="244" t="str">
        <f t="shared" si="48"/>
        <v/>
      </c>
      <c r="AC171" s="244" t="str">
        <f t="shared" si="49"/>
        <v/>
      </c>
      <c r="AE171" s="244" t="str">
        <f t="shared" si="50"/>
        <v/>
      </c>
      <c r="AG171" s="244" t="str">
        <f t="shared" si="51"/>
        <v/>
      </c>
      <c r="AI171" s="244" t="str">
        <f t="shared" si="52"/>
        <v/>
      </c>
      <c r="AK171" s="244" t="str">
        <f t="shared" si="53"/>
        <v/>
      </c>
      <c r="AM171" s="244" t="str">
        <f t="shared" si="54"/>
        <v/>
      </c>
      <c r="AO171" s="244" t="str">
        <f t="shared" si="55"/>
        <v/>
      </c>
      <c r="AQ171" s="244" t="str">
        <f t="shared" si="56"/>
        <v/>
      </c>
    </row>
    <row r="172" spans="5:43" x14ac:dyDescent="0.25">
      <c r="E172" s="244" t="str">
        <f t="shared" si="38"/>
        <v/>
      </c>
      <c r="G172" s="244" t="str">
        <f t="shared" si="38"/>
        <v/>
      </c>
      <c r="I172" s="244" t="str">
        <f t="shared" si="39"/>
        <v/>
      </c>
      <c r="K172" s="244" t="str">
        <f t="shared" si="40"/>
        <v/>
      </c>
      <c r="M172" s="244" t="str">
        <f t="shared" si="41"/>
        <v/>
      </c>
      <c r="O172" s="244" t="str">
        <f t="shared" si="42"/>
        <v/>
      </c>
      <c r="Q172" s="244" t="str">
        <f t="shared" si="43"/>
        <v/>
      </c>
      <c r="S172" s="244" t="str">
        <f t="shared" si="44"/>
        <v/>
      </c>
      <c r="U172" s="244" t="str">
        <f t="shared" si="45"/>
        <v/>
      </c>
      <c r="W172" s="244" t="str">
        <f t="shared" si="46"/>
        <v/>
      </c>
      <c r="Y172" s="244" t="str">
        <f t="shared" si="47"/>
        <v/>
      </c>
      <c r="AA172" s="244" t="str">
        <f t="shared" si="48"/>
        <v/>
      </c>
      <c r="AC172" s="244" t="str">
        <f t="shared" si="49"/>
        <v/>
      </c>
      <c r="AE172" s="244" t="str">
        <f t="shared" si="50"/>
        <v/>
      </c>
      <c r="AG172" s="244" t="str">
        <f t="shared" si="51"/>
        <v/>
      </c>
      <c r="AI172" s="244" t="str">
        <f t="shared" si="52"/>
        <v/>
      </c>
      <c r="AK172" s="244" t="str">
        <f t="shared" si="53"/>
        <v/>
      </c>
      <c r="AM172" s="244" t="str">
        <f t="shared" si="54"/>
        <v/>
      </c>
      <c r="AO172" s="244" t="str">
        <f t="shared" si="55"/>
        <v/>
      </c>
      <c r="AQ172" s="244" t="str">
        <f t="shared" si="56"/>
        <v/>
      </c>
    </row>
    <row r="173" spans="5:43" x14ac:dyDescent="0.25">
      <c r="E173" s="244" t="str">
        <f t="shared" si="38"/>
        <v/>
      </c>
      <c r="G173" s="244" t="str">
        <f t="shared" si="38"/>
        <v/>
      </c>
      <c r="I173" s="244" t="str">
        <f t="shared" si="39"/>
        <v/>
      </c>
      <c r="K173" s="244" t="str">
        <f t="shared" si="40"/>
        <v/>
      </c>
      <c r="M173" s="244" t="str">
        <f t="shared" si="41"/>
        <v/>
      </c>
      <c r="O173" s="244" t="str">
        <f t="shared" si="42"/>
        <v/>
      </c>
      <c r="Q173" s="244" t="str">
        <f t="shared" si="43"/>
        <v/>
      </c>
      <c r="S173" s="244" t="str">
        <f t="shared" si="44"/>
        <v/>
      </c>
      <c r="U173" s="244" t="str">
        <f t="shared" si="45"/>
        <v/>
      </c>
      <c r="W173" s="244" t="str">
        <f t="shared" si="46"/>
        <v/>
      </c>
      <c r="Y173" s="244" t="str">
        <f t="shared" si="47"/>
        <v/>
      </c>
      <c r="AA173" s="244" t="str">
        <f t="shared" si="48"/>
        <v/>
      </c>
      <c r="AC173" s="244" t="str">
        <f t="shared" si="49"/>
        <v/>
      </c>
      <c r="AE173" s="244" t="str">
        <f t="shared" si="50"/>
        <v/>
      </c>
      <c r="AG173" s="244" t="str">
        <f t="shared" si="51"/>
        <v/>
      </c>
      <c r="AI173" s="244" t="str">
        <f t="shared" si="52"/>
        <v/>
      </c>
      <c r="AK173" s="244" t="str">
        <f t="shared" si="53"/>
        <v/>
      </c>
      <c r="AM173" s="244" t="str">
        <f t="shared" si="54"/>
        <v/>
      </c>
      <c r="AO173" s="244" t="str">
        <f t="shared" si="55"/>
        <v/>
      </c>
      <c r="AQ173" s="244" t="str">
        <f t="shared" si="56"/>
        <v/>
      </c>
    </row>
    <row r="174" spans="5:43" x14ac:dyDescent="0.25">
      <c r="E174" s="244" t="str">
        <f t="shared" si="38"/>
        <v/>
      </c>
      <c r="G174" s="244" t="str">
        <f t="shared" si="38"/>
        <v/>
      </c>
      <c r="I174" s="244" t="str">
        <f t="shared" si="39"/>
        <v/>
      </c>
      <c r="K174" s="244" t="str">
        <f t="shared" si="40"/>
        <v/>
      </c>
      <c r="M174" s="244" t="str">
        <f t="shared" si="41"/>
        <v/>
      </c>
      <c r="O174" s="244" t="str">
        <f t="shared" si="42"/>
        <v/>
      </c>
      <c r="Q174" s="244" t="str">
        <f t="shared" si="43"/>
        <v/>
      </c>
      <c r="S174" s="244" t="str">
        <f t="shared" si="44"/>
        <v/>
      </c>
      <c r="U174" s="244" t="str">
        <f t="shared" si="45"/>
        <v/>
      </c>
      <c r="W174" s="244" t="str">
        <f t="shared" si="46"/>
        <v/>
      </c>
      <c r="Y174" s="244" t="str">
        <f t="shared" si="47"/>
        <v/>
      </c>
      <c r="AA174" s="244" t="str">
        <f t="shared" si="48"/>
        <v/>
      </c>
      <c r="AC174" s="244" t="str">
        <f t="shared" si="49"/>
        <v/>
      </c>
      <c r="AE174" s="244" t="str">
        <f t="shared" si="50"/>
        <v/>
      </c>
      <c r="AG174" s="244" t="str">
        <f t="shared" si="51"/>
        <v/>
      </c>
      <c r="AI174" s="244" t="str">
        <f t="shared" si="52"/>
        <v/>
      </c>
      <c r="AK174" s="244" t="str">
        <f t="shared" si="53"/>
        <v/>
      </c>
      <c r="AM174" s="244" t="str">
        <f t="shared" si="54"/>
        <v/>
      </c>
      <c r="AO174" s="244" t="str">
        <f t="shared" si="55"/>
        <v/>
      </c>
      <c r="AQ174" s="244" t="str">
        <f t="shared" si="56"/>
        <v/>
      </c>
    </row>
    <row r="175" spans="5:43" x14ac:dyDescent="0.25">
      <c r="E175" s="244" t="str">
        <f t="shared" si="38"/>
        <v/>
      </c>
      <c r="G175" s="244" t="str">
        <f t="shared" si="38"/>
        <v/>
      </c>
      <c r="I175" s="244" t="str">
        <f t="shared" si="39"/>
        <v/>
      </c>
      <c r="K175" s="244" t="str">
        <f t="shared" si="40"/>
        <v/>
      </c>
      <c r="M175" s="244" t="str">
        <f t="shared" si="41"/>
        <v/>
      </c>
      <c r="O175" s="244" t="str">
        <f t="shared" si="42"/>
        <v/>
      </c>
      <c r="Q175" s="244" t="str">
        <f t="shared" si="43"/>
        <v/>
      </c>
      <c r="S175" s="244" t="str">
        <f t="shared" si="44"/>
        <v/>
      </c>
      <c r="U175" s="244" t="str">
        <f t="shared" si="45"/>
        <v/>
      </c>
      <c r="W175" s="244" t="str">
        <f t="shared" si="46"/>
        <v/>
      </c>
      <c r="Y175" s="244" t="str">
        <f t="shared" si="47"/>
        <v/>
      </c>
      <c r="AA175" s="244" t="str">
        <f t="shared" si="48"/>
        <v/>
      </c>
      <c r="AC175" s="244" t="str">
        <f t="shared" si="49"/>
        <v/>
      </c>
      <c r="AE175" s="244" t="str">
        <f t="shared" si="50"/>
        <v/>
      </c>
      <c r="AG175" s="244" t="str">
        <f t="shared" si="51"/>
        <v/>
      </c>
      <c r="AI175" s="244" t="str">
        <f t="shared" si="52"/>
        <v/>
      </c>
      <c r="AK175" s="244" t="str">
        <f t="shared" si="53"/>
        <v/>
      </c>
      <c r="AM175" s="244" t="str">
        <f t="shared" si="54"/>
        <v/>
      </c>
      <c r="AO175" s="244" t="str">
        <f t="shared" si="55"/>
        <v/>
      </c>
      <c r="AQ175" s="244" t="str">
        <f t="shared" si="56"/>
        <v/>
      </c>
    </row>
    <row r="176" spans="5:43" x14ac:dyDescent="0.25">
      <c r="E176" s="244" t="str">
        <f t="shared" si="38"/>
        <v/>
      </c>
      <c r="G176" s="244" t="str">
        <f t="shared" si="38"/>
        <v/>
      </c>
      <c r="I176" s="244" t="str">
        <f t="shared" si="39"/>
        <v/>
      </c>
      <c r="K176" s="244" t="str">
        <f t="shared" si="40"/>
        <v/>
      </c>
      <c r="M176" s="244" t="str">
        <f t="shared" si="41"/>
        <v/>
      </c>
      <c r="O176" s="244" t="str">
        <f t="shared" si="42"/>
        <v/>
      </c>
      <c r="Q176" s="244" t="str">
        <f t="shared" si="43"/>
        <v/>
      </c>
      <c r="S176" s="244" t="str">
        <f t="shared" si="44"/>
        <v/>
      </c>
      <c r="U176" s="244" t="str">
        <f t="shared" si="45"/>
        <v/>
      </c>
      <c r="W176" s="244" t="str">
        <f t="shared" si="46"/>
        <v/>
      </c>
      <c r="Y176" s="244" t="str">
        <f t="shared" si="47"/>
        <v/>
      </c>
      <c r="AA176" s="244" t="str">
        <f t="shared" si="48"/>
        <v/>
      </c>
      <c r="AC176" s="244" t="str">
        <f t="shared" si="49"/>
        <v/>
      </c>
      <c r="AE176" s="244" t="str">
        <f t="shared" si="50"/>
        <v/>
      </c>
      <c r="AG176" s="244" t="str">
        <f t="shared" si="51"/>
        <v/>
      </c>
      <c r="AI176" s="244" t="str">
        <f t="shared" si="52"/>
        <v/>
      </c>
      <c r="AK176" s="244" t="str">
        <f t="shared" si="53"/>
        <v/>
      </c>
      <c r="AM176" s="244" t="str">
        <f t="shared" si="54"/>
        <v/>
      </c>
      <c r="AO176" s="244" t="str">
        <f t="shared" si="55"/>
        <v/>
      </c>
      <c r="AQ176" s="244" t="str">
        <f t="shared" si="56"/>
        <v/>
      </c>
    </row>
    <row r="177" spans="5:43" x14ac:dyDescent="0.25">
      <c r="E177" s="244" t="str">
        <f t="shared" si="38"/>
        <v/>
      </c>
      <c r="G177" s="244" t="str">
        <f t="shared" si="38"/>
        <v/>
      </c>
      <c r="I177" s="244" t="str">
        <f t="shared" si="39"/>
        <v/>
      </c>
      <c r="K177" s="244" t="str">
        <f t="shared" si="40"/>
        <v/>
      </c>
      <c r="M177" s="244" t="str">
        <f t="shared" si="41"/>
        <v/>
      </c>
      <c r="O177" s="244" t="str">
        <f t="shared" si="42"/>
        <v/>
      </c>
      <c r="Q177" s="244" t="str">
        <f t="shared" si="43"/>
        <v/>
      </c>
      <c r="S177" s="244" t="str">
        <f t="shared" si="44"/>
        <v/>
      </c>
      <c r="U177" s="244" t="str">
        <f t="shared" si="45"/>
        <v/>
      </c>
      <c r="W177" s="244" t="str">
        <f t="shared" si="46"/>
        <v/>
      </c>
      <c r="Y177" s="244" t="str">
        <f t="shared" si="47"/>
        <v/>
      </c>
      <c r="AA177" s="244" t="str">
        <f t="shared" si="48"/>
        <v/>
      </c>
      <c r="AC177" s="244" t="str">
        <f t="shared" si="49"/>
        <v/>
      </c>
      <c r="AE177" s="244" t="str">
        <f t="shared" si="50"/>
        <v/>
      </c>
      <c r="AG177" s="244" t="str">
        <f t="shared" si="51"/>
        <v/>
      </c>
      <c r="AI177" s="244" t="str">
        <f t="shared" si="52"/>
        <v/>
      </c>
      <c r="AK177" s="244" t="str">
        <f t="shared" si="53"/>
        <v/>
      </c>
      <c r="AM177" s="244" t="str">
        <f t="shared" si="54"/>
        <v/>
      </c>
      <c r="AO177" s="244" t="str">
        <f t="shared" si="55"/>
        <v/>
      </c>
      <c r="AQ177" s="244" t="str">
        <f t="shared" si="56"/>
        <v/>
      </c>
    </row>
    <row r="178" spans="5:43" x14ac:dyDescent="0.25">
      <c r="E178" s="244" t="str">
        <f t="shared" si="38"/>
        <v/>
      </c>
      <c r="G178" s="244" t="str">
        <f t="shared" si="38"/>
        <v/>
      </c>
      <c r="I178" s="244" t="str">
        <f t="shared" si="39"/>
        <v/>
      </c>
      <c r="K178" s="244" t="str">
        <f t="shared" si="40"/>
        <v/>
      </c>
      <c r="M178" s="244" t="str">
        <f t="shared" si="41"/>
        <v/>
      </c>
      <c r="O178" s="244" t="str">
        <f t="shared" si="42"/>
        <v/>
      </c>
      <c r="Q178" s="244" t="str">
        <f t="shared" si="43"/>
        <v/>
      </c>
      <c r="S178" s="244" t="str">
        <f t="shared" si="44"/>
        <v/>
      </c>
      <c r="U178" s="244" t="str">
        <f t="shared" si="45"/>
        <v/>
      </c>
      <c r="W178" s="244" t="str">
        <f t="shared" si="46"/>
        <v/>
      </c>
      <c r="Y178" s="244" t="str">
        <f t="shared" si="47"/>
        <v/>
      </c>
      <c r="AA178" s="244" t="str">
        <f t="shared" si="48"/>
        <v/>
      </c>
      <c r="AC178" s="244" t="str">
        <f t="shared" si="49"/>
        <v/>
      </c>
      <c r="AE178" s="244" t="str">
        <f t="shared" si="50"/>
        <v/>
      </c>
      <c r="AG178" s="244" t="str">
        <f t="shared" si="51"/>
        <v/>
      </c>
      <c r="AI178" s="244" t="str">
        <f t="shared" si="52"/>
        <v/>
      </c>
      <c r="AK178" s="244" t="str">
        <f t="shared" si="53"/>
        <v/>
      </c>
      <c r="AM178" s="244" t="str">
        <f t="shared" si="54"/>
        <v/>
      </c>
      <c r="AO178" s="244" t="str">
        <f t="shared" si="55"/>
        <v/>
      </c>
      <c r="AQ178" s="244" t="str">
        <f t="shared" si="56"/>
        <v/>
      </c>
    </row>
    <row r="179" spans="5:43" x14ac:dyDescent="0.25">
      <c r="E179" s="244" t="str">
        <f t="shared" si="38"/>
        <v/>
      </c>
      <c r="G179" s="244" t="str">
        <f t="shared" si="38"/>
        <v/>
      </c>
      <c r="I179" s="244" t="str">
        <f t="shared" si="39"/>
        <v/>
      </c>
      <c r="K179" s="244" t="str">
        <f t="shared" si="40"/>
        <v/>
      </c>
      <c r="M179" s="244" t="str">
        <f t="shared" si="41"/>
        <v/>
      </c>
      <c r="O179" s="244" t="str">
        <f t="shared" si="42"/>
        <v/>
      </c>
      <c r="Q179" s="244" t="str">
        <f t="shared" si="43"/>
        <v/>
      </c>
      <c r="S179" s="244" t="str">
        <f t="shared" si="44"/>
        <v/>
      </c>
      <c r="U179" s="244" t="str">
        <f t="shared" si="45"/>
        <v/>
      </c>
      <c r="W179" s="244" t="str">
        <f t="shared" si="46"/>
        <v/>
      </c>
      <c r="Y179" s="244" t="str">
        <f t="shared" si="47"/>
        <v/>
      </c>
      <c r="AA179" s="244" t="str">
        <f t="shared" si="48"/>
        <v/>
      </c>
      <c r="AC179" s="244" t="str">
        <f t="shared" si="49"/>
        <v/>
      </c>
      <c r="AE179" s="244" t="str">
        <f t="shared" si="50"/>
        <v/>
      </c>
      <c r="AG179" s="244" t="str">
        <f t="shared" si="51"/>
        <v/>
      </c>
      <c r="AI179" s="244" t="str">
        <f t="shared" si="52"/>
        <v/>
      </c>
      <c r="AK179" s="244" t="str">
        <f t="shared" si="53"/>
        <v/>
      </c>
      <c r="AM179" s="244" t="str">
        <f t="shared" si="54"/>
        <v/>
      </c>
      <c r="AO179" s="244" t="str">
        <f t="shared" si="55"/>
        <v/>
      </c>
      <c r="AQ179" s="244" t="str">
        <f t="shared" si="56"/>
        <v/>
      </c>
    </row>
    <row r="180" spans="5:43" x14ac:dyDescent="0.25">
      <c r="E180" s="244" t="str">
        <f t="shared" si="38"/>
        <v/>
      </c>
      <c r="G180" s="244" t="str">
        <f t="shared" si="38"/>
        <v/>
      </c>
      <c r="I180" s="244" t="str">
        <f t="shared" si="39"/>
        <v/>
      </c>
      <c r="K180" s="244" t="str">
        <f t="shared" si="40"/>
        <v/>
      </c>
      <c r="M180" s="244" t="str">
        <f t="shared" si="41"/>
        <v/>
      </c>
      <c r="O180" s="244" t="str">
        <f t="shared" si="42"/>
        <v/>
      </c>
      <c r="Q180" s="244" t="str">
        <f t="shared" si="43"/>
        <v/>
      </c>
      <c r="S180" s="244" t="str">
        <f t="shared" si="44"/>
        <v/>
      </c>
      <c r="U180" s="244" t="str">
        <f t="shared" si="45"/>
        <v/>
      </c>
      <c r="W180" s="244" t="str">
        <f t="shared" si="46"/>
        <v/>
      </c>
      <c r="Y180" s="244" t="str">
        <f t="shared" si="47"/>
        <v/>
      </c>
      <c r="AA180" s="244" t="str">
        <f t="shared" si="48"/>
        <v/>
      </c>
      <c r="AC180" s="244" t="str">
        <f t="shared" si="49"/>
        <v/>
      </c>
      <c r="AE180" s="244" t="str">
        <f t="shared" si="50"/>
        <v/>
      </c>
      <c r="AG180" s="244" t="str">
        <f t="shared" si="51"/>
        <v/>
      </c>
      <c r="AI180" s="244" t="str">
        <f t="shared" si="52"/>
        <v/>
      </c>
      <c r="AK180" s="244" t="str">
        <f t="shared" si="53"/>
        <v/>
      </c>
      <c r="AM180" s="244" t="str">
        <f t="shared" si="54"/>
        <v/>
      </c>
      <c r="AO180" s="244" t="str">
        <f t="shared" si="55"/>
        <v/>
      </c>
      <c r="AQ180" s="244" t="str">
        <f t="shared" si="56"/>
        <v/>
      </c>
    </row>
    <row r="181" spans="5:43" x14ac:dyDescent="0.25">
      <c r="E181" s="244" t="str">
        <f t="shared" si="38"/>
        <v/>
      </c>
      <c r="G181" s="244" t="str">
        <f t="shared" si="38"/>
        <v/>
      </c>
      <c r="I181" s="244" t="str">
        <f t="shared" si="39"/>
        <v/>
      </c>
      <c r="K181" s="244" t="str">
        <f t="shared" si="40"/>
        <v/>
      </c>
      <c r="M181" s="244" t="str">
        <f t="shared" si="41"/>
        <v/>
      </c>
      <c r="O181" s="244" t="str">
        <f t="shared" si="42"/>
        <v/>
      </c>
      <c r="Q181" s="244" t="str">
        <f t="shared" si="43"/>
        <v/>
      </c>
      <c r="S181" s="244" t="str">
        <f t="shared" si="44"/>
        <v/>
      </c>
      <c r="U181" s="244" t="str">
        <f t="shared" si="45"/>
        <v/>
      </c>
      <c r="W181" s="244" t="str">
        <f t="shared" si="46"/>
        <v/>
      </c>
      <c r="Y181" s="244" t="str">
        <f t="shared" si="47"/>
        <v/>
      </c>
      <c r="AA181" s="244" t="str">
        <f t="shared" si="48"/>
        <v/>
      </c>
      <c r="AC181" s="244" t="str">
        <f t="shared" si="49"/>
        <v/>
      </c>
      <c r="AE181" s="244" t="str">
        <f t="shared" si="50"/>
        <v/>
      </c>
      <c r="AG181" s="244" t="str">
        <f t="shared" si="51"/>
        <v/>
      </c>
      <c r="AI181" s="244" t="str">
        <f t="shared" si="52"/>
        <v/>
      </c>
      <c r="AK181" s="244" t="str">
        <f t="shared" si="53"/>
        <v/>
      </c>
      <c r="AM181" s="244" t="str">
        <f t="shared" si="54"/>
        <v/>
      </c>
      <c r="AO181" s="244" t="str">
        <f t="shared" si="55"/>
        <v/>
      </c>
      <c r="AQ181" s="244" t="str">
        <f t="shared" si="56"/>
        <v/>
      </c>
    </row>
    <row r="182" spans="5:43" x14ac:dyDescent="0.25">
      <c r="E182" s="244" t="str">
        <f t="shared" si="38"/>
        <v/>
      </c>
      <c r="G182" s="244" t="str">
        <f t="shared" si="38"/>
        <v/>
      </c>
      <c r="I182" s="244" t="str">
        <f t="shared" si="39"/>
        <v/>
      </c>
      <c r="K182" s="244" t="str">
        <f t="shared" si="40"/>
        <v/>
      </c>
      <c r="M182" s="244" t="str">
        <f t="shared" si="41"/>
        <v/>
      </c>
      <c r="O182" s="244" t="str">
        <f t="shared" si="42"/>
        <v/>
      </c>
      <c r="Q182" s="244" t="str">
        <f t="shared" si="43"/>
        <v/>
      </c>
      <c r="S182" s="244" t="str">
        <f t="shared" si="44"/>
        <v/>
      </c>
      <c r="U182" s="244" t="str">
        <f t="shared" si="45"/>
        <v/>
      </c>
      <c r="W182" s="244" t="str">
        <f t="shared" si="46"/>
        <v/>
      </c>
      <c r="Y182" s="244" t="str">
        <f t="shared" si="47"/>
        <v/>
      </c>
      <c r="AA182" s="244" t="str">
        <f t="shared" si="48"/>
        <v/>
      </c>
      <c r="AC182" s="244" t="str">
        <f t="shared" si="49"/>
        <v/>
      </c>
      <c r="AE182" s="244" t="str">
        <f t="shared" si="50"/>
        <v/>
      </c>
      <c r="AG182" s="244" t="str">
        <f t="shared" si="51"/>
        <v/>
      </c>
      <c r="AI182" s="244" t="str">
        <f t="shared" si="52"/>
        <v/>
      </c>
      <c r="AK182" s="244" t="str">
        <f t="shared" si="53"/>
        <v/>
      </c>
      <c r="AM182" s="244" t="str">
        <f t="shared" si="54"/>
        <v/>
      </c>
      <c r="AO182" s="244" t="str">
        <f t="shared" si="55"/>
        <v/>
      </c>
      <c r="AQ182" s="244" t="str">
        <f t="shared" si="56"/>
        <v/>
      </c>
    </row>
    <row r="183" spans="5:43" x14ac:dyDescent="0.25">
      <c r="E183" s="244" t="str">
        <f t="shared" si="38"/>
        <v/>
      </c>
      <c r="G183" s="244" t="str">
        <f t="shared" si="38"/>
        <v/>
      </c>
      <c r="I183" s="244" t="str">
        <f t="shared" si="39"/>
        <v/>
      </c>
      <c r="K183" s="244" t="str">
        <f t="shared" si="40"/>
        <v/>
      </c>
      <c r="M183" s="244" t="str">
        <f t="shared" si="41"/>
        <v/>
      </c>
      <c r="O183" s="244" t="str">
        <f t="shared" si="42"/>
        <v/>
      </c>
      <c r="Q183" s="244" t="str">
        <f t="shared" si="43"/>
        <v/>
      </c>
      <c r="S183" s="244" t="str">
        <f t="shared" si="44"/>
        <v/>
      </c>
      <c r="U183" s="244" t="str">
        <f t="shared" si="45"/>
        <v/>
      </c>
      <c r="W183" s="244" t="str">
        <f t="shared" si="46"/>
        <v/>
      </c>
      <c r="Y183" s="244" t="str">
        <f t="shared" si="47"/>
        <v/>
      </c>
      <c r="AA183" s="244" t="str">
        <f t="shared" si="48"/>
        <v/>
      </c>
      <c r="AC183" s="244" t="str">
        <f t="shared" si="49"/>
        <v/>
      </c>
      <c r="AE183" s="244" t="str">
        <f t="shared" si="50"/>
        <v/>
      </c>
      <c r="AG183" s="244" t="str">
        <f t="shared" si="51"/>
        <v/>
      </c>
      <c r="AI183" s="244" t="str">
        <f t="shared" si="52"/>
        <v/>
      </c>
      <c r="AK183" s="244" t="str">
        <f t="shared" si="53"/>
        <v/>
      </c>
      <c r="AM183" s="244" t="str">
        <f t="shared" si="54"/>
        <v/>
      </c>
      <c r="AO183" s="244" t="str">
        <f t="shared" si="55"/>
        <v/>
      </c>
      <c r="AQ183" s="244" t="str">
        <f t="shared" si="56"/>
        <v/>
      </c>
    </row>
    <row r="184" spans="5:43" x14ac:dyDescent="0.25">
      <c r="E184" s="244" t="str">
        <f t="shared" si="38"/>
        <v/>
      </c>
      <c r="G184" s="244" t="str">
        <f t="shared" si="38"/>
        <v/>
      </c>
      <c r="I184" s="244" t="str">
        <f t="shared" si="39"/>
        <v/>
      </c>
      <c r="K184" s="244" t="str">
        <f t="shared" si="40"/>
        <v/>
      </c>
      <c r="M184" s="244" t="str">
        <f t="shared" si="41"/>
        <v/>
      </c>
      <c r="O184" s="244" t="str">
        <f t="shared" si="42"/>
        <v/>
      </c>
      <c r="Q184" s="244" t="str">
        <f t="shared" si="43"/>
        <v/>
      </c>
      <c r="S184" s="244" t="str">
        <f t="shared" si="44"/>
        <v/>
      </c>
      <c r="U184" s="244" t="str">
        <f t="shared" si="45"/>
        <v/>
      </c>
      <c r="W184" s="244" t="str">
        <f t="shared" si="46"/>
        <v/>
      </c>
      <c r="Y184" s="244" t="str">
        <f t="shared" si="47"/>
        <v/>
      </c>
      <c r="AA184" s="244" t="str">
        <f t="shared" si="48"/>
        <v/>
      </c>
      <c r="AC184" s="244" t="str">
        <f t="shared" si="49"/>
        <v/>
      </c>
      <c r="AE184" s="244" t="str">
        <f t="shared" si="50"/>
        <v/>
      </c>
      <c r="AG184" s="244" t="str">
        <f t="shared" si="51"/>
        <v/>
      </c>
      <c r="AI184" s="244" t="str">
        <f t="shared" si="52"/>
        <v/>
      </c>
      <c r="AK184" s="244" t="str">
        <f t="shared" si="53"/>
        <v/>
      </c>
      <c r="AM184" s="244" t="str">
        <f t="shared" si="54"/>
        <v/>
      </c>
      <c r="AO184" s="244" t="str">
        <f t="shared" si="55"/>
        <v/>
      </c>
      <c r="AQ184" s="244" t="str">
        <f t="shared" si="56"/>
        <v/>
      </c>
    </row>
    <row r="185" spans="5:43" x14ac:dyDescent="0.25">
      <c r="E185" s="244" t="str">
        <f t="shared" si="38"/>
        <v/>
      </c>
      <c r="G185" s="244" t="str">
        <f t="shared" si="38"/>
        <v/>
      </c>
      <c r="I185" s="244" t="str">
        <f t="shared" si="39"/>
        <v/>
      </c>
      <c r="K185" s="244" t="str">
        <f t="shared" si="40"/>
        <v/>
      </c>
      <c r="M185" s="244" t="str">
        <f t="shared" si="41"/>
        <v/>
      </c>
      <c r="O185" s="244" t="str">
        <f t="shared" si="42"/>
        <v/>
      </c>
      <c r="Q185" s="244" t="str">
        <f t="shared" si="43"/>
        <v/>
      </c>
      <c r="S185" s="244" t="str">
        <f t="shared" si="44"/>
        <v/>
      </c>
      <c r="U185" s="244" t="str">
        <f t="shared" si="45"/>
        <v/>
      </c>
      <c r="W185" s="244" t="str">
        <f t="shared" si="46"/>
        <v/>
      </c>
      <c r="Y185" s="244" t="str">
        <f t="shared" si="47"/>
        <v/>
      </c>
      <c r="AA185" s="244" t="str">
        <f t="shared" si="48"/>
        <v/>
      </c>
      <c r="AC185" s="244" t="str">
        <f t="shared" si="49"/>
        <v/>
      </c>
      <c r="AE185" s="244" t="str">
        <f t="shared" si="50"/>
        <v/>
      </c>
      <c r="AG185" s="244" t="str">
        <f t="shared" si="51"/>
        <v/>
      </c>
      <c r="AI185" s="244" t="str">
        <f t="shared" si="52"/>
        <v/>
      </c>
      <c r="AK185" s="244" t="str">
        <f t="shared" si="53"/>
        <v/>
      </c>
      <c r="AM185" s="244" t="str">
        <f t="shared" si="54"/>
        <v/>
      </c>
      <c r="AO185" s="244" t="str">
        <f t="shared" si="55"/>
        <v/>
      </c>
      <c r="AQ185" s="244" t="str">
        <f t="shared" si="56"/>
        <v/>
      </c>
    </row>
    <row r="186" spans="5:43" x14ac:dyDescent="0.25">
      <c r="E186" s="244" t="str">
        <f t="shared" si="38"/>
        <v/>
      </c>
      <c r="G186" s="244" t="str">
        <f t="shared" si="38"/>
        <v/>
      </c>
      <c r="I186" s="244" t="str">
        <f t="shared" si="39"/>
        <v/>
      </c>
      <c r="K186" s="244" t="str">
        <f t="shared" si="40"/>
        <v/>
      </c>
      <c r="M186" s="244" t="str">
        <f t="shared" si="41"/>
        <v/>
      </c>
      <c r="O186" s="244" t="str">
        <f t="shared" si="42"/>
        <v/>
      </c>
      <c r="Q186" s="244" t="str">
        <f t="shared" si="43"/>
        <v/>
      </c>
      <c r="S186" s="244" t="str">
        <f t="shared" si="44"/>
        <v/>
      </c>
      <c r="U186" s="244" t="str">
        <f t="shared" si="45"/>
        <v/>
      </c>
      <c r="W186" s="244" t="str">
        <f t="shared" si="46"/>
        <v/>
      </c>
      <c r="Y186" s="244" t="str">
        <f t="shared" si="47"/>
        <v/>
      </c>
      <c r="AA186" s="244" t="str">
        <f t="shared" si="48"/>
        <v/>
      </c>
      <c r="AC186" s="244" t="str">
        <f t="shared" si="49"/>
        <v/>
      </c>
      <c r="AE186" s="244" t="str">
        <f t="shared" si="50"/>
        <v/>
      </c>
      <c r="AG186" s="244" t="str">
        <f t="shared" si="51"/>
        <v/>
      </c>
      <c r="AI186" s="244" t="str">
        <f t="shared" si="52"/>
        <v/>
      </c>
      <c r="AK186" s="244" t="str">
        <f t="shared" si="53"/>
        <v/>
      </c>
      <c r="AM186" s="244" t="str">
        <f t="shared" si="54"/>
        <v/>
      </c>
      <c r="AO186" s="244" t="str">
        <f t="shared" si="55"/>
        <v/>
      </c>
      <c r="AQ186" s="244" t="str">
        <f t="shared" si="56"/>
        <v/>
      </c>
    </row>
    <row r="187" spans="5:43" x14ac:dyDescent="0.25">
      <c r="E187" s="244" t="str">
        <f t="shared" si="38"/>
        <v/>
      </c>
      <c r="G187" s="244" t="str">
        <f t="shared" si="38"/>
        <v/>
      </c>
      <c r="I187" s="244" t="str">
        <f t="shared" si="39"/>
        <v/>
      </c>
      <c r="K187" s="244" t="str">
        <f t="shared" si="40"/>
        <v/>
      </c>
      <c r="M187" s="244" t="str">
        <f t="shared" si="41"/>
        <v/>
      </c>
      <c r="O187" s="244" t="str">
        <f t="shared" si="42"/>
        <v/>
      </c>
      <c r="Q187" s="244" t="str">
        <f t="shared" si="43"/>
        <v/>
      </c>
      <c r="S187" s="244" t="str">
        <f t="shared" si="44"/>
        <v/>
      </c>
      <c r="U187" s="244" t="str">
        <f t="shared" si="45"/>
        <v/>
      </c>
      <c r="W187" s="244" t="str">
        <f t="shared" si="46"/>
        <v/>
      </c>
      <c r="Y187" s="244" t="str">
        <f t="shared" si="47"/>
        <v/>
      </c>
      <c r="AA187" s="244" t="str">
        <f t="shared" si="48"/>
        <v/>
      </c>
      <c r="AC187" s="244" t="str">
        <f t="shared" si="49"/>
        <v/>
      </c>
      <c r="AE187" s="244" t="str">
        <f t="shared" si="50"/>
        <v/>
      </c>
      <c r="AG187" s="244" t="str">
        <f t="shared" si="51"/>
        <v/>
      </c>
      <c r="AI187" s="244" t="str">
        <f t="shared" si="52"/>
        <v/>
      </c>
      <c r="AK187" s="244" t="str">
        <f t="shared" si="53"/>
        <v/>
      </c>
      <c r="AM187" s="244" t="str">
        <f t="shared" si="54"/>
        <v/>
      </c>
      <c r="AO187" s="244" t="str">
        <f t="shared" si="55"/>
        <v/>
      </c>
      <c r="AQ187" s="244" t="str">
        <f t="shared" si="56"/>
        <v/>
      </c>
    </row>
    <row r="188" spans="5:43" x14ac:dyDescent="0.25">
      <c r="E188" s="244" t="str">
        <f t="shared" si="38"/>
        <v/>
      </c>
      <c r="G188" s="244" t="str">
        <f t="shared" si="38"/>
        <v/>
      </c>
      <c r="I188" s="244" t="str">
        <f t="shared" si="39"/>
        <v/>
      </c>
      <c r="K188" s="244" t="str">
        <f t="shared" si="40"/>
        <v/>
      </c>
      <c r="M188" s="244" t="str">
        <f t="shared" si="41"/>
        <v/>
      </c>
      <c r="O188" s="244" t="str">
        <f t="shared" si="42"/>
        <v/>
      </c>
      <c r="Q188" s="244" t="str">
        <f t="shared" si="43"/>
        <v/>
      </c>
      <c r="S188" s="244" t="str">
        <f t="shared" si="44"/>
        <v/>
      </c>
      <c r="U188" s="244" t="str">
        <f t="shared" si="45"/>
        <v/>
      </c>
      <c r="W188" s="244" t="str">
        <f t="shared" si="46"/>
        <v/>
      </c>
      <c r="Y188" s="244" t="str">
        <f t="shared" si="47"/>
        <v/>
      </c>
      <c r="AA188" s="244" t="str">
        <f t="shared" si="48"/>
        <v/>
      </c>
      <c r="AC188" s="244" t="str">
        <f t="shared" si="49"/>
        <v/>
      </c>
      <c r="AE188" s="244" t="str">
        <f t="shared" si="50"/>
        <v/>
      </c>
      <c r="AG188" s="244" t="str">
        <f t="shared" si="51"/>
        <v/>
      </c>
      <c r="AI188" s="244" t="str">
        <f t="shared" si="52"/>
        <v/>
      </c>
      <c r="AK188" s="244" t="str">
        <f t="shared" si="53"/>
        <v/>
      </c>
      <c r="AM188" s="244" t="str">
        <f t="shared" si="54"/>
        <v/>
      </c>
      <c r="AO188" s="244" t="str">
        <f t="shared" si="55"/>
        <v/>
      </c>
      <c r="AQ188" s="244" t="str">
        <f t="shared" si="56"/>
        <v/>
      </c>
    </row>
    <row r="189" spans="5:43" x14ac:dyDescent="0.25">
      <c r="E189" s="244" t="str">
        <f t="shared" si="38"/>
        <v/>
      </c>
      <c r="G189" s="244" t="str">
        <f t="shared" si="38"/>
        <v/>
      </c>
      <c r="I189" s="244" t="str">
        <f t="shared" si="39"/>
        <v/>
      </c>
      <c r="K189" s="244" t="str">
        <f t="shared" si="40"/>
        <v/>
      </c>
      <c r="M189" s="244" t="str">
        <f t="shared" si="41"/>
        <v/>
      </c>
      <c r="O189" s="244" t="str">
        <f t="shared" si="42"/>
        <v/>
      </c>
      <c r="Q189" s="244" t="str">
        <f t="shared" si="43"/>
        <v/>
      </c>
      <c r="S189" s="244" t="str">
        <f t="shared" si="44"/>
        <v/>
      </c>
      <c r="U189" s="244" t="str">
        <f t="shared" si="45"/>
        <v/>
      </c>
      <c r="W189" s="244" t="str">
        <f t="shared" si="46"/>
        <v/>
      </c>
      <c r="Y189" s="244" t="str">
        <f t="shared" si="47"/>
        <v/>
      </c>
      <c r="AA189" s="244" t="str">
        <f t="shared" si="48"/>
        <v/>
      </c>
      <c r="AC189" s="244" t="str">
        <f t="shared" si="49"/>
        <v/>
      </c>
      <c r="AE189" s="244" t="str">
        <f t="shared" si="50"/>
        <v/>
      </c>
      <c r="AG189" s="244" t="str">
        <f t="shared" si="51"/>
        <v/>
      </c>
      <c r="AI189" s="244" t="str">
        <f t="shared" si="52"/>
        <v/>
      </c>
      <c r="AK189" s="244" t="str">
        <f t="shared" si="53"/>
        <v/>
      </c>
      <c r="AM189" s="244" t="str">
        <f t="shared" si="54"/>
        <v/>
      </c>
      <c r="AO189" s="244" t="str">
        <f t="shared" si="55"/>
        <v/>
      </c>
      <c r="AQ189" s="244" t="str">
        <f t="shared" si="56"/>
        <v/>
      </c>
    </row>
    <row r="190" spans="5:43" x14ac:dyDescent="0.25">
      <c r="E190" s="244" t="str">
        <f t="shared" si="38"/>
        <v/>
      </c>
      <c r="G190" s="244" t="str">
        <f t="shared" si="38"/>
        <v/>
      </c>
      <c r="I190" s="244" t="str">
        <f t="shared" si="39"/>
        <v/>
      </c>
      <c r="K190" s="244" t="str">
        <f t="shared" si="40"/>
        <v/>
      </c>
      <c r="M190" s="244" t="str">
        <f t="shared" si="41"/>
        <v/>
      </c>
      <c r="O190" s="244" t="str">
        <f t="shared" si="42"/>
        <v/>
      </c>
      <c r="Q190" s="244" t="str">
        <f t="shared" si="43"/>
        <v/>
      </c>
      <c r="S190" s="244" t="str">
        <f t="shared" si="44"/>
        <v/>
      </c>
      <c r="U190" s="244" t="str">
        <f t="shared" si="45"/>
        <v/>
      </c>
      <c r="W190" s="244" t="str">
        <f t="shared" si="46"/>
        <v/>
      </c>
      <c r="Y190" s="244" t="str">
        <f t="shared" si="47"/>
        <v/>
      </c>
      <c r="AA190" s="244" t="str">
        <f t="shared" si="48"/>
        <v/>
      </c>
      <c r="AC190" s="244" t="str">
        <f t="shared" si="49"/>
        <v/>
      </c>
      <c r="AE190" s="244" t="str">
        <f t="shared" si="50"/>
        <v/>
      </c>
      <c r="AG190" s="244" t="str">
        <f t="shared" si="51"/>
        <v/>
      </c>
      <c r="AI190" s="244" t="str">
        <f t="shared" si="52"/>
        <v/>
      </c>
      <c r="AK190" s="244" t="str">
        <f t="shared" si="53"/>
        <v/>
      </c>
      <c r="AM190" s="244" t="str">
        <f t="shared" si="54"/>
        <v/>
      </c>
      <c r="AO190" s="244" t="str">
        <f t="shared" si="55"/>
        <v/>
      </c>
      <c r="AQ190" s="244" t="str">
        <f t="shared" si="56"/>
        <v/>
      </c>
    </row>
    <row r="191" spans="5:43" x14ac:dyDescent="0.25">
      <c r="E191" s="244" t="str">
        <f t="shared" si="38"/>
        <v/>
      </c>
      <c r="G191" s="244" t="str">
        <f t="shared" si="38"/>
        <v/>
      </c>
      <c r="I191" s="244" t="str">
        <f t="shared" si="39"/>
        <v/>
      </c>
      <c r="K191" s="244" t="str">
        <f t="shared" si="40"/>
        <v/>
      </c>
      <c r="M191" s="244" t="str">
        <f t="shared" si="41"/>
        <v/>
      </c>
      <c r="O191" s="244" t="str">
        <f t="shared" si="42"/>
        <v/>
      </c>
      <c r="Q191" s="244" t="str">
        <f t="shared" si="43"/>
        <v/>
      </c>
      <c r="S191" s="244" t="str">
        <f t="shared" si="44"/>
        <v/>
      </c>
      <c r="U191" s="244" t="str">
        <f t="shared" si="45"/>
        <v/>
      </c>
      <c r="W191" s="244" t="str">
        <f t="shared" si="46"/>
        <v/>
      </c>
      <c r="Y191" s="244" t="str">
        <f t="shared" si="47"/>
        <v/>
      </c>
      <c r="AA191" s="244" t="str">
        <f t="shared" si="48"/>
        <v/>
      </c>
      <c r="AC191" s="244" t="str">
        <f t="shared" si="49"/>
        <v/>
      </c>
      <c r="AE191" s="244" t="str">
        <f t="shared" si="50"/>
        <v/>
      </c>
      <c r="AG191" s="244" t="str">
        <f t="shared" si="51"/>
        <v/>
      </c>
      <c r="AI191" s="244" t="str">
        <f t="shared" si="52"/>
        <v/>
      </c>
      <c r="AK191" s="244" t="str">
        <f t="shared" si="53"/>
        <v/>
      </c>
      <c r="AM191" s="244" t="str">
        <f t="shared" si="54"/>
        <v/>
      </c>
      <c r="AO191" s="244" t="str">
        <f t="shared" si="55"/>
        <v/>
      </c>
      <c r="AQ191" s="244" t="str">
        <f t="shared" si="56"/>
        <v/>
      </c>
    </row>
    <row r="192" spans="5:43" x14ac:dyDescent="0.25">
      <c r="E192" s="244" t="str">
        <f t="shared" si="38"/>
        <v/>
      </c>
      <c r="G192" s="244" t="str">
        <f t="shared" si="38"/>
        <v/>
      </c>
      <c r="I192" s="244" t="str">
        <f t="shared" si="39"/>
        <v/>
      </c>
      <c r="K192" s="244" t="str">
        <f t="shared" si="40"/>
        <v/>
      </c>
      <c r="M192" s="244" t="str">
        <f t="shared" si="41"/>
        <v/>
      </c>
      <c r="O192" s="244" t="str">
        <f t="shared" si="42"/>
        <v/>
      </c>
      <c r="Q192" s="244" t="str">
        <f t="shared" si="43"/>
        <v/>
      </c>
      <c r="S192" s="244" t="str">
        <f t="shared" si="44"/>
        <v/>
      </c>
      <c r="U192" s="244" t="str">
        <f t="shared" si="45"/>
        <v/>
      </c>
      <c r="W192" s="244" t="str">
        <f t="shared" si="46"/>
        <v/>
      </c>
      <c r="Y192" s="244" t="str">
        <f t="shared" si="47"/>
        <v/>
      </c>
      <c r="AA192" s="244" t="str">
        <f t="shared" si="48"/>
        <v/>
      </c>
      <c r="AC192" s="244" t="str">
        <f t="shared" si="49"/>
        <v/>
      </c>
      <c r="AE192" s="244" t="str">
        <f t="shared" si="50"/>
        <v/>
      </c>
      <c r="AG192" s="244" t="str">
        <f t="shared" si="51"/>
        <v/>
      </c>
      <c r="AI192" s="244" t="str">
        <f t="shared" si="52"/>
        <v/>
      </c>
      <c r="AK192" s="244" t="str">
        <f t="shared" si="53"/>
        <v/>
      </c>
      <c r="AM192" s="244" t="str">
        <f t="shared" si="54"/>
        <v/>
      </c>
      <c r="AO192" s="244" t="str">
        <f t="shared" si="55"/>
        <v/>
      </c>
      <c r="AQ192" s="244" t="str">
        <f t="shared" si="56"/>
        <v/>
      </c>
    </row>
    <row r="193" spans="5:43" x14ac:dyDescent="0.25">
      <c r="E193" s="244" t="str">
        <f t="shared" si="38"/>
        <v/>
      </c>
      <c r="G193" s="244" t="str">
        <f t="shared" si="38"/>
        <v/>
      </c>
      <c r="I193" s="244" t="str">
        <f t="shared" si="39"/>
        <v/>
      </c>
      <c r="K193" s="244" t="str">
        <f t="shared" si="40"/>
        <v/>
      </c>
      <c r="M193" s="244" t="str">
        <f t="shared" si="41"/>
        <v/>
      </c>
      <c r="O193" s="244" t="str">
        <f t="shared" si="42"/>
        <v/>
      </c>
      <c r="Q193" s="244" t="str">
        <f t="shared" si="43"/>
        <v/>
      </c>
      <c r="S193" s="244" t="str">
        <f t="shared" si="44"/>
        <v/>
      </c>
      <c r="U193" s="244" t="str">
        <f t="shared" si="45"/>
        <v/>
      </c>
      <c r="W193" s="244" t="str">
        <f t="shared" si="46"/>
        <v/>
      </c>
      <c r="Y193" s="244" t="str">
        <f t="shared" si="47"/>
        <v/>
      </c>
      <c r="AA193" s="244" t="str">
        <f t="shared" si="48"/>
        <v/>
      </c>
      <c r="AC193" s="244" t="str">
        <f t="shared" si="49"/>
        <v/>
      </c>
      <c r="AE193" s="244" t="str">
        <f t="shared" si="50"/>
        <v/>
      </c>
      <c r="AG193" s="244" t="str">
        <f t="shared" si="51"/>
        <v/>
      </c>
      <c r="AI193" s="244" t="str">
        <f t="shared" si="52"/>
        <v/>
      </c>
      <c r="AK193" s="244" t="str">
        <f t="shared" si="53"/>
        <v/>
      </c>
      <c r="AM193" s="244" t="str">
        <f t="shared" si="54"/>
        <v/>
      </c>
      <c r="AO193" s="244" t="str">
        <f t="shared" si="55"/>
        <v/>
      </c>
      <c r="AQ193" s="244" t="str">
        <f t="shared" si="56"/>
        <v/>
      </c>
    </row>
    <row r="194" spans="5:43" x14ac:dyDescent="0.25">
      <c r="E194" s="244" t="str">
        <f t="shared" si="38"/>
        <v/>
      </c>
      <c r="G194" s="244" t="str">
        <f t="shared" si="38"/>
        <v/>
      </c>
      <c r="I194" s="244" t="str">
        <f t="shared" si="39"/>
        <v/>
      </c>
      <c r="K194" s="244" t="str">
        <f t="shared" si="40"/>
        <v/>
      </c>
      <c r="M194" s="244" t="str">
        <f t="shared" si="41"/>
        <v/>
      </c>
      <c r="O194" s="244" t="str">
        <f t="shared" si="42"/>
        <v/>
      </c>
      <c r="Q194" s="244" t="str">
        <f t="shared" si="43"/>
        <v/>
      </c>
      <c r="S194" s="244" t="str">
        <f t="shared" si="44"/>
        <v/>
      </c>
      <c r="U194" s="244" t="str">
        <f t="shared" si="45"/>
        <v/>
      </c>
      <c r="W194" s="244" t="str">
        <f t="shared" si="46"/>
        <v/>
      </c>
      <c r="Y194" s="244" t="str">
        <f t="shared" si="47"/>
        <v/>
      </c>
      <c r="AA194" s="244" t="str">
        <f t="shared" si="48"/>
        <v/>
      </c>
      <c r="AC194" s="244" t="str">
        <f t="shared" si="49"/>
        <v/>
      </c>
      <c r="AE194" s="244" t="str">
        <f t="shared" si="50"/>
        <v/>
      </c>
      <c r="AG194" s="244" t="str">
        <f t="shared" si="51"/>
        <v/>
      </c>
      <c r="AI194" s="244" t="str">
        <f t="shared" si="52"/>
        <v/>
      </c>
      <c r="AK194" s="244" t="str">
        <f t="shared" si="53"/>
        <v/>
      </c>
      <c r="AM194" s="244" t="str">
        <f t="shared" si="54"/>
        <v/>
      </c>
      <c r="AO194" s="244" t="str">
        <f t="shared" si="55"/>
        <v/>
      </c>
      <c r="AQ194" s="244" t="str">
        <f t="shared" si="56"/>
        <v/>
      </c>
    </row>
    <row r="195" spans="5:43" x14ac:dyDescent="0.25">
      <c r="E195" s="244" t="str">
        <f t="shared" si="38"/>
        <v/>
      </c>
      <c r="G195" s="244" t="str">
        <f t="shared" si="38"/>
        <v/>
      </c>
      <c r="I195" s="244" t="str">
        <f t="shared" si="39"/>
        <v/>
      </c>
      <c r="K195" s="244" t="str">
        <f t="shared" si="40"/>
        <v/>
      </c>
      <c r="M195" s="244" t="str">
        <f t="shared" si="41"/>
        <v/>
      </c>
      <c r="O195" s="244" t="str">
        <f t="shared" si="42"/>
        <v/>
      </c>
      <c r="Q195" s="244" t="str">
        <f t="shared" si="43"/>
        <v/>
      </c>
      <c r="S195" s="244" t="str">
        <f t="shared" si="44"/>
        <v/>
      </c>
      <c r="U195" s="244" t="str">
        <f t="shared" si="45"/>
        <v/>
      </c>
      <c r="W195" s="244" t="str">
        <f t="shared" si="46"/>
        <v/>
      </c>
      <c r="Y195" s="244" t="str">
        <f t="shared" si="47"/>
        <v/>
      </c>
      <c r="AA195" s="244" t="str">
        <f t="shared" si="48"/>
        <v/>
      </c>
      <c r="AC195" s="244" t="str">
        <f t="shared" si="49"/>
        <v/>
      </c>
      <c r="AE195" s="244" t="str">
        <f t="shared" si="50"/>
        <v/>
      </c>
      <c r="AG195" s="244" t="str">
        <f t="shared" si="51"/>
        <v/>
      </c>
      <c r="AI195" s="244" t="str">
        <f t="shared" si="52"/>
        <v/>
      </c>
      <c r="AK195" s="244" t="str">
        <f t="shared" si="53"/>
        <v/>
      </c>
      <c r="AM195" s="244" t="str">
        <f t="shared" si="54"/>
        <v/>
      </c>
      <c r="AO195" s="244" t="str">
        <f t="shared" si="55"/>
        <v/>
      </c>
      <c r="AQ195" s="244" t="str">
        <f t="shared" si="56"/>
        <v/>
      </c>
    </row>
    <row r="196" spans="5:43" x14ac:dyDescent="0.25">
      <c r="E196" s="244" t="str">
        <f t="shared" si="38"/>
        <v/>
      </c>
      <c r="G196" s="244" t="str">
        <f t="shared" si="38"/>
        <v/>
      </c>
      <c r="I196" s="244" t="str">
        <f t="shared" si="39"/>
        <v/>
      </c>
      <c r="K196" s="244" t="str">
        <f t="shared" si="40"/>
        <v/>
      </c>
      <c r="M196" s="244" t="str">
        <f t="shared" si="41"/>
        <v/>
      </c>
      <c r="O196" s="244" t="str">
        <f t="shared" si="42"/>
        <v/>
      </c>
      <c r="Q196" s="244" t="str">
        <f t="shared" si="43"/>
        <v/>
      </c>
      <c r="S196" s="244" t="str">
        <f t="shared" si="44"/>
        <v/>
      </c>
      <c r="U196" s="244" t="str">
        <f t="shared" si="45"/>
        <v/>
      </c>
      <c r="W196" s="244" t="str">
        <f t="shared" si="46"/>
        <v/>
      </c>
      <c r="Y196" s="244" t="str">
        <f t="shared" si="47"/>
        <v/>
      </c>
      <c r="AA196" s="244" t="str">
        <f t="shared" si="48"/>
        <v/>
      </c>
      <c r="AC196" s="244" t="str">
        <f t="shared" si="49"/>
        <v/>
      </c>
      <c r="AE196" s="244" t="str">
        <f t="shared" si="50"/>
        <v/>
      </c>
      <c r="AG196" s="244" t="str">
        <f t="shared" si="51"/>
        <v/>
      </c>
      <c r="AI196" s="244" t="str">
        <f t="shared" si="52"/>
        <v/>
      </c>
      <c r="AK196" s="244" t="str">
        <f t="shared" si="53"/>
        <v/>
      </c>
      <c r="AM196" s="244" t="str">
        <f t="shared" si="54"/>
        <v/>
      </c>
      <c r="AO196" s="244" t="str">
        <f t="shared" si="55"/>
        <v/>
      </c>
      <c r="AQ196" s="244" t="str">
        <f t="shared" si="56"/>
        <v/>
      </c>
    </row>
    <row r="197" spans="5:43" x14ac:dyDescent="0.25">
      <c r="E197" s="244" t="str">
        <f t="shared" si="38"/>
        <v/>
      </c>
      <c r="G197" s="244" t="str">
        <f t="shared" si="38"/>
        <v/>
      </c>
      <c r="I197" s="244" t="str">
        <f t="shared" si="39"/>
        <v/>
      </c>
      <c r="K197" s="244" t="str">
        <f t="shared" si="40"/>
        <v/>
      </c>
      <c r="M197" s="244" t="str">
        <f t="shared" si="41"/>
        <v/>
      </c>
      <c r="O197" s="244" t="str">
        <f t="shared" si="42"/>
        <v/>
      </c>
      <c r="Q197" s="244" t="str">
        <f t="shared" si="43"/>
        <v/>
      </c>
      <c r="S197" s="244" t="str">
        <f t="shared" si="44"/>
        <v/>
      </c>
      <c r="U197" s="244" t="str">
        <f t="shared" si="45"/>
        <v/>
      </c>
      <c r="W197" s="244" t="str">
        <f t="shared" si="46"/>
        <v/>
      </c>
      <c r="Y197" s="244" t="str">
        <f t="shared" si="47"/>
        <v/>
      </c>
      <c r="AA197" s="244" t="str">
        <f t="shared" si="48"/>
        <v/>
      </c>
      <c r="AC197" s="244" t="str">
        <f t="shared" si="49"/>
        <v/>
      </c>
      <c r="AE197" s="244" t="str">
        <f t="shared" si="50"/>
        <v/>
      </c>
      <c r="AG197" s="244" t="str">
        <f t="shared" si="51"/>
        <v/>
      </c>
      <c r="AI197" s="244" t="str">
        <f t="shared" si="52"/>
        <v/>
      </c>
      <c r="AK197" s="244" t="str">
        <f t="shared" si="53"/>
        <v/>
      </c>
      <c r="AM197" s="244" t="str">
        <f t="shared" si="54"/>
        <v/>
      </c>
      <c r="AO197" s="244" t="str">
        <f t="shared" si="55"/>
        <v/>
      </c>
      <c r="AQ197" s="244" t="str">
        <f t="shared" si="56"/>
        <v/>
      </c>
    </row>
    <row r="198" spans="5:43" x14ac:dyDescent="0.25">
      <c r="E198" s="244" t="str">
        <f t="shared" si="38"/>
        <v/>
      </c>
      <c r="G198" s="244" t="str">
        <f t="shared" si="38"/>
        <v/>
      </c>
      <c r="I198" s="244" t="str">
        <f t="shared" si="39"/>
        <v/>
      </c>
      <c r="K198" s="244" t="str">
        <f t="shared" si="40"/>
        <v/>
      </c>
      <c r="M198" s="244" t="str">
        <f t="shared" si="41"/>
        <v/>
      </c>
      <c r="O198" s="244" t="str">
        <f t="shared" si="42"/>
        <v/>
      </c>
      <c r="Q198" s="244" t="str">
        <f t="shared" si="43"/>
        <v/>
      </c>
      <c r="S198" s="244" t="str">
        <f t="shared" si="44"/>
        <v/>
      </c>
      <c r="U198" s="244" t="str">
        <f t="shared" si="45"/>
        <v/>
      </c>
      <c r="W198" s="244" t="str">
        <f t="shared" si="46"/>
        <v/>
      </c>
      <c r="Y198" s="244" t="str">
        <f t="shared" si="47"/>
        <v/>
      </c>
      <c r="AA198" s="244" t="str">
        <f t="shared" si="48"/>
        <v/>
      </c>
      <c r="AC198" s="244" t="str">
        <f t="shared" si="49"/>
        <v/>
      </c>
      <c r="AE198" s="244" t="str">
        <f t="shared" si="50"/>
        <v/>
      </c>
      <c r="AG198" s="244" t="str">
        <f t="shared" si="51"/>
        <v/>
      </c>
      <c r="AI198" s="244" t="str">
        <f t="shared" si="52"/>
        <v/>
      </c>
      <c r="AK198" s="244" t="str">
        <f t="shared" si="53"/>
        <v/>
      </c>
      <c r="AM198" s="244" t="str">
        <f t="shared" si="54"/>
        <v/>
      </c>
      <c r="AO198" s="244" t="str">
        <f t="shared" si="55"/>
        <v/>
      </c>
      <c r="AQ198" s="244" t="str">
        <f t="shared" si="56"/>
        <v/>
      </c>
    </row>
    <row r="199" spans="5:43" x14ac:dyDescent="0.25">
      <c r="E199" s="244" t="str">
        <f t="shared" si="38"/>
        <v/>
      </c>
      <c r="G199" s="244" t="str">
        <f t="shared" si="38"/>
        <v/>
      </c>
      <c r="I199" s="244" t="str">
        <f t="shared" si="39"/>
        <v/>
      </c>
      <c r="K199" s="244" t="str">
        <f t="shared" si="40"/>
        <v/>
      </c>
      <c r="M199" s="244" t="str">
        <f t="shared" si="41"/>
        <v/>
      </c>
      <c r="O199" s="244" t="str">
        <f t="shared" si="42"/>
        <v/>
      </c>
      <c r="Q199" s="244" t="str">
        <f t="shared" si="43"/>
        <v/>
      </c>
      <c r="S199" s="244" t="str">
        <f t="shared" si="44"/>
        <v/>
      </c>
      <c r="U199" s="244" t="str">
        <f t="shared" si="45"/>
        <v/>
      </c>
      <c r="W199" s="244" t="str">
        <f t="shared" si="46"/>
        <v/>
      </c>
      <c r="Y199" s="244" t="str">
        <f t="shared" si="47"/>
        <v/>
      </c>
      <c r="AA199" s="244" t="str">
        <f t="shared" si="48"/>
        <v/>
      </c>
      <c r="AC199" s="244" t="str">
        <f t="shared" si="49"/>
        <v/>
      </c>
      <c r="AE199" s="244" t="str">
        <f t="shared" si="50"/>
        <v/>
      </c>
      <c r="AG199" s="244" t="str">
        <f t="shared" si="51"/>
        <v/>
      </c>
      <c r="AI199" s="244" t="str">
        <f t="shared" si="52"/>
        <v/>
      </c>
      <c r="AK199" s="244" t="str">
        <f t="shared" si="53"/>
        <v/>
      </c>
      <c r="AM199" s="244" t="str">
        <f t="shared" si="54"/>
        <v/>
      </c>
      <c r="AO199" s="244" t="str">
        <f t="shared" si="55"/>
        <v/>
      </c>
      <c r="AQ199" s="244" t="str">
        <f t="shared" si="56"/>
        <v/>
      </c>
    </row>
    <row r="200" spans="5:43" x14ac:dyDescent="0.25">
      <c r="E200" s="244" t="str">
        <f t="shared" si="38"/>
        <v/>
      </c>
      <c r="G200" s="244" t="str">
        <f t="shared" si="38"/>
        <v/>
      </c>
      <c r="I200" s="244" t="str">
        <f t="shared" si="39"/>
        <v/>
      </c>
      <c r="K200" s="244" t="str">
        <f t="shared" si="40"/>
        <v/>
      </c>
      <c r="M200" s="244" t="str">
        <f t="shared" si="41"/>
        <v/>
      </c>
      <c r="O200" s="244" t="str">
        <f t="shared" si="42"/>
        <v/>
      </c>
      <c r="Q200" s="244" t="str">
        <f t="shared" si="43"/>
        <v/>
      </c>
      <c r="S200" s="244" t="str">
        <f t="shared" si="44"/>
        <v/>
      </c>
      <c r="U200" s="244" t="str">
        <f t="shared" si="45"/>
        <v/>
      </c>
      <c r="W200" s="244" t="str">
        <f t="shared" si="46"/>
        <v/>
      </c>
      <c r="Y200" s="244" t="str">
        <f t="shared" si="47"/>
        <v/>
      </c>
      <c r="AA200" s="244" t="str">
        <f t="shared" si="48"/>
        <v/>
      </c>
      <c r="AC200" s="244" t="str">
        <f t="shared" si="49"/>
        <v/>
      </c>
      <c r="AE200" s="244" t="str">
        <f t="shared" si="50"/>
        <v/>
      </c>
      <c r="AG200" s="244" t="str">
        <f t="shared" si="51"/>
        <v/>
      </c>
      <c r="AI200" s="244" t="str">
        <f t="shared" si="52"/>
        <v/>
      </c>
      <c r="AK200" s="244" t="str">
        <f t="shared" si="53"/>
        <v/>
      </c>
      <c r="AM200" s="244" t="str">
        <f t="shared" si="54"/>
        <v/>
      </c>
      <c r="AO200" s="244" t="str">
        <f t="shared" si="55"/>
        <v/>
      </c>
      <c r="AQ200" s="244" t="str">
        <f t="shared" si="56"/>
        <v/>
      </c>
    </row>
    <row r="201" spans="5:43" x14ac:dyDescent="0.25">
      <c r="E201" s="244" t="str">
        <f t="shared" si="38"/>
        <v/>
      </c>
      <c r="G201" s="244" t="str">
        <f t="shared" si="38"/>
        <v/>
      </c>
      <c r="I201" s="244" t="str">
        <f t="shared" si="39"/>
        <v/>
      </c>
      <c r="K201" s="244" t="str">
        <f t="shared" si="40"/>
        <v/>
      </c>
      <c r="M201" s="244" t="str">
        <f t="shared" si="41"/>
        <v/>
      </c>
      <c r="O201" s="244" t="str">
        <f t="shared" si="42"/>
        <v/>
      </c>
      <c r="Q201" s="244" t="str">
        <f t="shared" si="43"/>
        <v/>
      </c>
      <c r="S201" s="244" t="str">
        <f t="shared" si="44"/>
        <v/>
      </c>
      <c r="U201" s="244" t="str">
        <f t="shared" si="45"/>
        <v/>
      </c>
      <c r="W201" s="244" t="str">
        <f t="shared" si="46"/>
        <v/>
      </c>
      <c r="Y201" s="244" t="str">
        <f t="shared" si="47"/>
        <v/>
      </c>
      <c r="AA201" s="244" t="str">
        <f t="shared" si="48"/>
        <v/>
      </c>
      <c r="AC201" s="244" t="str">
        <f t="shared" si="49"/>
        <v/>
      </c>
      <c r="AE201" s="244" t="str">
        <f t="shared" si="50"/>
        <v/>
      </c>
      <c r="AG201" s="244" t="str">
        <f t="shared" si="51"/>
        <v/>
      </c>
      <c r="AI201" s="244" t="str">
        <f t="shared" si="52"/>
        <v/>
      </c>
      <c r="AK201" s="244" t="str">
        <f t="shared" si="53"/>
        <v/>
      </c>
      <c r="AM201" s="244" t="str">
        <f t="shared" si="54"/>
        <v/>
      </c>
      <c r="AO201" s="244" t="str">
        <f t="shared" si="55"/>
        <v/>
      </c>
      <c r="AQ201" s="244" t="str">
        <f t="shared" si="56"/>
        <v/>
      </c>
    </row>
    <row r="202" spans="5:43" x14ac:dyDescent="0.25">
      <c r="E202" s="244" t="str">
        <f t="shared" si="38"/>
        <v/>
      </c>
      <c r="G202" s="244" t="str">
        <f t="shared" si="38"/>
        <v/>
      </c>
      <c r="I202" s="244" t="str">
        <f t="shared" si="39"/>
        <v/>
      </c>
      <c r="K202" s="244" t="str">
        <f t="shared" si="40"/>
        <v/>
      </c>
      <c r="M202" s="244" t="str">
        <f t="shared" si="41"/>
        <v/>
      </c>
      <c r="O202" s="244" t="str">
        <f t="shared" si="42"/>
        <v/>
      </c>
      <c r="Q202" s="244" t="str">
        <f t="shared" si="43"/>
        <v/>
      </c>
      <c r="S202" s="244" t="str">
        <f t="shared" si="44"/>
        <v/>
      </c>
      <c r="U202" s="244" t="str">
        <f t="shared" si="45"/>
        <v/>
      </c>
      <c r="W202" s="244" t="str">
        <f t="shared" si="46"/>
        <v/>
      </c>
      <c r="Y202" s="244" t="str">
        <f t="shared" si="47"/>
        <v/>
      </c>
      <c r="AA202" s="244" t="str">
        <f t="shared" si="48"/>
        <v/>
      </c>
      <c r="AC202" s="244" t="str">
        <f t="shared" si="49"/>
        <v/>
      </c>
      <c r="AE202" s="244" t="str">
        <f t="shared" si="50"/>
        <v/>
      </c>
      <c r="AG202" s="244" t="str">
        <f t="shared" si="51"/>
        <v/>
      </c>
      <c r="AI202" s="244" t="str">
        <f t="shared" si="52"/>
        <v/>
      </c>
      <c r="AK202" s="244" t="str">
        <f t="shared" si="53"/>
        <v/>
      </c>
      <c r="AM202" s="244" t="str">
        <f t="shared" si="54"/>
        <v/>
      </c>
      <c r="AO202" s="244" t="str">
        <f t="shared" si="55"/>
        <v/>
      </c>
      <c r="AQ202" s="244" t="str">
        <f t="shared" si="56"/>
        <v/>
      </c>
    </row>
    <row r="203" spans="5:43" x14ac:dyDescent="0.25">
      <c r="E203" s="244" t="str">
        <f t="shared" si="38"/>
        <v/>
      </c>
      <c r="G203" s="244" t="str">
        <f t="shared" si="38"/>
        <v/>
      </c>
      <c r="I203" s="244" t="str">
        <f t="shared" si="39"/>
        <v/>
      </c>
      <c r="K203" s="244" t="str">
        <f t="shared" si="40"/>
        <v/>
      </c>
      <c r="M203" s="244" t="str">
        <f t="shared" si="41"/>
        <v/>
      </c>
      <c r="O203" s="244" t="str">
        <f t="shared" si="42"/>
        <v/>
      </c>
      <c r="Q203" s="244" t="str">
        <f t="shared" si="43"/>
        <v/>
      </c>
      <c r="S203" s="244" t="str">
        <f t="shared" si="44"/>
        <v/>
      </c>
      <c r="U203" s="244" t="str">
        <f t="shared" si="45"/>
        <v/>
      </c>
      <c r="W203" s="244" t="str">
        <f t="shared" si="46"/>
        <v/>
      </c>
      <c r="Y203" s="244" t="str">
        <f t="shared" si="47"/>
        <v/>
      </c>
      <c r="AA203" s="244" t="str">
        <f t="shared" si="48"/>
        <v/>
      </c>
      <c r="AC203" s="244" t="str">
        <f t="shared" si="49"/>
        <v/>
      </c>
      <c r="AE203" s="244" t="str">
        <f t="shared" si="50"/>
        <v/>
      </c>
      <c r="AG203" s="244" t="str">
        <f t="shared" si="51"/>
        <v/>
      </c>
      <c r="AI203" s="244" t="str">
        <f t="shared" si="52"/>
        <v/>
      </c>
      <c r="AK203" s="244" t="str">
        <f t="shared" si="53"/>
        <v/>
      </c>
      <c r="AM203" s="244" t="str">
        <f t="shared" si="54"/>
        <v/>
      </c>
      <c r="AO203" s="244" t="str">
        <f t="shared" si="55"/>
        <v/>
      </c>
      <c r="AQ203" s="244" t="str">
        <f t="shared" si="56"/>
        <v/>
      </c>
    </row>
    <row r="204" spans="5:43" x14ac:dyDescent="0.25">
      <c r="E204" s="244" t="str">
        <f t="shared" si="38"/>
        <v/>
      </c>
      <c r="G204" s="244" t="str">
        <f t="shared" si="38"/>
        <v/>
      </c>
      <c r="I204" s="244" t="str">
        <f t="shared" si="39"/>
        <v/>
      </c>
      <c r="K204" s="244" t="str">
        <f t="shared" si="40"/>
        <v/>
      </c>
      <c r="M204" s="244" t="str">
        <f t="shared" si="41"/>
        <v/>
      </c>
      <c r="O204" s="244" t="str">
        <f t="shared" si="42"/>
        <v/>
      </c>
      <c r="Q204" s="244" t="str">
        <f t="shared" si="43"/>
        <v/>
      </c>
      <c r="S204" s="244" t="str">
        <f t="shared" si="44"/>
        <v/>
      </c>
      <c r="U204" s="244" t="str">
        <f t="shared" si="45"/>
        <v/>
      </c>
      <c r="W204" s="244" t="str">
        <f t="shared" si="46"/>
        <v/>
      </c>
      <c r="Y204" s="244" t="str">
        <f t="shared" si="47"/>
        <v/>
      </c>
      <c r="AA204" s="244" t="str">
        <f t="shared" si="48"/>
        <v/>
      </c>
      <c r="AC204" s="244" t="str">
        <f t="shared" si="49"/>
        <v/>
      </c>
      <c r="AE204" s="244" t="str">
        <f t="shared" si="50"/>
        <v/>
      </c>
      <c r="AG204" s="244" t="str">
        <f t="shared" si="51"/>
        <v/>
      </c>
      <c r="AI204" s="244" t="str">
        <f t="shared" si="52"/>
        <v/>
      </c>
      <c r="AK204" s="244" t="str">
        <f t="shared" si="53"/>
        <v/>
      </c>
      <c r="AM204" s="244" t="str">
        <f t="shared" si="54"/>
        <v/>
      </c>
      <c r="AO204" s="244" t="str">
        <f t="shared" si="55"/>
        <v/>
      </c>
      <c r="AQ204" s="244" t="str">
        <f t="shared" si="56"/>
        <v/>
      </c>
    </row>
    <row r="205" spans="5:43" x14ac:dyDescent="0.25">
      <c r="E205" s="244" t="str">
        <f t="shared" ref="E205:G268" si="57">IF(OR($B205=0,D205=0),"",D205/$B205)</f>
        <v/>
      </c>
      <c r="G205" s="244" t="str">
        <f t="shared" si="57"/>
        <v/>
      </c>
      <c r="I205" s="244" t="str">
        <f t="shared" ref="I205:I268" si="58">IF(OR($B205=0,H205=0),"",H205/$B205)</f>
        <v/>
      </c>
      <c r="K205" s="244" t="str">
        <f t="shared" ref="K205:K268" si="59">IF(OR($B205=0,J205=0),"",J205/$B205)</f>
        <v/>
      </c>
      <c r="M205" s="244" t="str">
        <f t="shared" ref="M205:M268" si="60">IF(OR($B205=0,L205=0),"",L205/$B205)</f>
        <v/>
      </c>
      <c r="O205" s="244" t="str">
        <f t="shared" ref="O205:O268" si="61">IF(OR($B205=0,N205=0),"",N205/$B205)</f>
        <v/>
      </c>
      <c r="Q205" s="244" t="str">
        <f t="shared" ref="Q205:Q268" si="62">IF(OR($B205=0,P205=0),"",P205/$B205)</f>
        <v/>
      </c>
      <c r="S205" s="244" t="str">
        <f t="shared" ref="S205:S268" si="63">IF(OR($B205=0,R205=0),"",R205/$B205)</f>
        <v/>
      </c>
      <c r="U205" s="244" t="str">
        <f t="shared" ref="U205:U268" si="64">IF(OR($B205=0,T205=0),"",T205/$B205)</f>
        <v/>
      </c>
      <c r="W205" s="244" t="str">
        <f t="shared" ref="W205:W268" si="65">IF(OR($B205=0,V205=0),"",V205/$B205)</f>
        <v/>
      </c>
      <c r="Y205" s="244" t="str">
        <f t="shared" ref="Y205:Y268" si="66">IF(OR($B205=0,X205=0),"",X205/$B205)</f>
        <v/>
      </c>
      <c r="AA205" s="244" t="str">
        <f t="shared" ref="AA205:AA268" si="67">IF(OR($B205=0,Z205=0),"",Z205/$B205)</f>
        <v/>
      </c>
      <c r="AC205" s="244" t="str">
        <f t="shared" ref="AC205:AC268" si="68">IF(OR($B205=0,AB205=0),"",AB205/$B205)</f>
        <v/>
      </c>
      <c r="AE205" s="244" t="str">
        <f t="shared" ref="AE205:AE268" si="69">IF(OR($B205=0,AD205=0),"",AD205/$B205)</f>
        <v/>
      </c>
      <c r="AG205" s="244" t="str">
        <f t="shared" ref="AG205:AG268" si="70">IF(OR($B205=0,AF205=0),"",AF205/$B205)</f>
        <v/>
      </c>
      <c r="AI205" s="244" t="str">
        <f t="shared" ref="AI205:AI268" si="71">IF(OR($B205=0,AH205=0),"",AH205/$B205)</f>
        <v/>
      </c>
      <c r="AK205" s="244" t="str">
        <f t="shared" ref="AK205:AK268" si="72">IF(OR($B205=0,AJ205=0),"",AJ205/$B205)</f>
        <v/>
      </c>
      <c r="AM205" s="244" t="str">
        <f t="shared" ref="AM205:AM268" si="73">IF(OR($B205=0,AL205=0),"",AL205/$B205)</f>
        <v/>
      </c>
      <c r="AO205" s="244" t="str">
        <f t="shared" ref="AO205:AO268" si="74">IF(OR($B205=0,AN205=0),"",AN205/$B205)</f>
        <v/>
      </c>
      <c r="AQ205" s="244" t="str">
        <f t="shared" ref="AQ205:AQ268" si="75">IF(OR($B205=0,AP205=0),"",AP205/$B205)</f>
        <v/>
      </c>
    </row>
    <row r="206" spans="5:43" x14ac:dyDescent="0.25">
      <c r="E206" s="244" t="str">
        <f t="shared" si="57"/>
        <v/>
      </c>
      <c r="G206" s="244" t="str">
        <f t="shared" si="57"/>
        <v/>
      </c>
      <c r="I206" s="244" t="str">
        <f t="shared" si="58"/>
        <v/>
      </c>
      <c r="K206" s="244" t="str">
        <f t="shared" si="59"/>
        <v/>
      </c>
      <c r="M206" s="244" t="str">
        <f t="shared" si="60"/>
        <v/>
      </c>
      <c r="O206" s="244" t="str">
        <f t="shared" si="61"/>
        <v/>
      </c>
      <c r="Q206" s="244" t="str">
        <f t="shared" si="62"/>
        <v/>
      </c>
      <c r="S206" s="244" t="str">
        <f t="shared" si="63"/>
        <v/>
      </c>
      <c r="U206" s="244" t="str">
        <f t="shared" si="64"/>
        <v/>
      </c>
      <c r="W206" s="244" t="str">
        <f t="shared" si="65"/>
        <v/>
      </c>
      <c r="Y206" s="244" t="str">
        <f t="shared" si="66"/>
        <v/>
      </c>
      <c r="AA206" s="244" t="str">
        <f t="shared" si="67"/>
        <v/>
      </c>
      <c r="AC206" s="244" t="str">
        <f t="shared" si="68"/>
        <v/>
      </c>
      <c r="AE206" s="244" t="str">
        <f t="shared" si="69"/>
        <v/>
      </c>
      <c r="AG206" s="244" t="str">
        <f t="shared" si="70"/>
        <v/>
      </c>
      <c r="AI206" s="244" t="str">
        <f t="shared" si="71"/>
        <v/>
      </c>
      <c r="AK206" s="244" t="str">
        <f t="shared" si="72"/>
        <v/>
      </c>
      <c r="AM206" s="244" t="str">
        <f t="shared" si="73"/>
        <v/>
      </c>
      <c r="AO206" s="244" t="str">
        <f t="shared" si="74"/>
        <v/>
      </c>
      <c r="AQ206" s="244" t="str">
        <f t="shared" si="75"/>
        <v/>
      </c>
    </row>
    <row r="207" spans="5:43" x14ac:dyDescent="0.25">
      <c r="E207" s="244" t="str">
        <f t="shared" si="57"/>
        <v/>
      </c>
      <c r="G207" s="244" t="str">
        <f t="shared" si="57"/>
        <v/>
      </c>
      <c r="I207" s="244" t="str">
        <f t="shared" si="58"/>
        <v/>
      </c>
      <c r="K207" s="244" t="str">
        <f t="shared" si="59"/>
        <v/>
      </c>
      <c r="M207" s="244" t="str">
        <f t="shared" si="60"/>
        <v/>
      </c>
      <c r="O207" s="244" t="str">
        <f t="shared" si="61"/>
        <v/>
      </c>
      <c r="Q207" s="244" t="str">
        <f t="shared" si="62"/>
        <v/>
      </c>
      <c r="S207" s="244" t="str">
        <f t="shared" si="63"/>
        <v/>
      </c>
      <c r="U207" s="244" t="str">
        <f t="shared" si="64"/>
        <v/>
      </c>
      <c r="W207" s="244" t="str">
        <f t="shared" si="65"/>
        <v/>
      </c>
      <c r="Y207" s="244" t="str">
        <f t="shared" si="66"/>
        <v/>
      </c>
      <c r="AA207" s="244" t="str">
        <f t="shared" si="67"/>
        <v/>
      </c>
      <c r="AC207" s="244" t="str">
        <f t="shared" si="68"/>
        <v/>
      </c>
      <c r="AE207" s="244" t="str">
        <f t="shared" si="69"/>
        <v/>
      </c>
      <c r="AG207" s="244" t="str">
        <f t="shared" si="70"/>
        <v/>
      </c>
      <c r="AI207" s="244" t="str">
        <f t="shared" si="71"/>
        <v/>
      </c>
      <c r="AK207" s="244" t="str">
        <f t="shared" si="72"/>
        <v/>
      </c>
      <c r="AM207" s="244" t="str">
        <f t="shared" si="73"/>
        <v/>
      </c>
      <c r="AO207" s="244" t="str">
        <f t="shared" si="74"/>
        <v/>
      </c>
      <c r="AQ207" s="244" t="str">
        <f t="shared" si="75"/>
        <v/>
      </c>
    </row>
    <row r="208" spans="5:43" x14ac:dyDescent="0.25">
      <c r="E208" s="244" t="str">
        <f t="shared" si="57"/>
        <v/>
      </c>
      <c r="G208" s="244" t="str">
        <f t="shared" si="57"/>
        <v/>
      </c>
      <c r="I208" s="244" t="str">
        <f t="shared" si="58"/>
        <v/>
      </c>
      <c r="K208" s="244" t="str">
        <f t="shared" si="59"/>
        <v/>
      </c>
      <c r="M208" s="244" t="str">
        <f t="shared" si="60"/>
        <v/>
      </c>
      <c r="O208" s="244" t="str">
        <f t="shared" si="61"/>
        <v/>
      </c>
      <c r="Q208" s="244" t="str">
        <f t="shared" si="62"/>
        <v/>
      </c>
      <c r="S208" s="244" t="str">
        <f t="shared" si="63"/>
        <v/>
      </c>
      <c r="U208" s="244" t="str">
        <f t="shared" si="64"/>
        <v/>
      </c>
      <c r="W208" s="244" t="str">
        <f t="shared" si="65"/>
        <v/>
      </c>
      <c r="Y208" s="244" t="str">
        <f t="shared" si="66"/>
        <v/>
      </c>
      <c r="AA208" s="244" t="str">
        <f t="shared" si="67"/>
        <v/>
      </c>
      <c r="AC208" s="244" t="str">
        <f t="shared" si="68"/>
        <v/>
      </c>
      <c r="AE208" s="244" t="str">
        <f t="shared" si="69"/>
        <v/>
      </c>
      <c r="AG208" s="244" t="str">
        <f t="shared" si="70"/>
        <v/>
      </c>
      <c r="AI208" s="244" t="str">
        <f t="shared" si="71"/>
        <v/>
      </c>
      <c r="AK208" s="244" t="str">
        <f t="shared" si="72"/>
        <v/>
      </c>
      <c r="AM208" s="244" t="str">
        <f t="shared" si="73"/>
        <v/>
      </c>
      <c r="AO208" s="244" t="str">
        <f t="shared" si="74"/>
        <v/>
      </c>
      <c r="AQ208" s="244" t="str">
        <f t="shared" si="75"/>
        <v/>
      </c>
    </row>
    <row r="209" spans="5:43" x14ac:dyDescent="0.25">
      <c r="E209" s="244" t="str">
        <f t="shared" si="57"/>
        <v/>
      </c>
      <c r="G209" s="244" t="str">
        <f t="shared" si="57"/>
        <v/>
      </c>
      <c r="I209" s="244" t="str">
        <f t="shared" si="58"/>
        <v/>
      </c>
      <c r="K209" s="244" t="str">
        <f t="shared" si="59"/>
        <v/>
      </c>
      <c r="M209" s="244" t="str">
        <f t="shared" si="60"/>
        <v/>
      </c>
      <c r="O209" s="244" t="str">
        <f t="shared" si="61"/>
        <v/>
      </c>
      <c r="Q209" s="244" t="str">
        <f t="shared" si="62"/>
        <v/>
      </c>
      <c r="S209" s="244" t="str">
        <f t="shared" si="63"/>
        <v/>
      </c>
      <c r="U209" s="244" t="str">
        <f t="shared" si="64"/>
        <v/>
      </c>
      <c r="W209" s="244" t="str">
        <f t="shared" si="65"/>
        <v/>
      </c>
      <c r="Y209" s="244" t="str">
        <f t="shared" si="66"/>
        <v/>
      </c>
      <c r="AA209" s="244" t="str">
        <f t="shared" si="67"/>
        <v/>
      </c>
      <c r="AC209" s="244" t="str">
        <f t="shared" si="68"/>
        <v/>
      </c>
      <c r="AE209" s="244" t="str">
        <f t="shared" si="69"/>
        <v/>
      </c>
      <c r="AG209" s="244" t="str">
        <f t="shared" si="70"/>
        <v/>
      </c>
      <c r="AI209" s="244" t="str">
        <f t="shared" si="71"/>
        <v/>
      </c>
      <c r="AK209" s="244" t="str">
        <f t="shared" si="72"/>
        <v/>
      </c>
      <c r="AM209" s="244" t="str">
        <f t="shared" si="73"/>
        <v/>
      </c>
      <c r="AO209" s="244" t="str">
        <f t="shared" si="74"/>
        <v/>
      </c>
      <c r="AQ209" s="244" t="str">
        <f t="shared" si="75"/>
        <v/>
      </c>
    </row>
    <row r="210" spans="5:43" x14ac:dyDescent="0.25">
      <c r="E210" s="244" t="str">
        <f t="shared" si="57"/>
        <v/>
      </c>
      <c r="G210" s="244" t="str">
        <f t="shared" si="57"/>
        <v/>
      </c>
      <c r="I210" s="244" t="str">
        <f t="shared" si="58"/>
        <v/>
      </c>
      <c r="K210" s="244" t="str">
        <f t="shared" si="59"/>
        <v/>
      </c>
      <c r="M210" s="244" t="str">
        <f t="shared" si="60"/>
        <v/>
      </c>
      <c r="O210" s="244" t="str">
        <f t="shared" si="61"/>
        <v/>
      </c>
      <c r="Q210" s="244" t="str">
        <f t="shared" si="62"/>
        <v/>
      </c>
      <c r="S210" s="244" t="str">
        <f t="shared" si="63"/>
        <v/>
      </c>
      <c r="U210" s="244" t="str">
        <f t="shared" si="64"/>
        <v/>
      </c>
      <c r="W210" s="244" t="str">
        <f t="shared" si="65"/>
        <v/>
      </c>
      <c r="Y210" s="244" t="str">
        <f t="shared" si="66"/>
        <v/>
      </c>
      <c r="AA210" s="244" t="str">
        <f t="shared" si="67"/>
        <v/>
      </c>
      <c r="AC210" s="244" t="str">
        <f t="shared" si="68"/>
        <v/>
      </c>
      <c r="AE210" s="244" t="str">
        <f t="shared" si="69"/>
        <v/>
      </c>
      <c r="AG210" s="244" t="str">
        <f t="shared" si="70"/>
        <v/>
      </c>
      <c r="AI210" s="244" t="str">
        <f t="shared" si="71"/>
        <v/>
      </c>
      <c r="AK210" s="244" t="str">
        <f t="shared" si="72"/>
        <v/>
      </c>
      <c r="AM210" s="244" t="str">
        <f t="shared" si="73"/>
        <v/>
      </c>
      <c r="AO210" s="244" t="str">
        <f t="shared" si="74"/>
        <v/>
      </c>
      <c r="AQ210" s="244" t="str">
        <f t="shared" si="75"/>
        <v/>
      </c>
    </row>
    <row r="211" spans="5:43" x14ac:dyDescent="0.25">
      <c r="E211" s="244" t="str">
        <f t="shared" si="57"/>
        <v/>
      </c>
      <c r="G211" s="244" t="str">
        <f t="shared" si="57"/>
        <v/>
      </c>
      <c r="I211" s="244" t="str">
        <f t="shared" si="58"/>
        <v/>
      </c>
      <c r="K211" s="244" t="str">
        <f t="shared" si="59"/>
        <v/>
      </c>
      <c r="M211" s="244" t="str">
        <f t="shared" si="60"/>
        <v/>
      </c>
      <c r="O211" s="244" t="str">
        <f t="shared" si="61"/>
        <v/>
      </c>
      <c r="Q211" s="244" t="str">
        <f t="shared" si="62"/>
        <v/>
      </c>
      <c r="S211" s="244" t="str">
        <f t="shared" si="63"/>
        <v/>
      </c>
      <c r="U211" s="244" t="str">
        <f t="shared" si="64"/>
        <v/>
      </c>
      <c r="W211" s="244" t="str">
        <f t="shared" si="65"/>
        <v/>
      </c>
      <c r="Y211" s="244" t="str">
        <f t="shared" si="66"/>
        <v/>
      </c>
      <c r="AA211" s="244" t="str">
        <f t="shared" si="67"/>
        <v/>
      </c>
      <c r="AC211" s="244" t="str">
        <f t="shared" si="68"/>
        <v/>
      </c>
      <c r="AE211" s="244" t="str">
        <f t="shared" si="69"/>
        <v/>
      </c>
      <c r="AG211" s="244" t="str">
        <f t="shared" si="70"/>
        <v/>
      </c>
      <c r="AI211" s="244" t="str">
        <f t="shared" si="71"/>
        <v/>
      </c>
      <c r="AK211" s="244" t="str">
        <f t="shared" si="72"/>
        <v/>
      </c>
      <c r="AM211" s="244" t="str">
        <f t="shared" si="73"/>
        <v/>
      </c>
      <c r="AO211" s="244" t="str">
        <f t="shared" si="74"/>
        <v/>
      </c>
      <c r="AQ211" s="244" t="str">
        <f t="shared" si="75"/>
        <v/>
      </c>
    </row>
    <row r="212" spans="5:43" x14ac:dyDescent="0.25">
      <c r="E212" s="244" t="str">
        <f t="shared" si="57"/>
        <v/>
      </c>
      <c r="G212" s="244" t="str">
        <f t="shared" si="57"/>
        <v/>
      </c>
      <c r="I212" s="244" t="str">
        <f t="shared" si="58"/>
        <v/>
      </c>
      <c r="K212" s="244" t="str">
        <f t="shared" si="59"/>
        <v/>
      </c>
      <c r="M212" s="244" t="str">
        <f t="shared" si="60"/>
        <v/>
      </c>
      <c r="O212" s="244" t="str">
        <f t="shared" si="61"/>
        <v/>
      </c>
      <c r="Q212" s="244" t="str">
        <f t="shared" si="62"/>
        <v/>
      </c>
      <c r="S212" s="244" t="str">
        <f t="shared" si="63"/>
        <v/>
      </c>
      <c r="U212" s="244" t="str">
        <f t="shared" si="64"/>
        <v/>
      </c>
      <c r="W212" s="244" t="str">
        <f t="shared" si="65"/>
        <v/>
      </c>
      <c r="Y212" s="244" t="str">
        <f t="shared" si="66"/>
        <v/>
      </c>
      <c r="AA212" s="244" t="str">
        <f t="shared" si="67"/>
        <v/>
      </c>
      <c r="AC212" s="244" t="str">
        <f t="shared" si="68"/>
        <v/>
      </c>
      <c r="AE212" s="244" t="str">
        <f t="shared" si="69"/>
        <v/>
      </c>
      <c r="AG212" s="244" t="str">
        <f t="shared" si="70"/>
        <v/>
      </c>
      <c r="AI212" s="244" t="str">
        <f t="shared" si="71"/>
        <v/>
      </c>
      <c r="AK212" s="244" t="str">
        <f t="shared" si="72"/>
        <v/>
      </c>
      <c r="AM212" s="244" t="str">
        <f t="shared" si="73"/>
        <v/>
      </c>
      <c r="AO212" s="244" t="str">
        <f t="shared" si="74"/>
        <v/>
      </c>
      <c r="AQ212" s="244" t="str">
        <f t="shared" si="75"/>
        <v/>
      </c>
    </row>
    <row r="213" spans="5:43" x14ac:dyDescent="0.25">
      <c r="E213" s="244" t="str">
        <f t="shared" si="57"/>
        <v/>
      </c>
      <c r="G213" s="244" t="str">
        <f t="shared" si="57"/>
        <v/>
      </c>
      <c r="I213" s="244" t="str">
        <f t="shared" si="58"/>
        <v/>
      </c>
      <c r="K213" s="244" t="str">
        <f t="shared" si="59"/>
        <v/>
      </c>
      <c r="M213" s="244" t="str">
        <f t="shared" si="60"/>
        <v/>
      </c>
      <c r="O213" s="244" t="str">
        <f t="shared" si="61"/>
        <v/>
      </c>
      <c r="Q213" s="244" t="str">
        <f t="shared" si="62"/>
        <v/>
      </c>
      <c r="S213" s="244" t="str">
        <f t="shared" si="63"/>
        <v/>
      </c>
      <c r="U213" s="244" t="str">
        <f t="shared" si="64"/>
        <v/>
      </c>
      <c r="W213" s="244" t="str">
        <f t="shared" si="65"/>
        <v/>
      </c>
      <c r="Y213" s="244" t="str">
        <f t="shared" si="66"/>
        <v/>
      </c>
      <c r="AA213" s="244" t="str">
        <f t="shared" si="67"/>
        <v/>
      </c>
      <c r="AC213" s="244" t="str">
        <f t="shared" si="68"/>
        <v/>
      </c>
      <c r="AE213" s="244" t="str">
        <f t="shared" si="69"/>
        <v/>
      </c>
      <c r="AG213" s="244" t="str">
        <f t="shared" si="70"/>
        <v/>
      </c>
      <c r="AI213" s="244" t="str">
        <f t="shared" si="71"/>
        <v/>
      </c>
      <c r="AK213" s="244" t="str">
        <f t="shared" si="72"/>
        <v/>
      </c>
      <c r="AM213" s="244" t="str">
        <f t="shared" si="73"/>
        <v/>
      </c>
      <c r="AO213" s="244" t="str">
        <f t="shared" si="74"/>
        <v/>
      </c>
      <c r="AQ213" s="244" t="str">
        <f t="shared" si="75"/>
        <v/>
      </c>
    </row>
    <row r="214" spans="5:43" x14ac:dyDescent="0.25">
      <c r="E214" s="244" t="str">
        <f t="shared" si="57"/>
        <v/>
      </c>
      <c r="G214" s="244" t="str">
        <f t="shared" si="57"/>
        <v/>
      </c>
      <c r="I214" s="244" t="str">
        <f t="shared" si="58"/>
        <v/>
      </c>
      <c r="K214" s="244" t="str">
        <f t="shared" si="59"/>
        <v/>
      </c>
      <c r="M214" s="244" t="str">
        <f t="shared" si="60"/>
        <v/>
      </c>
      <c r="O214" s="244" t="str">
        <f t="shared" si="61"/>
        <v/>
      </c>
      <c r="Q214" s="244" t="str">
        <f t="shared" si="62"/>
        <v/>
      </c>
      <c r="S214" s="244" t="str">
        <f t="shared" si="63"/>
        <v/>
      </c>
      <c r="U214" s="244" t="str">
        <f t="shared" si="64"/>
        <v/>
      </c>
      <c r="W214" s="244" t="str">
        <f t="shared" si="65"/>
        <v/>
      </c>
      <c r="Y214" s="244" t="str">
        <f t="shared" si="66"/>
        <v/>
      </c>
      <c r="AA214" s="244" t="str">
        <f t="shared" si="67"/>
        <v/>
      </c>
      <c r="AC214" s="244" t="str">
        <f t="shared" si="68"/>
        <v/>
      </c>
      <c r="AE214" s="244" t="str">
        <f t="shared" si="69"/>
        <v/>
      </c>
      <c r="AG214" s="244" t="str">
        <f t="shared" si="70"/>
        <v/>
      </c>
      <c r="AI214" s="244" t="str">
        <f t="shared" si="71"/>
        <v/>
      </c>
      <c r="AK214" s="244" t="str">
        <f t="shared" si="72"/>
        <v/>
      </c>
      <c r="AM214" s="244" t="str">
        <f t="shared" si="73"/>
        <v/>
      </c>
      <c r="AO214" s="244" t="str">
        <f t="shared" si="74"/>
        <v/>
      </c>
      <c r="AQ214" s="244" t="str">
        <f t="shared" si="75"/>
        <v/>
      </c>
    </row>
    <row r="215" spans="5:43" x14ac:dyDescent="0.25">
      <c r="E215" s="244" t="str">
        <f t="shared" si="57"/>
        <v/>
      </c>
      <c r="G215" s="244" t="str">
        <f t="shared" si="57"/>
        <v/>
      </c>
      <c r="I215" s="244" t="str">
        <f t="shared" si="58"/>
        <v/>
      </c>
      <c r="K215" s="244" t="str">
        <f t="shared" si="59"/>
        <v/>
      </c>
      <c r="M215" s="244" t="str">
        <f t="shared" si="60"/>
        <v/>
      </c>
      <c r="O215" s="244" t="str">
        <f t="shared" si="61"/>
        <v/>
      </c>
      <c r="Q215" s="244" t="str">
        <f t="shared" si="62"/>
        <v/>
      </c>
      <c r="S215" s="244" t="str">
        <f t="shared" si="63"/>
        <v/>
      </c>
      <c r="U215" s="244" t="str">
        <f t="shared" si="64"/>
        <v/>
      </c>
      <c r="W215" s="244" t="str">
        <f t="shared" si="65"/>
        <v/>
      </c>
      <c r="Y215" s="244" t="str">
        <f t="shared" si="66"/>
        <v/>
      </c>
      <c r="AA215" s="244" t="str">
        <f t="shared" si="67"/>
        <v/>
      </c>
      <c r="AC215" s="244" t="str">
        <f t="shared" si="68"/>
        <v/>
      </c>
      <c r="AE215" s="244" t="str">
        <f t="shared" si="69"/>
        <v/>
      </c>
      <c r="AG215" s="244" t="str">
        <f t="shared" si="70"/>
        <v/>
      </c>
      <c r="AI215" s="244" t="str">
        <f t="shared" si="71"/>
        <v/>
      </c>
      <c r="AK215" s="244" t="str">
        <f t="shared" si="72"/>
        <v/>
      </c>
      <c r="AM215" s="244" t="str">
        <f t="shared" si="73"/>
        <v/>
      </c>
      <c r="AO215" s="244" t="str">
        <f t="shared" si="74"/>
        <v/>
      </c>
      <c r="AQ215" s="244" t="str">
        <f t="shared" si="75"/>
        <v/>
      </c>
    </row>
    <row r="216" spans="5:43" x14ac:dyDescent="0.25">
      <c r="E216" s="244" t="str">
        <f t="shared" si="57"/>
        <v/>
      </c>
      <c r="G216" s="244" t="str">
        <f t="shared" si="57"/>
        <v/>
      </c>
      <c r="I216" s="244" t="str">
        <f t="shared" si="58"/>
        <v/>
      </c>
      <c r="K216" s="244" t="str">
        <f t="shared" si="59"/>
        <v/>
      </c>
      <c r="M216" s="244" t="str">
        <f t="shared" si="60"/>
        <v/>
      </c>
      <c r="O216" s="244" t="str">
        <f t="shared" si="61"/>
        <v/>
      </c>
      <c r="Q216" s="244" t="str">
        <f t="shared" si="62"/>
        <v/>
      </c>
      <c r="S216" s="244" t="str">
        <f t="shared" si="63"/>
        <v/>
      </c>
      <c r="U216" s="244" t="str">
        <f t="shared" si="64"/>
        <v/>
      </c>
      <c r="W216" s="244" t="str">
        <f t="shared" si="65"/>
        <v/>
      </c>
      <c r="Y216" s="244" t="str">
        <f t="shared" si="66"/>
        <v/>
      </c>
      <c r="AA216" s="244" t="str">
        <f t="shared" si="67"/>
        <v/>
      </c>
      <c r="AC216" s="244" t="str">
        <f t="shared" si="68"/>
        <v/>
      </c>
      <c r="AE216" s="244" t="str">
        <f t="shared" si="69"/>
        <v/>
      </c>
      <c r="AG216" s="244" t="str">
        <f t="shared" si="70"/>
        <v/>
      </c>
      <c r="AI216" s="244" t="str">
        <f t="shared" si="71"/>
        <v/>
      </c>
      <c r="AK216" s="244" t="str">
        <f t="shared" si="72"/>
        <v/>
      </c>
      <c r="AM216" s="244" t="str">
        <f t="shared" si="73"/>
        <v/>
      </c>
      <c r="AO216" s="244" t="str">
        <f t="shared" si="74"/>
        <v/>
      </c>
      <c r="AQ216" s="244" t="str">
        <f t="shared" si="75"/>
        <v/>
      </c>
    </row>
    <row r="217" spans="5:43" x14ac:dyDescent="0.25">
      <c r="E217" s="244" t="str">
        <f t="shared" si="57"/>
        <v/>
      </c>
      <c r="G217" s="244" t="str">
        <f t="shared" si="57"/>
        <v/>
      </c>
      <c r="I217" s="244" t="str">
        <f t="shared" si="58"/>
        <v/>
      </c>
      <c r="K217" s="244" t="str">
        <f t="shared" si="59"/>
        <v/>
      </c>
      <c r="M217" s="244" t="str">
        <f t="shared" si="60"/>
        <v/>
      </c>
      <c r="O217" s="244" t="str">
        <f t="shared" si="61"/>
        <v/>
      </c>
      <c r="Q217" s="244" t="str">
        <f t="shared" si="62"/>
        <v/>
      </c>
      <c r="S217" s="244" t="str">
        <f t="shared" si="63"/>
        <v/>
      </c>
      <c r="U217" s="244" t="str">
        <f t="shared" si="64"/>
        <v/>
      </c>
      <c r="W217" s="244" t="str">
        <f t="shared" si="65"/>
        <v/>
      </c>
      <c r="Y217" s="244" t="str">
        <f t="shared" si="66"/>
        <v/>
      </c>
      <c r="AA217" s="244" t="str">
        <f t="shared" si="67"/>
        <v/>
      </c>
      <c r="AC217" s="244" t="str">
        <f t="shared" si="68"/>
        <v/>
      </c>
      <c r="AE217" s="244" t="str">
        <f t="shared" si="69"/>
        <v/>
      </c>
      <c r="AG217" s="244" t="str">
        <f t="shared" si="70"/>
        <v/>
      </c>
      <c r="AI217" s="244" t="str">
        <f t="shared" si="71"/>
        <v/>
      </c>
      <c r="AK217" s="244" t="str">
        <f t="shared" si="72"/>
        <v/>
      </c>
      <c r="AM217" s="244" t="str">
        <f t="shared" si="73"/>
        <v/>
      </c>
      <c r="AO217" s="244" t="str">
        <f t="shared" si="74"/>
        <v/>
      </c>
      <c r="AQ217" s="244" t="str">
        <f t="shared" si="75"/>
        <v/>
      </c>
    </row>
    <row r="218" spans="5:43" x14ac:dyDescent="0.25">
      <c r="E218" s="244" t="str">
        <f t="shared" si="57"/>
        <v/>
      </c>
      <c r="G218" s="244" t="str">
        <f t="shared" si="57"/>
        <v/>
      </c>
      <c r="I218" s="244" t="str">
        <f t="shared" si="58"/>
        <v/>
      </c>
      <c r="K218" s="244" t="str">
        <f t="shared" si="59"/>
        <v/>
      </c>
      <c r="M218" s="244" t="str">
        <f t="shared" si="60"/>
        <v/>
      </c>
      <c r="O218" s="244" t="str">
        <f t="shared" si="61"/>
        <v/>
      </c>
      <c r="Q218" s="244" t="str">
        <f t="shared" si="62"/>
        <v/>
      </c>
      <c r="S218" s="244" t="str">
        <f t="shared" si="63"/>
        <v/>
      </c>
      <c r="U218" s="244" t="str">
        <f t="shared" si="64"/>
        <v/>
      </c>
      <c r="W218" s="244" t="str">
        <f t="shared" si="65"/>
        <v/>
      </c>
      <c r="Y218" s="244" t="str">
        <f t="shared" si="66"/>
        <v/>
      </c>
      <c r="AA218" s="244" t="str">
        <f t="shared" si="67"/>
        <v/>
      </c>
      <c r="AC218" s="244" t="str">
        <f t="shared" si="68"/>
        <v/>
      </c>
      <c r="AE218" s="244" t="str">
        <f t="shared" si="69"/>
        <v/>
      </c>
      <c r="AG218" s="244" t="str">
        <f t="shared" si="70"/>
        <v/>
      </c>
      <c r="AI218" s="244" t="str">
        <f t="shared" si="71"/>
        <v/>
      </c>
      <c r="AK218" s="244" t="str">
        <f t="shared" si="72"/>
        <v/>
      </c>
      <c r="AM218" s="244" t="str">
        <f t="shared" si="73"/>
        <v/>
      </c>
      <c r="AO218" s="244" t="str">
        <f t="shared" si="74"/>
        <v/>
      </c>
      <c r="AQ218" s="244" t="str">
        <f t="shared" si="75"/>
        <v/>
      </c>
    </row>
    <row r="219" spans="5:43" x14ac:dyDescent="0.25">
      <c r="E219" s="244" t="str">
        <f t="shared" si="57"/>
        <v/>
      </c>
      <c r="G219" s="244" t="str">
        <f t="shared" si="57"/>
        <v/>
      </c>
      <c r="I219" s="244" t="str">
        <f t="shared" si="58"/>
        <v/>
      </c>
      <c r="K219" s="244" t="str">
        <f t="shared" si="59"/>
        <v/>
      </c>
      <c r="M219" s="244" t="str">
        <f t="shared" si="60"/>
        <v/>
      </c>
      <c r="O219" s="244" t="str">
        <f t="shared" si="61"/>
        <v/>
      </c>
      <c r="Q219" s="244" t="str">
        <f t="shared" si="62"/>
        <v/>
      </c>
      <c r="S219" s="244" t="str">
        <f t="shared" si="63"/>
        <v/>
      </c>
      <c r="U219" s="244" t="str">
        <f t="shared" si="64"/>
        <v/>
      </c>
      <c r="W219" s="244" t="str">
        <f t="shared" si="65"/>
        <v/>
      </c>
      <c r="Y219" s="244" t="str">
        <f t="shared" si="66"/>
        <v/>
      </c>
      <c r="AA219" s="244" t="str">
        <f t="shared" si="67"/>
        <v/>
      </c>
      <c r="AC219" s="244" t="str">
        <f t="shared" si="68"/>
        <v/>
      </c>
      <c r="AE219" s="244" t="str">
        <f t="shared" si="69"/>
        <v/>
      </c>
      <c r="AG219" s="244" t="str">
        <f t="shared" si="70"/>
        <v/>
      </c>
      <c r="AI219" s="244" t="str">
        <f t="shared" si="71"/>
        <v/>
      </c>
      <c r="AK219" s="244" t="str">
        <f t="shared" si="72"/>
        <v/>
      </c>
      <c r="AM219" s="244" t="str">
        <f t="shared" si="73"/>
        <v/>
      </c>
      <c r="AO219" s="244" t="str">
        <f t="shared" si="74"/>
        <v/>
      </c>
      <c r="AQ219" s="244" t="str">
        <f t="shared" si="75"/>
        <v/>
      </c>
    </row>
    <row r="220" spans="5:43" x14ac:dyDescent="0.25">
      <c r="E220" s="244" t="str">
        <f t="shared" si="57"/>
        <v/>
      </c>
      <c r="G220" s="244" t="str">
        <f t="shared" si="57"/>
        <v/>
      </c>
      <c r="I220" s="244" t="str">
        <f t="shared" si="58"/>
        <v/>
      </c>
      <c r="K220" s="244" t="str">
        <f t="shared" si="59"/>
        <v/>
      </c>
      <c r="M220" s="244" t="str">
        <f t="shared" si="60"/>
        <v/>
      </c>
      <c r="O220" s="244" t="str">
        <f t="shared" si="61"/>
        <v/>
      </c>
      <c r="Q220" s="244" t="str">
        <f t="shared" si="62"/>
        <v/>
      </c>
      <c r="S220" s="244" t="str">
        <f t="shared" si="63"/>
        <v/>
      </c>
      <c r="U220" s="244" t="str">
        <f t="shared" si="64"/>
        <v/>
      </c>
      <c r="W220" s="244" t="str">
        <f t="shared" si="65"/>
        <v/>
      </c>
      <c r="Y220" s="244" t="str">
        <f t="shared" si="66"/>
        <v/>
      </c>
      <c r="AA220" s="244" t="str">
        <f t="shared" si="67"/>
        <v/>
      </c>
      <c r="AC220" s="244" t="str">
        <f t="shared" si="68"/>
        <v/>
      </c>
      <c r="AE220" s="244" t="str">
        <f t="shared" si="69"/>
        <v/>
      </c>
      <c r="AG220" s="244" t="str">
        <f t="shared" si="70"/>
        <v/>
      </c>
      <c r="AI220" s="244" t="str">
        <f t="shared" si="71"/>
        <v/>
      </c>
      <c r="AK220" s="244" t="str">
        <f t="shared" si="72"/>
        <v/>
      </c>
      <c r="AM220" s="244" t="str">
        <f t="shared" si="73"/>
        <v/>
      </c>
      <c r="AO220" s="244" t="str">
        <f t="shared" si="74"/>
        <v/>
      </c>
      <c r="AQ220" s="244" t="str">
        <f t="shared" si="75"/>
        <v/>
      </c>
    </row>
    <row r="221" spans="5:43" x14ac:dyDescent="0.25">
      <c r="E221" s="244" t="str">
        <f t="shared" si="57"/>
        <v/>
      </c>
      <c r="G221" s="244" t="str">
        <f t="shared" si="57"/>
        <v/>
      </c>
      <c r="I221" s="244" t="str">
        <f t="shared" si="58"/>
        <v/>
      </c>
      <c r="K221" s="244" t="str">
        <f t="shared" si="59"/>
        <v/>
      </c>
      <c r="M221" s="244" t="str">
        <f t="shared" si="60"/>
        <v/>
      </c>
      <c r="O221" s="244" t="str">
        <f t="shared" si="61"/>
        <v/>
      </c>
      <c r="Q221" s="244" t="str">
        <f t="shared" si="62"/>
        <v/>
      </c>
      <c r="S221" s="244" t="str">
        <f t="shared" si="63"/>
        <v/>
      </c>
      <c r="U221" s="244" t="str">
        <f t="shared" si="64"/>
        <v/>
      </c>
      <c r="W221" s="244" t="str">
        <f t="shared" si="65"/>
        <v/>
      </c>
      <c r="Y221" s="244" t="str">
        <f t="shared" si="66"/>
        <v/>
      </c>
      <c r="AA221" s="244" t="str">
        <f t="shared" si="67"/>
        <v/>
      </c>
      <c r="AC221" s="244" t="str">
        <f t="shared" si="68"/>
        <v/>
      </c>
      <c r="AE221" s="244" t="str">
        <f t="shared" si="69"/>
        <v/>
      </c>
      <c r="AG221" s="244" t="str">
        <f t="shared" si="70"/>
        <v/>
      </c>
      <c r="AI221" s="244" t="str">
        <f t="shared" si="71"/>
        <v/>
      </c>
      <c r="AK221" s="244" t="str">
        <f t="shared" si="72"/>
        <v/>
      </c>
      <c r="AM221" s="244" t="str">
        <f t="shared" si="73"/>
        <v/>
      </c>
      <c r="AO221" s="244" t="str">
        <f t="shared" si="74"/>
        <v/>
      </c>
      <c r="AQ221" s="244" t="str">
        <f t="shared" si="75"/>
        <v/>
      </c>
    </row>
    <row r="222" spans="5:43" x14ac:dyDescent="0.25">
      <c r="E222" s="244" t="str">
        <f t="shared" si="57"/>
        <v/>
      </c>
      <c r="G222" s="244" t="str">
        <f t="shared" si="57"/>
        <v/>
      </c>
      <c r="I222" s="244" t="str">
        <f t="shared" si="58"/>
        <v/>
      </c>
      <c r="K222" s="244" t="str">
        <f t="shared" si="59"/>
        <v/>
      </c>
      <c r="M222" s="244" t="str">
        <f t="shared" si="60"/>
        <v/>
      </c>
      <c r="O222" s="244" t="str">
        <f t="shared" si="61"/>
        <v/>
      </c>
      <c r="Q222" s="244" t="str">
        <f t="shared" si="62"/>
        <v/>
      </c>
      <c r="S222" s="244" t="str">
        <f t="shared" si="63"/>
        <v/>
      </c>
      <c r="U222" s="244" t="str">
        <f t="shared" si="64"/>
        <v/>
      </c>
      <c r="W222" s="244" t="str">
        <f t="shared" si="65"/>
        <v/>
      </c>
      <c r="Y222" s="244" t="str">
        <f t="shared" si="66"/>
        <v/>
      </c>
      <c r="AA222" s="244" t="str">
        <f t="shared" si="67"/>
        <v/>
      </c>
      <c r="AC222" s="244" t="str">
        <f t="shared" si="68"/>
        <v/>
      </c>
      <c r="AE222" s="244" t="str">
        <f t="shared" si="69"/>
        <v/>
      </c>
      <c r="AG222" s="244" t="str">
        <f t="shared" si="70"/>
        <v/>
      </c>
      <c r="AI222" s="244" t="str">
        <f t="shared" si="71"/>
        <v/>
      </c>
      <c r="AK222" s="244" t="str">
        <f t="shared" si="72"/>
        <v/>
      </c>
      <c r="AM222" s="244" t="str">
        <f t="shared" si="73"/>
        <v/>
      </c>
      <c r="AO222" s="244" t="str">
        <f t="shared" si="74"/>
        <v/>
      </c>
      <c r="AQ222" s="244" t="str">
        <f t="shared" si="75"/>
        <v/>
      </c>
    </row>
    <row r="223" spans="5:43" x14ac:dyDescent="0.25">
      <c r="E223" s="244" t="str">
        <f t="shared" si="57"/>
        <v/>
      </c>
      <c r="G223" s="244" t="str">
        <f t="shared" si="57"/>
        <v/>
      </c>
      <c r="I223" s="244" t="str">
        <f t="shared" si="58"/>
        <v/>
      </c>
      <c r="K223" s="244" t="str">
        <f t="shared" si="59"/>
        <v/>
      </c>
      <c r="M223" s="244" t="str">
        <f t="shared" si="60"/>
        <v/>
      </c>
      <c r="O223" s="244" t="str">
        <f t="shared" si="61"/>
        <v/>
      </c>
      <c r="Q223" s="244" t="str">
        <f t="shared" si="62"/>
        <v/>
      </c>
      <c r="S223" s="244" t="str">
        <f t="shared" si="63"/>
        <v/>
      </c>
      <c r="U223" s="244" t="str">
        <f t="shared" si="64"/>
        <v/>
      </c>
      <c r="W223" s="244" t="str">
        <f t="shared" si="65"/>
        <v/>
      </c>
      <c r="Y223" s="244" t="str">
        <f t="shared" si="66"/>
        <v/>
      </c>
      <c r="AA223" s="244" t="str">
        <f t="shared" si="67"/>
        <v/>
      </c>
      <c r="AC223" s="244" t="str">
        <f t="shared" si="68"/>
        <v/>
      </c>
      <c r="AE223" s="244" t="str">
        <f t="shared" si="69"/>
        <v/>
      </c>
      <c r="AG223" s="244" t="str">
        <f t="shared" si="70"/>
        <v/>
      </c>
      <c r="AI223" s="244" t="str">
        <f t="shared" si="71"/>
        <v/>
      </c>
      <c r="AK223" s="244" t="str">
        <f t="shared" si="72"/>
        <v/>
      </c>
      <c r="AM223" s="244" t="str">
        <f t="shared" si="73"/>
        <v/>
      </c>
      <c r="AO223" s="244" t="str">
        <f t="shared" si="74"/>
        <v/>
      </c>
      <c r="AQ223" s="244" t="str">
        <f t="shared" si="75"/>
        <v/>
      </c>
    </row>
    <row r="224" spans="5:43" x14ac:dyDescent="0.25">
      <c r="E224" s="244" t="str">
        <f t="shared" si="57"/>
        <v/>
      </c>
      <c r="G224" s="244" t="str">
        <f t="shared" si="57"/>
        <v/>
      </c>
      <c r="I224" s="244" t="str">
        <f t="shared" si="58"/>
        <v/>
      </c>
      <c r="K224" s="244" t="str">
        <f t="shared" si="59"/>
        <v/>
      </c>
      <c r="M224" s="244" t="str">
        <f t="shared" si="60"/>
        <v/>
      </c>
      <c r="O224" s="244" t="str">
        <f t="shared" si="61"/>
        <v/>
      </c>
      <c r="Q224" s="244" t="str">
        <f t="shared" si="62"/>
        <v/>
      </c>
      <c r="S224" s="244" t="str">
        <f t="shared" si="63"/>
        <v/>
      </c>
      <c r="U224" s="244" t="str">
        <f t="shared" si="64"/>
        <v/>
      </c>
      <c r="W224" s="244" t="str">
        <f t="shared" si="65"/>
        <v/>
      </c>
      <c r="Y224" s="244" t="str">
        <f t="shared" si="66"/>
        <v/>
      </c>
      <c r="AA224" s="244" t="str">
        <f t="shared" si="67"/>
        <v/>
      </c>
      <c r="AC224" s="244" t="str">
        <f t="shared" si="68"/>
        <v/>
      </c>
      <c r="AE224" s="244" t="str">
        <f t="shared" si="69"/>
        <v/>
      </c>
      <c r="AG224" s="244" t="str">
        <f t="shared" si="70"/>
        <v/>
      </c>
      <c r="AI224" s="244" t="str">
        <f t="shared" si="71"/>
        <v/>
      </c>
      <c r="AK224" s="244" t="str">
        <f t="shared" si="72"/>
        <v/>
      </c>
      <c r="AM224" s="244" t="str">
        <f t="shared" si="73"/>
        <v/>
      </c>
      <c r="AO224" s="244" t="str">
        <f t="shared" si="74"/>
        <v/>
      </c>
      <c r="AQ224" s="244" t="str">
        <f t="shared" si="75"/>
        <v/>
      </c>
    </row>
    <row r="225" spans="5:43" x14ac:dyDescent="0.25">
      <c r="E225" s="244" t="str">
        <f t="shared" si="57"/>
        <v/>
      </c>
      <c r="G225" s="244" t="str">
        <f t="shared" si="57"/>
        <v/>
      </c>
      <c r="I225" s="244" t="str">
        <f t="shared" si="58"/>
        <v/>
      </c>
      <c r="K225" s="244" t="str">
        <f t="shared" si="59"/>
        <v/>
      </c>
      <c r="M225" s="244" t="str">
        <f t="shared" si="60"/>
        <v/>
      </c>
      <c r="O225" s="244" t="str">
        <f t="shared" si="61"/>
        <v/>
      </c>
      <c r="Q225" s="244" t="str">
        <f t="shared" si="62"/>
        <v/>
      </c>
      <c r="S225" s="244" t="str">
        <f t="shared" si="63"/>
        <v/>
      </c>
      <c r="U225" s="244" t="str">
        <f t="shared" si="64"/>
        <v/>
      </c>
      <c r="W225" s="244" t="str">
        <f t="shared" si="65"/>
        <v/>
      </c>
      <c r="Y225" s="244" t="str">
        <f t="shared" si="66"/>
        <v/>
      </c>
      <c r="AA225" s="244" t="str">
        <f t="shared" si="67"/>
        <v/>
      </c>
      <c r="AC225" s="244" t="str">
        <f t="shared" si="68"/>
        <v/>
      </c>
      <c r="AE225" s="244" t="str">
        <f t="shared" si="69"/>
        <v/>
      </c>
      <c r="AG225" s="244" t="str">
        <f t="shared" si="70"/>
        <v/>
      </c>
      <c r="AI225" s="244" t="str">
        <f t="shared" si="71"/>
        <v/>
      </c>
      <c r="AK225" s="244" t="str">
        <f t="shared" si="72"/>
        <v/>
      </c>
      <c r="AM225" s="244" t="str">
        <f t="shared" si="73"/>
        <v/>
      </c>
      <c r="AO225" s="244" t="str">
        <f t="shared" si="74"/>
        <v/>
      </c>
      <c r="AQ225" s="244" t="str">
        <f t="shared" si="75"/>
        <v/>
      </c>
    </row>
    <row r="226" spans="5:43" x14ac:dyDescent="0.25">
      <c r="E226" s="244" t="str">
        <f t="shared" si="57"/>
        <v/>
      </c>
      <c r="G226" s="244" t="str">
        <f t="shared" si="57"/>
        <v/>
      </c>
      <c r="I226" s="244" t="str">
        <f t="shared" si="58"/>
        <v/>
      </c>
      <c r="K226" s="244" t="str">
        <f t="shared" si="59"/>
        <v/>
      </c>
      <c r="M226" s="244" t="str">
        <f t="shared" si="60"/>
        <v/>
      </c>
      <c r="O226" s="244" t="str">
        <f t="shared" si="61"/>
        <v/>
      </c>
      <c r="Q226" s="244" t="str">
        <f t="shared" si="62"/>
        <v/>
      </c>
      <c r="S226" s="244" t="str">
        <f t="shared" si="63"/>
        <v/>
      </c>
      <c r="U226" s="244" t="str">
        <f t="shared" si="64"/>
        <v/>
      </c>
      <c r="W226" s="244" t="str">
        <f t="shared" si="65"/>
        <v/>
      </c>
      <c r="Y226" s="244" t="str">
        <f t="shared" si="66"/>
        <v/>
      </c>
      <c r="AA226" s="244" t="str">
        <f t="shared" si="67"/>
        <v/>
      </c>
      <c r="AC226" s="244" t="str">
        <f t="shared" si="68"/>
        <v/>
      </c>
      <c r="AE226" s="244" t="str">
        <f t="shared" si="69"/>
        <v/>
      </c>
      <c r="AG226" s="244" t="str">
        <f t="shared" si="70"/>
        <v/>
      </c>
      <c r="AI226" s="244" t="str">
        <f t="shared" si="71"/>
        <v/>
      </c>
      <c r="AK226" s="244" t="str">
        <f t="shared" si="72"/>
        <v/>
      </c>
      <c r="AM226" s="244" t="str">
        <f t="shared" si="73"/>
        <v/>
      </c>
      <c r="AO226" s="244" t="str">
        <f t="shared" si="74"/>
        <v/>
      </c>
      <c r="AQ226" s="244" t="str">
        <f t="shared" si="75"/>
        <v/>
      </c>
    </row>
    <row r="227" spans="5:43" x14ac:dyDescent="0.25">
      <c r="E227" s="244" t="str">
        <f t="shared" si="57"/>
        <v/>
      </c>
      <c r="G227" s="244" t="str">
        <f t="shared" si="57"/>
        <v/>
      </c>
      <c r="I227" s="244" t="str">
        <f t="shared" si="58"/>
        <v/>
      </c>
      <c r="K227" s="244" t="str">
        <f t="shared" si="59"/>
        <v/>
      </c>
      <c r="M227" s="244" t="str">
        <f t="shared" si="60"/>
        <v/>
      </c>
      <c r="O227" s="244" t="str">
        <f t="shared" si="61"/>
        <v/>
      </c>
      <c r="Q227" s="244" t="str">
        <f t="shared" si="62"/>
        <v/>
      </c>
      <c r="S227" s="244" t="str">
        <f t="shared" si="63"/>
        <v/>
      </c>
      <c r="U227" s="244" t="str">
        <f t="shared" si="64"/>
        <v/>
      </c>
      <c r="W227" s="244" t="str">
        <f t="shared" si="65"/>
        <v/>
      </c>
      <c r="Y227" s="244" t="str">
        <f t="shared" si="66"/>
        <v/>
      </c>
      <c r="AA227" s="244" t="str">
        <f t="shared" si="67"/>
        <v/>
      </c>
      <c r="AC227" s="244" t="str">
        <f t="shared" si="68"/>
        <v/>
      </c>
      <c r="AE227" s="244" t="str">
        <f t="shared" si="69"/>
        <v/>
      </c>
      <c r="AG227" s="244" t="str">
        <f t="shared" si="70"/>
        <v/>
      </c>
      <c r="AI227" s="244" t="str">
        <f t="shared" si="71"/>
        <v/>
      </c>
      <c r="AK227" s="244" t="str">
        <f t="shared" si="72"/>
        <v/>
      </c>
      <c r="AM227" s="244" t="str">
        <f t="shared" si="73"/>
        <v/>
      </c>
      <c r="AO227" s="244" t="str">
        <f t="shared" si="74"/>
        <v/>
      </c>
      <c r="AQ227" s="244" t="str">
        <f t="shared" si="75"/>
        <v/>
      </c>
    </row>
    <row r="228" spans="5:43" x14ac:dyDescent="0.25">
      <c r="E228" s="244" t="str">
        <f t="shared" si="57"/>
        <v/>
      </c>
      <c r="G228" s="244" t="str">
        <f t="shared" si="57"/>
        <v/>
      </c>
      <c r="I228" s="244" t="str">
        <f t="shared" si="58"/>
        <v/>
      </c>
      <c r="K228" s="244" t="str">
        <f t="shared" si="59"/>
        <v/>
      </c>
      <c r="M228" s="244" t="str">
        <f t="shared" si="60"/>
        <v/>
      </c>
      <c r="O228" s="244" t="str">
        <f t="shared" si="61"/>
        <v/>
      </c>
      <c r="Q228" s="244" t="str">
        <f t="shared" si="62"/>
        <v/>
      </c>
      <c r="S228" s="244" t="str">
        <f t="shared" si="63"/>
        <v/>
      </c>
      <c r="U228" s="244" t="str">
        <f t="shared" si="64"/>
        <v/>
      </c>
      <c r="W228" s="244" t="str">
        <f t="shared" si="65"/>
        <v/>
      </c>
      <c r="Y228" s="244" t="str">
        <f t="shared" si="66"/>
        <v/>
      </c>
      <c r="AA228" s="244" t="str">
        <f t="shared" si="67"/>
        <v/>
      </c>
      <c r="AC228" s="244" t="str">
        <f t="shared" si="68"/>
        <v/>
      </c>
      <c r="AE228" s="244" t="str">
        <f t="shared" si="69"/>
        <v/>
      </c>
      <c r="AG228" s="244" t="str">
        <f t="shared" si="70"/>
        <v/>
      </c>
      <c r="AI228" s="244" t="str">
        <f t="shared" si="71"/>
        <v/>
      </c>
      <c r="AK228" s="244" t="str">
        <f t="shared" si="72"/>
        <v/>
      </c>
      <c r="AM228" s="244" t="str">
        <f t="shared" si="73"/>
        <v/>
      </c>
      <c r="AO228" s="244" t="str">
        <f t="shared" si="74"/>
        <v/>
      </c>
      <c r="AQ228" s="244" t="str">
        <f t="shared" si="75"/>
        <v/>
      </c>
    </row>
    <row r="229" spans="5:43" x14ac:dyDescent="0.25">
      <c r="E229" s="244" t="str">
        <f t="shared" si="57"/>
        <v/>
      </c>
      <c r="G229" s="244" t="str">
        <f t="shared" si="57"/>
        <v/>
      </c>
      <c r="I229" s="244" t="str">
        <f t="shared" si="58"/>
        <v/>
      </c>
      <c r="K229" s="244" t="str">
        <f t="shared" si="59"/>
        <v/>
      </c>
      <c r="M229" s="244" t="str">
        <f t="shared" si="60"/>
        <v/>
      </c>
      <c r="O229" s="244" t="str">
        <f t="shared" si="61"/>
        <v/>
      </c>
      <c r="Q229" s="244" t="str">
        <f t="shared" si="62"/>
        <v/>
      </c>
      <c r="S229" s="244" t="str">
        <f t="shared" si="63"/>
        <v/>
      </c>
      <c r="U229" s="244" t="str">
        <f t="shared" si="64"/>
        <v/>
      </c>
      <c r="W229" s="244" t="str">
        <f t="shared" si="65"/>
        <v/>
      </c>
      <c r="Y229" s="244" t="str">
        <f t="shared" si="66"/>
        <v/>
      </c>
      <c r="AA229" s="244" t="str">
        <f t="shared" si="67"/>
        <v/>
      </c>
      <c r="AC229" s="244" t="str">
        <f t="shared" si="68"/>
        <v/>
      </c>
      <c r="AE229" s="244" t="str">
        <f t="shared" si="69"/>
        <v/>
      </c>
      <c r="AG229" s="244" t="str">
        <f t="shared" si="70"/>
        <v/>
      </c>
      <c r="AI229" s="244" t="str">
        <f t="shared" si="71"/>
        <v/>
      </c>
      <c r="AK229" s="244" t="str">
        <f t="shared" si="72"/>
        <v/>
      </c>
      <c r="AM229" s="244" t="str">
        <f t="shared" si="73"/>
        <v/>
      </c>
      <c r="AO229" s="244" t="str">
        <f t="shared" si="74"/>
        <v/>
      </c>
      <c r="AQ229" s="244" t="str">
        <f t="shared" si="75"/>
        <v/>
      </c>
    </row>
    <row r="230" spans="5:43" x14ac:dyDescent="0.25">
      <c r="E230" s="244" t="str">
        <f t="shared" si="57"/>
        <v/>
      </c>
      <c r="G230" s="244" t="str">
        <f t="shared" si="57"/>
        <v/>
      </c>
      <c r="I230" s="244" t="str">
        <f t="shared" si="58"/>
        <v/>
      </c>
      <c r="K230" s="244" t="str">
        <f t="shared" si="59"/>
        <v/>
      </c>
      <c r="M230" s="244" t="str">
        <f t="shared" si="60"/>
        <v/>
      </c>
      <c r="O230" s="244" t="str">
        <f t="shared" si="61"/>
        <v/>
      </c>
      <c r="Q230" s="244" t="str">
        <f t="shared" si="62"/>
        <v/>
      </c>
      <c r="S230" s="244" t="str">
        <f t="shared" si="63"/>
        <v/>
      </c>
      <c r="U230" s="244" t="str">
        <f t="shared" si="64"/>
        <v/>
      </c>
      <c r="W230" s="244" t="str">
        <f t="shared" si="65"/>
        <v/>
      </c>
      <c r="Y230" s="244" t="str">
        <f t="shared" si="66"/>
        <v/>
      </c>
      <c r="AA230" s="244" t="str">
        <f t="shared" si="67"/>
        <v/>
      </c>
      <c r="AC230" s="244" t="str">
        <f t="shared" si="68"/>
        <v/>
      </c>
      <c r="AE230" s="244" t="str">
        <f t="shared" si="69"/>
        <v/>
      </c>
      <c r="AG230" s="244" t="str">
        <f t="shared" si="70"/>
        <v/>
      </c>
      <c r="AI230" s="244" t="str">
        <f t="shared" si="71"/>
        <v/>
      </c>
      <c r="AK230" s="244" t="str">
        <f t="shared" si="72"/>
        <v/>
      </c>
      <c r="AM230" s="244" t="str">
        <f t="shared" si="73"/>
        <v/>
      </c>
      <c r="AO230" s="244" t="str">
        <f t="shared" si="74"/>
        <v/>
      </c>
      <c r="AQ230" s="244" t="str">
        <f t="shared" si="75"/>
        <v/>
      </c>
    </row>
    <row r="231" spans="5:43" x14ac:dyDescent="0.25">
      <c r="E231" s="244" t="str">
        <f t="shared" si="57"/>
        <v/>
      </c>
      <c r="G231" s="244" t="str">
        <f t="shared" si="57"/>
        <v/>
      </c>
      <c r="I231" s="244" t="str">
        <f t="shared" si="58"/>
        <v/>
      </c>
      <c r="K231" s="244" t="str">
        <f t="shared" si="59"/>
        <v/>
      </c>
      <c r="M231" s="244" t="str">
        <f t="shared" si="60"/>
        <v/>
      </c>
      <c r="O231" s="244" t="str">
        <f t="shared" si="61"/>
        <v/>
      </c>
      <c r="Q231" s="244" t="str">
        <f t="shared" si="62"/>
        <v/>
      </c>
      <c r="S231" s="244" t="str">
        <f t="shared" si="63"/>
        <v/>
      </c>
      <c r="U231" s="244" t="str">
        <f t="shared" si="64"/>
        <v/>
      </c>
      <c r="W231" s="244" t="str">
        <f t="shared" si="65"/>
        <v/>
      </c>
      <c r="Y231" s="244" t="str">
        <f t="shared" si="66"/>
        <v/>
      </c>
      <c r="AA231" s="244" t="str">
        <f t="shared" si="67"/>
        <v/>
      </c>
      <c r="AC231" s="244" t="str">
        <f t="shared" si="68"/>
        <v/>
      </c>
      <c r="AE231" s="244" t="str">
        <f t="shared" si="69"/>
        <v/>
      </c>
      <c r="AG231" s="244" t="str">
        <f t="shared" si="70"/>
        <v/>
      </c>
      <c r="AI231" s="244" t="str">
        <f t="shared" si="71"/>
        <v/>
      </c>
      <c r="AK231" s="244" t="str">
        <f t="shared" si="72"/>
        <v/>
      </c>
      <c r="AM231" s="244" t="str">
        <f t="shared" si="73"/>
        <v/>
      </c>
      <c r="AO231" s="244" t="str">
        <f t="shared" si="74"/>
        <v/>
      </c>
      <c r="AQ231" s="244" t="str">
        <f t="shared" si="75"/>
        <v/>
      </c>
    </row>
    <row r="232" spans="5:43" x14ac:dyDescent="0.25">
      <c r="E232" s="244" t="str">
        <f t="shared" si="57"/>
        <v/>
      </c>
      <c r="G232" s="244" t="str">
        <f t="shared" si="57"/>
        <v/>
      </c>
      <c r="I232" s="244" t="str">
        <f t="shared" si="58"/>
        <v/>
      </c>
      <c r="K232" s="244" t="str">
        <f t="shared" si="59"/>
        <v/>
      </c>
      <c r="M232" s="244" t="str">
        <f t="shared" si="60"/>
        <v/>
      </c>
      <c r="O232" s="244" t="str">
        <f t="shared" si="61"/>
        <v/>
      </c>
      <c r="Q232" s="244" t="str">
        <f t="shared" si="62"/>
        <v/>
      </c>
      <c r="S232" s="244" t="str">
        <f t="shared" si="63"/>
        <v/>
      </c>
      <c r="U232" s="244" t="str">
        <f t="shared" si="64"/>
        <v/>
      </c>
      <c r="W232" s="244" t="str">
        <f t="shared" si="65"/>
        <v/>
      </c>
      <c r="Y232" s="244" t="str">
        <f t="shared" si="66"/>
        <v/>
      </c>
      <c r="AA232" s="244" t="str">
        <f t="shared" si="67"/>
        <v/>
      </c>
      <c r="AC232" s="244" t="str">
        <f t="shared" si="68"/>
        <v/>
      </c>
      <c r="AE232" s="244" t="str">
        <f t="shared" si="69"/>
        <v/>
      </c>
      <c r="AG232" s="244" t="str">
        <f t="shared" si="70"/>
        <v/>
      </c>
      <c r="AI232" s="244" t="str">
        <f t="shared" si="71"/>
        <v/>
      </c>
      <c r="AK232" s="244" t="str">
        <f t="shared" si="72"/>
        <v/>
      </c>
      <c r="AM232" s="244" t="str">
        <f t="shared" si="73"/>
        <v/>
      </c>
      <c r="AO232" s="244" t="str">
        <f t="shared" si="74"/>
        <v/>
      </c>
      <c r="AQ232" s="244" t="str">
        <f t="shared" si="75"/>
        <v/>
      </c>
    </row>
    <row r="233" spans="5:43" x14ac:dyDescent="0.25">
      <c r="E233" s="244" t="str">
        <f t="shared" si="57"/>
        <v/>
      </c>
      <c r="G233" s="244" t="str">
        <f t="shared" si="57"/>
        <v/>
      </c>
      <c r="I233" s="244" t="str">
        <f t="shared" si="58"/>
        <v/>
      </c>
      <c r="K233" s="244" t="str">
        <f t="shared" si="59"/>
        <v/>
      </c>
      <c r="M233" s="244" t="str">
        <f t="shared" si="60"/>
        <v/>
      </c>
      <c r="O233" s="244" t="str">
        <f t="shared" si="61"/>
        <v/>
      </c>
      <c r="Q233" s="244" t="str">
        <f t="shared" si="62"/>
        <v/>
      </c>
      <c r="S233" s="244" t="str">
        <f t="shared" si="63"/>
        <v/>
      </c>
      <c r="U233" s="244" t="str">
        <f t="shared" si="64"/>
        <v/>
      </c>
      <c r="W233" s="244" t="str">
        <f t="shared" si="65"/>
        <v/>
      </c>
      <c r="Y233" s="244" t="str">
        <f t="shared" si="66"/>
        <v/>
      </c>
      <c r="AA233" s="244" t="str">
        <f t="shared" si="67"/>
        <v/>
      </c>
      <c r="AC233" s="244" t="str">
        <f t="shared" si="68"/>
        <v/>
      </c>
      <c r="AE233" s="244" t="str">
        <f t="shared" si="69"/>
        <v/>
      </c>
      <c r="AG233" s="244" t="str">
        <f t="shared" si="70"/>
        <v/>
      </c>
      <c r="AI233" s="244" t="str">
        <f t="shared" si="71"/>
        <v/>
      </c>
      <c r="AK233" s="244" t="str">
        <f t="shared" si="72"/>
        <v/>
      </c>
      <c r="AM233" s="244" t="str">
        <f t="shared" si="73"/>
        <v/>
      </c>
      <c r="AO233" s="244" t="str">
        <f t="shared" si="74"/>
        <v/>
      </c>
      <c r="AQ233" s="244" t="str">
        <f t="shared" si="75"/>
        <v/>
      </c>
    </row>
    <row r="234" spans="5:43" x14ac:dyDescent="0.25">
      <c r="E234" s="244" t="str">
        <f t="shared" si="57"/>
        <v/>
      </c>
      <c r="G234" s="244" t="str">
        <f t="shared" si="57"/>
        <v/>
      </c>
      <c r="I234" s="244" t="str">
        <f t="shared" si="58"/>
        <v/>
      </c>
      <c r="K234" s="244" t="str">
        <f t="shared" si="59"/>
        <v/>
      </c>
      <c r="M234" s="244" t="str">
        <f t="shared" si="60"/>
        <v/>
      </c>
      <c r="O234" s="244" t="str">
        <f t="shared" si="61"/>
        <v/>
      </c>
      <c r="Q234" s="244" t="str">
        <f t="shared" si="62"/>
        <v/>
      </c>
      <c r="S234" s="244" t="str">
        <f t="shared" si="63"/>
        <v/>
      </c>
      <c r="U234" s="244" t="str">
        <f t="shared" si="64"/>
        <v/>
      </c>
      <c r="W234" s="244" t="str">
        <f t="shared" si="65"/>
        <v/>
      </c>
      <c r="Y234" s="244" t="str">
        <f t="shared" si="66"/>
        <v/>
      </c>
      <c r="AA234" s="244" t="str">
        <f t="shared" si="67"/>
        <v/>
      </c>
      <c r="AC234" s="244" t="str">
        <f t="shared" si="68"/>
        <v/>
      </c>
      <c r="AE234" s="244" t="str">
        <f t="shared" si="69"/>
        <v/>
      </c>
      <c r="AG234" s="244" t="str">
        <f t="shared" si="70"/>
        <v/>
      </c>
      <c r="AI234" s="244" t="str">
        <f t="shared" si="71"/>
        <v/>
      </c>
      <c r="AK234" s="244" t="str">
        <f t="shared" si="72"/>
        <v/>
      </c>
      <c r="AM234" s="244" t="str">
        <f t="shared" si="73"/>
        <v/>
      </c>
      <c r="AO234" s="244" t="str">
        <f t="shared" si="74"/>
        <v/>
      </c>
      <c r="AQ234" s="244" t="str">
        <f t="shared" si="75"/>
        <v/>
      </c>
    </row>
    <row r="235" spans="5:43" x14ac:dyDescent="0.25">
      <c r="E235" s="244" t="str">
        <f t="shared" si="57"/>
        <v/>
      </c>
      <c r="G235" s="244" t="str">
        <f t="shared" si="57"/>
        <v/>
      </c>
      <c r="I235" s="244" t="str">
        <f t="shared" si="58"/>
        <v/>
      </c>
      <c r="K235" s="244" t="str">
        <f t="shared" si="59"/>
        <v/>
      </c>
      <c r="M235" s="244" t="str">
        <f t="shared" si="60"/>
        <v/>
      </c>
      <c r="O235" s="244" t="str">
        <f t="shared" si="61"/>
        <v/>
      </c>
      <c r="Q235" s="244" t="str">
        <f t="shared" si="62"/>
        <v/>
      </c>
      <c r="S235" s="244" t="str">
        <f t="shared" si="63"/>
        <v/>
      </c>
      <c r="U235" s="244" t="str">
        <f t="shared" si="64"/>
        <v/>
      </c>
      <c r="W235" s="244" t="str">
        <f t="shared" si="65"/>
        <v/>
      </c>
      <c r="Y235" s="244" t="str">
        <f t="shared" si="66"/>
        <v/>
      </c>
      <c r="AA235" s="244" t="str">
        <f t="shared" si="67"/>
        <v/>
      </c>
      <c r="AC235" s="244" t="str">
        <f t="shared" si="68"/>
        <v/>
      </c>
      <c r="AE235" s="244" t="str">
        <f t="shared" si="69"/>
        <v/>
      </c>
      <c r="AG235" s="244" t="str">
        <f t="shared" si="70"/>
        <v/>
      </c>
      <c r="AI235" s="244" t="str">
        <f t="shared" si="71"/>
        <v/>
      </c>
      <c r="AK235" s="244" t="str">
        <f t="shared" si="72"/>
        <v/>
      </c>
      <c r="AM235" s="244" t="str">
        <f t="shared" si="73"/>
        <v/>
      </c>
      <c r="AO235" s="244" t="str">
        <f t="shared" si="74"/>
        <v/>
      </c>
      <c r="AQ235" s="244" t="str">
        <f t="shared" si="75"/>
        <v/>
      </c>
    </row>
    <row r="236" spans="5:43" x14ac:dyDescent="0.25">
      <c r="E236" s="244" t="str">
        <f t="shared" si="57"/>
        <v/>
      </c>
      <c r="G236" s="244" t="str">
        <f t="shared" si="57"/>
        <v/>
      </c>
      <c r="I236" s="244" t="str">
        <f t="shared" si="58"/>
        <v/>
      </c>
      <c r="K236" s="244" t="str">
        <f t="shared" si="59"/>
        <v/>
      </c>
      <c r="M236" s="244" t="str">
        <f t="shared" si="60"/>
        <v/>
      </c>
      <c r="O236" s="244" t="str">
        <f t="shared" si="61"/>
        <v/>
      </c>
      <c r="Q236" s="244" t="str">
        <f t="shared" si="62"/>
        <v/>
      </c>
      <c r="S236" s="244" t="str">
        <f t="shared" si="63"/>
        <v/>
      </c>
      <c r="U236" s="244" t="str">
        <f t="shared" si="64"/>
        <v/>
      </c>
      <c r="W236" s="244" t="str">
        <f t="shared" si="65"/>
        <v/>
      </c>
      <c r="Y236" s="244" t="str">
        <f t="shared" si="66"/>
        <v/>
      </c>
      <c r="AA236" s="244" t="str">
        <f t="shared" si="67"/>
        <v/>
      </c>
      <c r="AC236" s="244" t="str">
        <f t="shared" si="68"/>
        <v/>
      </c>
      <c r="AE236" s="244" t="str">
        <f t="shared" si="69"/>
        <v/>
      </c>
      <c r="AG236" s="244" t="str">
        <f t="shared" si="70"/>
        <v/>
      </c>
      <c r="AI236" s="244" t="str">
        <f t="shared" si="71"/>
        <v/>
      </c>
      <c r="AK236" s="244" t="str">
        <f t="shared" si="72"/>
        <v/>
      </c>
      <c r="AM236" s="244" t="str">
        <f t="shared" si="73"/>
        <v/>
      </c>
      <c r="AO236" s="244" t="str">
        <f t="shared" si="74"/>
        <v/>
      </c>
      <c r="AQ236" s="244" t="str">
        <f t="shared" si="75"/>
        <v/>
      </c>
    </row>
    <row r="237" spans="5:43" x14ac:dyDescent="0.25">
      <c r="E237" s="244" t="str">
        <f t="shared" si="57"/>
        <v/>
      </c>
      <c r="G237" s="244" t="str">
        <f t="shared" si="57"/>
        <v/>
      </c>
      <c r="I237" s="244" t="str">
        <f t="shared" si="58"/>
        <v/>
      </c>
      <c r="K237" s="244" t="str">
        <f t="shared" si="59"/>
        <v/>
      </c>
      <c r="M237" s="244" t="str">
        <f t="shared" si="60"/>
        <v/>
      </c>
      <c r="O237" s="244" t="str">
        <f t="shared" si="61"/>
        <v/>
      </c>
      <c r="Q237" s="244" t="str">
        <f t="shared" si="62"/>
        <v/>
      </c>
      <c r="S237" s="244" t="str">
        <f t="shared" si="63"/>
        <v/>
      </c>
      <c r="U237" s="244" t="str">
        <f t="shared" si="64"/>
        <v/>
      </c>
      <c r="W237" s="244" t="str">
        <f t="shared" si="65"/>
        <v/>
      </c>
      <c r="Y237" s="244" t="str">
        <f t="shared" si="66"/>
        <v/>
      </c>
      <c r="AA237" s="244" t="str">
        <f t="shared" si="67"/>
        <v/>
      </c>
      <c r="AC237" s="244" t="str">
        <f t="shared" si="68"/>
        <v/>
      </c>
      <c r="AE237" s="244" t="str">
        <f t="shared" si="69"/>
        <v/>
      </c>
      <c r="AG237" s="244" t="str">
        <f t="shared" si="70"/>
        <v/>
      </c>
      <c r="AI237" s="244" t="str">
        <f t="shared" si="71"/>
        <v/>
      </c>
      <c r="AK237" s="244" t="str">
        <f t="shared" si="72"/>
        <v/>
      </c>
      <c r="AM237" s="244" t="str">
        <f t="shared" si="73"/>
        <v/>
      </c>
      <c r="AO237" s="244" t="str">
        <f t="shared" si="74"/>
        <v/>
      </c>
      <c r="AQ237" s="244" t="str">
        <f t="shared" si="75"/>
        <v/>
      </c>
    </row>
    <row r="238" spans="5:43" x14ac:dyDescent="0.25">
      <c r="E238" s="244" t="str">
        <f t="shared" si="57"/>
        <v/>
      </c>
      <c r="G238" s="244" t="str">
        <f t="shared" si="57"/>
        <v/>
      </c>
      <c r="I238" s="244" t="str">
        <f t="shared" si="58"/>
        <v/>
      </c>
      <c r="K238" s="244" t="str">
        <f t="shared" si="59"/>
        <v/>
      </c>
      <c r="M238" s="244" t="str">
        <f t="shared" si="60"/>
        <v/>
      </c>
      <c r="O238" s="244" t="str">
        <f t="shared" si="61"/>
        <v/>
      </c>
      <c r="Q238" s="244" t="str">
        <f t="shared" si="62"/>
        <v/>
      </c>
      <c r="S238" s="244" t="str">
        <f t="shared" si="63"/>
        <v/>
      </c>
      <c r="U238" s="244" t="str">
        <f t="shared" si="64"/>
        <v/>
      </c>
      <c r="W238" s="244" t="str">
        <f t="shared" si="65"/>
        <v/>
      </c>
      <c r="Y238" s="244" t="str">
        <f t="shared" si="66"/>
        <v/>
      </c>
      <c r="AA238" s="244" t="str">
        <f t="shared" si="67"/>
        <v/>
      </c>
      <c r="AC238" s="244" t="str">
        <f t="shared" si="68"/>
        <v/>
      </c>
      <c r="AE238" s="244" t="str">
        <f t="shared" si="69"/>
        <v/>
      </c>
      <c r="AG238" s="244" t="str">
        <f t="shared" si="70"/>
        <v/>
      </c>
      <c r="AI238" s="244" t="str">
        <f t="shared" si="71"/>
        <v/>
      </c>
      <c r="AK238" s="244" t="str">
        <f t="shared" si="72"/>
        <v/>
      </c>
      <c r="AM238" s="244" t="str">
        <f t="shared" si="73"/>
        <v/>
      </c>
      <c r="AO238" s="244" t="str">
        <f t="shared" si="74"/>
        <v/>
      </c>
      <c r="AQ238" s="244" t="str">
        <f t="shared" si="75"/>
        <v/>
      </c>
    </row>
    <row r="239" spans="5:43" x14ac:dyDescent="0.25">
      <c r="E239" s="244" t="str">
        <f t="shared" si="57"/>
        <v/>
      </c>
      <c r="G239" s="244" t="str">
        <f t="shared" si="57"/>
        <v/>
      </c>
      <c r="I239" s="244" t="str">
        <f t="shared" si="58"/>
        <v/>
      </c>
      <c r="K239" s="244" t="str">
        <f t="shared" si="59"/>
        <v/>
      </c>
      <c r="M239" s="244" t="str">
        <f t="shared" si="60"/>
        <v/>
      </c>
      <c r="O239" s="244" t="str">
        <f t="shared" si="61"/>
        <v/>
      </c>
      <c r="Q239" s="244" t="str">
        <f t="shared" si="62"/>
        <v/>
      </c>
      <c r="S239" s="244" t="str">
        <f t="shared" si="63"/>
        <v/>
      </c>
      <c r="U239" s="244" t="str">
        <f t="shared" si="64"/>
        <v/>
      </c>
      <c r="W239" s="244" t="str">
        <f t="shared" si="65"/>
        <v/>
      </c>
      <c r="Y239" s="244" t="str">
        <f t="shared" si="66"/>
        <v/>
      </c>
      <c r="AA239" s="244" t="str">
        <f t="shared" si="67"/>
        <v/>
      </c>
      <c r="AC239" s="244" t="str">
        <f t="shared" si="68"/>
        <v/>
      </c>
      <c r="AE239" s="244" t="str">
        <f t="shared" si="69"/>
        <v/>
      </c>
      <c r="AG239" s="244" t="str">
        <f t="shared" si="70"/>
        <v/>
      </c>
      <c r="AI239" s="244" t="str">
        <f t="shared" si="71"/>
        <v/>
      </c>
      <c r="AK239" s="244" t="str">
        <f t="shared" si="72"/>
        <v/>
      </c>
      <c r="AM239" s="244" t="str">
        <f t="shared" si="73"/>
        <v/>
      </c>
      <c r="AO239" s="244" t="str">
        <f t="shared" si="74"/>
        <v/>
      </c>
      <c r="AQ239" s="244" t="str">
        <f t="shared" si="75"/>
        <v/>
      </c>
    </row>
    <row r="240" spans="5:43" x14ac:dyDescent="0.25">
      <c r="E240" s="244" t="str">
        <f t="shared" si="57"/>
        <v/>
      </c>
      <c r="G240" s="244" t="str">
        <f t="shared" si="57"/>
        <v/>
      </c>
      <c r="I240" s="244" t="str">
        <f t="shared" si="58"/>
        <v/>
      </c>
      <c r="K240" s="244" t="str">
        <f t="shared" si="59"/>
        <v/>
      </c>
      <c r="M240" s="244" t="str">
        <f t="shared" si="60"/>
        <v/>
      </c>
      <c r="O240" s="244" t="str">
        <f t="shared" si="61"/>
        <v/>
      </c>
      <c r="Q240" s="244" t="str">
        <f t="shared" si="62"/>
        <v/>
      </c>
      <c r="S240" s="244" t="str">
        <f t="shared" si="63"/>
        <v/>
      </c>
      <c r="U240" s="244" t="str">
        <f t="shared" si="64"/>
        <v/>
      </c>
      <c r="W240" s="244" t="str">
        <f t="shared" si="65"/>
        <v/>
      </c>
      <c r="Y240" s="244" t="str">
        <f t="shared" si="66"/>
        <v/>
      </c>
      <c r="AA240" s="244" t="str">
        <f t="shared" si="67"/>
        <v/>
      </c>
      <c r="AC240" s="244" t="str">
        <f t="shared" si="68"/>
        <v/>
      </c>
      <c r="AE240" s="244" t="str">
        <f t="shared" si="69"/>
        <v/>
      </c>
      <c r="AG240" s="244" t="str">
        <f t="shared" si="70"/>
        <v/>
      </c>
      <c r="AI240" s="244" t="str">
        <f t="shared" si="71"/>
        <v/>
      </c>
      <c r="AK240" s="244" t="str">
        <f t="shared" si="72"/>
        <v/>
      </c>
      <c r="AM240" s="244" t="str">
        <f t="shared" si="73"/>
        <v/>
      </c>
      <c r="AO240" s="244" t="str">
        <f t="shared" si="74"/>
        <v/>
      </c>
      <c r="AQ240" s="244" t="str">
        <f t="shared" si="75"/>
        <v/>
      </c>
    </row>
    <row r="241" spans="5:43" x14ac:dyDescent="0.25">
      <c r="E241" s="244" t="str">
        <f t="shared" si="57"/>
        <v/>
      </c>
      <c r="G241" s="244" t="str">
        <f t="shared" si="57"/>
        <v/>
      </c>
      <c r="I241" s="244" t="str">
        <f t="shared" si="58"/>
        <v/>
      </c>
      <c r="K241" s="244" t="str">
        <f t="shared" si="59"/>
        <v/>
      </c>
      <c r="M241" s="244" t="str">
        <f t="shared" si="60"/>
        <v/>
      </c>
      <c r="O241" s="244" t="str">
        <f t="shared" si="61"/>
        <v/>
      </c>
      <c r="Q241" s="244" t="str">
        <f t="shared" si="62"/>
        <v/>
      </c>
      <c r="S241" s="244" t="str">
        <f t="shared" si="63"/>
        <v/>
      </c>
      <c r="U241" s="244" t="str">
        <f t="shared" si="64"/>
        <v/>
      </c>
      <c r="W241" s="244" t="str">
        <f t="shared" si="65"/>
        <v/>
      </c>
      <c r="Y241" s="244" t="str">
        <f t="shared" si="66"/>
        <v/>
      </c>
      <c r="AA241" s="244" t="str">
        <f t="shared" si="67"/>
        <v/>
      </c>
      <c r="AC241" s="244" t="str">
        <f t="shared" si="68"/>
        <v/>
      </c>
      <c r="AE241" s="244" t="str">
        <f t="shared" si="69"/>
        <v/>
      </c>
      <c r="AG241" s="244" t="str">
        <f t="shared" si="70"/>
        <v/>
      </c>
      <c r="AI241" s="244" t="str">
        <f t="shared" si="71"/>
        <v/>
      </c>
      <c r="AK241" s="244" t="str">
        <f t="shared" si="72"/>
        <v/>
      </c>
      <c r="AM241" s="244" t="str">
        <f t="shared" si="73"/>
        <v/>
      </c>
      <c r="AO241" s="244" t="str">
        <f t="shared" si="74"/>
        <v/>
      </c>
      <c r="AQ241" s="244" t="str">
        <f t="shared" si="75"/>
        <v/>
      </c>
    </row>
    <row r="242" spans="5:43" x14ac:dyDescent="0.25">
      <c r="E242" s="244" t="str">
        <f t="shared" si="57"/>
        <v/>
      </c>
      <c r="G242" s="244" t="str">
        <f t="shared" si="57"/>
        <v/>
      </c>
      <c r="I242" s="244" t="str">
        <f t="shared" si="58"/>
        <v/>
      </c>
      <c r="K242" s="244" t="str">
        <f t="shared" si="59"/>
        <v/>
      </c>
      <c r="M242" s="244" t="str">
        <f t="shared" si="60"/>
        <v/>
      </c>
      <c r="O242" s="244" t="str">
        <f t="shared" si="61"/>
        <v/>
      </c>
      <c r="Q242" s="244" t="str">
        <f t="shared" si="62"/>
        <v/>
      </c>
      <c r="S242" s="244" t="str">
        <f t="shared" si="63"/>
        <v/>
      </c>
      <c r="U242" s="244" t="str">
        <f t="shared" si="64"/>
        <v/>
      </c>
      <c r="W242" s="244" t="str">
        <f t="shared" si="65"/>
        <v/>
      </c>
      <c r="Y242" s="244" t="str">
        <f t="shared" si="66"/>
        <v/>
      </c>
      <c r="AA242" s="244" t="str">
        <f t="shared" si="67"/>
        <v/>
      </c>
      <c r="AC242" s="244" t="str">
        <f t="shared" si="68"/>
        <v/>
      </c>
      <c r="AE242" s="244" t="str">
        <f t="shared" si="69"/>
        <v/>
      </c>
      <c r="AG242" s="244" t="str">
        <f t="shared" si="70"/>
        <v/>
      </c>
      <c r="AI242" s="244" t="str">
        <f t="shared" si="71"/>
        <v/>
      </c>
      <c r="AK242" s="244" t="str">
        <f t="shared" si="72"/>
        <v/>
      </c>
      <c r="AM242" s="244" t="str">
        <f t="shared" si="73"/>
        <v/>
      </c>
      <c r="AO242" s="244" t="str">
        <f t="shared" si="74"/>
        <v/>
      </c>
      <c r="AQ242" s="244" t="str">
        <f t="shared" si="75"/>
        <v/>
      </c>
    </row>
    <row r="243" spans="5:43" x14ac:dyDescent="0.25">
      <c r="E243" s="244" t="str">
        <f t="shared" si="57"/>
        <v/>
      </c>
      <c r="G243" s="244" t="str">
        <f t="shared" si="57"/>
        <v/>
      </c>
      <c r="I243" s="244" t="str">
        <f t="shared" si="58"/>
        <v/>
      </c>
      <c r="K243" s="244" t="str">
        <f t="shared" si="59"/>
        <v/>
      </c>
      <c r="M243" s="244" t="str">
        <f t="shared" si="60"/>
        <v/>
      </c>
      <c r="O243" s="244" t="str">
        <f t="shared" si="61"/>
        <v/>
      </c>
      <c r="Q243" s="244" t="str">
        <f t="shared" si="62"/>
        <v/>
      </c>
      <c r="S243" s="244" t="str">
        <f t="shared" si="63"/>
        <v/>
      </c>
      <c r="U243" s="244" t="str">
        <f t="shared" si="64"/>
        <v/>
      </c>
      <c r="W243" s="244" t="str">
        <f t="shared" si="65"/>
        <v/>
      </c>
      <c r="Y243" s="244" t="str">
        <f t="shared" si="66"/>
        <v/>
      </c>
      <c r="AA243" s="244" t="str">
        <f t="shared" si="67"/>
        <v/>
      </c>
      <c r="AC243" s="244" t="str">
        <f t="shared" si="68"/>
        <v/>
      </c>
      <c r="AE243" s="244" t="str">
        <f t="shared" si="69"/>
        <v/>
      </c>
      <c r="AG243" s="244" t="str">
        <f t="shared" si="70"/>
        <v/>
      </c>
      <c r="AI243" s="244" t="str">
        <f t="shared" si="71"/>
        <v/>
      </c>
      <c r="AK243" s="244" t="str">
        <f t="shared" si="72"/>
        <v/>
      </c>
      <c r="AM243" s="244" t="str">
        <f t="shared" si="73"/>
        <v/>
      </c>
      <c r="AO243" s="244" t="str">
        <f t="shared" si="74"/>
        <v/>
      </c>
      <c r="AQ243" s="244" t="str">
        <f t="shared" si="75"/>
        <v/>
      </c>
    </row>
    <row r="244" spans="5:43" x14ac:dyDescent="0.25">
      <c r="E244" s="244" t="str">
        <f t="shared" si="57"/>
        <v/>
      </c>
      <c r="G244" s="244" t="str">
        <f t="shared" si="57"/>
        <v/>
      </c>
      <c r="I244" s="244" t="str">
        <f t="shared" si="58"/>
        <v/>
      </c>
      <c r="K244" s="244" t="str">
        <f t="shared" si="59"/>
        <v/>
      </c>
      <c r="M244" s="244" t="str">
        <f t="shared" si="60"/>
        <v/>
      </c>
      <c r="O244" s="244" t="str">
        <f t="shared" si="61"/>
        <v/>
      </c>
      <c r="Q244" s="244" t="str">
        <f t="shared" si="62"/>
        <v/>
      </c>
      <c r="S244" s="244" t="str">
        <f t="shared" si="63"/>
        <v/>
      </c>
      <c r="U244" s="244" t="str">
        <f t="shared" si="64"/>
        <v/>
      </c>
      <c r="W244" s="244" t="str">
        <f t="shared" si="65"/>
        <v/>
      </c>
      <c r="Y244" s="244" t="str">
        <f t="shared" si="66"/>
        <v/>
      </c>
      <c r="AA244" s="244" t="str">
        <f t="shared" si="67"/>
        <v/>
      </c>
      <c r="AC244" s="244" t="str">
        <f t="shared" si="68"/>
        <v/>
      </c>
      <c r="AE244" s="244" t="str">
        <f t="shared" si="69"/>
        <v/>
      </c>
      <c r="AG244" s="244" t="str">
        <f t="shared" si="70"/>
        <v/>
      </c>
      <c r="AI244" s="244" t="str">
        <f t="shared" si="71"/>
        <v/>
      </c>
      <c r="AK244" s="244" t="str">
        <f t="shared" si="72"/>
        <v/>
      </c>
      <c r="AM244" s="244" t="str">
        <f t="shared" si="73"/>
        <v/>
      </c>
      <c r="AO244" s="244" t="str">
        <f t="shared" si="74"/>
        <v/>
      </c>
      <c r="AQ244" s="244" t="str">
        <f t="shared" si="75"/>
        <v/>
      </c>
    </row>
    <row r="245" spans="5:43" x14ac:dyDescent="0.25">
      <c r="E245" s="244" t="str">
        <f t="shared" si="57"/>
        <v/>
      </c>
      <c r="G245" s="244" t="str">
        <f t="shared" si="57"/>
        <v/>
      </c>
      <c r="I245" s="244" t="str">
        <f t="shared" si="58"/>
        <v/>
      </c>
      <c r="K245" s="244" t="str">
        <f t="shared" si="59"/>
        <v/>
      </c>
      <c r="M245" s="244" t="str">
        <f t="shared" si="60"/>
        <v/>
      </c>
      <c r="O245" s="244" t="str">
        <f t="shared" si="61"/>
        <v/>
      </c>
      <c r="Q245" s="244" t="str">
        <f t="shared" si="62"/>
        <v/>
      </c>
      <c r="S245" s="244" t="str">
        <f t="shared" si="63"/>
        <v/>
      </c>
      <c r="U245" s="244" t="str">
        <f t="shared" si="64"/>
        <v/>
      </c>
      <c r="W245" s="244" t="str">
        <f t="shared" si="65"/>
        <v/>
      </c>
      <c r="Y245" s="244" t="str">
        <f t="shared" si="66"/>
        <v/>
      </c>
      <c r="AA245" s="244" t="str">
        <f t="shared" si="67"/>
        <v/>
      </c>
      <c r="AC245" s="244" t="str">
        <f t="shared" si="68"/>
        <v/>
      </c>
      <c r="AE245" s="244" t="str">
        <f t="shared" si="69"/>
        <v/>
      </c>
      <c r="AG245" s="244" t="str">
        <f t="shared" si="70"/>
        <v/>
      </c>
      <c r="AI245" s="244" t="str">
        <f t="shared" si="71"/>
        <v/>
      </c>
      <c r="AK245" s="244" t="str">
        <f t="shared" si="72"/>
        <v/>
      </c>
      <c r="AM245" s="244" t="str">
        <f t="shared" si="73"/>
        <v/>
      </c>
      <c r="AO245" s="244" t="str">
        <f t="shared" si="74"/>
        <v/>
      </c>
      <c r="AQ245" s="244" t="str">
        <f t="shared" si="75"/>
        <v/>
      </c>
    </row>
    <row r="246" spans="5:43" x14ac:dyDescent="0.25">
      <c r="E246" s="244" t="str">
        <f t="shared" si="57"/>
        <v/>
      </c>
      <c r="G246" s="244" t="str">
        <f t="shared" si="57"/>
        <v/>
      </c>
      <c r="I246" s="244" t="str">
        <f t="shared" si="58"/>
        <v/>
      </c>
      <c r="K246" s="244" t="str">
        <f t="shared" si="59"/>
        <v/>
      </c>
      <c r="M246" s="244" t="str">
        <f t="shared" si="60"/>
        <v/>
      </c>
      <c r="O246" s="244" t="str">
        <f t="shared" si="61"/>
        <v/>
      </c>
      <c r="Q246" s="244" t="str">
        <f t="shared" si="62"/>
        <v/>
      </c>
      <c r="S246" s="244" t="str">
        <f t="shared" si="63"/>
        <v/>
      </c>
      <c r="U246" s="244" t="str">
        <f t="shared" si="64"/>
        <v/>
      </c>
      <c r="W246" s="244" t="str">
        <f t="shared" si="65"/>
        <v/>
      </c>
      <c r="Y246" s="244" t="str">
        <f t="shared" si="66"/>
        <v/>
      </c>
      <c r="AA246" s="244" t="str">
        <f t="shared" si="67"/>
        <v/>
      </c>
      <c r="AC246" s="244" t="str">
        <f t="shared" si="68"/>
        <v/>
      </c>
      <c r="AE246" s="244" t="str">
        <f t="shared" si="69"/>
        <v/>
      </c>
      <c r="AG246" s="244" t="str">
        <f t="shared" si="70"/>
        <v/>
      </c>
      <c r="AI246" s="244" t="str">
        <f t="shared" si="71"/>
        <v/>
      </c>
      <c r="AK246" s="244" t="str">
        <f t="shared" si="72"/>
        <v/>
      </c>
      <c r="AM246" s="244" t="str">
        <f t="shared" si="73"/>
        <v/>
      </c>
      <c r="AO246" s="244" t="str">
        <f t="shared" si="74"/>
        <v/>
      </c>
      <c r="AQ246" s="244" t="str">
        <f t="shared" si="75"/>
        <v/>
      </c>
    </row>
    <row r="247" spans="5:43" x14ac:dyDescent="0.25">
      <c r="E247" s="244" t="str">
        <f t="shared" si="57"/>
        <v/>
      </c>
      <c r="G247" s="244" t="str">
        <f t="shared" si="57"/>
        <v/>
      </c>
      <c r="I247" s="244" t="str">
        <f t="shared" si="58"/>
        <v/>
      </c>
      <c r="K247" s="244" t="str">
        <f t="shared" si="59"/>
        <v/>
      </c>
      <c r="M247" s="244" t="str">
        <f t="shared" si="60"/>
        <v/>
      </c>
      <c r="O247" s="244" t="str">
        <f t="shared" si="61"/>
        <v/>
      </c>
      <c r="Q247" s="244" t="str">
        <f t="shared" si="62"/>
        <v/>
      </c>
      <c r="S247" s="244" t="str">
        <f t="shared" si="63"/>
        <v/>
      </c>
      <c r="U247" s="244" t="str">
        <f t="shared" si="64"/>
        <v/>
      </c>
      <c r="W247" s="244" t="str">
        <f t="shared" si="65"/>
        <v/>
      </c>
      <c r="Y247" s="244" t="str">
        <f t="shared" si="66"/>
        <v/>
      </c>
      <c r="AA247" s="244" t="str">
        <f t="shared" si="67"/>
        <v/>
      </c>
      <c r="AC247" s="244" t="str">
        <f t="shared" si="68"/>
        <v/>
      </c>
      <c r="AE247" s="244" t="str">
        <f t="shared" si="69"/>
        <v/>
      </c>
      <c r="AG247" s="244" t="str">
        <f t="shared" si="70"/>
        <v/>
      </c>
      <c r="AI247" s="244" t="str">
        <f t="shared" si="71"/>
        <v/>
      </c>
      <c r="AK247" s="244" t="str">
        <f t="shared" si="72"/>
        <v/>
      </c>
      <c r="AM247" s="244" t="str">
        <f t="shared" si="73"/>
        <v/>
      </c>
      <c r="AO247" s="244" t="str">
        <f t="shared" si="74"/>
        <v/>
      </c>
      <c r="AQ247" s="244" t="str">
        <f t="shared" si="75"/>
        <v/>
      </c>
    </row>
    <row r="248" spans="5:43" x14ac:dyDescent="0.25">
      <c r="E248" s="244" t="str">
        <f t="shared" si="57"/>
        <v/>
      </c>
      <c r="G248" s="244" t="str">
        <f t="shared" si="57"/>
        <v/>
      </c>
      <c r="I248" s="244" t="str">
        <f t="shared" si="58"/>
        <v/>
      </c>
      <c r="K248" s="244" t="str">
        <f t="shared" si="59"/>
        <v/>
      </c>
      <c r="M248" s="244" t="str">
        <f t="shared" si="60"/>
        <v/>
      </c>
      <c r="O248" s="244" t="str">
        <f t="shared" si="61"/>
        <v/>
      </c>
      <c r="Q248" s="244" t="str">
        <f t="shared" si="62"/>
        <v/>
      </c>
      <c r="S248" s="244" t="str">
        <f t="shared" si="63"/>
        <v/>
      </c>
      <c r="U248" s="244" t="str">
        <f t="shared" si="64"/>
        <v/>
      </c>
      <c r="W248" s="244" t="str">
        <f t="shared" si="65"/>
        <v/>
      </c>
      <c r="Y248" s="244" t="str">
        <f t="shared" si="66"/>
        <v/>
      </c>
      <c r="AA248" s="244" t="str">
        <f t="shared" si="67"/>
        <v/>
      </c>
      <c r="AC248" s="244" t="str">
        <f t="shared" si="68"/>
        <v/>
      </c>
      <c r="AE248" s="244" t="str">
        <f t="shared" si="69"/>
        <v/>
      </c>
      <c r="AG248" s="244" t="str">
        <f t="shared" si="70"/>
        <v/>
      </c>
      <c r="AI248" s="244" t="str">
        <f t="shared" si="71"/>
        <v/>
      </c>
      <c r="AK248" s="244" t="str">
        <f t="shared" si="72"/>
        <v/>
      </c>
      <c r="AM248" s="244" t="str">
        <f t="shared" si="73"/>
        <v/>
      </c>
      <c r="AO248" s="244" t="str">
        <f t="shared" si="74"/>
        <v/>
      </c>
      <c r="AQ248" s="244" t="str">
        <f t="shared" si="75"/>
        <v/>
      </c>
    </row>
    <row r="249" spans="5:43" x14ac:dyDescent="0.25">
      <c r="E249" s="244" t="str">
        <f t="shared" si="57"/>
        <v/>
      </c>
      <c r="G249" s="244" t="str">
        <f t="shared" si="57"/>
        <v/>
      </c>
      <c r="I249" s="244" t="str">
        <f t="shared" si="58"/>
        <v/>
      </c>
      <c r="K249" s="244" t="str">
        <f t="shared" si="59"/>
        <v/>
      </c>
      <c r="M249" s="244" t="str">
        <f t="shared" si="60"/>
        <v/>
      </c>
      <c r="O249" s="244" t="str">
        <f t="shared" si="61"/>
        <v/>
      </c>
      <c r="Q249" s="244" t="str">
        <f t="shared" si="62"/>
        <v/>
      </c>
      <c r="S249" s="244" t="str">
        <f t="shared" si="63"/>
        <v/>
      </c>
      <c r="U249" s="244" t="str">
        <f t="shared" si="64"/>
        <v/>
      </c>
      <c r="W249" s="244" t="str">
        <f t="shared" si="65"/>
        <v/>
      </c>
      <c r="Y249" s="244" t="str">
        <f t="shared" si="66"/>
        <v/>
      </c>
      <c r="AA249" s="244" t="str">
        <f t="shared" si="67"/>
        <v/>
      </c>
      <c r="AC249" s="244" t="str">
        <f t="shared" si="68"/>
        <v/>
      </c>
      <c r="AE249" s="244" t="str">
        <f t="shared" si="69"/>
        <v/>
      </c>
      <c r="AG249" s="244" t="str">
        <f t="shared" si="70"/>
        <v/>
      </c>
      <c r="AI249" s="244" t="str">
        <f t="shared" si="71"/>
        <v/>
      </c>
      <c r="AK249" s="244" t="str">
        <f t="shared" si="72"/>
        <v/>
      </c>
      <c r="AM249" s="244" t="str">
        <f t="shared" si="73"/>
        <v/>
      </c>
      <c r="AO249" s="244" t="str">
        <f t="shared" si="74"/>
        <v/>
      </c>
      <c r="AQ249" s="244" t="str">
        <f t="shared" si="75"/>
        <v/>
      </c>
    </row>
    <row r="250" spans="5:43" x14ac:dyDescent="0.25">
      <c r="E250" s="244" t="str">
        <f t="shared" si="57"/>
        <v/>
      </c>
      <c r="G250" s="244" t="str">
        <f t="shared" si="57"/>
        <v/>
      </c>
      <c r="I250" s="244" t="str">
        <f t="shared" si="58"/>
        <v/>
      </c>
      <c r="K250" s="244" t="str">
        <f t="shared" si="59"/>
        <v/>
      </c>
      <c r="M250" s="244" t="str">
        <f t="shared" si="60"/>
        <v/>
      </c>
      <c r="O250" s="244" t="str">
        <f t="shared" si="61"/>
        <v/>
      </c>
      <c r="Q250" s="244" t="str">
        <f t="shared" si="62"/>
        <v/>
      </c>
      <c r="S250" s="244" t="str">
        <f t="shared" si="63"/>
        <v/>
      </c>
      <c r="U250" s="244" t="str">
        <f t="shared" si="64"/>
        <v/>
      </c>
      <c r="W250" s="244" t="str">
        <f t="shared" si="65"/>
        <v/>
      </c>
      <c r="Y250" s="244" t="str">
        <f t="shared" si="66"/>
        <v/>
      </c>
      <c r="AA250" s="244" t="str">
        <f t="shared" si="67"/>
        <v/>
      </c>
      <c r="AC250" s="244" t="str">
        <f t="shared" si="68"/>
        <v/>
      </c>
      <c r="AE250" s="244" t="str">
        <f t="shared" si="69"/>
        <v/>
      </c>
      <c r="AG250" s="244" t="str">
        <f t="shared" si="70"/>
        <v/>
      </c>
      <c r="AI250" s="244" t="str">
        <f t="shared" si="71"/>
        <v/>
      </c>
      <c r="AK250" s="244" t="str">
        <f t="shared" si="72"/>
        <v/>
      </c>
      <c r="AM250" s="244" t="str">
        <f t="shared" si="73"/>
        <v/>
      </c>
      <c r="AO250" s="244" t="str">
        <f t="shared" si="74"/>
        <v/>
      </c>
      <c r="AQ250" s="244" t="str">
        <f t="shared" si="75"/>
        <v/>
      </c>
    </row>
    <row r="251" spans="5:43" x14ac:dyDescent="0.25">
      <c r="E251" s="244" t="str">
        <f t="shared" si="57"/>
        <v/>
      </c>
      <c r="G251" s="244" t="str">
        <f t="shared" si="57"/>
        <v/>
      </c>
      <c r="I251" s="244" t="str">
        <f t="shared" si="58"/>
        <v/>
      </c>
      <c r="K251" s="244" t="str">
        <f t="shared" si="59"/>
        <v/>
      </c>
      <c r="M251" s="244" t="str">
        <f t="shared" si="60"/>
        <v/>
      </c>
      <c r="O251" s="244" t="str">
        <f t="shared" si="61"/>
        <v/>
      </c>
      <c r="Q251" s="244" t="str">
        <f t="shared" si="62"/>
        <v/>
      </c>
      <c r="S251" s="244" t="str">
        <f t="shared" si="63"/>
        <v/>
      </c>
      <c r="U251" s="244" t="str">
        <f t="shared" si="64"/>
        <v/>
      </c>
      <c r="W251" s="244" t="str">
        <f t="shared" si="65"/>
        <v/>
      </c>
      <c r="Y251" s="244" t="str">
        <f t="shared" si="66"/>
        <v/>
      </c>
      <c r="AA251" s="244" t="str">
        <f t="shared" si="67"/>
        <v/>
      </c>
      <c r="AC251" s="244" t="str">
        <f t="shared" si="68"/>
        <v/>
      </c>
      <c r="AE251" s="244" t="str">
        <f t="shared" si="69"/>
        <v/>
      </c>
      <c r="AG251" s="244" t="str">
        <f t="shared" si="70"/>
        <v/>
      </c>
      <c r="AI251" s="244" t="str">
        <f t="shared" si="71"/>
        <v/>
      </c>
      <c r="AK251" s="244" t="str">
        <f t="shared" si="72"/>
        <v/>
      </c>
      <c r="AM251" s="244" t="str">
        <f t="shared" si="73"/>
        <v/>
      </c>
      <c r="AO251" s="244" t="str">
        <f t="shared" si="74"/>
        <v/>
      </c>
      <c r="AQ251" s="244" t="str">
        <f t="shared" si="75"/>
        <v/>
      </c>
    </row>
    <row r="252" spans="5:43" x14ac:dyDescent="0.25">
      <c r="E252" s="244" t="str">
        <f t="shared" si="57"/>
        <v/>
      </c>
      <c r="G252" s="244" t="str">
        <f t="shared" si="57"/>
        <v/>
      </c>
      <c r="I252" s="244" t="str">
        <f t="shared" si="58"/>
        <v/>
      </c>
      <c r="K252" s="244" t="str">
        <f t="shared" si="59"/>
        <v/>
      </c>
      <c r="M252" s="244" t="str">
        <f t="shared" si="60"/>
        <v/>
      </c>
      <c r="O252" s="244" t="str">
        <f t="shared" si="61"/>
        <v/>
      </c>
      <c r="Q252" s="244" t="str">
        <f t="shared" si="62"/>
        <v/>
      </c>
      <c r="S252" s="244" t="str">
        <f t="shared" si="63"/>
        <v/>
      </c>
      <c r="U252" s="244" t="str">
        <f t="shared" si="64"/>
        <v/>
      </c>
      <c r="W252" s="244" t="str">
        <f t="shared" si="65"/>
        <v/>
      </c>
      <c r="Y252" s="244" t="str">
        <f t="shared" si="66"/>
        <v/>
      </c>
      <c r="AA252" s="244" t="str">
        <f t="shared" si="67"/>
        <v/>
      </c>
      <c r="AC252" s="244" t="str">
        <f t="shared" si="68"/>
        <v/>
      </c>
      <c r="AE252" s="244" t="str">
        <f t="shared" si="69"/>
        <v/>
      </c>
      <c r="AG252" s="244" t="str">
        <f t="shared" si="70"/>
        <v/>
      </c>
      <c r="AI252" s="244" t="str">
        <f t="shared" si="71"/>
        <v/>
      </c>
      <c r="AK252" s="244" t="str">
        <f t="shared" si="72"/>
        <v/>
      </c>
      <c r="AM252" s="244" t="str">
        <f t="shared" si="73"/>
        <v/>
      </c>
      <c r="AO252" s="244" t="str">
        <f t="shared" si="74"/>
        <v/>
      </c>
      <c r="AQ252" s="244" t="str">
        <f t="shared" si="75"/>
        <v/>
      </c>
    </row>
    <row r="253" spans="5:43" x14ac:dyDescent="0.25">
      <c r="E253" s="244" t="str">
        <f t="shared" si="57"/>
        <v/>
      </c>
      <c r="G253" s="244" t="str">
        <f t="shared" si="57"/>
        <v/>
      </c>
      <c r="I253" s="244" t="str">
        <f t="shared" si="58"/>
        <v/>
      </c>
      <c r="K253" s="244" t="str">
        <f t="shared" si="59"/>
        <v/>
      </c>
      <c r="M253" s="244" t="str">
        <f t="shared" si="60"/>
        <v/>
      </c>
      <c r="O253" s="244" t="str">
        <f t="shared" si="61"/>
        <v/>
      </c>
      <c r="Q253" s="244" t="str">
        <f t="shared" si="62"/>
        <v/>
      </c>
      <c r="S253" s="244" t="str">
        <f t="shared" si="63"/>
        <v/>
      </c>
      <c r="U253" s="244" t="str">
        <f t="shared" si="64"/>
        <v/>
      </c>
      <c r="W253" s="244" t="str">
        <f t="shared" si="65"/>
        <v/>
      </c>
      <c r="Y253" s="244" t="str">
        <f t="shared" si="66"/>
        <v/>
      </c>
      <c r="AA253" s="244" t="str">
        <f t="shared" si="67"/>
        <v/>
      </c>
      <c r="AC253" s="244" t="str">
        <f t="shared" si="68"/>
        <v/>
      </c>
      <c r="AE253" s="244" t="str">
        <f t="shared" si="69"/>
        <v/>
      </c>
      <c r="AG253" s="244" t="str">
        <f t="shared" si="70"/>
        <v/>
      </c>
      <c r="AI253" s="244" t="str">
        <f t="shared" si="71"/>
        <v/>
      </c>
      <c r="AK253" s="244" t="str">
        <f t="shared" si="72"/>
        <v/>
      </c>
      <c r="AM253" s="244" t="str">
        <f t="shared" si="73"/>
        <v/>
      </c>
      <c r="AO253" s="244" t="str">
        <f t="shared" si="74"/>
        <v/>
      </c>
      <c r="AQ253" s="244" t="str">
        <f t="shared" si="75"/>
        <v/>
      </c>
    </row>
    <row r="254" spans="5:43" x14ac:dyDescent="0.25">
      <c r="E254" s="244" t="str">
        <f t="shared" si="57"/>
        <v/>
      </c>
      <c r="G254" s="244" t="str">
        <f t="shared" si="57"/>
        <v/>
      </c>
      <c r="I254" s="244" t="str">
        <f t="shared" si="58"/>
        <v/>
      </c>
      <c r="K254" s="244" t="str">
        <f t="shared" si="59"/>
        <v/>
      </c>
      <c r="M254" s="244" t="str">
        <f t="shared" si="60"/>
        <v/>
      </c>
      <c r="O254" s="244" t="str">
        <f t="shared" si="61"/>
        <v/>
      </c>
      <c r="Q254" s="244" t="str">
        <f t="shared" si="62"/>
        <v/>
      </c>
      <c r="S254" s="244" t="str">
        <f t="shared" si="63"/>
        <v/>
      </c>
      <c r="U254" s="244" t="str">
        <f t="shared" si="64"/>
        <v/>
      </c>
      <c r="W254" s="244" t="str">
        <f t="shared" si="65"/>
        <v/>
      </c>
      <c r="Y254" s="244" t="str">
        <f t="shared" si="66"/>
        <v/>
      </c>
      <c r="AA254" s="244" t="str">
        <f t="shared" si="67"/>
        <v/>
      </c>
      <c r="AC254" s="244" t="str">
        <f t="shared" si="68"/>
        <v/>
      </c>
      <c r="AE254" s="244" t="str">
        <f t="shared" si="69"/>
        <v/>
      </c>
      <c r="AG254" s="244" t="str">
        <f t="shared" si="70"/>
        <v/>
      </c>
      <c r="AI254" s="244" t="str">
        <f t="shared" si="71"/>
        <v/>
      </c>
      <c r="AK254" s="244" t="str">
        <f t="shared" si="72"/>
        <v/>
      </c>
      <c r="AM254" s="244" t="str">
        <f t="shared" si="73"/>
        <v/>
      </c>
      <c r="AO254" s="244" t="str">
        <f t="shared" si="74"/>
        <v/>
      </c>
      <c r="AQ254" s="244" t="str">
        <f t="shared" si="75"/>
        <v/>
      </c>
    </row>
    <row r="255" spans="5:43" x14ac:dyDescent="0.25">
      <c r="E255" s="244" t="str">
        <f t="shared" si="57"/>
        <v/>
      </c>
      <c r="G255" s="244" t="str">
        <f t="shared" si="57"/>
        <v/>
      </c>
      <c r="I255" s="244" t="str">
        <f t="shared" si="58"/>
        <v/>
      </c>
      <c r="K255" s="244" t="str">
        <f t="shared" si="59"/>
        <v/>
      </c>
      <c r="M255" s="244" t="str">
        <f t="shared" si="60"/>
        <v/>
      </c>
      <c r="O255" s="244" t="str">
        <f t="shared" si="61"/>
        <v/>
      </c>
      <c r="Q255" s="244" t="str">
        <f t="shared" si="62"/>
        <v/>
      </c>
      <c r="S255" s="244" t="str">
        <f t="shared" si="63"/>
        <v/>
      </c>
      <c r="U255" s="244" t="str">
        <f t="shared" si="64"/>
        <v/>
      </c>
      <c r="W255" s="244" t="str">
        <f t="shared" si="65"/>
        <v/>
      </c>
      <c r="Y255" s="244" t="str">
        <f t="shared" si="66"/>
        <v/>
      </c>
      <c r="AA255" s="244" t="str">
        <f t="shared" si="67"/>
        <v/>
      </c>
      <c r="AC255" s="244" t="str">
        <f t="shared" si="68"/>
        <v/>
      </c>
      <c r="AE255" s="244" t="str">
        <f t="shared" si="69"/>
        <v/>
      </c>
      <c r="AG255" s="244" t="str">
        <f t="shared" si="70"/>
        <v/>
      </c>
      <c r="AI255" s="244" t="str">
        <f t="shared" si="71"/>
        <v/>
      </c>
      <c r="AK255" s="244" t="str">
        <f t="shared" si="72"/>
        <v/>
      </c>
      <c r="AM255" s="244" t="str">
        <f t="shared" si="73"/>
        <v/>
      </c>
      <c r="AO255" s="244" t="str">
        <f t="shared" si="74"/>
        <v/>
      </c>
      <c r="AQ255" s="244" t="str">
        <f t="shared" si="75"/>
        <v/>
      </c>
    </row>
    <row r="256" spans="5:43" x14ac:dyDescent="0.25">
      <c r="E256" s="244" t="str">
        <f t="shared" si="57"/>
        <v/>
      </c>
      <c r="G256" s="244" t="str">
        <f t="shared" si="57"/>
        <v/>
      </c>
      <c r="I256" s="244" t="str">
        <f t="shared" si="58"/>
        <v/>
      </c>
      <c r="K256" s="244" t="str">
        <f t="shared" si="59"/>
        <v/>
      </c>
      <c r="M256" s="244" t="str">
        <f t="shared" si="60"/>
        <v/>
      </c>
      <c r="O256" s="244" t="str">
        <f t="shared" si="61"/>
        <v/>
      </c>
      <c r="Q256" s="244" t="str">
        <f t="shared" si="62"/>
        <v/>
      </c>
      <c r="S256" s="244" t="str">
        <f t="shared" si="63"/>
        <v/>
      </c>
      <c r="U256" s="244" t="str">
        <f t="shared" si="64"/>
        <v/>
      </c>
      <c r="W256" s="244" t="str">
        <f t="shared" si="65"/>
        <v/>
      </c>
      <c r="Y256" s="244" t="str">
        <f t="shared" si="66"/>
        <v/>
      </c>
      <c r="AA256" s="244" t="str">
        <f t="shared" si="67"/>
        <v/>
      </c>
      <c r="AC256" s="244" t="str">
        <f t="shared" si="68"/>
        <v/>
      </c>
      <c r="AE256" s="244" t="str">
        <f t="shared" si="69"/>
        <v/>
      </c>
      <c r="AG256" s="244" t="str">
        <f t="shared" si="70"/>
        <v/>
      </c>
      <c r="AI256" s="244" t="str">
        <f t="shared" si="71"/>
        <v/>
      </c>
      <c r="AK256" s="244" t="str">
        <f t="shared" si="72"/>
        <v/>
      </c>
      <c r="AM256" s="244" t="str">
        <f t="shared" si="73"/>
        <v/>
      </c>
      <c r="AO256" s="244" t="str">
        <f t="shared" si="74"/>
        <v/>
      </c>
      <c r="AQ256" s="244" t="str">
        <f t="shared" si="75"/>
        <v/>
      </c>
    </row>
    <row r="257" spans="5:43" x14ac:dyDescent="0.25">
      <c r="E257" s="244" t="str">
        <f t="shared" si="57"/>
        <v/>
      </c>
      <c r="G257" s="244" t="str">
        <f t="shared" si="57"/>
        <v/>
      </c>
      <c r="I257" s="244" t="str">
        <f t="shared" si="58"/>
        <v/>
      </c>
      <c r="K257" s="244" t="str">
        <f t="shared" si="59"/>
        <v/>
      </c>
      <c r="M257" s="244" t="str">
        <f t="shared" si="60"/>
        <v/>
      </c>
      <c r="O257" s="244" t="str">
        <f t="shared" si="61"/>
        <v/>
      </c>
      <c r="Q257" s="244" t="str">
        <f t="shared" si="62"/>
        <v/>
      </c>
      <c r="S257" s="244" t="str">
        <f t="shared" si="63"/>
        <v/>
      </c>
      <c r="U257" s="244" t="str">
        <f t="shared" si="64"/>
        <v/>
      </c>
      <c r="W257" s="244" t="str">
        <f t="shared" si="65"/>
        <v/>
      </c>
      <c r="Y257" s="244" t="str">
        <f t="shared" si="66"/>
        <v/>
      </c>
      <c r="AA257" s="244" t="str">
        <f t="shared" si="67"/>
        <v/>
      </c>
      <c r="AC257" s="244" t="str">
        <f t="shared" si="68"/>
        <v/>
      </c>
      <c r="AE257" s="244" t="str">
        <f t="shared" si="69"/>
        <v/>
      </c>
      <c r="AG257" s="244" t="str">
        <f t="shared" si="70"/>
        <v/>
      </c>
      <c r="AI257" s="244" t="str">
        <f t="shared" si="71"/>
        <v/>
      </c>
      <c r="AK257" s="244" t="str">
        <f t="shared" si="72"/>
        <v/>
      </c>
      <c r="AM257" s="244" t="str">
        <f t="shared" si="73"/>
        <v/>
      </c>
      <c r="AO257" s="244" t="str">
        <f t="shared" si="74"/>
        <v/>
      </c>
      <c r="AQ257" s="244" t="str">
        <f t="shared" si="75"/>
        <v/>
      </c>
    </row>
    <row r="258" spans="5:43" x14ac:dyDescent="0.25">
      <c r="E258" s="244" t="str">
        <f t="shared" si="57"/>
        <v/>
      </c>
      <c r="G258" s="244" t="str">
        <f t="shared" si="57"/>
        <v/>
      </c>
      <c r="I258" s="244" t="str">
        <f t="shared" si="58"/>
        <v/>
      </c>
      <c r="K258" s="244" t="str">
        <f t="shared" si="59"/>
        <v/>
      </c>
      <c r="M258" s="244" t="str">
        <f t="shared" si="60"/>
        <v/>
      </c>
      <c r="O258" s="244" t="str">
        <f t="shared" si="61"/>
        <v/>
      </c>
      <c r="Q258" s="244" t="str">
        <f t="shared" si="62"/>
        <v/>
      </c>
      <c r="S258" s="244" t="str">
        <f t="shared" si="63"/>
        <v/>
      </c>
      <c r="U258" s="244" t="str">
        <f t="shared" si="64"/>
        <v/>
      </c>
      <c r="W258" s="244" t="str">
        <f t="shared" si="65"/>
        <v/>
      </c>
      <c r="Y258" s="244" t="str">
        <f t="shared" si="66"/>
        <v/>
      </c>
      <c r="AA258" s="244" t="str">
        <f t="shared" si="67"/>
        <v/>
      </c>
      <c r="AC258" s="244" t="str">
        <f t="shared" si="68"/>
        <v/>
      </c>
      <c r="AE258" s="244" t="str">
        <f t="shared" si="69"/>
        <v/>
      </c>
      <c r="AG258" s="244" t="str">
        <f t="shared" si="70"/>
        <v/>
      </c>
      <c r="AI258" s="244" t="str">
        <f t="shared" si="71"/>
        <v/>
      </c>
      <c r="AK258" s="244" t="str">
        <f t="shared" si="72"/>
        <v/>
      </c>
      <c r="AM258" s="244" t="str">
        <f t="shared" si="73"/>
        <v/>
      </c>
      <c r="AO258" s="244" t="str">
        <f t="shared" si="74"/>
        <v/>
      </c>
      <c r="AQ258" s="244" t="str">
        <f t="shared" si="75"/>
        <v/>
      </c>
    </row>
    <row r="259" spans="5:43" x14ac:dyDescent="0.25">
      <c r="E259" s="244" t="str">
        <f t="shared" si="57"/>
        <v/>
      </c>
      <c r="G259" s="244" t="str">
        <f t="shared" si="57"/>
        <v/>
      </c>
      <c r="I259" s="244" t="str">
        <f t="shared" si="58"/>
        <v/>
      </c>
      <c r="K259" s="244" t="str">
        <f t="shared" si="59"/>
        <v/>
      </c>
      <c r="M259" s="244" t="str">
        <f t="shared" si="60"/>
        <v/>
      </c>
      <c r="O259" s="244" t="str">
        <f t="shared" si="61"/>
        <v/>
      </c>
      <c r="Q259" s="244" t="str">
        <f t="shared" si="62"/>
        <v/>
      </c>
      <c r="S259" s="244" t="str">
        <f t="shared" si="63"/>
        <v/>
      </c>
      <c r="U259" s="244" t="str">
        <f t="shared" si="64"/>
        <v/>
      </c>
      <c r="W259" s="244" t="str">
        <f t="shared" si="65"/>
        <v/>
      </c>
      <c r="Y259" s="244" t="str">
        <f t="shared" si="66"/>
        <v/>
      </c>
      <c r="AA259" s="244" t="str">
        <f t="shared" si="67"/>
        <v/>
      </c>
      <c r="AC259" s="244" t="str">
        <f t="shared" si="68"/>
        <v/>
      </c>
      <c r="AE259" s="244" t="str">
        <f t="shared" si="69"/>
        <v/>
      </c>
      <c r="AG259" s="244" t="str">
        <f t="shared" si="70"/>
        <v/>
      </c>
      <c r="AI259" s="244" t="str">
        <f t="shared" si="71"/>
        <v/>
      </c>
      <c r="AK259" s="244" t="str">
        <f t="shared" si="72"/>
        <v/>
      </c>
      <c r="AM259" s="244" t="str">
        <f t="shared" si="73"/>
        <v/>
      </c>
      <c r="AO259" s="244" t="str">
        <f t="shared" si="74"/>
        <v/>
      </c>
      <c r="AQ259" s="244" t="str">
        <f t="shared" si="75"/>
        <v/>
      </c>
    </row>
    <row r="260" spans="5:43" x14ac:dyDescent="0.25">
      <c r="E260" s="244" t="str">
        <f t="shared" si="57"/>
        <v/>
      </c>
      <c r="G260" s="244" t="str">
        <f t="shared" si="57"/>
        <v/>
      </c>
      <c r="I260" s="244" t="str">
        <f t="shared" si="58"/>
        <v/>
      </c>
      <c r="K260" s="244" t="str">
        <f t="shared" si="59"/>
        <v/>
      </c>
      <c r="M260" s="244" t="str">
        <f t="shared" si="60"/>
        <v/>
      </c>
      <c r="O260" s="244" t="str">
        <f t="shared" si="61"/>
        <v/>
      </c>
      <c r="Q260" s="244" t="str">
        <f t="shared" si="62"/>
        <v/>
      </c>
      <c r="S260" s="244" t="str">
        <f t="shared" si="63"/>
        <v/>
      </c>
      <c r="U260" s="244" t="str">
        <f t="shared" si="64"/>
        <v/>
      </c>
      <c r="W260" s="244" t="str">
        <f t="shared" si="65"/>
        <v/>
      </c>
      <c r="Y260" s="244" t="str">
        <f t="shared" si="66"/>
        <v/>
      </c>
      <c r="AA260" s="244" t="str">
        <f t="shared" si="67"/>
        <v/>
      </c>
      <c r="AC260" s="244" t="str">
        <f t="shared" si="68"/>
        <v/>
      </c>
      <c r="AE260" s="244" t="str">
        <f t="shared" si="69"/>
        <v/>
      </c>
      <c r="AG260" s="244" t="str">
        <f t="shared" si="70"/>
        <v/>
      </c>
      <c r="AI260" s="244" t="str">
        <f t="shared" si="71"/>
        <v/>
      </c>
      <c r="AK260" s="244" t="str">
        <f t="shared" si="72"/>
        <v/>
      </c>
      <c r="AM260" s="244" t="str">
        <f t="shared" si="73"/>
        <v/>
      </c>
      <c r="AO260" s="244" t="str">
        <f t="shared" si="74"/>
        <v/>
      </c>
      <c r="AQ260" s="244" t="str">
        <f t="shared" si="75"/>
        <v/>
      </c>
    </row>
    <row r="261" spans="5:43" x14ac:dyDescent="0.25">
      <c r="E261" s="244" t="str">
        <f t="shared" si="57"/>
        <v/>
      </c>
      <c r="G261" s="244" t="str">
        <f t="shared" si="57"/>
        <v/>
      </c>
      <c r="I261" s="244" t="str">
        <f t="shared" si="58"/>
        <v/>
      </c>
      <c r="K261" s="244" t="str">
        <f t="shared" si="59"/>
        <v/>
      </c>
      <c r="M261" s="244" t="str">
        <f t="shared" si="60"/>
        <v/>
      </c>
      <c r="O261" s="244" t="str">
        <f t="shared" si="61"/>
        <v/>
      </c>
      <c r="Q261" s="244" t="str">
        <f t="shared" si="62"/>
        <v/>
      </c>
      <c r="S261" s="244" t="str">
        <f t="shared" si="63"/>
        <v/>
      </c>
      <c r="U261" s="244" t="str">
        <f t="shared" si="64"/>
        <v/>
      </c>
      <c r="W261" s="244" t="str">
        <f t="shared" si="65"/>
        <v/>
      </c>
      <c r="Y261" s="244" t="str">
        <f t="shared" si="66"/>
        <v/>
      </c>
      <c r="AA261" s="244" t="str">
        <f t="shared" si="67"/>
        <v/>
      </c>
      <c r="AC261" s="244" t="str">
        <f t="shared" si="68"/>
        <v/>
      </c>
      <c r="AE261" s="244" t="str">
        <f t="shared" si="69"/>
        <v/>
      </c>
      <c r="AG261" s="244" t="str">
        <f t="shared" si="70"/>
        <v/>
      </c>
      <c r="AI261" s="244" t="str">
        <f t="shared" si="71"/>
        <v/>
      </c>
      <c r="AK261" s="244" t="str">
        <f t="shared" si="72"/>
        <v/>
      </c>
      <c r="AM261" s="244" t="str">
        <f t="shared" si="73"/>
        <v/>
      </c>
      <c r="AO261" s="244" t="str">
        <f t="shared" si="74"/>
        <v/>
      </c>
      <c r="AQ261" s="244" t="str">
        <f t="shared" si="75"/>
        <v/>
      </c>
    </row>
    <row r="262" spans="5:43" x14ac:dyDescent="0.25">
      <c r="E262" s="244" t="str">
        <f t="shared" si="57"/>
        <v/>
      </c>
      <c r="G262" s="244" t="str">
        <f t="shared" si="57"/>
        <v/>
      </c>
      <c r="I262" s="244" t="str">
        <f t="shared" si="58"/>
        <v/>
      </c>
      <c r="K262" s="244" t="str">
        <f t="shared" si="59"/>
        <v/>
      </c>
      <c r="M262" s="244" t="str">
        <f t="shared" si="60"/>
        <v/>
      </c>
      <c r="O262" s="244" t="str">
        <f t="shared" si="61"/>
        <v/>
      </c>
      <c r="Q262" s="244" t="str">
        <f t="shared" si="62"/>
        <v/>
      </c>
      <c r="S262" s="244" t="str">
        <f t="shared" si="63"/>
        <v/>
      </c>
      <c r="U262" s="244" t="str">
        <f t="shared" si="64"/>
        <v/>
      </c>
      <c r="W262" s="244" t="str">
        <f t="shared" si="65"/>
        <v/>
      </c>
      <c r="Y262" s="244" t="str">
        <f t="shared" si="66"/>
        <v/>
      </c>
      <c r="AA262" s="244" t="str">
        <f t="shared" si="67"/>
        <v/>
      </c>
      <c r="AC262" s="244" t="str">
        <f t="shared" si="68"/>
        <v/>
      </c>
      <c r="AE262" s="244" t="str">
        <f t="shared" si="69"/>
        <v/>
      </c>
      <c r="AG262" s="244" t="str">
        <f t="shared" si="70"/>
        <v/>
      </c>
      <c r="AI262" s="244" t="str">
        <f t="shared" si="71"/>
        <v/>
      </c>
      <c r="AK262" s="244" t="str">
        <f t="shared" si="72"/>
        <v/>
      </c>
      <c r="AM262" s="244" t="str">
        <f t="shared" si="73"/>
        <v/>
      </c>
      <c r="AO262" s="244" t="str">
        <f t="shared" si="74"/>
        <v/>
      </c>
      <c r="AQ262" s="244" t="str">
        <f t="shared" si="75"/>
        <v/>
      </c>
    </row>
    <row r="263" spans="5:43" x14ac:dyDescent="0.25">
      <c r="E263" s="244" t="str">
        <f t="shared" si="57"/>
        <v/>
      </c>
      <c r="G263" s="244" t="str">
        <f t="shared" si="57"/>
        <v/>
      </c>
      <c r="I263" s="244" t="str">
        <f t="shared" si="58"/>
        <v/>
      </c>
      <c r="K263" s="244" t="str">
        <f t="shared" si="59"/>
        <v/>
      </c>
      <c r="M263" s="244" t="str">
        <f t="shared" si="60"/>
        <v/>
      </c>
      <c r="O263" s="244" t="str">
        <f t="shared" si="61"/>
        <v/>
      </c>
      <c r="Q263" s="244" t="str">
        <f t="shared" si="62"/>
        <v/>
      </c>
      <c r="S263" s="244" t="str">
        <f t="shared" si="63"/>
        <v/>
      </c>
      <c r="U263" s="244" t="str">
        <f t="shared" si="64"/>
        <v/>
      </c>
      <c r="W263" s="244" t="str">
        <f t="shared" si="65"/>
        <v/>
      </c>
      <c r="Y263" s="244" t="str">
        <f t="shared" si="66"/>
        <v/>
      </c>
      <c r="AA263" s="244" t="str">
        <f t="shared" si="67"/>
        <v/>
      </c>
      <c r="AC263" s="244" t="str">
        <f t="shared" si="68"/>
        <v/>
      </c>
      <c r="AE263" s="244" t="str">
        <f t="shared" si="69"/>
        <v/>
      </c>
      <c r="AG263" s="244" t="str">
        <f t="shared" si="70"/>
        <v/>
      </c>
      <c r="AI263" s="244" t="str">
        <f t="shared" si="71"/>
        <v/>
      </c>
      <c r="AK263" s="244" t="str">
        <f t="shared" si="72"/>
        <v/>
      </c>
      <c r="AM263" s="244" t="str">
        <f t="shared" si="73"/>
        <v/>
      </c>
      <c r="AO263" s="244" t="str">
        <f t="shared" si="74"/>
        <v/>
      </c>
      <c r="AQ263" s="244" t="str">
        <f t="shared" si="75"/>
        <v/>
      </c>
    </row>
    <row r="264" spans="5:43" x14ac:dyDescent="0.25">
      <c r="E264" s="244" t="str">
        <f t="shared" si="57"/>
        <v/>
      </c>
      <c r="G264" s="244" t="str">
        <f t="shared" si="57"/>
        <v/>
      </c>
      <c r="I264" s="244" t="str">
        <f t="shared" si="58"/>
        <v/>
      </c>
      <c r="K264" s="244" t="str">
        <f t="shared" si="59"/>
        <v/>
      </c>
      <c r="M264" s="244" t="str">
        <f t="shared" si="60"/>
        <v/>
      </c>
      <c r="O264" s="244" t="str">
        <f t="shared" si="61"/>
        <v/>
      </c>
      <c r="Q264" s="244" t="str">
        <f t="shared" si="62"/>
        <v/>
      </c>
      <c r="S264" s="244" t="str">
        <f t="shared" si="63"/>
        <v/>
      </c>
      <c r="U264" s="244" t="str">
        <f t="shared" si="64"/>
        <v/>
      </c>
      <c r="W264" s="244" t="str">
        <f t="shared" si="65"/>
        <v/>
      </c>
      <c r="Y264" s="244" t="str">
        <f t="shared" si="66"/>
        <v/>
      </c>
      <c r="AA264" s="244" t="str">
        <f t="shared" si="67"/>
        <v/>
      </c>
      <c r="AC264" s="244" t="str">
        <f t="shared" si="68"/>
        <v/>
      </c>
      <c r="AE264" s="244" t="str">
        <f t="shared" si="69"/>
        <v/>
      </c>
      <c r="AG264" s="244" t="str">
        <f t="shared" si="70"/>
        <v/>
      </c>
      <c r="AI264" s="244" t="str">
        <f t="shared" si="71"/>
        <v/>
      </c>
      <c r="AK264" s="244" t="str">
        <f t="shared" si="72"/>
        <v/>
      </c>
      <c r="AM264" s="244" t="str">
        <f t="shared" si="73"/>
        <v/>
      </c>
      <c r="AO264" s="244" t="str">
        <f t="shared" si="74"/>
        <v/>
      </c>
      <c r="AQ264" s="244" t="str">
        <f t="shared" si="75"/>
        <v/>
      </c>
    </row>
    <row r="265" spans="5:43" x14ac:dyDescent="0.25">
      <c r="E265" s="244" t="str">
        <f t="shared" si="57"/>
        <v/>
      </c>
      <c r="G265" s="244" t="str">
        <f t="shared" si="57"/>
        <v/>
      </c>
      <c r="I265" s="244" t="str">
        <f t="shared" si="58"/>
        <v/>
      </c>
      <c r="K265" s="244" t="str">
        <f t="shared" si="59"/>
        <v/>
      </c>
      <c r="M265" s="244" t="str">
        <f t="shared" si="60"/>
        <v/>
      </c>
      <c r="O265" s="244" t="str">
        <f t="shared" si="61"/>
        <v/>
      </c>
      <c r="Q265" s="244" t="str">
        <f t="shared" si="62"/>
        <v/>
      </c>
      <c r="S265" s="244" t="str">
        <f t="shared" si="63"/>
        <v/>
      </c>
      <c r="U265" s="244" t="str">
        <f t="shared" si="64"/>
        <v/>
      </c>
      <c r="W265" s="244" t="str">
        <f t="shared" si="65"/>
        <v/>
      </c>
      <c r="Y265" s="244" t="str">
        <f t="shared" si="66"/>
        <v/>
      </c>
      <c r="AA265" s="244" t="str">
        <f t="shared" si="67"/>
        <v/>
      </c>
      <c r="AC265" s="244" t="str">
        <f t="shared" si="68"/>
        <v/>
      </c>
      <c r="AE265" s="244" t="str">
        <f t="shared" si="69"/>
        <v/>
      </c>
      <c r="AG265" s="244" t="str">
        <f t="shared" si="70"/>
        <v/>
      </c>
      <c r="AI265" s="244" t="str">
        <f t="shared" si="71"/>
        <v/>
      </c>
      <c r="AK265" s="244" t="str">
        <f t="shared" si="72"/>
        <v/>
      </c>
      <c r="AM265" s="244" t="str">
        <f t="shared" si="73"/>
        <v/>
      </c>
      <c r="AO265" s="244" t="str">
        <f t="shared" si="74"/>
        <v/>
      </c>
      <c r="AQ265" s="244" t="str">
        <f t="shared" si="75"/>
        <v/>
      </c>
    </row>
    <row r="266" spans="5:43" x14ac:dyDescent="0.25">
      <c r="E266" s="244" t="str">
        <f t="shared" si="57"/>
        <v/>
      </c>
      <c r="G266" s="244" t="str">
        <f t="shared" si="57"/>
        <v/>
      </c>
      <c r="I266" s="244" t="str">
        <f t="shared" si="58"/>
        <v/>
      </c>
      <c r="K266" s="244" t="str">
        <f t="shared" si="59"/>
        <v/>
      </c>
      <c r="M266" s="244" t="str">
        <f t="shared" si="60"/>
        <v/>
      </c>
      <c r="O266" s="244" t="str">
        <f t="shared" si="61"/>
        <v/>
      </c>
      <c r="Q266" s="244" t="str">
        <f t="shared" si="62"/>
        <v/>
      </c>
      <c r="S266" s="244" t="str">
        <f t="shared" si="63"/>
        <v/>
      </c>
      <c r="U266" s="244" t="str">
        <f t="shared" si="64"/>
        <v/>
      </c>
      <c r="W266" s="244" t="str">
        <f t="shared" si="65"/>
        <v/>
      </c>
      <c r="Y266" s="244" t="str">
        <f t="shared" si="66"/>
        <v/>
      </c>
      <c r="AA266" s="244" t="str">
        <f t="shared" si="67"/>
        <v/>
      </c>
      <c r="AC266" s="244" t="str">
        <f t="shared" si="68"/>
        <v/>
      </c>
      <c r="AE266" s="244" t="str">
        <f t="shared" si="69"/>
        <v/>
      </c>
      <c r="AG266" s="244" t="str">
        <f t="shared" si="70"/>
        <v/>
      </c>
      <c r="AI266" s="244" t="str">
        <f t="shared" si="71"/>
        <v/>
      </c>
      <c r="AK266" s="244" t="str">
        <f t="shared" si="72"/>
        <v/>
      </c>
      <c r="AM266" s="244" t="str">
        <f t="shared" si="73"/>
        <v/>
      </c>
      <c r="AO266" s="244" t="str">
        <f t="shared" si="74"/>
        <v/>
      </c>
      <c r="AQ266" s="244" t="str">
        <f t="shared" si="75"/>
        <v/>
      </c>
    </row>
    <row r="267" spans="5:43" x14ac:dyDescent="0.25">
      <c r="E267" s="244" t="str">
        <f t="shared" si="57"/>
        <v/>
      </c>
      <c r="G267" s="244" t="str">
        <f t="shared" si="57"/>
        <v/>
      </c>
      <c r="I267" s="244" t="str">
        <f t="shared" si="58"/>
        <v/>
      </c>
      <c r="K267" s="244" t="str">
        <f t="shared" si="59"/>
        <v/>
      </c>
      <c r="M267" s="244" t="str">
        <f t="shared" si="60"/>
        <v/>
      </c>
      <c r="O267" s="244" t="str">
        <f t="shared" si="61"/>
        <v/>
      </c>
      <c r="Q267" s="244" t="str">
        <f t="shared" si="62"/>
        <v/>
      </c>
      <c r="S267" s="244" t="str">
        <f t="shared" si="63"/>
        <v/>
      </c>
      <c r="U267" s="244" t="str">
        <f t="shared" si="64"/>
        <v/>
      </c>
      <c r="W267" s="244" t="str">
        <f t="shared" si="65"/>
        <v/>
      </c>
      <c r="Y267" s="244" t="str">
        <f t="shared" si="66"/>
        <v/>
      </c>
      <c r="AA267" s="244" t="str">
        <f t="shared" si="67"/>
        <v/>
      </c>
      <c r="AC267" s="244" t="str">
        <f t="shared" si="68"/>
        <v/>
      </c>
      <c r="AE267" s="244" t="str">
        <f t="shared" si="69"/>
        <v/>
      </c>
      <c r="AG267" s="244" t="str">
        <f t="shared" si="70"/>
        <v/>
      </c>
      <c r="AI267" s="244" t="str">
        <f t="shared" si="71"/>
        <v/>
      </c>
      <c r="AK267" s="244" t="str">
        <f t="shared" si="72"/>
        <v/>
      </c>
      <c r="AM267" s="244" t="str">
        <f t="shared" si="73"/>
        <v/>
      </c>
      <c r="AO267" s="244" t="str">
        <f t="shared" si="74"/>
        <v/>
      </c>
      <c r="AQ267" s="244" t="str">
        <f t="shared" si="75"/>
        <v/>
      </c>
    </row>
    <row r="268" spans="5:43" x14ac:dyDescent="0.25">
      <c r="E268" s="244" t="str">
        <f t="shared" si="57"/>
        <v/>
      </c>
      <c r="G268" s="244" t="str">
        <f t="shared" si="57"/>
        <v/>
      </c>
      <c r="I268" s="244" t="str">
        <f t="shared" si="58"/>
        <v/>
      </c>
      <c r="K268" s="244" t="str">
        <f t="shared" si="59"/>
        <v/>
      </c>
      <c r="M268" s="244" t="str">
        <f t="shared" si="60"/>
        <v/>
      </c>
      <c r="O268" s="244" t="str">
        <f t="shared" si="61"/>
        <v/>
      </c>
      <c r="Q268" s="244" t="str">
        <f t="shared" si="62"/>
        <v/>
      </c>
      <c r="S268" s="244" t="str">
        <f t="shared" si="63"/>
        <v/>
      </c>
      <c r="U268" s="244" t="str">
        <f t="shared" si="64"/>
        <v/>
      </c>
      <c r="W268" s="244" t="str">
        <f t="shared" si="65"/>
        <v/>
      </c>
      <c r="Y268" s="244" t="str">
        <f t="shared" si="66"/>
        <v/>
      </c>
      <c r="AA268" s="244" t="str">
        <f t="shared" si="67"/>
        <v/>
      </c>
      <c r="AC268" s="244" t="str">
        <f t="shared" si="68"/>
        <v/>
      </c>
      <c r="AE268" s="244" t="str">
        <f t="shared" si="69"/>
        <v/>
      </c>
      <c r="AG268" s="244" t="str">
        <f t="shared" si="70"/>
        <v/>
      </c>
      <c r="AI268" s="244" t="str">
        <f t="shared" si="71"/>
        <v/>
      </c>
      <c r="AK268" s="244" t="str">
        <f t="shared" si="72"/>
        <v/>
      </c>
      <c r="AM268" s="244" t="str">
        <f t="shared" si="73"/>
        <v/>
      </c>
      <c r="AO268" s="244" t="str">
        <f t="shared" si="74"/>
        <v/>
      </c>
      <c r="AQ268" s="244" t="str">
        <f t="shared" si="75"/>
        <v/>
      </c>
    </row>
    <row r="269" spans="5:43" x14ac:dyDescent="0.25">
      <c r="E269" s="244" t="str">
        <f t="shared" ref="E269:G300" si="76">IF(OR($B269=0,D269=0),"",D269/$B269)</f>
        <v/>
      </c>
      <c r="G269" s="244" t="str">
        <f t="shared" si="76"/>
        <v/>
      </c>
      <c r="I269" s="244" t="str">
        <f t="shared" ref="I269:I300" si="77">IF(OR($B269=0,H269=0),"",H269/$B269)</f>
        <v/>
      </c>
      <c r="K269" s="244" t="str">
        <f t="shared" ref="K269:K300" si="78">IF(OR($B269=0,J269=0),"",J269/$B269)</f>
        <v/>
      </c>
      <c r="M269" s="244" t="str">
        <f t="shared" ref="M269:M300" si="79">IF(OR($B269=0,L269=0),"",L269/$B269)</f>
        <v/>
      </c>
      <c r="O269" s="244" t="str">
        <f t="shared" ref="O269:O300" si="80">IF(OR($B269=0,N269=0),"",N269/$B269)</f>
        <v/>
      </c>
      <c r="Q269" s="244" t="str">
        <f t="shared" ref="Q269:Q300" si="81">IF(OR($B269=0,P269=0),"",P269/$B269)</f>
        <v/>
      </c>
      <c r="S269" s="244" t="str">
        <f t="shared" ref="S269:S300" si="82">IF(OR($B269=0,R269=0),"",R269/$B269)</f>
        <v/>
      </c>
      <c r="U269" s="244" t="str">
        <f t="shared" ref="U269:U300" si="83">IF(OR($B269=0,T269=0),"",T269/$B269)</f>
        <v/>
      </c>
      <c r="W269" s="244" t="str">
        <f t="shared" ref="W269:W300" si="84">IF(OR($B269=0,V269=0),"",V269/$B269)</f>
        <v/>
      </c>
      <c r="Y269" s="244" t="str">
        <f t="shared" ref="Y269:Y300" si="85">IF(OR($B269=0,X269=0),"",X269/$B269)</f>
        <v/>
      </c>
      <c r="AA269" s="244" t="str">
        <f t="shared" ref="AA269:AA300" si="86">IF(OR($B269=0,Z269=0),"",Z269/$B269)</f>
        <v/>
      </c>
      <c r="AC269" s="244" t="str">
        <f t="shared" ref="AC269:AC300" si="87">IF(OR($B269=0,AB269=0),"",AB269/$B269)</f>
        <v/>
      </c>
      <c r="AE269" s="244" t="str">
        <f t="shared" ref="AE269:AE300" si="88">IF(OR($B269=0,AD269=0),"",AD269/$B269)</f>
        <v/>
      </c>
      <c r="AG269" s="244" t="str">
        <f t="shared" ref="AG269:AG300" si="89">IF(OR($B269=0,AF269=0),"",AF269/$B269)</f>
        <v/>
      </c>
      <c r="AI269" s="244" t="str">
        <f t="shared" ref="AI269:AI300" si="90">IF(OR($B269=0,AH269=0),"",AH269/$B269)</f>
        <v/>
      </c>
      <c r="AK269" s="244" t="str">
        <f t="shared" ref="AK269:AK300" si="91">IF(OR($B269=0,AJ269=0),"",AJ269/$B269)</f>
        <v/>
      </c>
      <c r="AM269" s="244" t="str">
        <f t="shared" ref="AM269:AM300" si="92">IF(OR($B269=0,AL269=0),"",AL269/$B269)</f>
        <v/>
      </c>
      <c r="AO269" s="244" t="str">
        <f t="shared" ref="AO269:AO300" si="93">IF(OR($B269=0,AN269=0),"",AN269/$B269)</f>
        <v/>
      </c>
      <c r="AQ269" s="244" t="str">
        <f t="shared" ref="AQ269:AQ300" si="94">IF(OR($B269=0,AP269=0),"",AP269/$B269)</f>
        <v/>
      </c>
    </row>
    <row r="270" spans="5:43" x14ac:dyDescent="0.25">
      <c r="E270" s="244" t="str">
        <f t="shared" si="76"/>
        <v/>
      </c>
      <c r="G270" s="244" t="str">
        <f t="shared" si="76"/>
        <v/>
      </c>
      <c r="I270" s="244" t="str">
        <f t="shared" si="77"/>
        <v/>
      </c>
      <c r="K270" s="244" t="str">
        <f t="shared" si="78"/>
        <v/>
      </c>
      <c r="M270" s="244" t="str">
        <f t="shared" si="79"/>
        <v/>
      </c>
      <c r="O270" s="244" t="str">
        <f t="shared" si="80"/>
        <v/>
      </c>
      <c r="Q270" s="244" t="str">
        <f t="shared" si="81"/>
        <v/>
      </c>
      <c r="S270" s="244" t="str">
        <f t="shared" si="82"/>
        <v/>
      </c>
      <c r="U270" s="244" t="str">
        <f t="shared" si="83"/>
        <v/>
      </c>
      <c r="W270" s="244" t="str">
        <f t="shared" si="84"/>
        <v/>
      </c>
      <c r="Y270" s="244" t="str">
        <f t="shared" si="85"/>
        <v/>
      </c>
      <c r="AA270" s="244" t="str">
        <f t="shared" si="86"/>
        <v/>
      </c>
      <c r="AC270" s="244" t="str">
        <f t="shared" si="87"/>
        <v/>
      </c>
      <c r="AE270" s="244" t="str">
        <f t="shared" si="88"/>
        <v/>
      </c>
      <c r="AG270" s="244" t="str">
        <f t="shared" si="89"/>
        <v/>
      </c>
      <c r="AI270" s="244" t="str">
        <f t="shared" si="90"/>
        <v/>
      </c>
      <c r="AK270" s="244" t="str">
        <f t="shared" si="91"/>
        <v/>
      </c>
      <c r="AM270" s="244" t="str">
        <f t="shared" si="92"/>
        <v/>
      </c>
      <c r="AO270" s="244" t="str">
        <f t="shared" si="93"/>
        <v/>
      </c>
      <c r="AQ270" s="244" t="str">
        <f t="shared" si="94"/>
        <v/>
      </c>
    </row>
    <row r="271" spans="5:43" x14ac:dyDescent="0.25">
      <c r="E271" s="244" t="str">
        <f t="shared" si="76"/>
        <v/>
      </c>
      <c r="G271" s="244" t="str">
        <f t="shared" si="76"/>
        <v/>
      </c>
      <c r="I271" s="244" t="str">
        <f t="shared" si="77"/>
        <v/>
      </c>
      <c r="K271" s="244" t="str">
        <f t="shared" si="78"/>
        <v/>
      </c>
      <c r="M271" s="244" t="str">
        <f t="shared" si="79"/>
        <v/>
      </c>
      <c r="O271" s="244" t="str">
        <f t="shared" si="80"/>
        <v/>
      </c>
      <c r="Q271" s="244" t="str">
        <f t="shared" si="81"/>
        <v/>
      </c>
      <c r="S271" s="244" t="str">
        <f t="shared" si="82"/>
        <v/>
      </c>
      <c r="U271" s="244" t="str">
        <f t="shared" si="83"/>
        <v/>
      </c>
      <c r="W271" s="244" t="str">
        <f t="shared" si="84"/>
        <v/>
      </c>
      <c r="Y271" s="244" t="str">
        <f t="shared" si="85"/>
        <v/>
      </c>
      <c r="AA271" s="244" t="str">
        <f t="shared" si="86"/>
        <v/>
      </c>
      <c r="AC271" s="244" t="str">
        <f t="shared" si="87"/>
        <v/>
      </c>
      <c r="AE271" s="244" t="str">
        <f t="shared" si="88"/>
        <v/>
      </c>
      <c r="AG271" s="244" t="str">
        <f t="shared" si="89"/>
        <v/>
      </c>
      <c r="AI271" s="244" t="str">
        <f t="shared" si="90"/>
        <v/>
      </c>
      <c r="AK271" s="244" t="str">
        <f t="shared" si="91"/>
        <v/>
      </c>
      <c r="AM271" s="244" t="str">
        <f t="shared" si="92"/>
        <v/>
      </c>
      <c r="AO271" s="244" t="str">
        <f t="shared" si="93"/>
        <v/>
      </c>
      <c r="AQ271" s="244" t="str">
        <f t="shared" si="94"/>
        <v/>
      </c>
    </row>
    <row r="272" spans="5:43" x14ac:dyDescent="0.25">
      <c r="E272" s="244" t="str">
        <f t="shared" si="76"/>
        <v/>
      </c>
      <c r="G272" s="244" t="str">
        <f t="shared" si="76"/>
        <v/>
      </c>
      <c r="I272" s="244" t="str">
        <f t="shared" si="77"/>
        <v/>
      </c>
      <c r="K272" s="244" t="str">
        <f t="shared" si="78"/>
        <v/>
      </c>
      <c r="M272" s="244" t="str">
        <f t="shared" si="79"/>
        <v/>
      </c>
      <c r="O272" s="244" t="str">
        <f t="shared" si="80"/>
        <v/>
      </c>
      <c r="Q272" s="244" t="str">
        <f t="shared" si="81"/>
        <v/>
      </c>
      <c r="S272" s="244" t="str">
        <f t="shared" si="82"/>
        <v/>
      </c>
      <c r="U272" s="244" t="str">
        <f t="shared" si="83"/>
        <v/>
      </c>
      <c r="W272" s="244" t="str">
        <f t="shared" si="84"/>
        <v/>
      </c>
      <c r="Y272" s="244" t="str">
        <f t="shared" si="85"/>
        <v/>
      </c>
      <c r="AA272" s="244" t="str">
        <f t="shared" si="86"/>
        <v/>
      </c>
      <c r="AC272" s="244" t="str">
        <f t="shared" si="87"/>
        <v/>
      </c>
      <c r="AE272" s="244" t="str">
        <f t="shared" si="88"/>
        <v/>
      </c>
      <c r="AG272" s="244" t="str">
        <f t="shared" si="89"/>
        <v/>
      </c>
      <c r="AI272" s="244" t="str">
        <f t="shared" si="90"/>
        <v/>
      </c>
      <c r="AK272" s="244" t="str">
        <f t="shared" si="91"/>
        <v/>
      </c>
      <c r="AM272" s="244" t="str">
        <f t="shared" si="92"/>
        <v/>
      </c>
      <c r="AO272" s="244" t="str">
        <f t="shared" si="93"/>
        <v/>
      </c>
      <c r="AQ272" s="244" t="str">
        <f t="shared" si="94"/>
        <v/>
      </c>
    </row>
    <row r="273" spans="5:43" x14ac:dyDescent="0.25">
      <c r="E273" s="244" t="str">
        <f t="shared" si="76"/>
        <v/>
      </c>
      <c r="G273" s="244" t="str">
        <f t="shared" si="76"/>
        <v/>
      </c>
      <c r="I273" s="244" t="str">
        <f t="shared" si="77"/>
        <v/>
      </c>
      <c r="K273" s="244" t="str">
        <f t="shared" si="78"/>
        <v/>
      </c>
      <c r="M273" s="244" t="str">
        <f t="shared" si="79"/>
        <v/>
      </c>
      <c r="O273" s="244" t="str">
        <f t="shared" si="80"/>
        <v/>
      </c>
      <c r="Q273" s="244" t="str">
        <f t="shared" si="81"/>
        <v/>
      </c>
      <c r="S273" s="244" t="str">
        <f t="shared" si="82"/>
        <v/>
      </c>
      <c r="U273" s="244" t="str">
        <f t="shared" si="83"/>
        <v/>
      </c>
      <c r="W273" s="244" t="str">
        <f t="shared" si="84"/>
        <v/>
      </c>
      <c r="Y273" s="244" t="str">
        <f t="shared" si="85"/>
        <v/>
      </c>
      <c r="AA273" s="244" t="str">
        <f t="shared" si="86"/>
        <v/>
      </c>
      <c r="AC273" s="244" t="str">
        <f t="shared" si="87"/>
        <v/>
      </c>
      <c r="AE273" s="244" t="str">
        <f t="shared" si="88"/>
        <v/>
      </c>
      <c r="AG273" s="244" t="str">
        <f t="shared" si="89"/>
        <v/>
      </c>
      <c r="AI273" s="244" t="str">
        <f t="shared" si="90"/>
        <v/>
      </c>
      <c r="AK273" s="244" t="str">
        <f t="shared" si="91"/>
        <v/>
      </c>
      <c r="AM273" s="244" t="str">
        <f t="shared" si="92"/>
        <v/>
      </c>
      <c r="AO273" s="244" t="str">
        <f t="shared" si="93"/>
        <v/>
      </c>
      <c r="AQ273" s="244" t="str">
        <f t="shared" si="94"/>
        <v/>
      </c>
    </row>
    <row r="274" spans="5:43" x14ac:dyDescent="0.25">
      <c r="E274" s="244" t="str">
        <f t="shared" si="76"/>
        <v/>
      </c>
      <c r="G274" s="244" t="str">
        <f t="shared" si="76"/>
        <v/>
      </c>
      <c r="I274" s="244" t="str">
        <f t="shared" si="77"/>
        <v/>
      </c>
      <c r="K274" s="244" t="str">
        <f t="shared" si="78"/>
        <v/>
      </c>
      <c r="M274" s="244" t="str">
        <f t="shared" si="79"/>
        <v/>
      </c>
      <c r="O274" s="244" t="str">
        <f t="shared" si="80"/>
        <v/>
      </c>
      <c r="Q274" s="244" t="str">
        <f t="shared" si="81"/>
        <v/>
      </c>
      <c r="S274" s="244" t="str">
        <f t="shared" si="82"/>
        <v/>
      </c>
      <c r="U274" s="244" t="str">
        <f t="shared" si="83"/>
        <v/>
      </c>
      <c r="W274" s="244" t="str">
        <f t="shared" si="84"/>
        <v/>
      </c>
      <c r="Y274" s="244" t="str">
        <f t="shared" si="85"/>
        <v/>
      </c>
      <c r="AA274" s="244" t="str">
        <f t="shared" si="86"/>
        <v/>
      </c>
      <c r="AC274" s="244" t="str">
        <f t="shared" si="87"/>
        <v/>
      </c>
      <c r="AE274" s="244" t="str">
        <f t="shared" si="88"/>
        <v/>
      </c>
      <c r="AG274" s="244" t="str">
        <f t="shared" si="89"/>
        <v/>
      </c>
      <c r="AI274" s="244" t="str">
        <f t="shared" si="90"/>
        <v/>
      </c>
      <c r="AK274" s="244" t="str">
        <f t="shared" si="91"/>
        <v/>
      </c>
      <c r="AM274" s="244" t="str">
        <f t="shared" si="92"/>
        <v/>
      </c>
      <c r="AO274" s="244" t="str">
        <f t="shared" si="93"/>
        <v/>
      </c>
      <c r="AQ274" s="244" t="str">
        <f t="shared" si="94"/>
        <v/>
      </c>
    </row>
    <row r="275" spans="5:43" x14ac:dyDescent="0.25">
      <c r="E275" s="244" t="str">
        <f t="shared" si="76"/>
        <v/>
      </c>
      <c r="G275" s="244" t="str">
        <f t="shared" si="76"/>
        <v/>
      </c>
      <c r="I275" s="244" t="str">
        <f t="shared" si="77"/>
        <v/>
      </c>
      <c r="K275" s="244" t="str">
        <f t="shared" si="78"/>
        <v/>
      </c>
      <c r="M275" s="244" t="str">
        <f t="shared" si="79"/>
        <v/>
      </c>
      <c r="O275" s="244" t="str">
        <f t="shared" si="80"/>
        <v/>
      </c>
      <c r="Q275" s="244" t="str">
        <f t="shared" si="81"/>
        <v/>
      </c>
      <c r="S275" s="244" t="str">
        <f t="shared" si="82"/>
        <v/>
      </c>
      <c r="U275" s="244" t="str">
        <f t="shared" si="83"/>
        <v/>
      </c>
      <c r="W275" s="244" t="str">
        <f t="shared" si="84"/>
        <v/>
      </c>
      <c r="Y275" s="244" t="str">
        <f t="shared" si="85"/>
        <v/>
      </c>
      <c r="AA275" s="244" t="str">
        <f t="shared" si="86"/>
        <v/>
      </c>
      <c r="AC275" s="244" t="str">
        <f t="shared" si="87"/>
        <v/>
      </c>
      <c r="AE275" s="244" t="str">
        <f t="shared" si="88"/>
        <v/>
      </c>
      <c r="AG275" s="244" t="str">
        <f t="shared" si="89"/>
        <v/>
      </c>
      <c r="AI275" s="244" t="str">
        <f t="shared" si="90"/>
        <v/>
      </c>
      <c r="AK275" s="244" t="str">
        <f t="shared" si="91"/>
        <v/>
      </c>
      <c r="AM275" s="244" t="str">
        <f t="shared" si="92"/>
        <v/>
      </c>
      <c r="AO275" s="244" t="str">
        <f t="shared" si="93"/>
        <v/>
      </c>
      <c r="AQ275" s="244" t="str">
        <f t="shared" si="94"/>
        <v/>
      </c>
    </row>
    <row r="276" spans="5:43" x14ac:dyDescent="0.25">
      <c r="E276" s="244" t="str">
        <f t="shared" si="76"/>
        <v/>
      </c>
      <c r="G276" s="244" t="str">
        <f t="shared" si="76"/>
        <v/>
      </c>
      <c r="I276" s="244" t="str">
        <f t="shared" si="77"/>
        <v/>
      </c>
      <c r="K276" s="244" t="str">
        <f t="shared" si="78"/>
        <v/>
      </c>
      <c r="M276" s="244" t="str">
        <f t="shared" si="79"/>
        <v/>
      </c>
      <c r="O276" s="244" t="str">
        <f t="shared" si="80"/>
        <v/>
      </c>
      <c r="Q276" s="244" t="str">
        <f t="shared" si="81"/>
        <v/>
      </c>
      <c r="S276" s="244" t="str">
        <f t="shared" si="82"/>
        <v/>
      </c>
      <c r="U276" s="244" t="str">
        <f t="shared" si="83"/>
        <v/>
      </c>
      <c r="W276" s="244" t="str">
        <f t="shared" si="84"/>
        <v/>
      </c>
      <c r="Y276" s="244" t="str">
        <f t="shared" si="85"/>
        <v/>
      </c>
      <c r="AA276" s="244" t="str">
        <f t="shared" si="86"/>
        <v/>
      </c>
      <c r="AC276" s="244" t="str">
        <f t="shared" si="87"/>
        <v/>
      </c>
      <c r="AE276" s="244" t="str">
        <f t="shared" si="88"/>
        <v/>
      </c>
      <c r="AG276" s="244" t="str">
        <f t="shared" si="89"/>
        <v/>
      </c>
      <c r="AI276" s="244" t="str">
        <f t="shared" si="90"/>
        <v/>
      </c>
      <c r="AK276" s="244" t="str">
        <f t="shared" si="91"/>
        <v/>
      </c>
      <c r="AM276" s="244" t="str">
        <f t="shared" si="92"/>
        <v/>
      </c>
      <c r="AO276" s="244" t="str">
        <f t="shared" si="93"/>
        <v/>
      </c>
      <c r="AQ276" s="244" t="str">
        <f t="shared" si="94"/>
        <v/>
      </c>
    </row>
    <row r="277" spans="5:43" x14ac:dyDescent="0.25">
      <c r="E277" s="244" t="str">
        <f t="shared" si="76"/>
        <v/>
      </c>
      <c r="G277" s="244" t="str">
        <f t="shared" si="76"/>
        <v/>
      </c>
      <c r="I277" s="244" t="str">
        <f t="shared" si="77"/>
        <v/>
      </c>
      <c r="K277" s="244" t="str">
        <f t="shared" si="78"/>
        <v/>
      </c>
      <c r="M277" s="244" t="str">
        <f t="shared" si="79"/>
        <v/>
      </c>
      <c r="O277" s="244" t="str">
        <f t="shared" si="80"/>
        <v/>
      </c>
      <c r="Q277" s="244" t="str">
        <f t="shared" si="81"/>
        <v/>
      </c>
      <c r="S277" s="244" t="str">
        <f t="shared" si="82"/>
        <v/>
      </c>
      <c r="U277" s="244" t="str">
        <f t="shared" si="83"/>
        <v/>
      </c>
      <c r="W277" s="244" t="str">
        <f t="shared" si="84"/>
        <v/>
      </c>
      <c r="Y277" s="244" t="str">
        <f t="shared" si="85"/>
        <v/>
      </c>
      <c r="AA277" s="244" t="str">
        <f t="shared" si="86"/>
        <v/>
      </c>
      <c r="AC277" s="244" t="str">
        <f t="shared" si="87"/>
        <v/>
      </c>
      <c r="AE277" s="244" t="str">
        <f t="shared" si="88"/>
        <v/>
      </c>
      <c r="AG277" s="244" t="str">
        <f t="shared" si="89"/>
        <v/>
      </c>
      <c r="AI277" s="244" t="str">
        <f t="shared" si="90"/>
        <v/>
      </c>
      <c r="AK277" s="244" t="str">
        <f t="shared" si="91"/>
        <v/>
      </c>
      <c r="AM277" s="244" t="str">
        <f t="shared" si="92"/>
        <v/>
      </c>
      <c r="AO277" s="244" t="str">
        <f t="shared" si="93"/>
        <v/>
      </c>
      <c r="AQ277" s="244" t="str">
        <f t="shared" si="94"/>
        <v/>
      </c>
    </row>
    <row r="278" spans="5:43" x14ac:dyDescent="0.25">
      <c r="E278" s="244" t="str">
        <f t="shared" si="76"/>
        <v/>
      </c>
      <c r="G278" s="244" t="str">
        <f t="shared" si="76"/>
        <v/>
      </c>
      <c r="I278" s="244" t="str">
        <f t="shared" si="77"/>
        <v/>
      </c>
      <c r="K278" s="244" t="str">
        <f t="shared" si="78"/>
        <v/>
      </c>
      <c r="M278" s="244" t="str">
        <f t="shared" si="79"/>
        <v/>
      </c>
      <c r="O278" s="244" t="str">
        <f t="shared" si="80"/>
        <v/>
      </c>
      <c r="Q278" s="244" t="str">
        <f t="shared" si="81"/>
        <v/>
      </c>
      <c r="S278" s="244" t="str">
        <f t="shared" si="82"/>
        <v/>
      </c>
      <c r="U278" s="244" t="str">
        <f t="shared" si="83"/>
        <v/>
      </c>
      <c r="W278" s="244" t="str">
        <f t="shared" si="84"/>
        <v/>
      </c>
      <c r="Y278" s="244" t="str">
        <f t="shared" si="85"/>
        <v/>
      </c>
      <c r="AA278" s="244" t="str">
        <f t="shared" si="86"/>
        <v/>
      </c>
      <c r="AC278" s="244" t="str">
        <f t="shared" si="87"/>
        <v/>
      </c>
      <c r="AE278" s="244" t="str">
        <f t="shared" si="88"/>
        <v/>
      </c>
      <c r="AG278" s="244" t="str">
        <f t="shared" si="89"/>
        <v/>
      </c>
      <c r="AI278" s="244" t="str">
        <f t="shared" si="90"/>
        <v/>
      </c>
      <c r="AK278" s="244" t="str">
        <f t="shared" si="91"/>
        <v/>
      </c>
      <c r="AM278" s="244" t="str">
        <f t="shared" si="92"/>
        <v/>
      </c>
      <c r="AO278" s="244" t="str">
        <f t="shared" si="93"/>
        <v/>
      </c>
      <c r="AQ278" s="244" t="str">
        <f t="shared" si="94"/>
        <v/>
      </c>
    </row>
    <row r="279" spans="5:43" x14ac:dyDescent="0.25">
      <c r="E279" s="244" t="str">
        <f t="shared" si="76"/>
        <v/>
      </c>
      <c r="G279" s="244" t="str">
        <f t="shared" si="76"/>
        <v/>
      </c>
      <c r="I279" s="244" t="str">
        <f t="shared" si="77"/>
        <v/>
      </c>
      <c r="K279" s="244" t="str">
        <f t="shared" si="78"/>
        <v/>
      </c>
      <c r="M279" s="244" t="str">
        <f t="shared" si="79"/>
        <v/>
      </c>
      <c r="O279" s="244" t="str">
        <f t="shared" si="80"/>
        <v/>
      </c>
      <c r="Q279" s="244" t="str">
        <f t="shared" si="81"/>
        <v/>
      </c>
      <c r="S279" s="244" t="str">
        <f t="shared" si="82"/>
        <v/>
      </c>
      <c r="U279" s="244" t="str">
        <f t="shared" si="83"/>
        <v/>
      </c>
      <c r="W279" s="244" t="str">
        <f t="shared" si="84"/>
        <v/>
      </c>
      <c r="Y279" s="244" t="str">
        <f t="shared" si="85"/>
        <v/>
      </c>
      <c r="AA279" s="244" t="str">
        <f t="shared" si="86"/>
        <v/>
      </c>
      <c r="AC279" s="244" t="str">
        <f t="shared" si="87"/>
        <v/>
      </c>
      <c r="AE279" s="244" t="str">
        <f t="shared" si="88"/>
        <v/>
      </c>
      <c r="AG279" s="244" t="str">
        <f t="shared" si="89"/>
        <v/>
      </c>
      <c r="AI279" s="244" t="str">
        <f t="shared" si="90"/>
        <v/>
      </c>
      <c r="AK279" s="244" t="str">
        <f t="shared" si="91"/>
        <v/>
      </c>
      <c r="AM279" s="244" t="str">
        <f t="shared" si="92"/>
        <v/>
      </c>
      <c r="AO279" s="244" t="str">
        <f t="shared" si="93"/>
        <v/>
      </c>
      <c r="AQ279" s="244" t="str">
        <f t="shared" si="94"/>
        <v/>
      </c>
    </row>
    <row r="280" spans="5:43" x14ac:dyDescent="0.25">
      <c r="E280" s="244" t="str">
        <f t="shared" si="76"/>
        <v/>
      </c>
      <c r="G280" s="244" t="str">
        <f t="shared" si="76"/>
        <v/>
      </c>
      <c r="I280" s="244" t="str">
        <f t="shared" si="77"/>
        <v/>
      </c>
      <c r="K280" s="244" t="str">
        <f t="shared" si="78"/>
        <v/>
      </c>
      <c r="M280" s="244" t="str">
        <f t="shared" si="79"/>
        <v/>
      </c>
      <c r="O280" s="244" t="str">
        <f t="shared" si="80"/>
        <v/>
      </c>
      <c r="Q280" s="244" t="str">
        <f t="shared" si="81"/>
        <v/>
      </c>
      <c r="S280" s="244" t="str">
        <f t="shared" si="82"/>
        <v/>
      </c>
      <c r="U280" s="244" t="str">
        <f t="shared" si="83"/>
        <v/>
      </c>
      <c r="W280" s="244" t="str">
        <f t="shared" si="84"/>
        <v/>
      </c>
      <c r="Y280" s="244" t="str">
        <f t="shared" si="85"/>
        <v/>
      </c>
      <c r="AA280" s="244" t="str">
        <f t="shared" si="86"/>
        <v/>
      </c>
      <c r="AC280" s="244" t="str">
        <f t="shared" si="87"/>
        <v/>
      </c>
      <c r="AE280" s="244" t="str">
        <f t="shared" si="88"/>
        <v/>
      </c>
      <c r="AG280" s="244" t="str">
        <f t="shared" si="89"/>
        <v/>
      </c>
      <c r="AI280" s="244" t="str">
        <f t="shared" si="90"/>
        <v/>
      </c>
      <c r="AK280" s="244" t="str">
        <f t="shared" si="91"/>
        <v/>
      </c>
      <c r="AM280" s="244" t="str">
        <f t="shared" si="92"/>
        <v/>
      </c>
      <c r="AO280" s="244" t="str">
        <f t="shared" si="93"/>
        <v/>
      </c>
      <c r="AQ280" s="244" t="str">
        <f t="shared" si="94"/>
        <v/>
      </c>
    </row>
    <row r="281" spans="5:43" x14ac:dyDescent="0.25">
      <c r="E281" s="244" t="str">
        <f t="shared" si="76"/>
        <v/>
      </c>
      <c r="G281" s="244" t="str">
        <f t="shared" si="76"/>
        <v/>
      </c>
      <c r="I281" s="244" t="str">
        <f t="shared" si="77"/>
        <v/>
      </c>
      <c r="K281" s="244" t="str">
        <f t="shared" si="78"/>
        <v/>
      </c>
      <c r="M281" s="244" t="str">
        <f t="shared" si="79"/>
        <v/>
      </c>
      <c r="O281" s="244" t="str">
        <f t="shared" si="80"/>
        <v/>
      </c>
      <c r="Q281" s="244" t="str">
        <f t="shared" si="81"/>
        <v/>
      </c>
      <c r="S281" s="244" t="str">
        <f t="shared" si="82"/>
        <v/>
      </c>
      <c r="U281" s="244" t="str">
        <f t="shared" si="83"/>
        <v/>
      </c>
      <c r="W281" s="244" t="str">
        <f t="shared" si="84"/>
        <v/>
      </c>
      <c r="Y281" s="244" t="str">
        <f t="shared" si="85"/>
        <v/>
      </c>
      <c r="AA281" s="244" t="str">
        <f t="shared" si="86"/>
        <v/>
      </c>
      <c r="AC281" s="244" t="str">
        <f t="shared" si="87"/>
        <v/>
      </c>
      <c r="AE281" s="244" t="str">
        <f t="shared" si="88"/>
        <v/>
      </c>
      <c r="AG281" s="244" t="str">
        <f t="shared" si="89"/>
        <v/>
      </c>
      <c r="AI281" s="244" t="str">
        <f t="shared" si="90"/>
        <v/>
      </c>
      <c r="AK281" s="244" t="str">
        <f t="shared" si="91"/>
        <v/>
      </c>
      <c r="AM281" s="244" t="str">
        <f t="shared" si="92"/>
        <v/>
      </c>
      <c r="AO281" s="244" t="str">
        <f t="shared" si="93"/>
        <v/>
      </c>
      <c r="AQ281" s="244" t="str">
        <f t="shared" si="94"/>
        <v/>
      </c>
    </row>
    <row r="282" spans="5:43" x14ac:dyDescent="0.25">
      <c r="E282" s="244" t="str">
        <f t="shared" si="76"/>
        <v/>
      </c>
      <c r="G282" s="244" t="str">
        <f t="shared" si="76"/>
        <v/>
      </c>
      <c r="I282" s="244" t="str">
        <f t="shared" si="77"/>
        <v/>
      </c>
      <c r="K282" s="244" t="str">
        <f t="shared" si="78"/>
        <v/>
      </c>
      <c r="M282" s="244" t="str">
        <f t="shared" si="79"/>
        <v/>
      </c>
      <c r="O282" s="244" t="str">
        <f t="shared" si="80"/>
        <v/>
      </c>
      <c r="Q282" s="244" t="str">
        <f t="shared" si="81"/>
        <v/>
      </c>
      <c r="S282" s="244" t="str">
        <f t="shared" si="82"/>
        <v/>
      </c>
      <c r="U282" s="244" t="str">
        <f t="shared" si="83"/>
        <v/>
      </c>
      <c r="W282" s="244" t="str">
        <f t="shared" si="84"/>
        <v/>
      </c>
      <c r="Y282" s="244" t="str">
        <f t="shared" si="85"/>
        <v/>
      </c>
      <c r="AA282" s="244" t="str">
        <f t="shared" si="86"/>
        <v/>
      </c>
      <c r="AC282" s="244" t="str">
        <f t="shared" si="87"/>
        <v/>
      </c>
      <c r="AE282" s="244" t="str">
        <f t="shared" si="88"/>
        <v/>
      </c>
      <c r="AG282" s="244" t="str">
        <f t="shared" si="89"/>
        <v/>
      </c>
      <c r="AI282" s="244" t="str">
        <f t="shared" si="90"/>
        <v/>
      </c>
      <c r="AK282" s="244" t="str">
        <f t="shared" si="91"/>
        <v/>
      </c>
      <c r="AM282" s="244" t="str">
        <f t="shared" si="92"/>
        <v/>
      </c>
      <c r="AO282" s="244" t="str">
        <f t="shared" si="93"/>
        <v/>
      </c>
      <c r="AQ282" s="244" t="str">
        <f t="shared" si="94"/>
        <v/>
      </c>
    </row>
    <row r="283" spans="5:43" x14ac:dyDescent="0.25">
      <c r="E283" s="244" t="str">
        <f t="shared" si="76"/>
        <v/>
      </c>
      <c r="G283" s="244" t="str">
        <f t="shared" si="76"/>
        <v/>
      </c>
      <c r="I283" s="244" t="str">
        <f t="shared" si="77"/>
        <v/>
      </c>
      <c r="K283" s="244" t="str">
        <f t="shared" si="78"/>
        <v/>
      </c>
      <c r="M283" s="244" t="str">
        <f t="shared" si="79"/>
        <v/>
      </c>
      <c r="O283" s="244" t="str">
        <f t="shared" si="80"/>
        <v/>
      </c>
      <c r="Q283" s="244" t="str">
        <f t="shared" si="81"/>
        <v/>
      </c>
      <c r="S283" s="244" t="str">
        <f t="shared" si="82"/>
        <v/>
      </c>
      <c r="U283" s="244" t="str">
        <f t="shared" si="83"/>
        <v/>
      </c>
      <c r="W283" s="244" t="str">
        <f t="shared" si="84"/>
        <v/>
      </c>
      <c r="Y283" s="244" t="str">
        <f t="shared" si="85"/>
        <v/>
      </c>
      <c r="AA283" s="244" t="str">
        <f t="shared" si="86"/>
        <v/>
      </c>
      <c r="AC283" s="244" t="str">
        <f t="shared" si="87"/>
        <v/>
      </c>
      <c r="AE283" s="244" t="str">
        <f t="shared" si="88"/>
        <v/>
      </c>
      <c r="AG283" s="244" t="str">
        <f t="shared" si="89"/>
        <v/>
      </c>
      <c r="AI283" s="244" t="str">
        <f t="shared" si="90"/>
        <v/>
      </c>
      <c r="AK283" s="244" t="str">
        <f t="shared" si="91"/>
        <v/>
      </c>
      <c r="AM283" s="244" t="str">
        <f t="shared" si="92"/>
        <v/>
      </c>
      <c r="AO283" s="244" t="str">
        <f t="shared" si="93"/>
        <v/>
      </c>
      <c r="AQ283" s="244" t="str">
        <f t="shared" si="94"/>
        <v/>
      </c>
    </row>
    <row r="284" spans="5:43" x14ac:dyDescent="0.25">
      <c r="E284" s="244" t="str">
        <f t="shared" si="76"/>
        <v/>
      </c>
      <c r="G284" s="244" t="str">
        <f t="shared" si="76"/>
        <v/>
      </c>
      <c r="I284" s="244" t="str">
        <f t="shared" si="77"/>
        <v/>
      </c>
      <c r="K284" s="244" t="str">
        <f t="shared" si="78"/>
        <v/>
      </c>
      <c r="M284" s="244" t="str">
        <f t="shared" si="79"/>
        <v/>
      </c>
      <c r="O284" s="244" t="str">
        <f t="shared" si="80"/>
        <v/>
      </c>
      <c r="Q284" s="244" t="str">
        <f t="shared" si="81"/>
        <v/>
      </c>
      <c r="S284" s="244" t="str">
        <f t="shared" si="82"/>
        <v/>
      </c>
      <c r="U284" s="244" t="str">
        <f t="shared" si="83"/>
        <v/>
      </c>
      <c r="W284" s="244" t="str">
        <f t="shared" si="84"/>
        <v/>
      </c>
      <c r="Y284" s="244" t="str">
        <f t="shared" si="85"/>
        <v/>
      </c>
      <c r="AA284" s="244" t="str">
        <f t="shared" si="86"/>
        <v/>
      </c>
      <c r="AC284" s="244" t="str">
        <f t="shared" si="87"/>
        <v/>
      </c>
      <c r="AE284" s="244" t="str">
        <f t="shared" si="88"/>
        <v/>
      </c>
      <c r="AG284" s="244" t="str">
        <f t="shared" si="89"/>
        <v/>
      </c>
      <c r="AI284" s="244" t="str">
        <f t="shared" si="90"/>
        <v/>
      </c>
      <c r="AK284" s="244" t="str">
        <f t="shared" si="91"/>
        <v/>
      </c>
      <c r="AM284" s="244" t="str">
        <f t="shared" si="92"/>
        <v/>
      </c>
      <c r="AO284" s="244" t="str">
        <f t="shared" si="93"/>
        <v/>
      </c>
      <c r="AQ284" s="244" t="str">
        <f t="shared" si="94"/>
        <v/>
      </c>
    </row>
    <row r="285" spans="5:43" x14ac:dyDescent="0.25">
      <c r="E285" s="244" t="str">
        <f t="shared" si="76"/>
        <v/>
      </c>
      <c r="G285" s="244" t="str">
        <f t="shared" si="76"/>
        <v/>
      </c>
      <c r="I285" s="244" t="str">
        <f t="shared" si="77"/>
        <v/>
      </c>
      <c r="K285" s="244" t="str">
        <f t="shared" si="78"/>
        <v/>
      </c>
      <c r="M285" s="244" t="str">
        <f t="shared" si="79"/>
        <v/>
      </c>
      <c r="O285" s="244" t="str">
        <f t="shared" si="80"/>
        <v/>
      </c>
      <c r="Q285" s="244" t="str">
        <f t="shared" si="81"/>
        <v/>
      </c>
      <c r="S285" s="244" t="str">
        <f t="shared" si="82"/>
        <v/>
      </c>
      <c r="U285" s="244" t="str">
        <f t="shared" si="83"/>
        <v/>
      </c>
      <c r="W285" s="244" t="str">
        <f t="shared" si="84"/>
        <v/>
      </c>
      <c r="Y285" s="244" t="str">
        <f t="shared" si="85"/>
        <v/>
      </c>
      <c r="AA285" s="244" t="str">
        <f t="shared" si="86"/>
        <v/>
      </c>
      <c r="AC285" s="244" t="str">
        <f t="shared" si="87"/>
        <v/>
      </c>
      <c r="AE285" s="244" t="str">
        <f t="shared" si="88"/>
        <v/>
      </c>
      <c r="AG285" s="244" t="str">
        <f t="shared" si="89"/>
        <v/>
      </c>
      <c r="AI285" s="244" t="str">
        <f t="shared" si="90"/>
        <v/>
      </c>
      <c r="AK285" s="244" t="str">
        <f t="shared" si="91"/>
        <v/>
      </c>
      <c r="AM285" s="244" t="str">
        <f t="shared" si="92"/>
        <v/>
      </c>
      <c r="AO285" s="244" t="str">
        <f t="shared" si="93"/>
        <v/>
      </c>
      <c r="AQ285" s="244" t="str">
        <f t="shared" si="94"/>
        <v/>
      </c>
    </row>
    <row r="286" spans="5:43" x14ac:dyDescent="0.25">
      <c r="E286" s="244" t="str">
        <f t="shared" si="76"/>
        <v/>
      </c>
      <c r="G286" s="244" t="str">
        <f t="shared" si="76"/>
        <v/>
      </c>
      <c r="I286" s="244" t="str">
        <f t="shared" si="77"/>
        <v/>
      </c>
      <c r="K286" s="244" t="str">
        <f t="shared" si="78"/>
        <v/>
      </c>
      <c r="M286" s="244" t="str">
        <f t="shared" si="79"/>
        <v/>
      </c>
      <c r="O286" s="244" t="str">
        <f t="shared" si="80"/>
        <v/>
      </c>
      <c r="Q286" s="244" t="str">
        <f t="shared" si="81"/>
        <v/>
      </c>
      <c r="S286" s="244" t="str">
        <f t="shared" si="82"/>
        <v/>
      </c>
      <c r="U286" s="244" t="str">
        <f t="shared" si="83"/>
        <v/>
      </c>
      <c r="W286" s="244" t="str">
        <f t="shared" si="84"/>
        <v/>
      </c>
      <c r="Y286" s="244" t="str">
        <f t="shared" si="85"/>
        <v/>
      </c>
      <c r="AA286" s="244" t="str">
        <f t="shared" si="86"/>
        <v/>
      </c>
      <c r="AC286" s="244" t="str">
        <f t="shared" si="87"/>
        <v/>
      </c>
      <c r="AE286" s="244" t="str">
        <f t="shared" si="88"/>
        <v/>
      </c>
      <c r="AG286" s="244" t="str">
        <f t="shared" si="89"/>
        <v/>
      </c>
      <c r="AI286" s="244" t="str">
        <f t="shared" si="90"/>
        <v/>
      </c>
      <c r="AK286" s="244" t="str">
        <f t="shared" si="91"/>
        <v/>
      </c>
      <c r="AM286" s="244" t="str">
        <f t="shared" si="92"/>
        <v/>
      </c>
      <c r="AO286" s="244" t="str">
        <f t="shared" si="93"/>
        <v/>
      </c>
      <c r="AQ286" s="244" t="str">
        <f t="shared" si="94"/>
        <v/>
      </c>
    </row>
    <row r="287" spans="5:43" x14ac:dyDescent="0.25">
      <c r="E287" s="244" t="str">
        <f t="shared" si="76"/>
        <v/>
      </c>
      <c r="G287" s="244" t="str">
        <f t="shared" si="76"/>
        <v/>
      </c>
      <c r="I287" s="244" t="str">
        <f t="shared" si="77"/>
        <v/>
      </c>
      <c r="K287" s="244" t="str">
        <f t="shared" si="78"/>
        <v/>
      </c>
      <c r="M287" s="244" t="str">
        <f t="shared" si="79"/>
        <v/>
      </c>
      <c r="O287" s="244" t="str">
        <f t="shared" si="80"/>
        <v/>
      </c>
      <c r="Q287" s="244" t="str">
        <f t="shared" si="81"/>
        <v/>
      </c>
      <c r="S287" s="244" t="str">
        <f t="shared" si="82"/>
        <v/>
      </c>
      <c r="U287" s="244" t="str">
        <f t="shared" si="83"/>
        <v/>
      </c>
      <c r="W287" s="244" t="str">
        <f t="shared" si="84"/>
        <v/>
      </c>
      <c r="Y287" s="244" t="str">
        <f t="shared" si="85"/>
        <v/>
      </c>
      <c r="AA287" s="244" t="str">
        <f t="shared" si="86"/>
        <v/>
      </c>
      <c r="AC287" s="244" t="str">
        <f t="shared" si="87"/>
        <v/>
      </c>
      <c r="AE287" s="244" t="str">
        <f t="shared" si="88"/>
        <v/>
      </c>
      <c r="AG287" s="244" t="str">
        <f t="shared" si="89"/>
        <v/>
      </c>
      <c r="AI287" s="244" t="str">
        <f t="shared" si="90"/>
        <v/>
      </c>
      <c r="AK287" s="244" t="str">
        <f t="shared" si="91"/>
        <v/>
      </c>
      <c r="AM287" s="244" t="str">
        <f t="shared" si="92"/>
        <v/>
      </c>
      <c r="AO287" s="244" t="str">
        <f t="shared" si="93"/>
        <v/>
      </c>
      <c r="AQ287" s="244" t="str">
        <f t="shared" si="94"/>
        <v/>
      </c>
    </row>
    <row r="288" spans="5:43" x14ac:dyDescent="0.25">
      <c r="E288" s="244" t="str">
        <f t="shared" si="76"/>
        <v/>
      </c>
      <c r="G288" s="244" t="str">
        <f t="shared" si="76"/>
        <v/>
      </c>
      <c r="I288" s="244" t="str">
        <f t="shared" si="77"/>
        <v/>
      </c>
      <c r="K288" s="244" t="str">
        <f t="shared" si="78"/>
        <v/>
      </c>
      <c r="M288" s="244" t="str">
        <f t="shared" si="79"/>
        <v/>
      </c>
      <c r="O288" s="244" t="str">
        <f t="shared" si="80"/>
        <v/>
      </c>
      <c r="Q288" s="244" t="str">
        <f t="shared" si="81"/>
        <v/>
      </c>
      <c r="S288" s="244" t="str">
        <f t="shared" si="82"/>
        <v/>
      </c>
      <c r="U288" s="244" t="str">
        <f t="shared" si="83"/>
        <v/>
      </c>
      <c r="W288" s="244" t="str">
        <f t="shared" si="84"/>
        <v/>
      </c>
      <c r="Y288" s="244" t="str">
        <f t="shared" si="85"/>
        <v/>
      </c>
      <c r="AA288" s="244" t="str">
        <f t="shared" si="86"/>
        <v/>
      </c>
      <c r="AC288" s="244" t="str">
        <f t="shared" si="87"/>
        <v/>
      </c>
      <c r="AE288" s="244" t="str">
        <f t="shared" si="88"/>
        <v/>
      </c>
      <c r="AG288" s="244" t="str">
        <f t="shared" si="89"/>
        <v/>
      </c>
      <c r="AI288" s="244" t="str">
        <f t="shared" si="90"/>
        <v/>
      </c>
      <c r="AK288" s="244" t="str">
        <f t="shared" si="91"/>
        <v/>
      </c>
      <c r="AM288" s="244" t="str">
        <f t="shared" si="92"/>
        <v/>
      </c>
      <c r="AO288" s="244" t="str">
        <f t="shared" si="93"/>
        <v/>
      </c>
      <c r="AQ288" s="244" t="str">
        <f t="shared" si="94"/>
        <v/>
      </c>
    </row>
    <row r="289" spans="5:43" x14ac:dyDescent="0.25">
      <c r="E289" s="244" t="str">
        <f t="shared" si="76"/>
        <v/>
      </c>
      <c r="G289" s="244" t="str">
        <f t="shared" si="76"/>
        <v/>
      </c>
      <c r="I289" s="244" t="str">
        <f t="shared" si="77"/>
        <v/>
      </c>
      <c r="K289" s="244" t="str">
        <f t="shared" si="78"/>
        <v/>
      </c>
      <c r="M289" s="244" t="str">
        <f t="shared" si="79"/>
        <v/>
      </c>
      <c r="O289" s="244" t="str">
        <f t="shared" si="80"/>
        <v/>
      </c>
      <c r="Q289" s="244" t="str">
        <f t="shared" si="81"/>
        <v/>
      </c>
      <c r="S289" s="244" t="str">
        <f t="shared" si="82"/>
        <v/>
      </c>
      <c r="U289" s="244" t="str">
        <f t="shared" si="83"/>
        <v/>
      </c>
      <c r="W289" s="244" t="str">
        <f t="shared" si="84"/>
        <v/>
      </c>
      <c r="Y289" s="244" t="str">
        <f t="shared" si="85"/>
        <v/>
      </c>
      <c r="AA289" s="244" t="str">
        <f t="shared" si="86"/>
        <v/>
      </c>
      <c r="AC289" s="244" t="str">
        <f t="shared" si="87"/>
        <v/>
      </c>
      <c r="AE289" s="244" t="str">
        <f t="shared" si="88"/>
        <v/>
      </c>
      <c r="AG289" s="244" t="str">
        <f t="shared" si="89"/>
        <v/>
      </c>
      <c r="AI289" s="244" t="str">
        <f t="shared" si="90"/>
        <v/>
      </c>
      <c r="AK289" s="244" t="str">
        <f t="shared" si="91"/>
        <v/>
      </c>
      <c r="AM289" s="244" t="str">
        <f t="shared" si="92"/>
        <v/>
      </c>
      <c r="AO289" s="244" t="str">
        <f t="shared" si="93"/>
        <v/>
      </c>
      <c r="AQ289" s="244" t="str">
        <f t="shared" si="94"/>
        <v/>
      </c>
    </row>
    <row r="290" spans="5:43" x14ac:dyDescent="0.25">
      <c r="E290" s="244" t="str">
        <f t="shared" si="76"/>
        <v/>
      </c>
      <c r="G290" s="244" t="str">
        <f t="shared" si="76"/>
        <v/>
      </c>
      <c r="I290" s="244" t="str">
        <f t="shared" si="77"/>
        <v/>
      </c>
      <c r="K290" s="244" t="str">
        <f t="shared" si="78"/>
        <v/>
      </c>
      <c r="M290" s="244" t="str">
        <f t="shared" si="79"/>
        <v/>
      </c>
      <c r="O290" s="244" t="str">
        <f t="shared" si="80"/>
        <v/>
      </c>
      <c r="Q290" s="244" t="str">
        <f t="shared" si="81"/>
        <v/>
      </c>
      <c r="S290" s="244" t="str">
        <f t="shared" si="82"/>
        <v/>
      </c>
      <c r="U290" s="244" t="str">
        <f t="shared" si="83"/>
        <v/>
      </c>
      <c r="W290" s="244" t="str">
        <f t="shared" si="84"/>
        <v/>
      </c>
      <c r="Y290" s="244" t="str">
        <f t="shared" si="85"/>
        <v/>
      </c>
      <c r="AA290" s="244" t="str">
        <f t="shared" si="86"/>
        <v/>
      </c>
      <c r="AC290" s="244" t="str">
        <f t="shared" si="87"/>
        <v/>
      </c>
      <c r="AE290" s="244" t="str">
        <f t="shared" si="88"/>
        <v/>
      </c>
      <c r="AG290" s="244" t="str">
        <f t="shared" si="89"/>
        <v/>
      </c>
      <c r="AI290" s="244" t="str">
        <f t="shared" si="90"/>
        <v/>
      </c>
      <c r="AK290" s="244" t="str">
        <f t="shared" si="91"/>
        <v/>
      </c>
      <c r="AM290" s="244" t="str">
        <f t="shared" si="92"/>
        <v/>
      </c>
      <c r="AO290" s="244" t="str">
        <f t="shared" si="93"/>
        <v/>
      </c>
      <c r="AQ290" s="244" t="str">
        <f t="shared" si="94"/>
        <v/>
      </c>
    </row>
    <row r="291" spans="5:43" x14ac:dyDescent="0.25">
      <c r="E291" s="244" t="str">
        <f t="shared" si="76"/>
        <v/>
      </c>
      <c r="G291" s="244" t="str">
        <f t="shared" si="76"/>
        <v/>
      </c>
      <c r="I291" s="244" t="str">
        <f t="shared" si="77"/>
        <v/>
      </c>
      <c r="K291" s="244" t="str">
        <f t="shared" si="78"/>
        <v/>
      </c>
      <c r="M291" s="244" t="str">
        <f t="shared" si="79"/>
        <v/>
      </c>
      <c r="O291" s="244" t="str">
        <f t="shared" si="80"/>
        <v/>
      </c>
      <c r="Q291" s="244" t="str">
        <f t="shared" si="81"/>
        <v/>
      </c>
      <c r="S291" s="244" t="str">
        <f t="shared" si="82"/>
        <v/>
      </c>
      <c r="U291" s="244" t="str">
        <f t="shared" si="83"/>
        <v/>
      </c>
      <c r="W291" s="244" t="str">
        <f t="shared" si="84"/>
        <v/>
      </c>
      <c r="Y291" s="244" t="str">
        <f t="shared" si="85"/>
        <v/>
      </c>
      <c r="AA291" s="244" t="str">
        <f t="shared" si="86"/>
        <v/>
      </c>
      <c r="AC291" s="244" t="str">
        <f t="shared" si="87"/>
        <v/>
      </c>
      <c r="AE291" s="244" t="str">
        <f t="shared" si="88"/>
        <v/>
      </c>
      <c r="AG291" s="244" t="str">
        <f t="shared" si="89"/>
        <v/>
      </c>
      <c r="AI291" s="244" t="str">
        <f t="shared" si="90"/>
        <v/>
      </c>
      <c r="AK291" s="244" t="str">
        <f t="shared" si="91"/>
        <v/>
      </c>
      <c r="AM291" s="244" t="str">
        <f t="shared" si="92"/>
        <v/>
      </c>
      <c r="AO291" s="244" t="str">
        <f t="shared" si="93"/>
        <v/>
      </c>
      <c r="AQ291" s="244" t="str">
        <f t="shared" si="94"/>
        <v/>
      </c>
    </row>
    <row r="292" spans="5:43" x14ac:dyDescent="0.25">
      <c r="E292" s="244" t="str">
        <f t="shared" si="76"/>
        <v/>
      </c>
      <c r="G292" s="244" t="str">
        <f t="shared" si="76"/>
        <v/>
      </c>
      <c r="I292" s="244" t="str">
        <f t="shared" si="77"/>
        <v/>
      </c>
      <c r="K292" s="244" t="str">
        <f t="shared" si="78"/>
        <v/>
      </c>
      <c r="M292" s="244" t="str">
        <f t="shared" si="79"/>
        <v/>
      </c>
      <c r="O292" s="244" t="str">
        <f t="shared" si="80"/>
        <v/>
      </c>
      <c r="Q292" s="244" t="str">
        <f t="shared" si="81"/>
        <v/>
      </c>
      <c r="S292" s="244" t="str">
        <f t="shared" si="82"/>
        <v/>
      </c>
      <c r="U292" s="244" t="str">
        <f t="shared" si="83"/>
        <v/>
      </c>
      <c r="W292" s="244" t="str">
        <f t="shared" si="84"/>
        <v/>
      </c>
      <c r="Y292" s="244" t="str">
        <f t="shared" si="85"/>
        <v/>
      </c>
      <c r="AA292" s="244" t="str">
        <f t="shared" si="86"/>
        <v/>
      </c>
      <c r="AC292" s="244" t="str">
        <f t="shared" si="87"/>
        <v/>
      </c>
      <c r="AE292" s="244" t="str">
        <f t="shared" si="88"/>
        <v/>
      </c>
      <c r="AG292" s="244" t="str">
        <f t="shared" si="89"/>
        <v/>
      </c>
      <c r="AI292" s="244" t="str">
        <f t="shared" si="90"/>
        <v/>
      </c>
      <c r="AK292" s="244" t="str">
        <f t="shared" si="91"/>
        <v/>
      </c>
      <c r="AM292" s="244" t="str">
        <f t="shared" si="92"/>
        <v/>
      </c>
      <c r="AO292" s="244" t="str">
        <f t="shared" si="93"/>
        <v/>
      </c>
      <c r="AQ292" s="244" t="str">
        <f t="shared" si="94"/>
        <v/>
      </c>
    </row>
    <row r="293" spans="5:43" x14ac:dyDescent="0.25">
      <c r="E293" s="244" t="str">
        <f t="shared" si="76"/>
        <v/>
      </c>
      <c r="G293" s="244" t="str">
        <f t="shared" si="76"/>
        <v/>
      </c>
      <c r="I293" s="244" t="str">
        <f t="shared" si="77"/>
        <v/>
      </c>
      <c r="K293" s="244" t="str">
        <f t="shared" si="78"/>
        <v/>
      </c>
      <c r="M293" s="244" t="str">
        <f t="shared" si="79"/>
        <v/>
      </c>
      <c r="O293" s="244" t="str">
        <f t="shared" si="80"/>
        <v/>
      </c>
      <c r="Q293" s="244" t="str">
        <f t="shared" si="81"/>
        <v/>
      </c>
      <c r="S293" s="244" t="str">
        <f t="shared" si="82"/>
        <v/>
      </c>
      <c r="U293" s="244" t="str">
        <f t="shared" si="83"/>
        <v/>
      </c>
      <c r="W293" s="244" t="str">
        <f t="shared" si="84"/>
        <v/>
      </c>
      <c r="Y293" s="244" t="str">
        <f t="shared" si="85"/>
        <v/>
      </c>
      <c r="AA293" s="244" t="str">
        <f t="shared" si="86"/>
        <v/>
      </c>
      <c r="AC293" s="244" t="str">
        <f t="shared" si="87"/>
        <v/>
      </c>
      <c r="AE293" s="244" t="str">
        <f t="shared" si="88"/>
        <v/>
      </c>
      <c r="AG293" s="244" t="str">
        <f t="shared" si="89"/>
        <v/>
      </c>
      <c r="AI293" s="244" t="str">
        <f t="shared" si="90"/>
        <v/>
      </c>
      <c r="AK293" s="244" t="str">
        <f t="shared" si="91"/>
        <v/>
      </c>
      <c r="AM293" s="244" t="str">
        <f t="shared" si="92"/>
        <v/>
      </c>
      <c r="AO293" s="244" t="str">
        <f t="shared" si="93"/>
        <v/>
      </c>
      <c r="AQ293" s="244" t="str">
        <f t="shared" si="94"/>
        <v/>
      </c>
    </row>
    <row r="294" spans="5:43" x14ac:dyDescent="0.25">
      <c r="E294" s="244" t="str">
        <f t="shared" si="76"/>
        <v/>
      </c>
      <c r="G294" s="244" t="str">
        <f t="shared" si="76"/>
        <v/>
      </c>
      <c r="I294" s="244" t="str">
        <f t="shared" si="77"/>
        <v/>
      </c>
      <c r="K294" s="244" t="str">
        <f t="shared" si="78"/>
        <v/>
      </c>
      <c r="M294" s="244" t="str">
        <f t="shared" si="79"/>
        <v/>
      </c>
      <c r="O294" s="244" t="str">
        <f t="shared" si="80"/>
        <v/>
      </c>
      <c r="Q294" s="244" t="str">
        <f t="shared" si="81"/>
        <v/>
      </c>
      <c r="S294" s="244" t="str">
        <f t="shared" si="82"/>
        <v/>
      </c>
      <c r="U294" s="244" t="str">
        <f t="shared" si="83"/>
        <v/>
      </c>
      <c r="W294" s="244" t="str">
        <f t="shared" si="84"/>
        <v/>
      </c>
      <c r="Y294" s="244" t="str">
        <f t="shared" si="85"/>
        <v/>
      </c>
      <c r="AA294" s="244" t="str">
        <f t="shared" si="86"/>
        <v/>
      </c>
      <c r="AC294" s="244" t="str">
        <f t="shared" si="87"/>
        <v/>
      </c>
      <c r="AE294" s="244" t="str">
        <f t="shared" si="88"/>
        <v/>
      </c>
      <c r="AG294" s="244" t="str">
        <f t="shared" si="89"/>
        <v/>
      </c>
      <c r="AI294" s="244" t="str">
        <f t="shared" si="90"/>
        <v/>
      </c>
      <c r="AK294" s="244" t="str">
        <f t="shared" si="91"/>
        <v/>
      </c>
      <c r="AM294" s="244" t="str">
        <f t="shared" si="92"/>
        <v/>
      </c>
      <c r="AO294" s="244" t="str">
        <f t="shared" si="93"/>
        <v/>
      </c>
      <c r="AQ294" s="244" t="str">
        <f t="shared" si="94"/>
        <v/>
      </c>
    </row>
    <row r="295" spans="5:43" x14ac:dyDescent="0.25">
      <c r="E295" s="244" t="str">
        <f t="shared" si="76"/>
        <v/>
      </c>
      <c r="G295" s="244" t="str">
        <f t="shared" si="76"/>
        <v/>
      </c>
      <c r="I295" s="244" t="str">
        <f t="shared" si="77"/>
        <v/>
      </c>
      <c r="K295" s="244" t="str">
        <f t="shared" si="78"/>
        <v/>
      </c>
      <c r="M295" s="244" t="str">
        <f t="shared" si="79"/>
        <v/>
      </c>
      <c r="O295" s="244" t="str">
        <f t="shared" si="80"/>
        <v/>
      </c>
      <c r="Q295" s="244" t="str">
        <f t="shared" si="81"/>
        <v/>
      </c>
      <c r="S295" s="244" t="str">
        <f t="shared" si="82"/>
        <v/>
      </c>
      <c r="U295" s="244" t="str">
        <f t="shared" si="83"/>
        <v/>
      </c>
      <c r="W295" s="244" t="str">
        <f t="shared" si="84"/>
        <v/>
      </c>
      <c r="Y295" s="244" t="str">
        <f t="shared" si="85"/>
        <v/>
      </c>
      <c r="AA295" s="244" t="str">
        <f t="shared" si="86"/>
        <v/>
      </c>
      <c r="AC295" s="244" t="str">
        <f t="shared" si="87"/>
        <v/>
      </c>
      <c r="AE295" s="244" t="str">
        <f t="shared" si="88"/>
        <v/>
      </c>
      <c r="AG295" s="244" t="str">
        <f t="shared" si="89"/>
        <v/>
      </c>
      <c r="AI295" s="244" t="str">
        <f t="shared" si="90"/>
        <v/>
      </c>
      <c r="AK295" s="244" t="str">
        <f t="shared" si="91"/>
        <v/>
      </c>
      <c r="AM295" s="244" t="str">
        <f t="shared" si="92"/>
        <v/>
      </c>
      <c r="AO295" s="244" t="str">
        <f t="shared" si="93"/>
        <v/>
      </c>
      <c r="AQ295" s="244" t="str">
        <f t="shared" si="94"/>
        <v/>
      </c>
    </row>
    <row r="296" spans="5:43" x14ac:dyDescent="0.25">
      <c r="E296" s="244" t="str">
        <f t="shared" si="76"/>
        <v/>
      </c>
      <c r="G296" s="244" t="str">
        <f t="shared" si="76"/>
        <v/>
      </c>
      <c r="I296" s="244" t="str">
        <f t="shared" si="77"/>
        <v/>
      </c>
      <c r="K296" s="244" t="str">
        <f t="shared" si="78"/>
        <v/>
      </c>
      <c r="M296" s="244" t="str">
        <f t="shared" si="79"/>
        <v/>
      </c>
      <c r="O296" s="244" t="str">
        <f t="shared" si="80"/>
        <v/>
      </c>
      <c r="Q296" s="244" t="str">
        <f t="shared" si="81"/>
        <v/>
      </c>
      <c r="S296" s="244" t="str">
        <f t="shared" si="82"/>
        <v/>
      </c>
      <c r="U296" s="244" t="str">
        <f t="shared" si="83"/>
        <v/>
      </c>
      <c r="W296" s="244" t="str">
        <f t="shared" si="84"/>
        <v/>
      </c>
      <c r="Y296" s="244" t="str">
        <f t="shared" si="85"/>
        <v/>
      </c>
      <c r="AA296" s="244" t="str">
        <f t="shared" si="86"/>
        <v/>
      </c>
      <c r="AC296" s="244" t="str">
        <f t="shared" si="87"/>
        <v/>
      </c>
      <c r="AE296" s="244" t="str">
        <f t="shared" si="88"/>
        <v/>
      </c>
      <c r="AG296" s="244" t="str">
        <f t="shared" si="89"/>
        <v/>
      </c>
      <c r="AI296" s="244" t="str">
        <f t="shared" si="90"/>
        <v/>
      </c>
      <c r="AK296" s="244" t="str">
        <f t="shared" si="91"/>
        <v/>
      </c>
      <c r="AM296" s="244" t="str">
        <f t="shared" si="92"/>
        <v/>
      </c>
      <c r="AO296" s="244" t="str">
        <f t="shared" si="93"/>
        <v/>
      </c>
      <c r="AQ296" s="244" t="str">
        <f t="shared" si="94"/>
        <v/>
      </c>
    </row>
    <row r="297" spans="5:43" x14ac:dyDescent="0.25">
      <c r="E297" s="244" t="str">
        <f t="shared" si="76"/>
        <v/>
      </c>
      <c r="G297" s="244" t="str">
        <f t="shared" si="76"/>
        <v/>
      </c>
      <c r="I297" s="244" t="str">
        <f t="shared" si="77"/>
        <v/>
      </c>
      <c r="K297" s="244" t="str">
        <f t="shared" si="78"/>
        <v/>
      </c>
      <c r="M297" s="244" t="str">
        <f t="shared" si="79"/>
        <v/>
      </c>
      <c r="O297" s="244" t="str">
        <f t="shared" si="80"/>
        <v/>
      </c>
      <c r="Q297" s="244" t="str">
        <f t="shared" si="81"/>
        <v/>
      </c>
      <c r="S297" s="244" t="str">
        <f t="shared" si="82"/>
        <v/>
      </c>
      <c r="U297" s="244" t="str">
        <f t="shared" si="83"/>
        <v/>
      </c>
      <c r="W297" s="244" t="str">
        <f t="shared" si="84"/>
        <v/>
      </c>
      <c r="Y297" s="244" t="str">
        <f t="shared" si="85"/>
        <v/>
      </c>
      <c r="AA297" s="244" t="str">
        <f t="shared" si="86"/>
        <v/>
      </c>
      <c r="AC297" s="244" t="str">
        <f t="shared" si="87"/>
        <v/>
      </c>
      <c r="AE297" s="244" t="str">
        <f t="shared" si="88"/>
        <v/>
      </c>
      <c r="AG297" s="244" t="str">
        <f t="shared" si="89"/>
        <v/>
      </c>
      <c r="AI297" s="244" t="str">
        <f t="shared" si="90"/>
        <v/>
      </c>
      <c r="AK297" s="244" t="str">
        <f t="shared" si="91"/>
        <v/>
      </c>
      <c r="AM297" s="244" t="str">
        <f t="shared" si="92"/>
        <v/>
      </c>
      <c r="AO297" s="244" t="str">
        <f t="shared" si="93"/>
        <v/>
      </c>
      <c r="AQ297" s="244" t="str">
        <f t="shared" si="94"/>
        <v/>
      </c>
    </row>
    <row r="298" spans="5:43" x14ac:dyDescent="0.25">
      <c r="E298" s="244" t="str">
        <f t="shared" si="76"/>
        <v/>
      </c>
      <c r="G298" s="244" t="str">
        <f t="shared" si="76"/>
        <v/>
      </c>
      <c r="I298" s="244" t="str">
        <f t="shared" si="77"/>
        <v/>
      </c>
      <c r="K298" s="244" t="str">
        <f t="shared" si="78"/>
        <v/>
      </c>
      <c r="M298" s="244" t="str">
        <f t="shared" si="79"/>
        <v/>
      </c>
      <c r="O298" s="244" t="str">
        <f t="shared" si="80"/>
        <v/>
      </c>
      <c r="Q298" s="244" t="str">
        <f t="shared" si="81"/>
        <v/>
      </c>
      <c r="S298" s="244" t="str">
        <f t="shared" si="82"/>
        <v/>
      </c>
      <c r="U298" s="244" t="str">
        <f t="shared" si="83"/>
        <v/>
      </c>
      <c r="W298" s="244" t="str">
        <f t="shared" si="84"/>
        <v/>
      </c>
      <c r="Y298" s="244" t="str">
        <f t="shared" si="85"/>
        <v/>
      </c>
      <c r="AA298" s="244" t="str">
        <f t="shared" si="86"/>
        <v/>
      </c>
      <c r="AC298" s="244" t="str">
        <f t="shared" si="87"/>
        <v/>
      </c>
      <c r="AE298" s="244" t="str">
        <f t="shared" si="88"/>
        <v/>
      </c>
      <c r="AG298" s="244" t="str">
        <f t="shared" si="89"/>
        <v/>
      </c>
      <c r="AI298" s="244" t="str">
        <f t="shared" si="90"/>
        <v/>
      </c>
      <c r="AK298" s="244" t="str">
        <f t="shared" si="91"/>
        <v/>
      </c>
      <c r="AM298" s="244" t="str">
        <f t="shared" si="92"/>
        <v/>
      </c>
      <c r="AO298" s="244" t="str">
        <f t="shared" si="93"/>
        <v/>
      </c>
      <c r="AQ298" s="244" t="str">
        <f t="shared" si="94"/>
        <v/>
      </c>
    </row>
    <row r="299" spans="5:43" x14ac:dyDescent="0.25">
      <c r="E299" s="244" t="str">
        <f t="shared" si="76"/>
        <v/>
      </c>
      <c r="G299" s="244" t="str">
        <f t="shared" si="76"/>
        <v/>
      </c>
      <c r="I299" s="244" t="str">
        <f t="shared" si="77"/>
        <v/>
      </c>
      <c r="K299" s="244" t="str">
        <f t="shared" si="78"/>
        <v/>
      </c>
      <c r="M299" s="244" t="str">
        <f t="shared" si="79"/>
        <v/>
      </c>
      <c r="O299" s="244" t="str">
        <f t="shared" si="80"/>
        <v/>
      </c>
      <c r="Q299" s="244" t="str">
        <f t="shared" si="81"/>
        <v/>
      </c>
      <c r="S299" s="244" t="str">
        <f t="shared" si="82"/>
        <v/>
      </c>
      <c r="U299" s="244" t="str">
        <f t="shared" si="83"/>
        <v/>
      </c>
      <c r="W299" s="244" t="str">
        <f t="shared" si="84"/>
        <v/>
      </c>
      <c r="Y299" s="244" t="str">
        <f t="shared" si="85"/>
        <v/>
      </c>
      <c r="AA299" s="244" t="str">
        <f t="shared" si="86"/>
        <v/>
      </c>
      <c r="AC299" s="244" t="str">
        <f t="shared" si="87"/>
        <v/>
      </c>
      <c r="AE299" s="244" t="str">
        <f t="shared" si="88"/>
        <v/>
      </c>
      <c r="AG299" s="244" t="str">
        <f t="shared" si="89"/>
        <v/>
      </c>
      <c r="AI299" s="244" t="str">
        <f t="shared" si="90"/>
        <v/>
      </c>
      <c r="AK299" s="244" t="str">
        <f t="shared" si="91"/>
        <v/>
      </c>
      <c r="AM299" s="244" t="str">
        <f t="shared" si="92"/>
        <v/>
      </c>
      <c r="AO299" s="244" t="str">
        <f t="shared" si="93"/>
        <v/>
      </c>
      <c r="AQ299" s="244" t="str">
        <f t="shared" si="94"/>
        <v/>
      </c>
    </row>
    <row r="300" spans="5:43" x14ac:dyDescent="0.25">
      <c r="E300" s="244" t="str">
        <f t="shared" si="76"/>
        <v/>
      </c>
      <c r="G300" s="244" t="str">
        <f t="shared" si="76"/>
        <v/>
      </c>
      <c r="I300" s="244" t="str">
        <f t="shared" si="77"/>
        <v/>
      </c>
      <c r="K300" s="244" t="str">
        <f t="shared" si="78"/>
        <v/>
      </c>
      <c r="M300" s="244" t="str">
        <f t="shared" si="79"/>
        <v/>
      </c>
      <c r="O300" s="244" t="str">
        <f t="shared" si="80"/>
        <v/>
      </c>
      <c r="Q300" s="244" t="str">
        <f t="shared" si="81"/>
        <v/>
      </c>
      <c r="S300" s="244" t="str">
        <f t="shared" si="82"/>
        <v/>
      </c>
      <c r="U300" s="244" t="str">
        <f t="shared" si="83"/>
        <v/>
      </c>
      <c r="W300" s="244" t="str">
        <f t="shared" si="84"/>
        <v/>
      </c>
      <c r="Y300" s="244" t="str">
        <f t="shared" si="85"/>
        <v/>
      </c>
      <c r="AA300" s="244" t="str">
        <f t="shared" si="86"/>
        <v/>
      </c>
      <c r="AC300" s="244" t="str">
        <f t="shared" si="87"/>
        <v/>
      </c>
      <c r="AE300" s="244" t="str">
        <f t="shared" si="88"/>
        <v/>
      </c>
      <c r="AG300" s="244" t="str">
        <f t="shared" si="89"/>
        <v/>
      </c>
      <c r="AI300" s="244" t="str">
        <f t="shared" si="90"/>
        <v/>
      </c>
      <c r="AK300" s="244" t="str">
        <f t="shared" si="91"/>
        <v/>
      </c>
      <c r="AM300" s="244" t="str">
        <f t="shared" si="92"/>
        <v/>
      </c>
      <c r="AO300" s="244" t="str">
        <f t="shared" si="93"/>
        <v/>
      </c>
      <c r="AQ300" s="244" t="str">
        <f t="shared" si="94"/>
        <v/>
      </c>
    </row>
  </sheetData>
  <mergeCells count="1">
    <mergeCell ref="A3:A6"/>
  </mergeCells>
  <conditionalFormatting sqref="E12:E300">
    <cfRule type="expression" dxfId="11" priority="2">
      <formula>AND(LEN(E12)&gt;0,OR(E12&lt;E$2,E12&gt;E$3))</formula>
    </cfRule>
  </conditionalFormatting>
  <conditionalFormatting sqref="G12:G300 I12:I300 K12:K300 M12:M300 O12:O300 Q12:Q300 S12:S300 U12:U300 W12:W300 Y12:Y300 AA12:AA300 AC12:AC300 AE12:AE300 AG12:AG300 AI12:AI300 AK12:AK300 AM12:AM300 AO12:AO300 AQ12:AQ300">
    <cfRule type="expression" dxfId="10" priority="1">
      <formula>AND(LEN(G12)&gt;0,OR(G12&lt;G$2,G12&gt;G$3))</formula>
    </cfRule>
  </conditionalFormatting>
  <pageMargins left="0.7" right="0.7" top="0.75" bottom="0.75" header="0.3" footer="0.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C1:T44"/>
  <sheetViews>
    <sheetView tabSelected="1" topLeftCell="B1" zoomScaleNormal="100" workbookViewId="0">
      <selection activeCell="N31" sqref="N31"/>
    </sheetView>
  </sheetViews>
  <sheetFormatPr defaultColWidth="9.1640625" defaultRowHeight="12.75" x14ac:dyDescent="0.2"/>
  <cols>
    <col min="1" max="1" width="0" style="676" hidden="1" customWidth="1"/>
    <col min="2" max="2" width="9.1640625" style="676"/>
    <col min="3" max="3" width="31.33203125" style="676" bestFit="1" customWidth="1"/>
    <col min="4" max="4" width="10" style="676" bestFit="1" customWidth="1"/>
    <col min="5" max="5" width="6.5" style="676" bestFit="1" customWidth="1"/>
    <col min="6" max="6" width="14.83203125" style="676" bestFit="1" customWidth="1"/>
    <col min="7" max="7" width="9.1640625" style="676" hidden="1" customWidth="1"/>
    <col min="8" max="8" width="40" style="676" hidden="1" customWidth="1"/>
    <col min="9" max="11" width="9.1640625" style="676" hidden="1" customWidth="1"/>
    <col min="12" max="12" width="0.1640625" style="676" hidden="1" customWidth="1"/>
    <col min="13" max="13" width="1.5" style="676" hidden="1" customWidth="1"/>
    <col min="14" max="14" width="16.33203125" style="676" customWidth="1"/>
    <col min="15" max="15" width="25.5" style="676" customWidth="1"/>
    <col min="16" max="16" width="12.5" style="676" bestFit="1" customWidth="1"/>
    <col min="17" max="17" width="41.1640625" style="676" bestFit="1" customWidth="1"/>
    <col min="18" max="18" width="3.5" style="676" hidden="1" customWidth="1"/>
    <col min="19" max="19" width="32.6640625" style="676" hidden="1" customWidth="1"/>
    <col min="20" max="20" width="1.83203125" style="676" customWidth="1"/>
    <col min="21" max="16384" width="9.1640625" style="676"/>
  </cols>
  <sheetData>
    <row r="1" spans="3:20" ht="18" customHeight="1" thickBot="1" x14ac:dyDescent="0.25">
      <c r="C1" s="1038"/>
      <c r="D1" s="1039"/>
    </row>
    <row r="2" spans="3:20" ht="13.5" thickBot="1" x14ac:dyDescent="0.25">
      <c r="C2" s="1040" t="s">
        <v>44</v>
      </c>
      <c r="D2" s="1041"/>
      <c r="E2" s="1041"/>
      <c r="F2" s="1042"/>
      <c r="O2" s="669" t="s">
        <v>506</v>
      </c>
      <c r="P2" s="670" t="s">
        <v>63</v>
      </c>
      <c r="Q2" s="671" t="s">
        <v>28</v>
      </c>
      <c r="R2" s="1034"/>
      <c r="S2" s="1034"/>
      <c r="T2" s="1035"/>
    </row>
    <row r="3" spans="3:20" ht="13.5" thickBot="1" x14ac:dyDescent="0.25">
      <c r="C3" s="642" t="s">
        <v>45</v>
      </c>
      <c r="D3" s="643">
        <v>1</v>
      </c>
      <c r="E3" s="644"/>
      <c r="F3" s="645"/>
      <c r="O3" s="672" t="s">
        <v>47</v>
      </c>
      <c r="P3" s="673">
        <f>'M2023 BLS Chart 53rd'!C22</f>
        <v>80829.631999999998</v>
      </c>
      <c r="Q3" s="674" t="s">
        <v>601</v>
      </c>
      <c r="R3" s="675"/>
      <c r="T3" s="677"/>
    </row>
    <row r="4" spans="3:20" ht="31.5" customHeight="1" x14ac:dyDescent="0.2">
      <c r="C4" s="646"/>
      <c r="D4" s="647" t="s">
        <v>4</v>
      </c>
      <c r="E4" s="647" t="s">
        <v>5</v>
      </c>
      <c r="F4" s="648" t="s">
        <v>6</v>
      </c>
      <c r="G4" s="1043" t="s">
        <v>28</v>
      </c>
      <c r="H4" s="1044"/>
      <c r="I4" s="928"/>
      <c r="J4" s="928"/>
      <c r="K4" s="928"/>
      <c r="L4" s="928"/>
      <c r="O4" s="672" t="s">
        <v>64</v>
      </c>
      <c r="P4" s="673">
        <f>'M2023 BLS Chart 53rd'!C18</f>
        <v>83639.712</v>
      </c>
      <c r="Q4" s="674" t="s">
        <v>601</v>
      </c>
      <c r="T4" s="677"/>
    </row>
    <row r="5" spans="3:20" x14ac:dyDescent="0.2">
      <c r="C5" s="649" t="s">
        <v>47</v>
      </c>
      <c r="D5" s="650">
        <f>P3</f>
        <v>80829.631999999998</v>
      </c>
      <c r="E5" s="651">
        <v>1.2500000000000001E-2</v>
      </c>
      <c r="F5" s="652">
        <f>D5*E5</f>
        <v>1010.3704</v>
      </c>
      <c r="G5" s="1045" t="s">
        <v>46</v>
      </c>
      <c r="H5" s="1046"/>
      <c r="O5" s="668" t="s">
        <v>25</v>
      </c>
      <c r="P5" s="673">
        <f>'M2023 BLS Chart 53rd'!C8</f>
        <v>56217.241600000001</v>
      </c>
      <c r="Q5" s="674" t="s">
        <v>601</v>
      </c>
      <c r="S5" s="678"/>
      <c r="T5" s="679"/>
    </row>
    <row r="6" spans="3:20" x14ac:dyDescent="0.2">
      <c r="C6" s="649" t="str">
        <f>O4</f>
        <v>Clinical (LICSW Level)</v>
      </c>
      <c r="D6" s="650">
        <f>P4</f>
        <v>83639.712</v>
      </c>
      <c r="E6" s="651">
        <v>1.2500000000000001E-2</v>
      </c>
      <c r="F6" s="652">
        <f>D6*E6</f>
        <v>1045.4964</v>
      </c>
      <c r="G6" s="1036"/>
      <c r="H6" s="1037"/>
      <c r="O6" s="668" t="s">
        <v>65</v>
      </c>
      <c r="P6" s="673">
        <f>'M2023 BLS Chart 53rd'!C36</f>
        <v>43247.567999999999</v>
      </c>
      <c r="Q6" s="674" t="s">
        <v>601</v>
      </c>
      <c r="S6" s="678"/>
      <c r="T6" s="679"/>
    </row>
    <row r="7" spans="3:20" x14ac:dyDescent="0.2">
      <c r="C7" s="649" t="str">
        <f>O5</f>
        <v>Direct Care III</v>
      </c>
      <c r="D7" s="650">
        <f>P5</f>
        <v>56217.241600000001</v>
      </c>
      <c r="E7" s="651">
        <f>0.15+0.15</f>
        <v>0.3</v>
      </c>
      <c r="F7" s="652">
        <f>D7*E7</f>
        <v>16865.172480000001</v>
      </c>
      <c r="G7" s="1047" t="s">
        <v>48</v>
      </c>
      <c r="H7" s="1048"/>
      <c r="O7" s="672" t="s">
        <v>66</v>
      </c>
      <c r="P7" s="680">
        <f>'M2023 BLS Chart 53rd'!C38</f>
        <v>0.24970000000000001</v>
      </c>
      <c r="Q7" s="687" t="s">
        <v>503</v>
      </c>
      <c r="R7" s="678"/>
      <c r="S7" s="678"/>
      <c r="T7" s="679"/>
    </row>
    <row r="8" spans="3:20" x14ac:dyDescent="0.2">
      <c r="C8" s="649" t="s">
        <v>51</v>
      </c>
      <c r="D8" s="650">
        <f>P6</f>
        <v>43247.567999999999</v>
      </c>
      <c r="E8" s="653">
        <v>0.09</v>
      </c>
      <c r="F8" s="652">
        <f>E8*D8</f>
        <v>3892.2811199999996</v>
      </c>
      <c r="G8" s="1047" t="s">
        <v>49</v>
      </c>
      <c r="H8" s="1048"/>
      <c r="O8" s="672" t="s">
        <v>19</v>
      </c>
      <c r="P8" s="681">
        <f>8234*(2.78%+1)</f>
        <v>8462.9052000000011</v>
      </c>
      <c r="Q8" s="687" t="s">
        <v>628</v>
      </c>
      <c r="R8" s="678"/>
      <c r="S8" s="678"/>
      <c r="T8" s="679"/>
    </row>
    <row r="9" spans="3:20" x14ac:dyDescent="0.2">
      <c r="C9" s="654" t="s">
        <v>52</v>
      </c>
      <c r="D9" s="655"/>
      <c r="E9" s="656">
        <f>SUM(E5:E8)</f>
        <v>0.41500000000000004</v>
      </c>
      <c r="F9" s="657">
        <f>SUM(F5:F8)</f>
        <v>22813.320400000001</v>
      </c>
      <c r="G9" s="1047" t="s">
        <v>50</v>
      </c>
      <c r="H9" s="1048"/>
      <c r="O9" s="682" t="s">
        <v>67</v>
      </c>
      <c r="P9" s="681">
        <f>81*(2.78%+1)</f>
        <v>83.251800000000003</v>
      </c>
      <c r="Q9" s="687" t="s">
        <v>628</v>
      </c>
      <c r="R9" s="678"/>
      <c r="S9" s="678"/>
      <c r="T9" s="679"/>
    </row>
    <row r="10" spans="3:20" ht="25.5" x14ac:dyDescent="0.2">
      <c r="C10" s="658" t="s">
        <v>53</v>
      </c>
      <c r="D10" s="659">
        <f>P7</f>
        <v>0.24970000000000001</v>
      </c>
      <c r="E10" s="660"/>
      <c r="F10" s="652">
        <f>D10*F9</f>
        <v>5696.48610388</v>
      </c>
      <c r="G10" s="831"/>
      <c r="H10" s="929"/>
      <c r="O10" s="672" t="s">
        <v>68</v>
      </c>
      <c r="P10" s="681">
        <f>539*(2.78%+1)</f>
        <v>553.98419999999999</v>
      </c>
      <c r="Q10" s="687" t="s">
        <v>628</v>
      </c>
      <c r="R10" s="678"/>
      <c r="S10" s="678"/>
      <c r="T10" s="679"/>
    </row>
    <row r="11" spans="3:20" x14ac:dyDescent="0.2">
      <c r="C11" s="654" t="s">
        <v>55</v>
      </c>
      <c r="D11" s="655"/>
      <c r="E11" s="661"/>
      <c r="F11" s="657">
        <f>F10+F9</f>
        <v>28509.806503880001</v>
      </c>
      <c r="G11" s="1052"/>
      <c r="H11" s="1053"/>
      <c r="O11" s="672" t="s">
        <v>69</v>
      </c>
      <c r="P11" s="681">
        <f>42*(2.78%+1)</f>
        <v>43.1676</v>
      </c>
      <c r="Q11" s="687" t="s">
        <v>628</v>
      </c>
      <c r="R11" s="678"/>
      <c r="S11" s="678"/>
      <c r="T11" s="679"/>
    </row>
    <row r="12" spans="3:20" x14ac:dyDescent="0.2">
      <c r="C12" s="658" t="s">
        <v>56</v>
      </c>
      <c r="D12" s="662">
        <f>SUM(P8:P12)</f>
        <v>11712.808800000003</v>
      </c>
      <c r="E12" s="663"/>
      <c r="F12" s="652">
        <f>D12*E9</f>
        <v>4860.8156520000011</v>
      </c>
      <c r="G12" s="1047" t="s">
        <v>54</v>
      </c>
      <c r="H12" s="1048"/>
      <c r="O12" s="672" t="s">
        <v>70</v>
      </c>
      <c r="P12" s="681">
        <f>2500*(2.78%+1)</f>
        <v>2569.5</v>
      </c>
      <c r="Q12" s="687" t="s">
        <v>608</v>
      </c>
      <c r="R12" s="678"/>
      <c r="S12" s="678"/>
      <c r="T12" s="679"/>
    </row>
    <row r="13" spans="3:20" x14ac:dyDescent="0.2">
      <c r="C13" s="658" t="str">
        <f>O13</f>
        <v>Other Program Expenses</v>
      </c>
      <c r="D13" s="438">
        <f>P13</f>
        <v>2569.5</v>
      </c>
      <c r="E13" s="663"/>
      <c r="F13" s="652">
        <f>E9*D13</f>
        <v>1066.3425000000002</v>
      </c>
      <c r="G13" s="1052"/>
      <c r="H13" s="1053"/>
      <c r="O13" s="672" t="s">
        <v>34</v>
      </c>
      <c r="P13" s="681">
        <f>2500*(2.78%+1)</f>
        <v>2569.5</v>
      </c>
      <c r="Q13" s="687" t="s">
        <v>609</v>
      </c>
      <c r="R13" s="678"/>
      <c r="S13" s="678"/>
      <c r="T13" s="679"/>
    </row>
    <row r="14" spans="3:20" x14ac:dyDescent="0.2">
      <c r="C14" s="654" t="s">
        <v>57</v>
      </c>
      <c r="D14" s="655"/>
      <c r="E14" s="655"/>
      <c r="F14" s="657">
        <f>SUM(F11:F13)</f>
        <v>34436.964655880001</v>
      </c>
      <c r="G14" s="831"/>
      <c r="H14" s="929"/>
      <c r="O14" s="672" t="s">
        <v>72</v>
      </c>
      <c r="P14" s="680">
        <f>'M2023 BLS Chart 53rd'!C41</f>
        <v>0.12</v>
      </c>
      <c r="Q14" s="687" t="s">
        <v>71</v>
      </c>
      <c r="R14" s="678"/>
      <c r="S14" s="683"/>
      <c r="T14" s="684"/>
    </row>
    <row r="15" spans="3:20" ht="13.5" thickBot="1" x14ac:dyDescent="0.25">
      <c r="C15" s="658" t="s">
        <v>58</v>
      </c>
      <c r="D15" s="659">
        <f>P14</f>
        <v>0.12</v>
      </c>
      <c r="E15" s="660"/>
      <c r="F15" s="652">
        <f>D15*F14</f>
        <v>4132.4357587056002</v>
      </c>
      <c r="G15" s="831"/>
      <c r="H15" s="929"/>
      <c r="O15" s="685" t="s">
        <v>586</v>
      </c>
      <c r="P15" s="686">
        <f>'Fall CAF 2024'!CU41</f>
        <v>3.2549514448865162E-2</v>
      </c>
      <c r="Q15" s="1049" t="s">
        <v>599</v>
      </c>
      <c r="R15" s="1050"/>
      <c r="S15" s="1050"/>
      <c r="T15" s="1051"/>
    </row>
    <row r="16" spans="3:20" x14ac:dyDescent="0.2">
      <c r="C16" s="654" t="s">
        <v>59</v>
      </c>
      <c r="D16" s="664"/>
      <c r="E16" s="665"/>
      <c r="F16" s="657">
        <f>SUM(F14,F15)</f>
        <v>38569.400414585602</v>
      </c>
      <c r="G16" s="1045"/>
      <c r="H16" s="1046"/>
    </row>
    <row r="17" spans="3:16" x14ac:dyDescent="0.2">
      <c r="C17" s="658" t="s">
        <v>61</v>
      </c>
      <c r="D17" s="659">
        <f>P15</f>
        <v>3.2549514448865162E-2</v>
      </c>
      <c r="E17" s="660"/>
      <c r="F17" s="666">
        <f>F16*D17</f>
        <v>1255.4152560786199</v>
      </c>
      <c r="G17" s="1036"/>
      <c r="H17" s="1037"/>
    </row>
    <row r="18" spans="3:16" x14ac:dyDescent="0.2">
      <c r="C18" s="658" t="s">
        <v>41</v>
      </c>
      <c r="D18" s="660"/>
      <c r="E18" s="660"/>
      <c r="F18" s="667">
        <f>F17+F16</f>
        <v>39824.815670664218</v>
      </c>
      <c r="G18" s="1047" t="s">
        <v>60</v>
      </c>
      <c r="H18" s="1048"/>
    </row>
    <row r="19" spans="3:16" ht="13.5" thickBot="1" x14ac:dyDescent="0.25">
      <c r="C19" s="930" t="s">
        <v>62</v>
      </c>
      <c r="D19" s="931"/>
      <c r="E19" s="931"/>
      <c r="F19" s="932">
        <f>F18/12</f>
        <v>3318.7346392220184</v>
      </c>
      <c r="G19" s="831"/>
      <c r="H19" s="929"/>
    </row>
    <row r="20" spans="3:16" x14ac:dyDescent="0.2">
      <c r="D20" s="676" t="s">
        <v>600</v>
      </c>
      <c r="F20" s="734">
        <v>2973</v>
      </c>
      <c r="G20" s="831"/>
      <c r="H20" s="929"/>
      <c r="M20" s="933"/>
    </row>
    <row r="21" spans="3:16" x14ac:dyDescent="0.2">
      <c r="D21" s="676" t="s">
        <v>593</v>
      </c>
      <c r="E21" s="435"/>
      <c r="F21" s="503">
        <f>(F19-F20)/F20</f>
        <v>0.11629150327010372</v>
      </c>
      <c r="G21" s="831"/>
      <c r="H21" s="831"/>
    </row>
    <row r="22" spans="3:16" x14ac:dyDescent="0.2">
      <c r="E22" s="233"/>
      <c r="F22" s="934"/>
      <c r="G22" s="831"/>
      <c r="H22" s="831"/>
    </row>
    <row r="23" spans="3:16" x14ac:dyDescent="0.2">
      <c r="F23" s="876"/>
      <c r="G23" s="831"/>
      <c r="H23" s="831"/>
      <c r="P23" s="782"/>
    </row>
    <row r="24" spans="3:16" x14ac:dyDescent="0.2">
      <c r="G24" s="831"/>
      <c r="H24" s="831"/>
      <c r="P24" s="782"/>
    </row>
    <row r="25" spans="3:16" ht="15" customHeight="1" x14ac:dyDescent="0.2">
      <c r="G25" s="935"/>
      <c r="H25" s="935"/>
      <c r="I25" s="935"/>
      <c r="J25" s="935"/>
      <c r="K25" s="935"/>
      <c r="P25" s="782"/>
    </row>
    <row r="29" spans="3:16" x14ac:dyDescent="0.2">
      <c r="P29" s="877"/>
    </row>
    <row r="30" spans="3:16" x14ac:dyDescent="0.2">
      <c r="P30" s="877"/>
    </row>
    <row r="31" spans="3:16" x14ac:dyDescent="0.2">
      <c r="O31" s="782"/>
      <c r="P31" s="877"/>
    </row>
    <row r="32" spans="3:16" x14ac:dyDescent="0.2">
      <c r="P32" s="936"/>
    </row>
    <row r="33" spans="12:16" ht="15" customHeight="1" x14ac:dyDescent="0.2"/>
    <row r="34" spans="12:16" ht="15" customHeight="1" x14ac:dyDescent="0.2">
      <c r="P34" s="876"/>
    </row>
    <row r="35" spans="12:16" ht="15" customHeight="1" x14ac:dyDescent="0.2">
      <c r="P35" s="876"/>
    </row>
    <row r="36" spans="12:16" ht="15" customHeight="1" x14ac:dyDescent="0.2"/>
    <row r="37" spans="12:16" ht="15" customHeight="1" x14ac:dyDescent="0.2"/>
    <row r="38" spans="12:16" ht="15" customHeight="1" x14ac:dyDescent="0.2"/>
    <row r="39" spans="12:16" ht="15" customHeight="1" x14ac:dyDescent="0.2"/>
    <row r="40" spans="12:16" ht="15.6" customHeight="1" x14ac:dyDescent="0.2"/>
    <row r="41" spans="12:16" ht="15" customHeight="1" x14ac:dyDescent="0.2">
      <c r="L41" s="683"/>
      <c r="M41" s="937"/>
    </row>
    <row r="42" spans="12:16" ht="14.45" customHeight="1" x14ac:dyDescent="0.2">
      <c r="M42" s="937"/>
    </row>
    <row r="43" spans="12:16" ht="15" customHeight="1" x14ac:dyDescent="0.2">
      <c r="M43" s="937"/>
    </row>
    <row r="44" spans="12:16" x14ac:dyDescent="0.2">
      <c r="M44" s="937"/>
    </row>
  </sheetData>
  <mergeCells count="16">
    <mergeCell ref="G16:H16"/>
    <mergeCell ref="G17:H17"/>
    <mergeCell ref="G18:H18"/>
    <mergeCell ref="Q15:T15"/>
    <mergeCell ref="G7:H7"/>
    <mergeCell ref="G8:H8"/>
    <mergeCell ref="G9:H9"/>
    <mergeCell ref="G11:H11"/>
    <mergeCell ref="G12:H12"/>
    <mergeCell ref="G13:H13"/>
    <mergeCell ref="R2:T2"/>
    <mergeCell ref="G6:H6"/>
    <mergeCell ref="C1:D1"/>
    <mergeCell ref="C2:F2"/>
    <mergeCell ref="G4:H4"/>
    <mergeCell ref="G5:H5"/>
  </mergeCells>
  <pageMargins left="0.25" right="0.25" top="0.75" bottom="0.75" header="0.3" footer="0.3"/>
  <pageSetup scale="99" fitToHeight="0" orientation="landscape" r:id="rId1"/>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J26"/>
  <sheetViews>
    <sheetView zoomScaleNormal="100" workbookViewId="0">
      <selection activeCell="H17" sqref="H17"/>
    </sheetView>
  </sheetViews>
  <sheetFormatPr defaultColWidth="9.1640625" defaultRowHeight="15" x14ac:dyDescent="0.25"/>
  <cols>
    <col min="1" max="1" width="3.83203125" style="51" customWidth="1"/>
    <col min="2" max="2" width="41.1640625" style="51" bestFit="1" customWidth="1"/>
    <col min="3" max="3" width="10.1640625" style="51" bestFit="1" customWidth="1"/>
    <col min="4" max="4" width="11.33203125" style="51" bestFit="1" customWidth="1"/>
    <col min="5" max="5" width="12.5" style="51" bestFit="1" customWidth="1"/>
    <col min="6" max="6" width="4.33203125" style="51" customWidth="1"/>
    <col min="7" max="7" width="8.6640625" style="51" customWidth="1"/>
    <col min="8" max="8" width="38.5" style="51" customWidth="1"/>
    <col min="9" max="9" width="11.1640625" style="51" customWidth="1"/>
    <col min="10" max="10" width="49.83203125" style="51" customWidth="1"/>
    <col min="11" max="16384" width="9.1640625" style="51"/>
  </cols>
  <sheetData>
    <row r="1" spans="2:10" ht="18" customHeight="1" thickBot="1" x14ac:dyDescent="0.3"/>
    <row r="2" spans="2:10" ht="31.5" customHeight="1" thickBot="1" x14ac:dyDescent="0.3">
      <c r="B2" s="1054" t="s">
        <v>73</v>
      </c>
      <c r="C2" s="1055"/>
      <c r="D2" s="1055"/>
      <c r="E2" s="1056"/>
      <c r="H2" s="1057" t="s">
        <v>26</v>
      </c>
      <c r="I2" s="1058"/>
      <c r="J2" s="1059"/>
    </row>
    <row r="3" spans="2:10" x14ac:dyDescent="0.25">
      <c r="B3" s="642"/>
      <c r="C3" s="788"/>
      <c r="D3" s="644" t="s">
        <v>74</v>
      </c>
      <c r="E3" s="645">
        <v>12</v>
      </c>
      <c r="H3" s="803"/>
      <c r="I3" s="804" t="s">
        <v>4</v>
      </c>
      <c r="J3" s="805" t="s">
        <v>28</v>
      </c>
    </row>
    <row r="4" spans="2:10" ht="15.75" thickBot="1" x14ac:dyDescent="0.3">
      <c r="B4" s="646"/>
      <c r="C4" s="647" t="s">
        <v>4</v>
      </c>
      <c r="D4" s="647" t="s">
        <v>5</v>
      </c>
      <c r="E4" s="648" t="s">
        <v>6</v>
      </c>
      <c r="H4" s="806" t="s">
        <v>47</v>
      </c>
      <c r="I4" s="807">
        <f>'M2023 BLS Chart 53rd'!C22</f>
        <v>80829.631999999998</v>
      </c>
      <c r="J4" s="677" t="s">
        <v>601</v>
      </c>
    </row>
    <row r="5" spans="2:10" ht="15.75" thickBot="1" x14ac:dyDescent="0.3">
      <c r="B5" s="649" t="s">
        <v>47</v>
      </c>
      <c r="C5" s="789">
        <f>I4</f>
        <v>80829.631999999998</v>
      </c>
      <c r="D5" s="790">
        <v>5.1700000000000003E-2</v>
      </c>
      <c r="E5" s="652">
        <f>C5*D5</f>
        <v>4178.8919744000004</v>
      </c>
      <c r="H5" s="1060" t="s">
        <v>31</v>
      </c>
      <c r="I5" s="1061"/>
      <c r="J5" s="1062"/>
    </row>
    <row r="6" spans="2:10" x14ac:dyDescent="0.25">
      <c r="B6" s="649"/>
      <c r="C6" s="789"/>
      <c r="D6" s="790"/>
      <c r="E6" s="652"/>
      <c r="H6" s="808" t="s">
        <v>34</v>
      </c>
      <c r="I6" s="545">
        <f>5408*(2.78%+1)</f>
        <v>5558.3424000000005</v>
      </c>
      <c r="J6" s="466" t="s">
        <v>588</v>
      </c>
    </row>
    <row r="7" spans="2:10" x14ac:dyDescent="0.25">
      <c r="B7" s="654" t="s">
        <v>52</v>
      </c>
      <c r="C7" s="655"/>
      <c r="D7" s="656">
        <f>SUM(D5:D5)</f>
        <v>5.1700000000000003E-2</v>
      </c>
      <c r="E7" s="657">
        <f>SUM(E5:E5)</f>
        <v>4178.8919744000004</v>
      </c>
      <c r="H7" s="809" t="s">
        <v>615</v>
      </c>
      <c r="I7" s="547">
        <f>('Cohort model'!P10+'Cohort model'!P11+'Cohort model'!P12)*(2.78%+1)</f>
        <v>3254.6847200400002</v>
      </c>
      <c r="J7" s="802" t="s">
        <v>496</v>
      </c>
    </row>
    <row r="8" spans="2:10" x14ac:dyDescent="0.25">
      <c r="B8" s="658" t="s">
        <v>53</v>
      </c>
      <c r="C8" s="659">
        <f>I8</f>
        <v>0.24970000000000001</v>
      </c>
      <c r="D8" s="660"/>
      <c r="E8" s="652">
        <f>E7*C8</f>
        <v>1043.4693260076801</v>
      </c>
      <c r="H8" s="810" t="s">
        <v>35</v>
      </c>
      <c r="I8" s="548">
        <f>'M2023 BLS Chart 53rd'!C38</f>
        <v>0.24970000000000001</v>
      </c>
      <c r="J8" s="466" t="s">
        <v>580</v>
      </c>
    </row>
    <row r="9" spans="2:10" ht="15.75" thickBot="1" x14ac:dyDescent="0.3">
      <c r="B9" s="654" t="s">
        <v>55</v>
      </c>
      <c r="C9" s="655"/>
      <c r="D9" s="661"/>
      <c r="E9" s="657">
        <f>E8+E7</f>
        <v>5222.3613004076806</v>
      </c>
      <c r="H9" s="810" t="s">
        <v>38</v>
      </c>
      <c r="I9" s="549">
        <f>'M2023 BLS Chart 53rd'!C41</f>
        <v>0.12</v>
      </c>
      <c r="J9" s="466" t="s">
        <v>580</v>
      </c>
    </row>
    <row r="10" spans="2:10" ht="15.75" thickBot="1" x14ac:dyDescent="0.3">
      <c r="B10" s="791"/>
      <c r="C10" s="788"/>
      <c r="D10" s="792"/>
      <c r="E10" s="793"/>
      <c r="H10" s="811" t="s">
        <v>586</v>
      </c>
      <c r="I10" s="550">
        <f>'Fall CAF 2024'!CU41</f>
        <v>3.2549514448865162E-2</v>
      </c>
      <c r="J10" s="533" t="s">
        <v>582</v>
      </c>
    </row>
    <row r="11" spans="2:10" x14ac:dyDescent="0.25">
      <c r="B11" s="658" t="str">
        <f>'Cohort model'!O13</f>
        <v>Other Program Expenses</v>
      </c>
      <c r="C11" s="438">
        <f>I6</f>
        <v>5558.3424000000005</v>
      </c>
      <c r="D11" s="663"/>
      <c r="E11" s="652">
        <f>D7*C11</f>
        <v>287.36630208000003</v>
      </c>
    </row>
    <row r="12" spans="2:10" x14ac:dyDescent="0.25">
      <c r="B12" s="658" t="s">
        <v>75</v>
      </c>
      <c r="C12" s="650">
        <f>SUM('Cohort model'!P10:P12)</f>
        <v>3166.6518000000001</v>
      </c>
      <c r="D12" s="660"/>
      <c r="E12" s="794">
        <f>D7*C12</f>
        <v>163.71589806</v>
      </c>
    </row>
    <row r="13" spans="2:10" x14ac:dyDescent="0.25">
      <c r="B13" s="654" t="s">
        <v>57</v>
      </c>
      <c r="C13" s="655"/>
      <c r="D13" s="655"/>
      <c r="E13" s="657">
        <f>SUM(E9:E12)</f>
        <v>5673.4435005476807</v>
      </c>
    </row>
    <row r="14" spans="2:10" x14ac:dyDescent="0.25">
      <c r="B14" s="658"/>
      <c r="C14" s="660"/>
      <c r="D14" s="660"/>
      <c r="E14" s="795"/>
    </row>
    <row r="15" spans="2:10" x14ac:dyDescent="0.25">
      <c r="B15" s="658" t="s">
        <v>58</v>
      </c>
      <c r="C15" s="659">
        <f>I9</f>
        <v>0.12</v>
      </c>
      <c r="D15" s="660"/>
      <c r="E15" s="652">
        <f>C15*E13</f>
        <v>680.81322006572168</v>
      </c>
      <c r="I15" s="55"/>
    </row>
    <row r="16" spans="2:10" x14ac:dyDescent="0.25">
      <c r="B16" s="654" t="s">
        <v>59</v>
      </c>
      <c r="C16" s="665"/>
      <c r="D16" s="665"/>
      <c r="E16" s="657">
        <f>SUM(E13:E15)</f>
        <v>6354.2567206134026</v>
      </c>
    </row>
    <row r="17" spans="2:7" ht="15.75" thickBot="1" x14ac:dyDescent="0.3">
      <c r="B17" s="658" t="s">
        <v>119</v>
      </c>
      <c r="C17" s="659">
        <f>I10</f>
        <v>3.2549514448865162E-2</v>
      </c>
      <c r="D17" s="660"/>
      <c r="E17" s="666">
        <f>E16*C17</f>
        <v>206.82797093940451</v>
      </c>
    </row>
    <row r="18" spans="2:7" ht="15.75" thickBot="1" x14ac:dyDescent="0.3">
      <c r="B18" s="796" t="s">
        <v>41</v>
      </c>
      <c r="C18" s="797"/>
      <c r="D18" s="797"/>
      <c r="E18" s="812">
        <f>E17+E16</f>
        <v>6561.0846915528073</v>
      </c>
    </row>
    <row r="19" spans="2:7" ht="15.75" thickBot="1" x14ac:dyDescent="0.3">
      <c r="B19" s="798" t="s">
        <v>76</v>
      </c>
      <c r="C19" s="799"/>
      <c r="D19" s="800"/>
      <c r="E19" s="801">
        <f>ROUNDUP(E18/E3,0)</f>
        <v>547</v>
      </c>
    </row>
    <row r="21" spans="2:7" x14ac:dyDescent="0.25">
      <c r="C21" s="59"/>
      <c r="D21" t="s">
        <v>541</v>
      </c>
      <c r="E21" s="235">
        <v>488</v>
      </c>
      <c r="G21" s="56"/>
    </row>
    <row r="22" spans="2:7" x14ac:dyDescent="0.25">
      <c r="C22" s="53"/>
      <c r="D22" t="s">
        <v>542</v>
      </c>
      <c r="E22" s="688">
        <f>(E19-E21)/E21</f>
        <v>0.12090163934426229</v>
      </c>
    </row>
    <row r="23" spans="2:7" x14ac:dyDescent="0.25">
      <c r="C23" s="53"/>
      <c r="D23" s="54"/>
    </row>
    <row r="24" spans="2:7" x14ac:dyDescent="0.25">
      <c r="C24" s="53"/>
      <c r="D24" s="54"/>
    </row>
    <row r="25" spans="2:7" ht="15" customHeight="1" x14ac:dyDescent="0.25">
      <c r="B25" s="57"/>
    </row>
    <row r="26" spans="2:7" x14ac:dyDescent="0.25">
      <c r="B26" s="57"/>
    </row>
  </sheetData>
  <mergeCells count="3">
    <mergeCell ref="B2:E2"/>
    <mergeCell ref="H2:J2"/>
    <mergeCell ref="H5:J5"/>
  </mergeCells>
  <pageMargins left="0.25" right="0.25" top="0.75" bottom="0.75" header="0.3" footer="0.3"/>
  <pageSetup fitToHeight="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62E94F-12E2-4DC3-BDDC-1F0BFD1D5510}">
  <dimension ref="A1:CT24"/>
  <sheetViews>
    <sheetView topLeftCell="BM1" workbookViewId="0">
      <selection activeCell="BR26" sqref="BR26"/>
    </sheetView>
  </sheetViews>
  <sheetFormatPr defaultRowHeight="12.75" x14ac:dyDescent="0.2"/>
  <cols>
    <col min="1" max="1" width="47" style="195" customWidth="1"/>
    <col min="2" max="2" width="15.6640625" style="200" customWidth="1"/>
    <col min="3" max="62" width="9.5" style="195" hidden="1" customWidth="1"/>
    <col min="63" max="82" width="9.5" style="195" customWidth="1"/>
    <col min="83" max="256" width="8.83203125" style="195"/>
    <col min="257" max="257" width="47" style="195" customWidth="1"/>
    <col min="258" max="258" width="15.6640625" style="195" customWidth="1"/>
    <col min="259" max="318" width="0" style="195" hidden="1" customWidth="1"/>
    <col min="319" max="338" width="9.5" style="195" customWidth="1"/>
    <col min="339" max="512" width="8.83203125" style="195"/>
    <col min="513" max="513" width="47" style="195" customWidth="1"/>
    <col min="514" max="514" width="15.6640625" style="195" customWidth="1"/>
    <col min="515" max="574" width="0" style="195" hidden="1" customWidth="1"/>
    <col min="575" max="594" width="9.5" style="195" customWidth="1"/>
    <col min="595" max="768" width="8.83203125" style="195"/>
    <col min="769" max="769" width="47" style="195" customWidth="1"/>
    <col min="770" max="770" width="15.6640625" style="195" customWidth="1"/>
    <col min="771" max="830" width="0" style="195" hidden="1" customWidth="1"/>
    <col min="831" max="850" width="9.5" style="195" customWidth="1"/>
    <col min="851" max="1024" width="8.83203125" style="195"/>
    <col min="1025" max="1025" width="47" style="195" customWidth="1"/>
    <col min="1026" max="1026" width="15.6640625" style="195" customWidth="1"/>
    <col min="1027" max="1086" width="0" style="195" hidden="1" customWidth="1"/>
    <col min="1087" max="1106" width="9.5" style="195" customWidth="1"/>
    <col min="1107" max="1280" width="8.83203125" style="195"/>
    <col min="1281" max="1281" width="47" style="195" customWidth="1"/>
    <col min="1282" max="1282" width="15.6640625" style="195" customWidth="1"/>
    <col min="1283" max="1342" width="0" style="195" hidden="1" customWidth="1"/>
    <col min="1343" max="1362" width="9.5" style="195" customWidth="1"/>
    <col min="1363" max="1536" width="8.83203125" style="195"/>
    <col min="1537" max="1537" width="47" style="195" customWidth="1"/>
    <col min="1538" max="1538" width="15.6640625" style="195" customWidth="1"/>
    <col min="1539" max="1598" width="0" style="195" hidden="1" customWidth="1"/>
    <col min="1599" max="1618" width="9.5" style="195" customWidth="1"/>
    <col min="1619" max="1792" width="8.83203125" style="195"/>
    <col min="1793" max="1793" width="47" style="195" customWidth="1"/>
    <col min="1794" max="1794" width="15.6640625" style="195" customWidth="1"/>
    <col min="1795" max="1854" width="0" style="195" hidden="1" customWidth="1"/>
    <col min="1855" max="1874" width="9.5" style="195" customWidth="1"/>
    <col min="1875" max="2048" width="8.83203125" style="195"/>
    <col min="2049" max="2049" width="47" style="195" customWidth="1"/>
    <col min="2050" max="2050" width="15.6640625" style="195" customWidth="1"/>
    <col min="2051" max="2110" width="0" style="195" hidden="1" customWidth="1"/>
    <col min="2111" max="2130" width="9.5" style="195" customWidth="1"/>
    <col min="2131" max="2304" width="8.83203125" style="195"/>
    <col min="2305" max="2305" width="47" style="195" customWidth="1"/>
    <col min="2306" max="2306" width="15.6640625" style="195" customWidth="1"/>
    <col min="2307" max="2366" width="0" style="195" hidden="1" customWidth="1"/>
    <col min="2367" max="2386" width="9.5" style="195" customWidth="1"/>
    <col min="2387" max="2560" width="8.83203125" style="195"/>
    <col min="2561" max="2561" width="47" style="195" customWidth="1"/>
    <col min="2562" max="2562" width="15.6640625" style="195" customWidth="1"/>
    <col min="2563" max="2622" width="0" style="195" hidden="1" customWidth="1"/>
    <col min="2623" max="2642" width="9.5" style="195" customWidth="1"/>
    <col min="2643" max="2816" width="8.83203125" style="195"/>
    <col min="2817" max="2817" width="47" style="195" customWidth="1"/>
    <col min="2818" max="2818" width="15.6640625" style="195" customWidth="1"/>
    <col min="2819" max="2878" width="0" style="195" hidden="1" customWidth="1"/>
    <col min="2879" max="2898" width="9.5" style="195" customWidth="1"/>
    <col min="2899" max="3072" width="8.83203125" style="195"/>
    <col min="3073" max="3073" width="47" style="195" customWidth="1"/>
    <col min="3074" max="3074" width="15.6640625" style="195" customWidth="1"/>
    <col min="3075" max="3134" width="0" style="195" hidden="1" customWidth="1"/>
    <col min="3135" max="3154" width="9.5" style="195" customWidth="1"/>
    <col min="3155" max="3328" width="8.83203125" style="195"/>
    <col min="3329" max="3329" width="47" style="195" customWidth="1"/>
    <col min="3330" max="3330" width="15.6640625" style="195" customWidth="1"/>
    <col min="3331" max="3390" width="0" style="195" hidden="1" customWidth="1"/>
    <col min="3391" max="3410" width="9.5" style="195" customWidth="1"/>
    <col min="3411" max="3584" width="8.83203125" style="195"/>
    <col min="3585" max="3585" width="47" style="195" customWidth="1"/>
    <col min="3586" max="3586" width="15.6640625" style="195" customWidth="1"/>
    <col min="3587" max="3646" width="0" style="195" hidden="1" customWidth="1"/>
    <col min="3647" max="3666" width="9.5" style="195" customWidth="1"/>
    <col min="3667" max="3840" width="8.83203125" style="195"/>
    <col min="3841" max="3841" width="47" style="195" customWidth="1"/>
    <col min="3842" max="3842" width="15.6640625" style="195" customWidth="1"/>
    <col min="3843" max="3902" width="0" style="195" hidden="1" customWidth="1"/>
    <col min="3903" max="3922" width="9.5" style="195" customWidth="1"/>
    <col min="3923" max="4096" width="8.83203125" style="195"/>
    <col min="4097" max="4097" width="47" style="195" customWidth="1"/>
    <col min="4098" max="4098" width="15.6640625" style="195" customWidth="1"/>
    <col min="4099" max="4158" width="0" style="195" hidden="1" customWidth="1"/>
    <col min="4159" max="4178" width="9.5" style="195" customWidth="1"/>
    <col min="4179" max="4352" width="8.83203125" style="195"/>
    <col min="4353" max="4353" width="47" style="195" customWidth="1"/>
    <col min="4354" max="4354" width="15.6640625" style="195" customWidth="1"/>
    <col min="4355" max="4414" width="0" style="195" hidden="1" customWidth="1"/>
    <col min="4415" max="4434" width="9.5" style="195" customWidth="1"/>
    <col min="4435" max="4608" width="8.83203125" style="195"/>
    <col min="4609" max="4609" width="47" style="195" customWidth="1"/>
    <col min="4610" max="4610" width="15.6640625" style="195" customWidth="1"/>
    <col min="4611" max="4670" width="0" style="195" hidden="1" customWidth="1"/>
    <col min="4671" max="4690" width="9.5" style="195" customWidth="1"/>
    <col min="4691" max="4864" width="8.83203125" style="195"/>
    <col min="4865" max="4865" width="47" style="195" customWidth="1"/>
    <col min="4866" max="4866" width="15.6640625" style="195" customWidth="1"/>
    <col min="4867" max="4926" width="0" style="195" hidden="1" customWidth="1"/>
    <col min="4927" max="4946" width="9.5" style="195" customWidth="1"/>
    <col min="4947" max="5120" width="8.83203125" style="195"/>
    <col min="5121" max="5121" width="47" style="195" customWidth="1"/>
    <col min="5122" max="5122" width="15.6640625" style="195" customWidth="1"/>
    <col min="5123" max="5182" width="0" style="195" hidden="1" customWidth="1"/>
    <col min="5183" max="5202" width="9.5" style="195" customWidth="1"/>
    <col min="5203" max="5376" width="8.83203125" style="195"/>
    <col min="5377" max="5377" width="47" style="195" customWidth="1"/>
    <col min="5378" max="5378" width="15.6640625" style="195" customWidth="1"/>
    <col min="5379" max="5438" width="0" style="195" hidden="1" customWidth="1"/>
    <col min="5439" max="5458" width="9.5" style="195" customWidth="1"/>
    <col min="5459" max="5632" width="8.83203125" style="195"/>
    <col min="5633" max="5633" width="47" style="195" customWidth="1"/>
    <col min="5634" max="5634" width="15.6640625" style="195" customWidth="1"/>
    <col min="5635" max="5694" width="0" style="195" hidden="1" customWidth="1"/>
    <col min="5695" max="5714" width="9.5" style="195" customWidth="1"/>
    <col min="5715" max="5888" width="8.83203125" style="195"/>
    <col min="5889" max="5889" width="47" style="195" customWidth="1"/>
    <col min="5890" max="5890" width="15.6640625" style="195" customWidth="1"/>
    <col min="5891" max="5950" width="0" style="195" hidden="1" customWidth="1"/>
    <col min="5951" max="5970" width="9.5" style="195" customWidth="1"/>
    <col min="5971" max="6144" width="8.83203125" style="195"/>
    <col min="6145" max="6145" width="47" style="195" customWidth="1"/>
    <col min="6146" max="6146" width="15.6640625" style="195" customWidth="1"/>
    <col min="6147" max="6206" width="0" style="195" hidden="1" customWidth="1"/>
    <col min="6207" max="6226" width="9.5" style="195" customWidth="1"/>
    <col min="6227" max="6400" width="8.83203125" style="195"/>
    <col min="6401" max="6401" width="47" style="195" customWidth="1"/>
    <col min="6402" max="6402" width="15.6640625" style="195" customWidth="1"/>
    <col min="6403" max="6462" width="0" style="195" hidden="1" customWidth="1"/>
    <col min="6463" max="6482" width="9.5" style="195" customWidth="1"/>
    <col min="6483" max="6656" width="8.83203125" style="195"/>
    <col min="6657" max="6657" width="47" style="195" customWidth="1"/>
    <col min="6658" max="6658" width="15.6640625" style="195" customWidth="1"/>
    <col min="6659" max="6718" width="0" style="195" hidden="1" customWidth="1"/>
    <col min="6719" max="6738" width="9.5" style="195" customWidth="1"/>
    <col min="6739" max="6912" width="8.83203125" style="195"/>
    <col min="6913" max="6913" width="47" style="195" customWidth="1"/>
    <col min="6914" max="6914" width="15.6640625" style="195" customWidth="1"/>
    <col min="6915" max="6974" width="0" style="195" hidden="1" customWidth="1"/>
    <col min="6975" max="6994" width="9.5" style="195" customWidth="1"/>
    <col min="6995" max="7168" width="8.83203125" style="195"/>
    <col min="7169" max="7169" width="47" style="195" customWidth="1"/>
    <col min="7170" max="7170" width="15.6640625" style="195" customWidth="1"/>
    <col min="7171" max="7230" width="0" style="195" hidden="1" customWidth="1"/>
    <col min="7231" max="7250" width="9.5" style="195" customWidth="1"/>
    <col min="7251" max="7424" width="8.83203125" style="195"/>
    <col min="7425" max="7425" width="47" style="195" customWidth="1"/>
    <col min="7426" max="7426" width="15.6640625" style="195" customWidth="1"/>
    <col min="7427" max="7486" width="0" style="195" hidden="1" customWidth="1"/>
    <col min="7487" max="7506" width="9.5" style="195" customWidth="1"/>
    <col min="7507" max="7680" width="8.83203125" style="195"/>
    <col min="7681" max="7681" width="47" style="195" customWidth="1"/>
    <col min="7682" max="7682" width="15.6640625" style="195" customWidth="1"/>
    <col min="7683" max="7742" width="0" style="195" hidden="1" customWidth="1"/>
    <col min="7743" max="7762" width="9.5" style="195" customWidth="1"/>
    <col min="7763" max="7936" width="8.83203125" style="195"/>
    <col min="7937" max="7937" width="47" style="195" customWidth="1"/>
    <col min="7938" max="7938" width="15.6640625" style="195" customWidth="1"/>
    <col min="7939" max="7998" width="0" style="195" hidden="1" customWidth="1"/>
    <col min="7999" max="8018" width="9.5" style="195" customWidth="1"/>
    <col min="8019" max="8192" width="8.83203125" style="195"/>
    <col min="8193" max="8193" width="47" style="195" customWidth="1"/>
    <col min="8194" max="8194" width="15.6640625" style="195" customWidth="1"/>
    <col min="8195" max="8254" width="0" style="195" hidden="1" customWidth="1"/>
    <col min="8255" max="8274" width="9.5" style="195" customWidth="1"/>
    <col min="8275" max="8448" width="8.83203125" style="195"/>
    <col min="8449" max="8449" width="47" style="195" customWidth="1"/>
    <col min="8450" max="8450" width="15.6640625" style="195" customWidth="1"/>
    <col min="8451" max="8510" width="0" style="195" hidden="1" customWidth="1"/>
    <col min="8511" max="8530" width="9.5" style="195" customWidth="1"/>
    <col min="8531" max="8704" width="8.83203125" style="195"/>
    <col min="8705" max="8705" width="47" style="195" customWidth="1"/>
    <col min="8706" max="8706" width="15.6640625" style="195" customWidth="1"/>
    <col min="8707" max="8766" width="0" style="195" hidden="1" customWidth="1"/>
    <col min="8767" max="8786" width="9.5" style="195" customWidth="1"/>
    <col min="8787" max="8960" width="8.83203125" style="195"/>
    <col min="8961" max="8961" width="47" style="195" customWidth="1"/>
    <col min="8962" max="8962" width="15.6640625" style="195" customWidth="1"/>
    <col min="8963" max="9022" width="0" style="195" hidden="1" customWidth="1"/>
    <col min="9023" max="9042" width="9.5" style="195" customWidth="1"/>
    <col min="9043" max="9216" width="8.83203125" style="195"/>
    <col min="9217" max="9217" width="47" style="195" customWidth="1"/>
    <col min="9218" max="9218" width="15.6640625" style="195" customWidth="1"/>
    <col min="9219" max="9278" width="0" style="195" hidden="1" customWidth="1"/>
    <col min="9279" max="9298" width="9.5" style="195" customWidth="1"/>
    <col min="9299" max="9472" width="8.83203125" style="195"/>
    <col min="9473" max="9473" width="47" style="195" customWidth="1"/>
    <col min="9474" max="9474" width="15.6640625" style="195" customWidth="1"/>
    <col min="9475" max="9534" width="0" style="195" hidden="1" customWidth="1"/>
    <col min="9535" max="9554" width="9.5" style="195" customWidth="1"/>
    <col min="9555" max="9728" width="8.83203125" style="195"/>
    <col min="9729" max="9729" width="47" style="195" customWidth="1"/>
    <col min="9730" max="9730" width="15.6640625" style="195" customWidth="1"/>
    <col min="9731" max="9790" width="0" style="195" hidden="1" customWidth="1"/>
    <col min="9791" max="9810" width="9.5" style="195" customWidth="1"/>
    <col min="9811" max="9984" width="8.83203125" style="195"/>
    <col min="9985" max="9985" width="47" style="195" customWidth="1"/>
    <col min="9986" max="9986" width="15.6640625" style="195" customWidth="1"/>
    <col min="9987" max="10046" width="0" style="195" hidden="1" customWidth="1"/>
    <col min="10047" max="10066" width="9.5" style="195" customWidth="1"/>
    <col min="10067" max="10240" width="8.83203125" style="195"/>
    <col min="10241" max="10241" width="47" style="195" customWidth="1"/>
    <col min="10242" max="10242" width="15.6640625" style="195" customWidth="1"/>
    <col min="10243" max="10302" width="0" style="195" hidden="1" customWidth="1"/>
    <col min="10303" max="10322" width="9.5" style="195" customWidth="1"/>
    <col min="10323" max="10496" width="8.83203125" style="195"/>
    <col min="10497" max="10497" width="47" style="195" customWidth="1"/>
    <col min="10498" max="10498" width="15.6640625" style="195" customWidth="1"/>
    <col min="10499" max="10558" width="0" style="195" hidden="1" customWidth="1"/>
    <col min="10559" max="10578" width="9.5" style="195" customWidth="1"/>
    <col min="10579" max="10752" width="8.83203125" style="195"/>
    <col min="10753" max="10753" width="47" style="195" customWidth="1"/>
    <col min="10754" max="10754" width="15.6640625" style="195" customWidth="1"/>
    <col min="10755" max="10814" width="0" style="195" hidden="1" customWidth="1"/>
    <col min="10815" max="10834" width="9.5" style="195" customWidth="1"/>
    <col min="10835" max="11008" width="8.83203125" style="195"/>
    <col min="11009" max="11009" width="47" style="195" customWidth="1"/>
    <col min="11010" max="11010" width="15.6640625" style="195" customWidth="1"/>
    <col min="11011" max="11070" width="0" style="195" hidden="1" customWidth="1"/>
    <col min="11071" max="11090" width="9.5" style="195" customWidth="1"/>
    <col min="11091" max="11264" width="8.83203125" style="195"/>
    <col min="11265" max="11265" width="47" style="195" customWidth="1"/>
    <col min="11266" max="11266" width="15.6640625" style="195" customWidth="1"/>
    <col min="11267" max="11326" width="0" style="195" hidden="1" customWidth="1"/>
    <col min="11327" max="11346" width="9.5" style="195" customWidth="1"/>
    <col min="11347" max="11520" width="8.83203125" style="195"/>
    <col min="11521" max="11521" width="47" style="195" customWidth="1"/>
    <col min="11522" max="11522" width="15.6640625" style="195" customWidth="1"/>
    <col min="11523" max="11582" width="0" style="195" hidden="1" customWidth="1"/>
    <col min="11583" max="11602" width="9.5" style="195" customWidth="1"/>
    <col min="11603" max="11776" width="8.83203125" style="195"/>
    <col min="11777" max="11777" width="47" style="195" customWidth="1"/>
    <col min="11778" max="11778" width="15.6640625" style="195" customWidth="1"/>
    <col min="11779" max="11838" width="0" style="195" hidden="1" customWidth="1"/>
    <col min="11839" max="11858" width="9.5" style="195" customWidth="1"/>
    <col min="11859" max="12032" width="8.83203125" style="195"/>
    <col min="12033" max="12033" width="47" style="195" customWidth="1"/>
    <col min="12034" max="12034" width="15.6640625" style="195" customWidth="1"/>
    <col min="12035" max="12094" width="0" style="195" hidden="1" customWidth="1"/>
    <col min="12095" max="12114" width="9.5" style="195" customWidth="1"/>
    <col min="12115" max="12288" width="8.83203125" style="195"/>
    <col min="12289" max="12289" width="47" style="195" customWidth="1"/>
    <col min="12290" max="12290" width="15.6640625" style="195" customWidth="1"/>
    <col min="12291" max="12350" width="0" style="195" hidden="1" customWidth="1"/>
    <col min="12351" max="12370" width="9.5" style="195" customWidth="1"/>
    <col min="12371" max="12544" width="8.83203125" style="195"/>
    <col min="12545" max="12545" width="47" style="195" customWidth="1"/>
    <col min="12546" max="12546" width="15.6640625" style="195" customWidth="1"/>
    <col min="12547" max="12606" width="0" style="195" hidden="1" customWidth="1"/>
    <col min="12607" max="12626" width="9.5" style="195" customWidth="1"/>
    <col min="12627" max="12800" width="8.83203125" style="195"/>
    <col min="12801" max="12801" width="47" style="195" customWidth="1"/>
    <col min="12802" max="12802" width="15.6640625" style="195" customWidth="1"/>
    <col min="12803" max="12862" width="0" style="195" hidden="1" customWidth="1"/>
    <col min="12863" max="12882" width="9.5" style="195" customWidth="1"/>
    <col min="12883" max="13056" width="8.83203125" style="195"/>
    <col min="13057" max="13057" width="47" style="195" customWidth="1"/>
    <col min="13058" max="13058" width="15.6640625" style="195" customWidth="1"/>
    <col min="13059" max="13118" width="0" style="195" hidden="1" customWidth="1"/>
    <col min="13119" max="13138" width="9.5" style="195" customWidth="1"/>
    <col min="13139" max="13312" width="8.83203125" style="195"/>
    <col min="13313" max="13313" width="47" style="195" customWidth="1"/>
    <col min="13314" max="13314" width="15.6640625" style="195" customWidth="1"/>
    <col min="13315" max="13374" width="0" style="195" hidden="1" customWidth="1"/>
    <col min="13375" max="13394" width="9.5" style="195" customWidth="1"/>
    <col min="13395" max="13568" width="8.83203125" style="195"/>
    <col min="13569" max="13569" width="47" style="195" customWidth="1"/>
    <col min="13570" max="13570" width="15.6640625" style="195" customWidth="1"/>
    <col min="13571" max="13630" width="0" style="195" hidden="1" customWidth="1"/>
    <col min="13631" max="13650" width="9.5" style="195" customWidth="1"/>
    <col min="13651" max="13824" width="8.83203125" style="195"/>
    <col min="13825" max="13825" width="47" style="195" customWidth="1"/>
    <col min="13826" max="13826" width="15.6640625" style="195" customWidth="1"/>
    <col min="13827" max="13886" width="0" style="195" hidden="1" customWidth="1"/>
    <col min="13887" max="13906" width="9.5" style="195" customWidth="1"/>
    <col min="13907" max="14080" width="8.83203125" style="195"/>
    <col min="14081" max="14081" width="47" style="195" customWidth="1"/>
    <col min="14082" max="14082" width="15.6640625" style="195" customWidth="1"/>
    <col min="14083" max="14142" width="0" style="195" hidden="1" customWidth="1"/>
    <col min="14143" max="14162" width="9.5" style="195" customWidth="1"/>
    <col min="14163" max="14336" width="8.83203125" style="195"/>
    <col min="14337" max="14337" width="47" style="195" customWidth="1"/>
    <col min="14338" max="14338" width="15.6640625" style="195" customWidth="1"/>
    <col min="14339" max="14398" width="0" style="195" hidden="1" customWidth="1"/>
    <col min="14399" max="14418" width="9.5" style="195" customWidth="1"/>
    <col min="14419" max="14592" width="8.83203125" style="195"/>
    <col min="14593" max="14593" width="47" style="195" customWidth="1"/>
    <col min="14594" max="14594" width="15.6640625" style="195" customWidth="1"/>
    <col min="14595" max="14654" width="0" style="195" hidden="1" customWidth="1"/>
    <col min="14655" max="14674" width="9.5" style="195" customWidth="1"/>
    <col min="14675" max="14848" width="8.83203125" style="195"/>
    <col min="14849" max="14849" width="47" style="195" customWidth="1"/>
    <col min="14850" max="14850" width="15.6640625" style="195" customWidth="1"/>
    <col min="14851" max="14910" width="0" style="195" hidden="1" customWidth="1"/>
    <col min="14911" max="14930" width="9.5" style="195" customWidth="1"/>
    <col min="14931" max="15104" width="8.83203125" style="195"/>
    <col min="15105" max="15105" width="47" style="195" customWidth="1"/>
    <col min="15106" max="15106" width="15.6640625" style="195" customWidth="1"/>
    <col min="15107" max="15166" width="0" style="195" hidden="1" customWidth="1"/>
    <col min="15167" max="15186" width="9.5" style="195" customWidth="1"/>
    <col min="15187" max="15360" width="8.83203125" style="195"/>
    <col min="15361" max="15361" width="47" style="195" customWidth="1"/>
    <col min="15362" max="15362" width="15.6640625" style="195" customWidth="1"/>
    <col min="15363" max="15422" width="0" style="195" hidden="1" customWidth="1"/>
    <col min="15423" max="15442" width="9.5" style="195" customWidth="1"/>
    <col min="15443" max="15616" width="8.83203125" style="195"/>
    <col min="15617" max="15617" width="47" style="195" customWidth="1"/>
    <col min="15618" max="15618" width="15.6640625" style="195" customWidth="1"/>
    <col min="15619" max="15678" width="0" style="195" hidden="1" customWidth="1"/>
    <col min="15679" max="15698" width="9.5" style="195" customWidth="1"/>
    <col min="15699" max="15872" width="8.83203125" style="195"/>
    <col min="15873" max="15873" width="47" style="195" customWidth="1"/>
    <col min="15874" max="15874" width="15.6640625" style="195" customWidth="1"/>
    <col min="15875" max="15934" width="0" style="195" hidden="1" customWidth="1"/>
    <col min="15935" max="15954" width="9.5" style="195" customWidth="1"/>
    <col min="15955" max="16128" width="8.83203125" style="195"/>
    <col min="16129" max="16129" width="47" style="195" customWidth="1"/>
    <col min="16130" max="16130" width="15.6640625" style="195" customWidth="1"/>
    <col min="16131" max="16190" width="0" style="195" hidden="1" customWidth="1"/>
    <col min="16191" max="16210" width="9.5" style="195" customWidth="1"/>
    <col min="16211" max="16384" width="8.83203125" style="195"/>
  </cols>
  <sheetData>
    <row r="1" spans="1:98" ht="18" x14ac:dyDescent="0.25">
      <c r="A1" s="1063" t="s">
        <v>360</v>
      </c>
      <c r="B1" s="1064"/>
    </row>
    <row r="2" spans="1:98" ht="15.75" x14ac:dyDescent="0.25">
      <c r="A2" s="196" t="s">
        <v>361</v>
      </c>
      <c r="B2" s="197"/>
    </row>
    <row r="3" spans="1:98" ht="15.75" thickBot="1" x14ac:dyDescent="0.3">
      <c r="A3" s="198" t="s">
        <v>362</v>
      </c>
      <c r="B3" s="199"/>
    </row>
    <row r="6" spans="1:98" x14ac:dyDescent="0.2">
      <c r="BQ6" s="201" t="s">
        <v>363</v>
      </c>
      <c r="BR6" s="201" t="s">
        <v>363</v>
      </c>
      <c r="BS6" s="201" t="s">
        <v>363</v>
      </c>
      <c r="BT6" s="201" t="s">
        <v>363</v>
      </c>
      <c r="BU6" s="202" t="s">
        <v>364</v>
      </c>
      <c r="BV6" s="202" t="s">
        <v>364</v>
      </c>
      <c r="BW6" s="202" t="s">
        <v>364</v>
      </c>
      <c r="BX6" s="202" t="s">
        <v>364</v>
      </c>
      <c r="BY6" s="203" t="s">
        <v>365</v>
      </c>
      <c r="BZ6" s="203" t="s">
        <v>365</v>
      </c>
      <c r="CA6" s="203" t="s">
        <v>365</v>
      </c>
      <c r="CB6" s="203" t="s">
        <v>365</v>
      </c>
      <c r="CC6" s="204" t="s">
        <v>366</v>
      </c>
      <c r="CD6" s="204" t="s">
        <v>366</v>
      </c>
      <c r="CE6" s="204" t="s">
        <v>366</v>
      </c>
      <c r="CF6" s="204" t="s">
        <v>366</v>
      </c>
      <c r="CG6" s="205" t="s">
        <v>367</v>
      </c>
      <c r="CH6" s="205" t="s">
        <v>367</v>
      </c>
      <c r="CI6" s="205" t="s">
        <v>367</v>
      </c>
      <c r="CJ6" s="205" t="s">
        <v>367</v>
      </c>
    </row>
    <row r="7" spans="1:98" s="200" customFormat="1" x14ac:dyDescent="0.2">
      <c r="B7" s="200" t="s">
        <v>368</v>
      </c>
      <c r="C7" s="206" t="s">
        <v>369</v>
      </c>
      <c r="D7" s="206" t="s">
        <v>370</v>
      </c>
      <c r="E7" s="206" t="s">
        <v>371</v>
      </c>
      <c r="F7" s="206" t="s">
        <v>372</v>
      </c>
      <c r="G7" s="206" t="s">
        <v>373</v>
      </c>
      <c r="H7" s="206" t="s">
        <v>374</v>
      </c>
      <c r="I7" s="206" t="s">
        <v>375</v>
      </c>
      <c r="J7" s="206" t="s">
        <v>376</v>
      </c>
      <c r="K7" s="206" t="s">
        <v>377</v>
      </c>
      <c r="L7" s="206" t="s">
        <v>378</v>
      </c>
      <c r="M7" s="206" t="s">
        <v>379</v>
      </c>
      <c r="N7" s="206" t="s">
        <v>380</v>
      </c>
      <c r="O7" s="206" t="s">
        <v>381</v>
      </c>
      <c r="P7" s="206" t="s">
        <v>382</v>
      </c>
      <c r="Q7" s="206" t="s">
        <v>383</v>
      </c>
      <c r="R7" s="206" t="s">
        <v>384</v>
      </c>
      <c r="S7" s="206" t="s">
        <v>385</v>
      </c>
      <c r="T7" s="206" t="s">
        <v>386</v>
      </c>
      <c r="U7" s="206" t="s">
        <v>387</v>
      </c>
      <c r="V7" s="206" t="s">
        <v>388</v>
      </c>
      <c r="W7" s="206" t="s">
        <v>389</v>
      </c>
      <c r="X7" s="206" t="s">
        <v>390</v>
      </c>
      <c r="Y7" s="206" t="s">
        <v>391</v>
      </c>
      <c r="Z7" s="206" t="s">
        <v>392</v>
      </c>
      <c r="AA7" s="206" t="s">
        <v>393</v>
      </c>
      <c r="AB7" s="206" t="s">
        <v>394</v>
      </c>
      <c r="AC7" s="206" t="s">
        <v>395</v>
      </c>
      <c r="AD7" s="206" t="s">
        <v>396</v>
      </c>
      <c r="AE7" s="206" t="s">
        <v>397</v>
      </c>
      <c r="AF7" s="206" t="s">
        <v>398</v>
      </c>
      <c r="AG7" s="206" t="s">
        <v>399</v>
      </c>
      <c r="AH7" s="206" t="s">
        <v>400</v>
      </c>
      <c r="AI7" s="206" t="s">
        <v>401</v>
      </c>
      <c r="AJ7" s="206" t="s">
        <v>402</v>
      </c>
      <c r="AK7" s="206" t="s">
        <v>403</v>
      </c>
      <c r="AL7" s="206" t="s">
        <v>404</v>
      </c>
      <c r="AM7" s="206" t="s">
        <v>405</v>
      </c>
      <c r="AN7" s="206" t="s">
        <v>406</v>
      </c>
      <c r="AO7" s="206" t="s">
        <v>407</v>
      </c>
      <c r="AP7" s="206" t="s">
        <v>408</v>
      </c>
      <c r="AQ7" s="206" t="s">
        <v>409</v>
      </c>
      <c r="AR7" s="206" t="s">
        <v>410</v>
      </c>
      <c r="AS7" s="206" t="s">
        <v>411</v>
      </c>
      <c r="AT7" s="206" t="s">
        <v>412</v>
      </c>
      <c r="AU7" s="200" t="s">
        <v>413</v>
      </c>
      <c r="AV7" s="200" t="s">
        <v>414</v>
      </c>
      <c r="AW7" s="200" t="s">
        <v>415</v>
      </c>
      <c r="AX7" s="200" t="s">
        <v>416</v>
      </c>
      <c r="AY7" s="200" t="s">
        <v>417</v>
      </c>
      <c r="AZ7" s="200" t="s">
        <v>418</v>
      </c>
      <c r="BA7" s="200" t="s">
        <v>419</v>
      </c>
      <c r="BB7" s="200" t="s">
        <v>420</v>
      </c>
      <c r="BC7" s="200" t="s">
        <v>421</v>
      </c>
      <c r="BD7" s="200" t="s">
        <v>422</v>
      </c>
      <c r="BE7" s="200" t="s">
        <v>423</v>
      </c>
      <c r="BF7" s="200" t="s">
        <v>424</v>
      </c>
      <c r="BG7" s="200" t="s">
        <v>425</v>
      </c>
      <c r="BH7" s="200" t="s">
        <v>426</v>
      </c>
      <c r="BI7" s="200" t="s">
        <v>427</v>
      </c>
      <c r="BJ7" s="200" t="s">
        <v>428</v>
      </c>
      <c r="BK7" s="200" t="s">
        <v>429</v>
      </c>
      <c r="BL7" s="200" t="s">
        <v>430</v>
      </c>
      <c r="BM7" s="200" t="s">
        <v>431</v>
      </c>
      <c r="BN7" s="200" t="s">
        <v>432</v>
      </c>
      <c r="BO7" s="200" t="s">
        <v>433</v>
      </c>
      <c r="BP7" s="200" t="s">
        <v>434</v>
      </c>
      <c r="BQ7" s="200" t="s">
        <v>435</v>
      </c>
      <c r="BR7" s="200" t="s">
        <v>436</v>
      </c>
      <c r="BS7" s="200" t="s">
        <v>437</v>
      </c>
      <c r="BT7" s="200" t="s">
        <v>438</v>
      </c>
      <c r="BU7" s="200" t="s">
        <v>439</v>
      </c>
      <c r="BV7" s="200" t="s">
        <v>440</v>
      </c>
      <c r="BW7" s="200" t="s">
        <v>441</v>
      </c>
      <c r="BX7" s="200" t="s">
        <v>442</v>
      </c>
      <c r="BY7" s="200" t="s">
        <v>443</v>
      </c>
      <c r="BZ7" s="200" t="s">
        <v>444</v>
      </c>
      <c r="CA7" s="200" t="s">
        <v>445</v>
      </c>
      <c r="CB7" s="200" t="s">
        <v>446</v>
      </c>
      <c r="CC7" s="200" t="s">
        <v>447</v>
      </c>
      <c r="CD7" s="200" t="s">
        <v>448</v>
      </c>
      <c r="CE7" s="200" t="s">
        <v>449</v>
      </c>
      <c r="CF7" s="200" t="s">
        <v>450</v>
      </c>
      <c r="CG7" s="200" t="s">
        <v>451</v>
      </c>
      <c r="CH7" s="200" t="s">
        <v>452</v>
      </c>
      <c r="CI7" s="200" t="s">
        <v>453</v>
      </c>
      <c r="CJ7" s="200" t="s">
        <v>454</v>
      </c>
      <c r="CK7" s="200" t="s">
        <v>455</v>
      </c>
      <c r="CL7" s="200" t="s">
        <v>456</v>
      </c>
      <c r="CM7" s="200" t="s">
        <v>457</v>
      </c>
      <c r="CN7" s="200" t="s">
        <v>458</v>
      </c>
      <c r="CO7" s="200" t="s">
        <v>459</v>
      </c>
      <c r="CP7" s="200" t="s">
        <v>460</v>
      </c>
      <c r="CQ7" s="200" t="s">
        <v>461</v>
      </c>
      <c r="CR7" s="200" t="s">
        <v>462</v>
      </c>
      <c r="CS7" s="200" t="s">
        <v>463</v>
      </c>
      <c r="CT7" s="200" t="s">
        <v>464</v>
      </c>
    </row>
    <row r="8" spans="1:98" x14ac:dyDescent="0.2">
      <c r="A8" s="200" t="s">
        <v>465</v>
      </c>
      <c r="B8" s="200" t="s">
        <v>466</v>
      </c>
      <c r="C8" s="207">
        <v>2.03516971038266</v>
      </c>
      <c r="D8" s="207">
        <v>2.0603243586248499</v>
      </c>
      <c r="E8" s="207">
        <v>2.0653694065802699</v>
      </c>
      <c r="F8" s="207">
        <v>2.0874807762832099</v>
      </c>
      <c r="G8" s="207">
        <v>2.1050400482010199</v>
      </c>
      <c r="H8" s="207">
        <v>2.1154192603458899</v>
      </c>
      <c r="I8" s="207">
        <v>2.1518068200870601</v>
      </c>
      <c r="J8" s="207">
        <v>2.1707783725541501</v>
      </c>
      <c r="K8" s="207">
        <v>2.18783691981761</v>
      </c>
      <c r="L8" s="207">
        <v>2.2132586941521701</v>
      </c>
      <c r="M8" s="207">
        <v>2.2359257447920902</v>
      </c>
      <c r="N8" s="207">
        <v>2.2211869184724802</v>
      </c>
      <c r="O8" s="207">
        <v>2.2326241842019399</v>
      </c>
      <c r="P8" s="207">
        <v>2.25901750728924</v>
      </c>
      <c r="Q8" s="207">
        <v>2.2765164106308</v>
      </c>
      <c r="R8" s="207">
        <v>2.30291395940545</v>
      </c>
      <c r="S8" s="207">
        <v>2.3203732479405201</v>
      </c>
      <c r="T8" s="207">
        <v>2.3642172164480799</v>
      </c>
      <c r="U8" s="207">
        <v>2.4053168355103001</v>
      </c>
      <c r="V8" s="207">
        <v>2.3519755124970101</v>
      </c>
      <c r="W8" s="207">
        <v>2.3408422306286298</v>
      </c>
      <c r="X8" s="207">
        <v>2.3474188487574099</v>
      </c>
      <c r="Y8" s="207">
        <v>2.36722788639723</v>
      </c>
      <c r="Z8" s="207">
        <v>2.38170796623861</v>
      </c>
      <c r="AA8" s="207">
        <v>2.37977560548517</v>
      </c>
      <c r="AB8" s="207">
        <v>2.3845469305921401</v>
      </c>
      <c r="AC8" s="207">
        <v>2.3990494738484398</v>
      </c>
      <c r="AD8" s="207">
        <v>2.4227910394257499</v>
      </c>
      <c r="AE8" s="207">
        <v>2.4330498565991299</v>
      </c>
      <c r="AF8" s="207">
        <v>2.4782592908991101</v>
      </c>
      <c r="AG8" s="207">
        <v>2.48958598393371</v>
      </c>
      <c r="AH8" s="207">
        <v>2.4982528033804701</v>
      </c>
      <c r="AI8" s="207">
        <v>2.5146494553159999</v>
      </c>
      <c r="AJ8" s="207">
        <v>2.52107076869803</v>
      </c>
      <c r="AK8" s="207">
        <v>2.5313114193711401</v>
      </c>
      <c r="AL8" s="207">
        <v>2.5519818070473299</v>
      </c>
      <c r="AM8" s="207">
        <v>2.5588970948066301</v>
      </c>
      <c r="AN8" s="207">
        <v>2.5563607318916199</v>
      </c>
      <c r="AO8" s="207">
        <v>2.5757018498037501</v>
      </c>
      <c r="AP8" s="207">
        <v>2.5903118852466198</v>
      </c>
      <c r="AQ8" s="207">
        <v>2.5984834377108701</v>
      </c>
      <c r="AR8" s="207">
        <v>2.6097667453760698</v>
      </c>
      <c r="AS8" s="207">
        <v>2.6162580136308198</v>
      </c>
      <c r="AT8" s="207">
        <v>2.6185435816407101</v>
      </c>
      <c r="AU8" s="207">
        <v>2.6130742036410601</v>
      </c>
      <c r="AV8" s="207">
        <v>2.6248654931503501</v>
      </c>
      <c r="AW8" s="207">
        <v>2.6210903132751202</v>
      </c>
      <c r="AX8" s="207">
        <v>2.62812001494735</v>
      </c>
      <c r="AY8" s="207">
        <v>2.6195672059792101</v>
      </c>
      <c r="AZ8" s="207">
        <v>2.6445845101286198</v>
      </c>
      <c r="BA8" s="207">
        <v>2.6645119184811499</v>
      </c>
      <c r="BB8" s="207">
        <v>2.6793127669589998</v>
      </c>
      <c r="BC8" s="207">
        <v>2.69196801581622</v>
      </c>
      <c r="BD8" s="207">
        <v>2.6963999173151398</v>
      </c>
      <c r="BE8" s="207">
        <v>2.70820199309592</v>
      </c>
      <c r="BF8" s="207">
        <v>2.7228199938442401</v>
      </c>
      <c r="BG8" s="207">
        <v>2.7581855200157999</v>
      </c>
      <c r="BH8" s="207">
        <v>2.7725868388914199</v>
      </c>
      <c r="BI8" s="207">
        <v>2.7794261240196301</v>
      </c>
      <c r="BJ8" s="207">
        <v>2.79252284616837</v>
      </c>
      <c r="BK8" s="207">
        <v>2.80204068249218</v>
      </c>
      <c r="BL8" s="207">
        <v>2.8122450644763202</v>
      </c>
      <c r="BM8" s="207">
        <v>2.8300584393122699</v>
      </c>
      <c r="BN8" s="207">
        <v>2.84208162724111</v>
      </c>
      <c r="BO8" s="207">
        <v>2.8551686160991401</v>
      </c>
      <c r="BP8" s="207">
        <v>2.8532778182259202</v>
      </c>
      <c r="BQ8" s="207">
        <v>2.8766732544002802</v>
      </c>
      <c r="BR8" s="207">
        <v>2.8982648495135899</v>
      </c>
      <c r="BS8" s="207">
        <v>2.9160216774221999</v>
      </c>
      <c r="BT8" s="207">
        <v>2.9654626403941302</v>
      </c>
      <c r="BU8" s="207">
        <v>3.0081548337632902</v>
      </c>
      <c r="BV8" s="207">
        <v>3.0630482422248799</v>
      </c>
      <c r="BW8" s="207">
        <v>3.1259030163817498</v>
      </c>
      <c r="BX8" s="207">
        <v>3.2014215237569101</v>
      </c>
      <c r="BY8" s="207">
        <v>3.2421852795932899</v>
      </c>
      <c r="BZ8" s="207">
        <v>3.28097034676113</v>
      </c>
      <c r="CA8" s="207">
        <v>3.3147673493876102</v>
      </c>
      <c r="CB8" s="207">
        <v>3.3342442670690202</v>
      </c>
      <c r="CC8" s="207">
        <v>3.3575240050477801</v>
      </c>
      <c r="CD8" s="207">
        <v>3.3819769082909898</v>
      </c>
      <c r="CE8" s="207">
        <v>3.4050737208242499</v>
      </c>
      <c r="CF8" s="207">
        <v>3.4235125377062201</v>
      </c>
      <c r="CG8" s="207">
        <v>3.4450513542515901</v>
      </c>
      <c r="CH8" s="207">
        <v>3.46875440874557</v>
      </c>
      <c r="CI8" s="207">
        <v>3.4882052868706701</v>
      </c>
      <c r="CJ8" s="207">
        <v>3.5079404569764301</v>
      </c>
      <c r="CK8" s="207">
        <v>3.52720160365971</v>
      </c>
      <c r="CL8" s="207">
        <v>3.5476099886222801</v>
      </c>
      <c r="CM8" s="207">
        <v>3.56843780489451</v>
      </c>
      <c r="CN8" s="207">
        <v>3.5885155982193702</v>
      </c>
      <c r="CO8" s="207">
        <v>3.6085155243706</v>
      </c>
      <c r="CP8" s="207">
        <v>3.6288578979966402</v>
      </c>
      <c r="CQ8" s="207">
        <v>3.6502636785569198</v>
      </c>
      <c r="CR8" s="207">
        <v>3.6714830563818301</v>
      </c>
      <c r="CS8" s="207">
        <v>3.6917467571563201</v>
      </c>
      <c r="CT8" s="207">
        <v>3.7124949401037699</v>
      </c>
    </row>
    <row r="9" spans="1:98" x14ac:dyDescent="0.2">
      <c r="A9" s="200" t="s">
        <v>467</v>
      </c>
      <c r="B9" s="200" t="s">
        <v>468</v>
      </c>
      <c r="C9" s="207">
        <v>2.03516971038266</v>
      </c>
      <c r="D9" s="207">
        <v>2.0603243586248499</v>
      </c>
      <c r="E9" s="207">
        <v>2.0653694065802699</v>
      </c>
      <c r="F9" s="207">
        <v>2.0874807762832099</v>
      </c>
      <c r="G9" s="207">
        <v>2.1050400482010199</v>
      </c>
      <c r="H9" s="207">
        <v>2.1154192603458899</v>
      </c>
      <c r="I9" s="207">
        <v>2.1518068200870601</v>
      </c>
      <c r="J9" s="207">
        <v>2.1707783725541501</v>
      </c>
      <c r="K9" s="207">
        <v>2.18783691981761</v>
      </c>
      <c r="L9" s="207">
        <v>2.2132586941521701</v>
      </c>
      <c r="M9" s="207">
        <v>2.2359257447920902</v>
      </c>
      <c r="N9" s="207">
        <v>2.2211869184724802</v>
      </c>
      <c r="O9" s="207">
        <v>2.2326241842019399</v>
      </c>
      <c r="P9" s="207">
        <v>2.25901750728924</v>
      </c>
      <c r="Q9" s="207">
        <v>2.2765164106308</v>
      </c>
      <c r="R9" s="207">
        <v>2.30291395940545</v>
      </c>
      <c r="S9" s="207">
        <v>2.3203732479405201</v>
      </c>
      <c r="T9" s="207">
        <v>2.3642172164480799</v>
      </c>
      <c r="U9" s="207">
        <v>2.4053168355103001</v>
      </c>
      <c r="V9" s="207">
        <v>2.3519755124970101</v>
      </c>
      <c r="W9" s="207">
        <v>2.3408422306286298</v>
      </c>
      <c r="X9" s="207">
        <v>2.3474188487574099</v>
      </c>
      <c r="Y9" s="207">
        <v>2.36722788639723</v>
      </c>
      <c r="Z9" s="207">
        <v>2.38170796623861</v>
      </c>
      <c r="AA9" s="207">
        <v>2.37977560548517</v>
      </c>
      <c r="AB9" s="207">
        <v>2.3845469305921401</v>
      </c>
      <c r="AC9" s="207">
        <v>2.3990494738484398</v>
      </c>
      <c r="AD9" s="207">
        <v>2.4227910394257499</v>
      </c>
      <c r="AE9" s="207">
        <v>2.4330498565991299</v>
      </c>
      <c r="AF9" s="207">
        <v>2.4782592908991101</v>
      </c>
      <c r="AG9" s="207">
        <v>2.48958598393371</v>
      </c>
      <c r="AH9" s="207">
        <v>2.4982528033804701</v>
      </c>
      <c r="AI9" s="207">
        <v>2.5146494553159999</v>
      </c>
      <c r="AJ9" s="207">
        <v>2.52107076869803</v>
      </c>
      <c r="AK9" s="207">
        <v>2.5313114193711401</v>
      </c>
      <c r="AL9" s="207">
        <v>2.5519818070473299</v>
      </c>
      <c r="AM9" s="207">
        <v>2.5588970948066301</v>
      </c>
      <c r="AN9" s="207">
        <v>2.5563607318916199</v>
      </c>
      <c r="AO9" s="207">
        <v>2.5757018498037501</v>
      </c>
      <c r="AP9" s="207">
        <v>2.5903118852466198</v>
      </c>
      <c r="AQ9" s="207">
        <v>2.5984834377108701</v>
      </c>
      <c r="AR9" s="207">
        <v>2.6097667453760698</v>
      </c>
      <c r="AS9" s="207">
        <v>2.6162580136308198</v>
      </c>
      <c r="AT9" s="207">
        <v>2.6185435816407101</v>
      </c>
      <c r="AU9" s="207">
        <v>2.6130742036410601</v>
      </c>
      <c r="AV9" s="207">
        <v>2.6248654931503501</v>
      </c>
      <c r="AW9" s="207">
        <v>2.6210903132751202</v>
      </c>
      <c r="AX9" s="207">
        <v>2.62812001494735</v>
      </c>
      <c r="AY9" s="207">
        <v>2.6195672059792101</v>
      </c>
      <c r="AZ9" s="207">
        <v>2.6445845101286198</v>
      </c>
      <c r="BA9" s="207">
        <v>2.6645119184811499</v>
      </c>
      <c r="BB9" s="207">
        <v>2.6793127669589998</v>
      </c>
      <c r="BC9" s="207">
        <v>2.69196801581622</v>
      </c>
      <c r="BD9" s="207">
        <v>2.6963999173151398</v>
      </c>
      <c r="BE9" s="207">
        <v>2.70820199309592</v>
      </c>
      <c r="BF9" s="207">
        <v>2.7228199938442401</v>
      </c>
      <c r="BG9" s="207">
        <v>2.7581855200157999</v>
      </c>
      <c r="BH9" s="207">
        <v>2.7725868388914199</v>
      </c>
      <c r="BI9" s="207">
        <v>2.7794261240196301</v>
      </c>
      <c r="BJ9" s="207">
        <v>2.79252284616837</v>
      </c>
      <c r="BK9" s="207">
        <v>2.80204068249218</v>
      </c>
      <c r="BL9" s="207">
        <v>2.8122450644763202</v>
      </c>
      <c r="BM9" s="207">
        <v>2.8300584393122699</v>
      </c>
      <c r="BN9" s="207">
        <v>2.84208162724111</v>
      </c>
      <c r="BO9" s="207">
        <v>2.8551686160991401</v>
      </c>
      <c r="BP9" s="207">
        <v>2.8532778182259202</v>
      </c>
      <c r="BQ9" s="207">
        <v>2.8766732544002802</v>
      </c>
      <c r="BR9" s="207">
        <v>2.8982648495135899</v>
      </c>
      <c r="BS9" s="207">
        <v>2.9160216774221999</v>
      </c>
      <c r="BT9" s="207">
        <v>2.9654626403941302</v>
      </c>
      <c r="BU9" s="207">
        <v>3.0081548337632902</v>
      </c>
      <c r="BV9" s="207">
        <v>3.0630482422248799</v>
      </c>
      <c r="BW9" s="207">
        <v>3.1259030163817498</v>
      </c>
      <c r="BX9" s="207">
        <v>3.2014215237569101</v>
      </c>
      <c r="BY9" s="207">
        <v>3.2255363055134101</v>
      </c>
      <c r="BZ9" s="207">
        <v>3.2598916230874599</v>
      </c>
      <c r="CA9" s="207">
        <v>3.2891346677534301</v>
      </c>
      <c r="CB9" s="207">
        <v>3.30621025530152</v>
      </c>
      <c r="CC9" s="207">
        <v>3.3272304548242801</v>
      </c>
      <c r="CD9" s="207">
        <v>3.3506000676307002</v>
      </c>
      <c r="CE9" s="207">
        <v>3.3713855548821599</v>
      </c>
      <c r="CF9" s="207">
        <v>3.3883014039568402</v>
      </c>
      <c r="CG9" s="207">
        <v>3.4080858525713902</v>
      </c>
      <c r="CH9" s="207">
        <v>3.42941797508669</v>
      </c>
      <c r="CI9" s="207">
        <v>3.4464785567767202</v>
      </c>
      <c r="CJ9" s="207">
        <v>3.46378925221474</v>
      </c>
      <c r="CK9" s="207">
        <v>3.4809094361872699</v>
      </c>
      <c r="CL9" s="207">
        <v>3.4992140517661001</v>
      </c>
      <c r="CM9" s="207">
        <v>3.5178797103848898</v>
      </c>
      <c r="CN9" s="207">
        <v>3.53579934508278</v>
      </c>
      <c r="CO9" s="207">
        <v>3.5537903995520801</v>
      </c>
      <c r="CP9" s="207">
        <v>3.5722371267770701</v>
      </c>
      <c r="CQ9" s="207">
        <v>3.5919469703646798</v>
      </c>
      <c r="CR9" s="207">
        <v>3.6114642330203099</v>
      </c>
      <c r="CS9" s="207">
        <v>3.6300819400814999</v>
      </c>
      <c r="CT9" s="207">
        <v>3.6492439952051701</v>
      </c>
    </row>
    <row r="10" spans="1:98" x14ac:dyDescent="0.2">
      <c r="A10" s="200" t="s">
        <v>469</v>
      </c>
      <c r="B10" s="200" t="s">
        <v>470</v>
      </c>
      <c r="C10" s="207">
        <v>2.03516971038266</v>
      </c>
      <c r="D10" s="207">
        <v>2.0603243586248499</v>
      </c>
      <c r="E10" s="207">
        <v>2.0653694065802699</v>
      </c>
      <c r="F10" s="207">
        <v>2.0874807762832099</v>
      </c>
      <c r="G10" s="207">
        <v>2.1050400482010199</v>
      </c>
      <c r="H10" s="207">
        <v>2.1154192603458899</v>
      </c>
      <c r="I10" s="207">
        <v>2.1518068200870601</v>
      </c>
      <c r="J10" s="207">
        <v>2.1707783725541501</v>
      </c>
      <c r="K10" s="207">
        <v>2.18783691981761</v>
      </c>
      <c r="L10" s="207">
        <v>2.2132586941521701</v>
      </c>
      <c r="M10" s="207">
        <v>2.2359257447920902</v>
      </c>
      <c r="N10" s="207">
        <v>2.2211869184724802</v>
      </c>
      <c r="O10" s="207">
        <v>2.2326241842019399</v>
      </c>
      <c r="P10" s="207">
        <v>2.25901750728924</v>
      </c>
      <c r="Q10" s="207">
        <v>2.2765164106308</v>
      </c>
      <c r="R10" s="207">
        <v>2.30291395940545</v>
      </c>
      <c r="S10" s="207">
        <v>2.3203732479405201</v>
      </c>
      <c r="T10" s="207">
        <v>2.3642172164480799</v>
      </c>
      <c r="U10" s="207">
        <v>2.4053168355103001</v>
      </c>
      <c r="V10" s="207">
        <v>2.3519755124970101</v>
      </c>
      <c r="W10" s="207">
        <v>2.3408422306286298</v>
      </c>
      <c r="X10" s="207">
        <v>2.3474188487574099</v>
      </c>
      <c r="Y10" s="207">
        <v>2.36722788639723</v>
      </c>
      <c r="Z10" s="207">
        <v>2.38170796623861</v>
      </c>
      <c r="AA10" s="207">
        <v>2.37977560548517</v>
      </c>
      <c r="AB10" s="207">
        <v>2.3845469305921401</v>
      </c>
      <c r="AC10" s="207">
        <v>2.3990494738484398</v>
      </c>
      <c r="AD10" s="207">
        <v>2.4227910394257499</v>
      </c>
      <c r="AE10" s="207">
        <v>2.4330498565991299</v>
      </c>
      <c r="AF10" s="207">
        <v>2.4782592908991101</v>
      </c>
      <c r="AG10" s="207">
        <v>2.48958598393371</v>
      </c>
      <c r="AH10" s="207">
        <v>2.4982528033804701</v>
      </c>
      <c r="AI10" s="207">
        <v>2.5146494553159999</v>
      </c>
      <c r="AJ10" s="207">
        <v>2.52107076869803</v>
      </c>
      <c r="AK10" s="207">
        <v>2.5313114193711401</v>
      </c>
      <c r="AL10" s="207">
        <v>2.5519818070473299</v>
      </c>
      <c r="AM10" s="207">
        <v>2.5588970948066301</v>
      </c>
      <c r="AN10" s="207">
        <v>2.5563607318916199</v>
      </c>
      <c r="AO10" s="207">
        <v>2.5757018498037501</v>
      </c>
      <c r="AP10" s="207">
        <v>2.5903118852466198</v>
      </c>
      <c r="AQ10" s="207">
        <v>2.5984834377108701</v>
      </c>
      <c r="AR10" s="207">
        <v>2.6097667453760698</v>
      </c>
      <c r="AS10" s="207">
        <v>2.6162580136308198</v>
      </c>
      <c r="AT10" s="207">
        <v>2.6185435816407101</v>
      </c>
      <c r="AU10" s="207">
        <v>2.6130742036410601</v>
      </c>
      <c r="AV10" s="207">
        <v>2.6248654931503501</v>
      </c>
      <c r="AW10" s="207">
        <v>2.6210903132751202</v>
      </c>
      <c r="AX10" s="207">
        <v>2.62812001494735</v>
      </c>
      <c r="AY10" s="207">
        <v>2.6195672059792101</v>
      </c>
      <c r="AZ10" s="207">
        <v>2.6445845101286198</v>
      </c>
      <c r="BA10" s="207">
        <v>2.6645119184811499</v>
      </c>
      <c r="BB10" s="207">
        <v>2.6793127669589998</v>
      </c>
      <c r="BC10" s="207">
        <v>2.69196801581622</v>
      </c>
      <c r="BD10" s="207">
        <v>2.6963999173151398</v>
      </c>
      <c r="BE10" s="207">
        <v>2.70820199309592</v>
      </c>
      <c r="BF10" s="207">
        <v>2.7228199938442401</v>
      </c>
      <c r="BG10" s="207">
        <v>2.7581855200157999</v>
      </c>
      <c r="BH10" s="207">
        <v>2.7725868388914199</v>
      </c>
      <c r="BI10" s="207">
        <v>2.7794261240196301</v>
      </c>
      <c r="BJ10" s="207">
        <v>2.79252284616837</v>
      </c>
      <c r="BK10" s="207">
        <v>2.80204068249218</v>
      </c>
      <c r="BL10" s="207">
        <v>2.8122450644763202</v>
      </c>
      <c r="BM10" s="207">
        <v>2.8300584393122699</v>
      </c>
      <c r="BN10" s="207">
        <v>2.84208162724111</v>
      </c>
      <c r="BO10" s="207">
        <v>2.8551686160991401</v>
      </c>
      <c r="BP10" s="207">
        <v>2.8532778182259202</v>
      </c>
      <c r="BQ10" s="207">
        <v>2.8766732544002802</v>
      </c>
      <c r="BR10" s="207">
        <v>2.8982648495135899</v>
      </c>
      <c r="BS10" s="207">
        <v>2.9160216774221999</v>
      </c>
      <c r="BT10" s="207">
        <v>2.9654626403941302</v>
      </c>
      <c r="BU10" s="207">
        <v>3.0081548337632902</v>
      </c>
      <c r="BV10" s="207">
        <v>3.0630482422248799</v>
      </c>
      <c r="BW10" s="207">
        <v>3.1259030163817498</v>
      </c>
      <c r="BX10" s="207">
        <v>3.2014215237569101</v>
      </c>
      <c r="BY10" s="207">
        <v>3.2538360600876799</v>
      </c>
      <c r="BZ10" s="207">
        <v>3.3031965097870799</v>
      </c>
      <c r="CA10" s="207">
        <v>3.3480395194667398</v>
      </c>
      <c r="CB10" s="207">
        <v>3.3772072582577199</v>
      </c>
      <c r="CC10" s="207">
        <v>3.4094675504554299</v>
      </c>
      <c r="CD10" s="207">
        <v>3.4424749536492398</v>
      </c>
      <c r="CE10" s="207">
        <v>3.4743211894451802</v>
      </c>
      <c r="CF10" s="207">
        <v>3.5006039732964802</v>
      </c>
      <c r="CG10" s="207">
        <v>3.5303989876569202</v>
      </c>
      <c r="CH10" s="207">
        <v>3.5628674447020598</v>
      </c>
      <c r="CI10" s="207">
        <v>3.5914669049492498</v>
      </c>
      <c r="CJ10" s="207">
        <v>3.6209181772272898</v>
      </c>
      <c r="CK10" s="207">
        <v>3.6499561132707901</v>
      </c>
      <c r="CL10" s="207">
        <v>3.6803370088943401</v>
      </c>
      <c r="CM10" s="207">
        <v>3.7115944324369101</v>
      </c>
      <c r="CN10" s="207">
        <v>3.7424449232069499</v>
      </c>
      <c r="CO10" s="207">
        <v>3.7735168503534799</v>
      </c>
      <c r="CP10" s="207">
        <v>3.8051953825342602</v>
      </c>
      <c r="CQ10" s="207">
        <v>3.8381085422962502</v>
      </c>
      <c r="CR10" s="207">
        <v>3.8709313876845499</v>
      </c>
      <c r="CS10" s="207">
        <v>3.9029692393289599</v>
      </c>
      <c r="CT10" s="207">
        <v>3.9358493172804301</v>
      </c>
    </row>
    <row r="12" spans="1:98" x14ac:dyDescent="0.2">
      <c r="C12" s="208"/>
      <c r="D12" s="208"/>
      <c r="E12" s="208"/>
      <c r="F12" s="208"/>
      <c r="G12" s="208"/>
      <c r="H12" s="208"/>
      <c r="I12" s="208"/>
      <c r="J12" s="208"/>
      <c r="K12" s="208"/>
      <c r="L12" s="208"/>
      <c r="M12" s="208"/>
      <c r="N12" s="208"/>
      <c r="O12" s="208"/>
      <c r="P12" s="208"/>
      <c r="Q12" s="208"/>
      <c r="R12" s="208"/>
      <c r="S12" s="208"/>
      <c r="T12" s="208"/>
      <c r="U12" s="208"/>
      <c r="V12" s="208"/>
      <c r="W12" s="208"/>
      <c r="X12" s="208"/>
      <c r="Y12" s="208"/>
      <c r="Z12" s="208"/>
      <c r="AA12" s="208"/>
      <c r="AB12" s="208"/>
      <c r="AC12" s="208"/>
      <c r="AD12" s="208"/>
      <c r="AE12" s="208"/>
      <c r="AF12" s="208"/>
      <c r="AG12" s="208"/>
      <c r="AH12" s="208"/>
      <c r="AI12" s="208"/>
      <c r="AJ12" s="208"/>
      <c r="AK12" s="208"/>
      <c r="AL12" s="208"/>
      <c r="AM12" s="208"/>
      <c r="AN12" s="208"/>
      <c r="AO12" s="208"/>
      <c r="AP12" s="208"/>
      <c r="AQ12" s="208"/>
      <c r="AR12" s="208"/>
      <c r="AS12" s="208"/>
      <c r="AT12" s="208"/>
    </row>
    <row r="13" spans="1:98" x14ac:dyDescent="0.2">
      <c r="C13" s="208"/>
      <c r="D13" s="208"/>
      <c r="E13" s="208"/>
      <c r="F13" s="208"/>
      <c r="G13" s="208"/>
      <c r="H13" s="208"/>
      <c r="I13" s="208"/>
      <c r="J13" s="208"/>
      <c r="K13" s="208"/>
      <c r="L13" s="208"/>
      <c r="M13" s="208"/>
      <c r="N13" s="208"/>
      <c r="O13" s="208"/>
      <c r="P13" s="208"/>
      <c r="Q13" s="208"/>
      <c r="R13" s="208"/>
      <c r="S13" s="208"/>
      <c r="T13" s="208"/>
      <c r="U13" s="208"/>
      <c r="V13" s="208"/>
      <c r="W13" s="208"/>
      <c r="X13" s="208"/>
      <c r="Y13" s="208"/>
      <c r="Z13" s="208"/>
      <c r="AA13" s="208"/>
      <c r="AB13" s="208"/>
      <c r="AC13" s="208"/>
      <c r="AD13" s="208"/>
      <c r="AE13" s="208"/>
      <c r="AF13" s="208"/>
      <c r="AG13" s="208"/>
      <c r="AH13" s="208"/>
      <c r="AI13" s="208"/>
      <c r="AJ13" s="208"/>
      <c r="AK13" s="208"/>
      <c r="AL13" s="208"/>
      <c r="AM13" s="208"/>
      <c r="AN13" s="208"/>
      <c r="AO13" s="208"/>
      <c r="AP13" s="208"/>
      <c r="AQ13" s="208"/>
      <c r="AR13" s="208"/>
      <c r="AS13" s="208"/>
      <c r="AT13" s="208"/>
      <c r="BW13" s="209" t="s">
        <v>471</v>
      </c>
      <c r="BX13" s="210"/>
      <c r="BY13" s="210"/>
      <c r="BZ13" s="211" t="s">
        <v>472</v>
      </c>
      <c r="CA13" s="212"/>
      <c r="CB13" s="212"/>
      <c r="CC13" s="212"/>
      <c r="CD13" s="212"/>
      <c r="CE13" s="212"/>
      <c r="CF13" s="210"/>
      <c r="CG13" s="210"/>
      <c r="CH13" s="210"/>
    </row>
    <row r="14" spans="1:98" x14ac:dyDescent="0.2">
      <c r="C14" s="207"/>
      <c r="D14" s="207"/>
      <c r="E14" s="207"/>
      <c r="F14" s="207"/>
      <c r="G14" s="207"/>
      <c r="H14" s="207"/>
      <c r="I14" s="207"/>
      <c r="J14" s="207"/>
      <c r="K14" s="207"/>
      <c r="L14" s="207"/>
      <c r="M14" s="207"/>
      <c r="N14" s="207"/>
      <c r="O14" s="207"/>
      <c r="P14" s="207"/>
      <c r="Q14" s="207"/>
      <c r="R14" s="207"/>
      <c r="S14" s="207"/>
      <c r="T14" s="207"/>
      <c r="U14" s="207"/>
      <c r="V14" s="207"/>
      <c r="W14" s="207"/>
      <c r="X14" s="207"/>
      <c r="Y14" s="207"/>
      <c r="Z14" s="207"/>
      <c r="AA14" s="207"/>
      <c r="AB14" s="207"/>
      <c r="AC14" s="207"/>
      <c r="AD14" s="207"/>
      <c r="AE14" s="207"/>
      <c r="AF14" s="207"/>
      <c r="AG14" s="207"/>
      <c r="AH14" s="207"/>
      <c r="AI14" s="207"/>
      <c r="AJ14" s="207"/>
      <c r="AK14" s="207"/>
      <c r="AL14" s="207"/>
      <c r="AM14" s="207"/>
      <c r="AN14" s="207"/>
      <c r="AO14" s="207"/>
      <c r="AP14" s="207"/>
      <c r="AQ14" s="207"/>
      <c r="AR14" s="207"/>
      <c r="AS14" s="207"/>
      <c r="AT14" s="207"/>
      <c r="BW14" s="213"/>
      <c r="BX14" s="214"/>
      <c r="BY14" s="214"/>
      <c r="BZ14" s="214"/>
      <c r="CA14" s="214"/>
      <c r="CB14" s="214"/>
      <c r="CC14" s="214"/>
      <c r="CD14" s="214"/>
      <c r="CE14" s="214"/>
      <c r="CF14" s="214"/>
      <c r="CG14" s="214"/>
      <c r="CH14" s="215"/>
    </row>
    <row r="15" spans="1:98" x14ac:dyDescent="0.2">
      <c r="C15" s="207"/>
      <c r="D15" s="207"/>
      <c r="E15" s="207"/>
      <c r="F15" s="207"/>
      <c r="G15" s="207"/>
      <c r="H15" s="207"/>
      <c r="I15" s="207"/>
      <c r="J15" s="207"/>
      <c r="K15" s="207"/>
      <c r="L15" s="207"/>
      <c r="M15" s="207"/>
      <c r="N15" s="207"/>
      <c r="O15" s="207"/>
      <c r="P15" s="207"/>
      <c r="Q15" s="207"/>
      <c r="R15" s="207"/>
      <c r="S15" s="207"/>
      <c r="T15" s="207"/>
      <c r="U15" s="207"/>
      <c r="V15" s="207"/>
      <c r="W15" s="207"/>
      <c r="X15" s="207"/>
      <c r="Y15" s="207"/>
      <c r="Z15" s="207"/>
      <c r="AA15" s="207"/>
      <c r="AB15" s="207"/>
      <c r="AC15" s="207"/>
      <c r="AD15" s="207"/>
      <c r="AE15" s="207"/>
      <c r="AF15" s="207"/>
      <c r="AG15" s="207"/>
      <c r="AH15" s="207"/>
      <c r="AI15" s="207"/>
      <c r="AJ15" s="207"/>
      <c r="AK15" s="207"/>
      <c r="AL15" s="207"/>
      <c r="AM15" s="207"/>
      <c r="AN15" s="207"/>
      <c r="AO15" s="207"/>
      <c r="AP15" s="207"/>
      <c r="AQ15" s="207"/>
      <c r="AR15" s="207"/>
      <c r="AS15" s="207"/>
      <c r="AT15" s="207"/>
      <c r="BW15" s="216"/>
      <c r="BX15" s="217" t="s">
        <v>473</v>
      </c>
      <c r="BY15" s="218" t="s">
        <v>474</v>
      </c>
      <c r="BZ15" s="210"/>
      <c r="CA15" s="210"/>
      <c r="CB15" s="210"/>
      <c r="CC15" s="210"/>
      <c r="CD15" s="210"/>
      <c r="CE15" s="210"/>
      <c r="CF15" s="210"/>
      <c r="CG15" s="210"/>
      <c r="CH15" s="219"/>
    </row>
    <row r="16" spans="1:98" x14ac:dyDescent="0.2">
      <c r="C16" s="207"/>
      <c r="D16" s="207"/>
      <c r="E16" s="207"/>
      <c r="F16" s="207"/>
      <c r="G16" s="207"/>
      <c r="H16" s="207"/>
      <c r="I16" s="207"/>
      <c r="J16" s="207"/>
      <c r="K16" s="207"/>
      <c r="L16" s="207"/>
      <c r="M16" s="207"/>
      <c r="N16" s="207"/>
      <c r="O16" s="207"/>
      <c r="P16" s="207"/>
      <c r="Q16" s="207"/>
      <c r="R16" s="207"/>
      <c r="S16" s="207"/>
      <c r="T16" s="207"/>
      <c r="U16" s="207"/>
      <c r="V16" s="207"/>
      <c r="W16" s="207"/>
      <c r="X16" s="207"/>
      <c r="Y16" s="207"/>
      <c r="Z16" s="207"/>
      <c r="AA16" s="207"/>
      <c r="AB16" s="207"/>
      <c r="AC16" s="207"/>
      <c r="AD16" s="207"/>
      <c r="AE16" s="207"/>
      <c r="AF16" s="207"/>
      <c r="AG16" s="207"/>
      <c r="AH16" s="207"/>
      <c r="AI16" s="207"/>
      <c r="AJ16" s="207"/>
      <c r="AK16" s="207"/>
      <c r="AL16" s="207"/>
      <c r="AM16" s="207"/>
      <c r="AN16" s="207"/>
      <c r="AO16" s="207"/>
      <c r="AP16" s="207"/>
      <c r="AQ16" s="207"/>
      <c r="AR16" s="207"/>
      <c r="AS16" s="207"/>
      <c r="AT16" s="207"/>
      <c r="BW16" s="216"/>
      <c r="BX16" s="210"/>
      <c r="BY16" s="220" t="str">
        <f>CB7</f>
        <v>2023Q2</v>
      </c>
      <c r="BZ16" s="210"/>
      <c r="CA16" s="210"/>
      <c r="CB16" s="210"/>
      <c r="CC16" s="210"/>
      <c r="CD16" s="210"/>
      <c r="CE16" s="210"/>
      <c r="CF16" s="210"/>
      <c r="CG16" s="210"/>
      <c r="CH16" s="221" t="s">
        <v>475</v>
      </c>
    </row>
    <row r="17" spans="3:86" x14ac:dyDescent="0.2">
      <c r="C17" s="222"/>
      <c r="D17" s="222"/>
      <c r="E17" s="222"/>
      <c r="F17" s="222"/>
      <c r="G17" s="222"/>
      <c r="H17" s="222"/>
      <c r="I17" s="222"/>
      <c r="J17" s="222"/>
      <c r="K17" s="222"/>
      <c r="L17" s="222"/>
      <c r="M17" s="222"/>
      <c r="N17" s="222"/>
      <c r="O17" s="222"/>
      <c r="P17" s="222"/>
      <c r="Q17" s="222"/>
      <c r="R17" s="222"/>
      <c r="S17" s="222"/>
      <c r="T17" s="222"/>
      <c r="U17" s="222"/>
      <c r="V17" s="222"/>
      <c r="W17" s="222"/>
      <c r="X17" s="222"/>
      <c r="Y17" s="222"/>
      <c r="Z17" s="222"/>
      <c r="AA17" s="222"/>
      <c r="AB17" s="222"/>
      <c r="AC17" s="222"/>
      <c r="AD17" s="222"/>
      <c r="AE17" s="222"/>
      <c r="AF17" s="222"/>
      <c r="AG17" s="222"/>
      <c r="AH17" s="222"/>
      <c r="AI17" s="222"/>
      <c r="AJ17" s="222"/>
      <c r="AK17" s="222"/>
      <c r="AL17" s="222"/>
      <c r="AM17" s="222"/>
      <c r="AN17" s="222"/>
      <c r="AO17" s="222"/>
      <c r="AP17" s="222"/>
      <c r="BW17" s="216"/>
      <c r="BX17" s="210"/>
      <c r="BY17" s="223">
        <f>CB9</f>
        <v>3.30621025530152</v>
      </c>
      <c r="BZ17" s="210"/>
      <c r="CA17" s="210"/>
      <c r="CB17" s="210"/>
      <c r="CC17" s="210"/>
      <c r="CD17" s="210"/>
      <c r="CE17" s="210"/>
      <c r="CF17" s="210"/>
      <c r="CG17" s="210"/>
      <c r="CH17" s="224">
        <f>BY17</f>
        <v>3.30621025530152</v>
      </c>
    </row>
    <row r="18" spans="3:86" x14ac:dyDescent="0.2">
      <c r="BW18" s="216"/>
      <c r="BX18" s="210"/>
      <c r="BY18" s="210"/>
      <c r="BZ18" s="210"/>
      <c r="CA18" s="210"/>
      <c r="CB18" s="210"/>
      <c r="CC18" s="210"/>
      <c r="CD18" s="210"/>
      <c r="CE18" s="210"/>
      <c r="CF18" s="210"/>
      <c r="CG18" s="210"/>
      <c r="CH18" s="225"/>
    </row>
    <row r="19" spans="3:86" x14ac:dyDescent="0.2">
      <c r="BW19" s="1065" t="s">
        <v>476</v>
      </c>
      <c r="BX19" s="1066"/>
      <c r="BY19" s="1066"/>
      <c r="BZ19" s="210" t="s">
        <v>477</v>
      </c>
      <c r="CA19" s="210"/>
      <c r="CB19" s="210"/>
      <c r="CC19" s="210"/>
      <c r="CD19" s="210"/>
      <c r="CE19" s="210"/>
      <c r="CF19" s="210"/>
      <c r="CG19" s="210"/>
      <c r="CH19" s="225"/>
    </row>
    <row r="20" spans="3:86" x14ac:dyDescent="0.2">
      <c r="BW20" s="226"/>
      <c r="BX20" s="217"/>
      <c r="BY20" s="227" t="str">
        <f>CC7</f>
        <v>2023Q3</v>
      </c>
      <c r="BZ20" s="227" t="str">
        <f t="shared" ref="BZ20:CF20" si="0">CD7</f>
        <v>2023Q4</v>
      </c>
      <c r="CA20" s="227" t="str">
        <f t="shared" si="0"/>
        <v>2024Q1</v>
      </c>
      <c r="CB20" s="227" t="str">
        <f t="shared" si="0"/>
        <v>2024Q2</v>
      </c>
      <c r="CC20" s="227" t="str">
        <f t="shared" si="0"/>
        <v>2024Q3</v>
      </c>
      <c r="CD20" s="227" t="str">
        <f t="shared" si="0"/>
        <v>2024Q4</v>
      </c>
      <c r="CE20" s="227" t="str">
        <f t="shared" si="0"/>
        <v>2025Q1</v>
      </c>
      <c r="CF20" s="227" t="str">
        <f t="shared" si="0"/>
        <v>2025Q2</v>
      </c>
      <c r="CG20" s="210"/>
      <c r="CH20" s="225"/>
    </row>
    <row r="21" spans="3:86" x14ac:dyDescent="0.2">
      <c r="BW21" s="216"/>
      <c r="BX21" s="210"/>
      <c r="BY21" s="223">
        <f>CC9</f>
        <v>3.3272304548242801</v>
      </c>
      <c r="BZ21" s="223">
        <f t="shared" ref="BZ21:CF21" si="1">CD9</f>
        <v>3.3506000676307002</v>
      </c>
      <c r="CA21" s="223">
        <f t="shared" si="1"/>
        <v>3.3713855548821599</v>
      </c>
      <c r="CB21" s="223">
        <f t="shared" si="1"/>
        <v>3.3883014039568402</v>
      </c>
      <c r="CC21" s="223">
        <f t="shared" si="1"/>
        <v>3.4080858525713902</v>
      </c>
      <c r="CD21" s="223">
        <f t="shared" si="1"/>
        <v>3.42941797508669</v>
      </c>
      <c r="CE21" s="223">
        <f t="shared" si="1"/>
        <v>3.4464785567767202</v>
      </c>
      <c r="CF21" s="223">
        <f t="shared" si="1"/>
        <v>3.46378925221474</v>
      </c>
      <c r="CG21" s="210"/>
      <c r="CH21" s="224">
        <f>AVERAGE(BY21:CF21)</f>
        <v>3.3981611397429399</v>
      </c>
    </row>
    <row r="22" spans="3:86" x14ac:dyDescent="0.2">
      <c r="BW22" s="216"/>
      <c r="BX22" s="210"/>
      <c r="BY22" s="210"/>
      <c r="BZ22" s="210"/>
      <c r="CA22" s="210"/>
      <c r="CB22" s="210"/>
      <c r="CC22" s="210"/>
      <c r="CD22" s="210"/>
      <c r="CE22" s="210"/>
      <c r="CF22" s="210"/>
      <c r="CG22" s="210"/>
      <c r="CH22" s="225"/>
    </row>
    <row r="23" spans="3:86" x14ac:dyDescent="0.2">
      <c r="BW23" s="216"/>
      <c r="BX23" s="210"/>
      <c r="BY23" s="210"/>
      <c r="BZ23" s="210"/>
      <c r="CA23" s="210"/>
      <c r="CB23" s="210"/>
      <c r="CC23" s="210"/>
      <c r="CD23" s="210"/>
      <c r="CE23" s="210"/>
      <c r="CF23" s="210"/>
      <c r="CG23" s="228" t="s">
        <v>478</v>
      </c>
      <c r="CH23" s="229">
        <f>(CH21-CH17)/CH17</f>
        <v>2.7811565914169036E-2</v>
      </c>
    </row>
    <row r="24" spans="3:86" x14ac:dyDescent="0.2">
      <c r="BW24" s="230"/>
      <c r="BX24" s="231"/>
      <c r="BY24" s="231"/>
      <c r="BZ24" s="231"/>
      <c r="CA24" s="231"/>
      <c r="CB24" s="231"/>
      <c r="CC24" s="231"/>
      <c r="CD24" s="231"/>
      <c r="CE24" s="231"/>
      <c r="CF24" s="231"/>
      <c r="CG24" s="231"/>
      <c r="CH24" s="232"/>
    </row>
  </sheetData>
  <mergeCells count="2">
    <mergeCell ref="A1:B1"/>
    <mergeCell ref="BW19:BY19"/>
  </mergeCells>
  <pageMargins left="0.25" right="0.25" top="1" bottom="1" header="0.5" footer="0.5"/>
  <pageSetup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D00DF-01DD-4BF2-94B1-2F3A890356B8}">
  <dimension ref="A1:A8"/>
  <sheetViews>
    <sheetView workbookViewId="0">
      <selection activeCell="K42" sqref="K42"/>
    </sheetView>
  </sheetViews>
  <sheetFormatPr defaultRowHeight="11.25" x14ac:dyDescent="0.2"/>
  <sheetData>
    <row r="1" spans="1:1" ht="15" x14ac:dyDescent="0.25">
      <c r="A1" s="824" t="s">
        <v>620</v>
      </c>
    </row>
    <row r="2" spans="1:1" ht="15" x14ac:dyDescent="0.25">
      <c r="A2" s="824" t="s">
        <v>621</v>
      </c>
    </row>
    <row r="3" spans="1:1" ht="15" x14ac:dyDescent="0.25">
      <c r="A3" s="824" t="s">
        <v>622</v>
      </c>
    </row>
    <row r="4" spans="1:1" ht="15" x14ac:dyDescent="0.25">
      <c r="A4" s="824" t="s">
        <v>623</v>
      </c>
    </row>
    <row r="5" spans="1:1" ht="15" x14ac:dyDescent="0.25">
      <c r="A5" s="824" t="s">
        <v>624</v>
      </c>
    </row>
    <row r="6" spans="1:1" ht="15" x14ac:dyDescent="0.25">
      <c r="A6" s="824" t="s">
        <v>625</v>
      </c>
    </row>
    <row r="7" spans="1:1" ht="15" x14ac:dyDescent="0.25">
      <c r="A7" s="824" t="s">
        <v>626</v>
      </c>
    </row>
    <row r="8" spans="1:1" ht="15" x14ac:dyDescent="0.25">
      <c r="A8" s="824" t="s">
        <v>627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8F353-A076-46DC-8ADA-01301DB5B277}">
  <dimension ref="A1:DF42"/>
  <sheetViews>
    <sheetView topLeftCell="CA1" workbookViewId="0">
      <selection activeCell="CP34" sqref="CP34"/>
    </sheetView>
  </sheetViews>
  <sheetFormatPr defaultColWidth="9.33203125" defaultRowHeight="12.75" x14ac:dyDescent="0.2"/>
  <cols>
    <col min="1" max="1" width="44.83203125" style="309" customWidth="1"/>
    <col min="2" max="2" width="15" style="314" customWidth="1"/>
    <col min="3" max="82" width="9" style="309" customWidth="1"/>
    <col min="83" max="16384" width="9.33203125" style="309"/>
  </cols>
  <sheetData>
    <row r="1" spans="1:110" ht="18" x14ac:dyDescent="0.25">
      <c r="A1" s="950" t="s">
        <v>360</v>
      </c>
      <c r="B1" s="951"/>
    </row>
    <row r="2" spans="1:110" ht="15.75" x14ac:dyDescent="0.25">
      <c r="A2" s="310" t="s">
        <v>543</v>
      </c>
      <c r="B2" s="311"/>
    </row>
    <row r="3" spans="1:110" ht="15.75" thickBot="1" x14ac:dyDescent="0.3">
      <c r="A3" s="312" t="s">
        <v>362</v>
      </c>
      <c r="B3" s="313"/>
    </row>
    <row r="6" spans="1:110" x14ac:dyDescent="0.2">
      <c r="CG6" s="315" t="s">
        <v>367</v>
      </c>
      <c r="CH6" s="315" t="s">
        <v>367</v>
      </c>
      <c r="CI6" s="315" t="s">
        <v>367</v>
      </c>
      <c r="CJ6" s="315" t="s">
        <v>367</v>
      </c>
      <c r="CK6" s="316" t="s">
        <v>544</v>
      </c>
      <c r="CL6" s="316" t="s">
        <v>544</v>
      </c>
      <c r="CM6" s="316" t="s">
        <v>544</v>
      </c>
      <c r="CN6" s="316" t="s">
        <v>544</v>
      </c>
      <c r="CO6" s="317" t="s">
        <v>545</v>
      </c>
      <c r="CP6" s="317" t="s">
        <v>545</v>
      </c>
      <c r="CQ6" s="317" t="s">
        <v>545</v>
      </c>
      <c r="CR6" s="317" t="s">
        <v>545</v>
      </c>
      <c r="CS6" s="318"/>
      <c r="CT6" s="318"/>
      <c r="CU6" s="318"/>
      <c r="CV6" s="318"/>
      <c r="CW6" s="319"/>
      <c r="CX6" s="319"/>
      <c r="CY6" s="319"/>
      <c r="CZ6" s="319"/>
      <c r="DA6" s="319"/>
      <c r="DB6" s="319"/>
      <c r="DC6" s="319"/>
      <c r="DD6" s="320" t="s">
        <v>546</v>
      </c>
    </row>
    <row r="7" spans="1:110" s="314" customFormat="1" x14ac:dyDescent="0.2">
      <c r="B7" s="314" t="s">
        <v>368</v>
      </c>
      <c r="C7" s="321" t="s">
        <v>369</v>
      </c>
      <c r="D7" s="321" t="s">
        <v>370</v>
      </c>
      <c r="E7" s="321" t="s">
        <v>371</v>
      </c>
      <c r="F7" s="321" t="s">
        <v>372</v>
      </c>
      <c r="G7" s="321" t="s">
        <v>373</v>
      </c>
      <c r="H7" s="321" t="s">
        <v>374</v>
      </c>
      <c r="I7" s="321" t="s">
        <v>375</v>
      </c>
      <c r="J7" s="321" t="s">
        <v>376</v>
      </c>
      <c r="K7" s="321" t="s">
        <v>377</v>
      </c>
      <c r="L7" s="321" t="s">
        <v>378</v>
      </c>
      <c r="M7" s="321" t="s">
        <v>379</v>
      </c>
      <c r="N7" s="321" t="s">
        <v>380</v>
      </c>
      <c r="O7" s="321" t="s">
        <v>381</v>
      </c>
      <c r="P7" s="321" t="s">
        <v>382</v>
      </c>
      <c r="Q7" s="321" t="s">
        <v>383</v>
      </c>
      <c r="R7" s="321" t="s">
        <v>384</v>
      </c>
      <c r="S7" s="321" t="s">
        <v>385</v>
      </c>
      <c r="T7" s="321" t="s">
        <v>386</v>
      </c>
      <c r="U7" s="321" t="s">
        <v>387</v>
      </c>
      <c r="V7" s="321" t="s">
        <v>388</v>
      </c>
      <c r="W7" s="321" t="s">
        <v>389</v>
      </c>
      <c r="X7" s="321" t="s">
        <v>390</v>
      </c>
      <c r="Y7" s="321" t="s">
        <v>391</v>
      </c>
      <c r="Z7" s="321" t="s">
        <v>392</v>
      </c>
      <c r="AA7" s="321" t="s">
        <v>393</v>
      </c>
      <c r="AB7" s="321" t="s">
        <v>394</v>
      </c>
      <c r="AC7" s="321" t="s">
        <v>395</v>
      </c>
      <c r="AD7" s="321" t="s">
        <v>396</v>
      </c>
      <c r="AE7" s="321" t="s">
        <v>397</v>
      </c>
      <c r="AF7" s="321" t="s">
        <v>398</v>
      </c>
      <c r="AG7" s="321" t="s">
        <v>399</v>
      </c>
      <c r="AH7" s="321" t="s">
        <v>400</v>
      </c>
      <c r="AI7" s="321" t="s">
        <v>401</v>
      </c>
      <c r="AJ7" s="321" t="s">
        <v>402</v>
      </c>
      <c r="AK7" s="321" t="s">
        <v>403</v>
      </c>
      <c r="AL7" s="321" t="s">
        <v>404</v>
      </c>
      <c r="AM7" s="321" t="s">
        <v>405</v>
      </c>
      <c r="AN7" s="321" t="s">
        <v>406</v>
      </c>
      <c r="AO7" s="321" t="s">
        <v>407</v>
      </c>
      <c r="AP7" s="321" t="s">
        <v>408</v>
      </c>
      <c r="AQ7" s="321" t="s">
        <v>409</v>
      </c>
      <c r="AR7" s="321" t="s">
        <v>410</v>
      </c>
      <c r="AS7" s="321" t="s">
        <v>411</v>
      </c>
      <c r="AT7" s="321" t="s">
        <v>412</v>
      </c>
      <c r="AU7" s="314" t="s">
        <v>413</v>
      </c>
      <c r="AV7" s="314" t="s">
        <v>414</v>
      </c>
      <c r="AW7" s="314" t="s">
        <v>415</v>
      </c>
      <c r="AX7" s="314" t="s">
        <v>416</v>
      </c>
      <c r="AY7" s="314" t="s">
        <v>417</v>
      </c>
      <c r="AZ7" s="314" t="s">
        <v>418</v>
      </c>
      <c r="BA7" s="314" t="s">
        <v>419</v>
      </c>
      <c r="BB7" s="314" t="s">
        <v>420</v>
      </c>
      <c r="BC7" s="314" t="s">
        <v>421</v>
      </c>
      <c r="BD7" s="314" t="s">
        <v>422</v>
      </c>
      <c r="BE7" s="314" t="s">
        <v>423</v>
      </c>
      <c r="BF7" s="314" t="s">
        <v>424</v>
      </c>
      <c r="BG7" s="314" t="s">
        <v>425</v>
      </c>
      <c r="BH7" s="314" t="s">
        <v>426</v>
      </c>
      <c r="BI7" s="314" t="s">
        <v>427</v>
      </c>
      <c r="BJ7" s="314" t="s">
        <v>428</v>
      </c>
      <c r="BK7" s="314" t="s">
        <v>429</v>
      </c>
      <c r="BL7" s="314" t="s">
        <v>430</v>
      </c>
      <c r="BM7" s="314" t="s">
        <v>431</v>
      </c>
      <c r="BN7" s="314" t="s">
        <v>432</v>
      </c>
      <c r="BO7" s="314" t="s">
        <v>433</v>
      </c>
      <c r="BP7" s="314" t="s">
        <v>434</v>
      </c>
      <c r="BQ7" s="314" t="s">
        <v>435</v>
      </c>
      <c r="BR7" s="314" t="s">
        <v>436</v>
      </c>
      <c r="BS7" s="314" t="s">
        <v>437</v>
      </c>
      <c r="BT7" s="314" t="s">
        <v>438</v>
      </c>
      <c r="BU7" s="314" t="s">
        <v>439</v>
      </c>
      <c r="BV7" s="314" t="s">
        <v>440</v>
      </c>
      <c r="BW7" s="314" t="s">
        <v>441</v>
      </c>
      <c r="BX7" s="314" t="s">
        <v>442</v>
      </c>
      <c r="BY7" s="314" t="s">
        <v>443</v>
      </c>
      <c r="BZ7" s="314" t="s">
        <v>444</v>
      </c>
      <c r="CA7" s="314" t="s">
        <v>445</v>
      </c>
      <c r="CB7" s="314" t="s">
        <v>446</v>
      </c>
      <c r="CC7" s="314" t="s">
        <v>447</v>
      </c>
      <c r="CD7" s="314" t="s">
        <v>448</v>
      </c>
      <c r="CE7" s="314" t="s">
        <v>449</v>
      </c>
      <c r="CF7" s="314" t="s">
        <v>450</v>
      </c>
      <c r="CG7" s="314" t="s">
        <v>451</v>
      </c>
      <c r="CH7" s="314" t="s">
        <v>452</v>
      </c>
      <c r="CI7" s="314" t="s">
        <v>453</v>
      </c>
      <c r="CJ7" s="314" t="s">
        <v>454</v>
      </c>
      <c r="CK7" s="314" t="s">
        <v>455</v>
      </c>
      <c r="CL7" s="314" t="s">
        <v>456</v>
      </c>
      <c r="CM7" s="314" t="s">
        <v>457</v>
      </c>
      <c r="CN7" s="314" t="s">
        <v>458</v>
      </c>
      <c r="CO7" s="314" t="s">
        <v>459</v>
      </c>
      <c r="CP7" s="314" t="s">
        <v>460</v>
      </c>
      <c r="CQ7" s="314" t="s">
        <v>461</v>
      </c>
      <c r="CR7" s="314" t="s">
        <v>462</v>
      </c>
      <c r="CS7" s="314" t="s">
        <v>463</v>
      </c>
      <c r="CT7" s="314" t="s">
        <v>464</v>
      </c>
      <c r="CU7" s="314" t="s">
        <v>547</v>
      </c>
      <c r="CV7" s="314" t="s">
        <v>548</v>
      </c>
      <c r="CW7" s="314" t="s">
        <v>549</v>
      </c>
      <c r="CX7" s="314" t="s">
        <v>550</v>
      </c>
      <c r="CY7" s="314" t="s">
        <v>551</v>
      </c>
      <c r="CZ7" s="314" t="s">
        <v>552</v>
      </c>
      <c r="DA7" s="314" t="s">
        <v>553</v>
      </c>
      <c r="DB7" s="314" t="s">
        <v>554</v>
      </c>
      <c r="DC7" s="314" t="s">
        <v>555</v>
      </c>
      <c r="DD7" s="314" t="s">
        <v>556</v>
      </c>
      <c r="DE7" s="314" t="s">
        <v>557</v>
      </c>
      <c r="DF7" s="314" t="s">
        <v>558</v>
      </c>
    </row>
    <row r="8" spans="1:110" x14ac:dyDescent="0.2">
      <c r="A8" s="314" t="s">
        <v>465</v>
      </c>
      <c r="B8" s="314" t="s">
        <v>466</v>
      </c>
      <c r="C8" s="322">
        <v>2.0063967944573302</v>
      </c>
      <c r="D8" s="322">
        <v>2.0292109297185799</v>
      </c>
      <c r="E8" s="322">
        <v>2.0375058295190498</v>
      </c>
      <c r="F8" s="322">
        <v>2.06056286491336</v>
      </c>
      <c r="G8" s="322">
        <v>2.0745428604526199</v>
      </c>
      <c r="H8" s="322">
        <v>2.0848413941935999</v>
      </c>
      <c r="I8" s="322">
        <v>2.1205826507328598</v>
      </c>
      <c r="J8" s="322">
        <v>2.1424708889297399</v>
      </c>
      <c r="K8" s="322">
        <v>2.1577842143700501</v>
      </c>
      <c r="L8" s="322">
        <v>2.1833771506398501</v>
      </c>
      <c r="M8" s="322">
        <v>2.2041521339054801</v>
      </c>
      <c r="N8" s="322">
        <v>2.1895699800145501</v>
      </c>
      <c r="O8" s="322">
        <v>2.2079136110252899</v>
      </c>
      <c r="P8" s="322">
        <v>2.22788120701059</v>
      </c>
      <c r="Q8" s="322">
        <v>2.2459724770552998</v>
      </c>
      <c r="R8" s="322">
        <v>2.2732174952512398</v>
      </c>
      <c r="S8" s="322">
        <v>2.2978763341263799</v>
      </c>
      <c r="T8" s="322">
        <v>2.3349096781978398</v>
      </c>
      <c r="U8" s="322">
        <v>2.3734038596485099</v>
      </c>
      <c r="V8" s="322">
        <v>2.3214065405194502</v>
      </c>
      <c r="W8" s="322">
        <v>2.30398378778303</v>
      </c>
      <c r="X8" s="322">
        <v>2.3147083800778501</v>
      </c>
      <c r="Y8" s="322">
        <v>2.33384264563343</v>
      </c>
      <c r="Z8" s="322">
        <v>2.3520478742720301</v>
      </c>
      <c r="AA8" s="322">
        <v>2.35710662986398</v>
      </c>
      <c r="AB8" s="322">
        <v>2.3597617242881999</v>
      </c>
      <c r="AC8" s="322">
        <v>2.3675152110919599</v>
      </c>
      <c r="AD8" s="322">
        <v>2.3894355869441899</v>
      </c>
      <c r="AE8" s="322">
        <v>2.40815819227547</v>
      </c>
      <c r="AF8" s="322">
        <v>2.44430890044428</v>
      </c>
      <c r="AG8" s="322">
        <v>2.4604257745065699</v>
      </c>
      <c r="AH8" s="322">
        <v>2.4673861530990902</v>
      </c>
      <c r="AI8" s="322">
        <v>2.48042073711553</v>
      </c>
      <c r="AJ8" s="322">
        <v>2.4867997015171999</v>
      </c>
      <c r="AK8" s="322">
        <v>2.4979963270933299</v>
      </c>
      <c r="AL8" s="322">
        <v>2.5174928668501901</v>
      </c>
      <c r="AM8" s="322">
        <v>2.52334068619753</v>
      </c>
      <c r="AN8" s="322">
        <v>2.5236312406637</v>
      </c>
      <c r="AO8" s="322">
        <v>2.53852614076715</v>
      </c>
      <c r="AP8" s="322">
        <v>2.5493471020021499</v>
      </c>
      <c r="AQ8" s="322">
        <v>2.5641196272997999</v>
      </c>
      <c r="AR8" s="322">
        <v>2.5682533521263</v>
      </c>
      <c r="AS8" s="322">
        <v>2.5745604439045402</v>
      </c>
      <c r="AT8" s="322">
        <v>2.5703855371384798</v>
      </c>
      <c r="AU8" s="322">
        <v>2.5621096470938398</v>
      </c>
      <c r="AV8" s="322">
        <v>2.57383315818505</v>
      </c>
      <c r="AW8" s="322">
        <v>2.5763813062717098</v>
      </c>
      <c r="AX8" s="322">
        <v>2.5767536568672198</v>
      </c>
      <c r="AY8" s="322">
        <v>2.5717145141704401</v>
      </c>
      <c r="AZ8" s="322">
        <v>2.5921806314594802</v>
      </c>
      <c r="BA8" s="322">
        <v>2.6069809626114901</v>
      </c>
      <c r="BB8" s="322">
        <v>2.6253970020753399</v>
      </c>
      <c r="BC8" s="322">
        <v>2.64311388125578</v>
      </c>
      <c r="BD8" s="322">
        <v>2.64546660406153</v>
      </c>
      <c r="BE8" s="322">
        <v>2.6516461802012401</v>
      </c>
      <c r="BF8" s="322">
        <v>2.6731214386986899</v>
      </c>
      <c r="BG8" s="322">
        <v>2.6992395466316998</v>
      </c>
      <c r="BH8" s="322">
        <v>2.7183438993189601</v>
      </c>
      <c r="BI8" s="322">
        <v>2.7305561512385701</v>
      </c>
      <c r="BJ8" s="322">
        <v>2.74253282416533</v>
      </c>
      <c r="BK8" s="322">
        <v>2.7480564459173999</v>
      </c>
      <c r="BL8" s="322">
        <v>2.7688782846120299</v>
      </c>
      <c r="BM8" s="322">
        <v>2.7849600301573001</v>
      </c>
      <c r="BN8" s="322">
        <v>2.7960315775651199</v>
      </c>
      <c r="BO8" s="322">
        <v>2.8046313693112501</v>
      </c>
      <c r="BP8" s="322">
        <v>2.7904564390836502</v>
      </c>
      <c r="BQ8" s="322">
        <v>2.8032012428447599</v>
      </c>
      <c r="BR8" s="322">
        <v>2.8160110728518499</v>
      </c>
      <c r="BS8" s="322">
        <v>2.8427513358899001</v>
      </c>
      <c r="BT8" s="322">
        <v>2.8785483334867901</v>
      </c>
      <c r="BU8" s="322">
        <v>2.9207292897956099</v>
      </c>
      <c r="BV8" s="322">
        <v>2.9773693852936902</v>
      </c>
      <c r="BW8" s="322">
        <v>3.0336330216182201</v>
      </c>
      <c r="BX8" s="322">
        <v>3.0947841762379902</v>
      </c>
      <c r="BY8" s="322">
        <v>3.1308382651775801</v>
      </c>
      <c r="BZ8" s="322">
        <v>3.1647578482205798</v>
      </c>
      <c r="CA8" s="322">
        <v>3.1699728449320399</v>
      </c>
      <c r="CB8" s="322">
        <v>3.1726433528765199</v>
      </c>
      <c r="CC8" s="322">
        <v>3.1988751075198198</v>
      </c>
      <c r="CD8" s="322">
        <v>3.22193842078046</v>
      </c>
      <c r="CE8" s="322">
        <v>3.2482217134576001</v>
      </c>
      <c r="CF8" s="322">
        <v>3.2956347050253401</v>
      </c>
      <c r="CG8" s="322">
        <v>3.3068651934414</v>
      </c>
      <c r="CH8" s="322">
        <v>3.3215129166372299</v>
      </c>
      <c r="CI8" s="322">
        <v>3.33644348125376</v>
      </c>
      <c r="CJ8" s="322">
        <v>3.3572212983318299</v>
      </c>
      <c r="CK8" s="322">
        <v>3.3807002427985302</v>
      </c>
      <c r="CL8" s="322">
        <v>3.4059969087009301</v>
      </c>
      <c r="CM8" s="322">
        <v>3.4377337181428</v>
      </c>
      <c r="CN8" s="322">
        <v>3.4574970892838501</v>
      </c>
      <c r="CO8" s="322">
        <v>3.4821949067167401</v>
      </c>
      <c r="CP8" s="322">
        <v>3.5031566001205299</v>
      </c>
      <c r="CQ8" s="322">
        <v>3.52270272713641</v>
      </c>
      <c r="CR8" s="322">
        <v>3.5419955790195701</v>
      </c>
      <c r="CS8" s="322">
        <v>3.5559381202671498</v>
      </c>
      <c r="CT8" s="322">
        <v>3.57575112832704</v>
      </c>
      <c r="CU8" s="322">
        <v>3.5964338270398999</v>
      </c>
      <c r="CV8" s="322">
        <v>3.61801770409354</v>
      </c>
      <c r="CW8" s="322">
        <v>3.6408977322046501</v>
      </c>
      <c r="CX8" s="322">
        <v>3.6618400116250398</v>
      </c>
      <c r="CY8" s="322">
        <v>3.6802375110753398</v>
      </c>
      <c r="CZ8" s="322">
        <v>3.7008477513768301</v>
      </c>
      <c r="DA8" s="322">
        <v>3.7223543645572499</v>
      </c>
      <c r="DB8" s="322">
        <v>3.7436102533270601</v>
      </c>
      <c r="DC8" s="322">
        <v>3.7639621402043901</v>
      </c>
      <c r="DD8" s="322">
        <v>3.7858589715223401</v>
      </c>
      <c r="DE8" s="322">
        <v>3.8072431216507701</v>
      </c>
      <c r="DF8" s="322">
        <v>3.82745157800891</v>
      </c>
    </row>
    <row r="9" spans="1:110" x14ac:dyDescent="0.2">
      <c r="A9" s="314" t="s">
        <v>467</v>
      </c>
      <c r="B9" s="314" t="s">
        <v>468</v>
      </c>
      <c r="C9" s="322">
        <v>2.0063967944573302</v>
      </c>
      <c r="D9" s="322">
        <v>2.0292109297185799</v>
      </c>
      <c r="E9" s="322">
        <v>2.0375058295190498</v>
      </c>
      <c r="F9" s="322">
        <v>2.06056286491336</v>
      </c>
      <c r="G9" s="322">
        <v>2.0745428604526199</v>
      </c>
      <c r="H9" s="322">
        <v>2.0848413941935999</v>
      </c>
      <c r="I9" s="322">
        <v>2.1205826507328598</v>
      </c>
      <c r="J9" s="322">
        <v>2.1424708889297399</v>
      </c>
      <c r="K9" s="322">
        <v>2.1577842143700501</v>
      </c>
      <c r="L9" s="322">
        <v>2.1833771506398501</v>
      </c>
      <c r="M9" s="322">
        <v>2.2041521339054801</v>
      </c>
      <c r="N9" s="322">
        <v>2.1895699800145501</v>
      </c>
      <c r="O9" s="322">
        <v>2.2079136110252899</v>
      </c>
      <c r="P9" s="322">
        <v>2.22788120701059</v>
      </c>
      <c r="Q9" s="322">
        <v>2.2459724770552998</v>
      </c>
      <c r="R9" s="322">
        <v>2.2732174952512398</v>
      </c>
      <c r="S9" s="322">
        <v>2.2978763341263799</v>
      </c>
      <c r="T9" s="322">
        <v>2.3349096781978398</v>
      </c>
      <c r="U9" s="322">
        <v>2.3734038596485099</v>
      </c>
      <c r="V9" s="322">
        <v>2.3214065405194502</v>
      </c>
      <c r="W9" s="322">
        <v>2.30398378778303</v>
      </c>
      <c r="X9" s="322">
        <v>2.3147083800778501</v>
      </c>
      <c r="Y9" s="322">
        <v>2.33384264563343</v>
      </c>
      <c r="Z9" s="322">
        <v>2.3520478742720301</v>
      </c>
      <c r="AA9" s="322">
        <v>2.35710662986398</v>
      </c>
      <c r="AB9" s="322">
        <v>2.3597617242881999</v>
      </c>
      <c r="AC9" s="322">
        <v>2.3675152110919599</v>
      </c>
      <c r="AD9" s="322">
        <v>2.3894355869441899</v>
      </c>
      <c r="AE9" s="322">
        <v>2.40815819227547</v>
      </c>
      <c r="AF9" s="322">
        <v>2.44430890044428</v>
      </c>
      <c r="AG9" s="322">
        <v>2.4604257745065699</v>
      </c>
      <c r="AH9" s="322">
        <v>2.4673861530990902</v>
      </c>
      <c r="AI9" s="322">
        <v>2.48042073711553</v>
      </c>
      <c r="AJ9" s="322">
        <v>2.4867997015171999</v>
      </c>
      <c r="AK9" s="322">
        <v>2.4979963270933299</v>
      </c>
      <c r="AL9" s="322">
        <v>2.5174928668501901</v>
      </c>
      <c r="AM9" s="322">
        <v>2.52334068619753</v>
      </c>
      <c r="AN9" s="322">
        <v>2.5236312406637</v>
      </c>
      <c r="AO9" s="322">
        <v>2.53852614076715</v>
      </c>
      <c r="AP9" s="322">
        <v>2.5493471020021499</v>
      </c>
      <c r="AQ9" s="322">
        <v>2.5641196272997999</v>
      </c>
      <c r="AR9" s="322">
        <v>2.5682533521263</v>
      </c>
      <c r="AS9" s="322">
        <v>2.5745604439045402</v>
      </c>
      <c r="AT9" s="322">
        <v>2.5703855371384798</v>
      </c>
      <c r="AU9" s="322">
        <v>2.5621096470938398</v>
      </c>
      <c r="AV9" s="322">
        <v>2.57383315818505</v>
      </c>
      <c r="AW9" s="322">
        <v>2.5763813062717098</v>
      </c>
      <c r="AX9" s="322">
        <v>2.5767536568672198</v>
      </c>
      <c r="AY9" s="322">
        <v>2.5717145141704401</v>
      </c>
      <c r="AZ9" s="322">
        <v>2.5921806314594802</v>
      </c>
      <c r="BA9" s="322">
        <v>2.6069809626114901</v>
      </c>
      <c r="BB9" s="322">
        <v>2.6253970020753399</v>
      </c>
      <c r="BC9" s="322">
        <v>2.64311388125578</v>
      </c>
      <c r="BD9" s="322">
        <v>2.64546660406153</v>
      </c>
      <c r="BE9" s="322">
        <v>2.6516461802012401</v>
      </c>
      <c r="BF9" s="322">
        <v>2.6731214386986899</v>
      </c>
      <c r="BG9" s="322">
        <v>2.6992395466316998</v>
      </c>
      <c r="BH9" s="322">
        <v>2.7183438993189601</v>
      </c>
      <c r="BI9" s="322">
        <v>2.7305561512385701</v>
      </c>
      <c r="BJ9" s="322">
        <v>2.74253282416533</v>
      </c>
      <c r="BK9" s="322">
        <v>2.7480564459173999</v>
      </c>
      <c r="BL9" s="322">
        <v>2.7688782846120299</v>
      </c>
      <c r="BM9" s="322">
        <v>2.7849600301573001</v>
      </c>
      <c r="BN9" s="322">
        <v>2.7960315775651199</v>
      </c>
      <c r="BO9" s="322">
        <v>2.8046313693112501</v>
      </c>
      <c r="BP9" s="322">
        <v>2.7904564390836502</v>
      </c>
      <c r="BQ9" s="322">
        <v>2.8032012428447599</v>
      </c>
      <c r="BR9" s="322">
        <v>2.8160110728518499</v>
      </c>
      <c r="BS9" s="322">
        <v>2.8427513358899001</v>
      </c>
      <c r="BT9" s="322">
        <v>2.8785483334867901</v>
      </c>
      <c r="BU9" s="322">
        <v>2.9207292897956099</v>
      </c>
      <c r="BV9" s="322">
        <v>2.9773693852936902</v>
      </c>
      <c r="BW9" s="322">
        <v>3.0336330216182201</v>
      </c>
      <c r="BX9" s="322">
        <v>3.0947841762379902</v>
      </c>
      <c r="BY9" s="322">
        <v>3.1308382651775801</v>
      </c>
      <c r="BZ9" s="322">
        <v>3.1647578482205798</v>
      </c>
      <c r="CA9" s="322">
        <v>3.1699728449320399</v>
      </c>
      <c r="CB9" s="322">
        <v>3.1726433528765199</v>
      </c>
      <c r="CC9" s="322">
        <v>3.1988751075198198</v>
      </c>
      <c r="CD9" s="322">
        <v>3.22193842078046</v>
      </c>
      <c r="CE9" s="322">
        <v>3.2482217134576001</v>
      </c>
      <c r="CF9" s="322">
        <v>3.2956347050253401</v>
      </c>
      <c r="CG9" s="322">
        <v>3.2956818187049399</v>
      </c>
      <c r="CH9" s="322">
        <v>3.30792205959977</v>
      </c>
      <c r="CI9" s="322">
        <v>3.3215284214171801</v>
      </c>
      <c r="CJ9" s="322">
        <v>3.3405839801810502</v>
      </c>
      <c r="CK9" s="322">
        <v>3.3614239742545502</v>
      </c>
      <c r="CL9" s="322">
        <v>3.38426406518745</v>
      </c>
      <c r="CM9" s="322">
        <v>3.4138940790776999</v>
      </c>
      <c r="CN9" s="322">
        <v>3.4314671893760398</v>
      </c>
      <c r="CO9" s="322">
        <v>3.4539470339367302</v>
      </c>
      <c r="CP9" s="322">
        <v>3.47269459852044</v>
      </c>
      <c r="CQ9" s="322">
        <v>3.49005249564626</v>
      </c>
      <c r="CR9" s="322">
        <v>3.5070492246636702</v>
      </c>
      <c r="CS9" s="322">
        <v>3.5187919040562301</v>
      </c>
      <c r="CT9" s="322">
        <v>3.53647849692035</v>
      </c>
      <c r="CU9" s="322">
        <v>3.5550620795049301</v>
      </c>
      <c r="CV9" s="322">
        <v>3.5745297767497299</v>
      </c>
      <c r="CW9" s="322">
        <v>3.5952897092899598</v>
      </c>
      <c r="CX9" s="322">
        <v>3.6139753890265802</v>
      </c>
      <c r="CY9" s="322">
        <v>3.6302782464144498</v>
      </c>
      <c r="CZ9" s="322">
        <v>3.6485793510484301</v>
      </c>
      <c r="DA9" s="322">
        <v>3.6675896522072202</v>
      </c>
      <c r="DB9" s="322">
        <v>3.6861868903925301</v>
      </c>
      <c r="DC9" s="322">
        <v>3.7039124585854499</v>
      </c>
      <c r="DD9" s="322">
        <v>3.72290689668923</v>
      </c>
      <c r="DE9" s="322">
        <v>3.7412610936331001</v>
      </c>
      <c r="DF9" s="322">
        <v>3.7582877239941199</v>
      </c>
    </row>
    <row r="10" spans="1:110" x14ac:dyDescent="0.2">
      <c r="A10" s="314" t="s">
        <v>469</v>
      </c>
      <c r="B10" s="314" t="s">
        <v>470</v>
      </c>
      <c r="C10" s="322">
        <v>2.0063967944573302</v>
      </c>
      <c r="D10" s="322">
        <v>2.0292109297185799</v>
      </c>
      <c r="E10" s="322">
        <v>2.0375058295190498</v>
      </c>
      <c r="F10" s="322">
        <v>2.06056286491336</v>
      </c>
      <c r="G10" s="322">
        <v>2.0745428604526199</v>
      </c>
      <c r="H10" s="322">
        <v>2.0848413941935999</v>
      </c>
      <c r="I10" s="322">
        <v>2.1205826507328598</v>
      </c>
      <c r="J10" s="322">
        <v>2.1424708889297399</v>
      </c>
      <c r="K10" s="322">
        <v>2.1577842143700501</v>
      </c>
      <c r="L10" s="322">
        <v>2.1833771506398501</v>
      </c>
      <c r="M10" s="322">
        <v>2.2041521339054801</v>
      </c>
      <c r="N10" s="322">
        <v>2.1895699800145501</v>
      </c>
      <c r="O10" s="322">
        <v>2.2079136110252899</v>
      </c>
      <c r="P10" s="322">
        <v>2.22788120701059</v>
      </c>
      <c r="Q10" s="322">
        <v>2.2459724770552998</v>
      </c>
      <c r="R10" s="322">
        <v>2.2732174952512398</v>
      </c>
      <c r="S10" s="322">
        <v>2.2978763341263799</v>
      </c>
      <c r="T10" s="322">
        <v>2.3349096781978398</v>
      </c>
      <c r="U10" s="322">
        <v>2.3734038596485099</v>
      </c>
      <c r="V10" s="322">
        <v>2.3214065405194502</v>
      </c>
      <c r="W10" s="322">
        <v>2.30398378778303</v>
      </c>
      <c r="X10" s="322">
        <v>2.3147083800778501</v>
      </c>
      <c r="Y10" s="322">
        <v>2.33384264563343</v>
      </c>
      <c r="Z10" s="322">
        <v>2.3520478742720301</v>
      </c>
      <c r="AA10" s="322">
        <v>2.35710662986398</v>
      </c>
      <c r="AB10" s="322">
        <v>2.3597617242881999</v>
      </c>
      <c r="AC10" s="322">
        <v>2.3675152110919599</v>
      </c>
      <c r="AD10" s="322">
        <v>2.3894355869441899</v>
      </c>
      <c r="AE10" s="322">
        <v>2.40815819227547</v>
      </c>
      <c r="AF10" s="322">
        <v>2.44430890044428</v>
      </c>
      <c r="AG10" s="322">
        <v>2.4604257745065699</v>
      </c>
      <c r="AH10" s="322">
        <v>2.4673861530990902</v>
      </c>
      <c r="AI10" s="322">
        <v>2.48042073711553</v>
      </c>
      <c r="AJ10" s="322">
        <v>2.4867997015171999</v>
      </c>
      <c r="AK10" s="322">
        <v>2.4979963270933299</v>
      </c>
      <c r="AL10" s="322">
        <v>2.5174928668501901</v>
      </c>
      <c r="AM10" s="322">
        <v>2.52334068619753</v>
      </c>
      <c r="AN10" s="322">
        <v>2.5236312406637</v>
      </c>
      <c r="AO10" s="322">
        <v>2.53852614076715</v>
      </c>
      <c r="AP10" s="322">
        <v>2.5493471020021499</v>
      </c>
      <c r="AQ10" s="322">
        <v>2.5641196272997999</v>
      </c>
      <c r="AR10" s="322">
        <v>2.5682533521263</v>
      </c>
      <c r="AS10" s="322">
        <v>2.5745604439045402</v>
      </c>
      <c r="AT10" s="322">
        <v>2.5703855371384798</v>
      </c>
      <c r="AU10" s="322">
        <v>2.5621096470938398</v>
      </c>
      <c r="AV10" s="322">
        <v>2.57383315818505</v>
      </c>
      <c r="AW10" s="322">
        <v>2.5763813062717098</v>
      </c>
      <c r="AX10" s="322">
        <v>2.5767536568672198</v>
      </c>
      <c r="AY10" s="322">
        <v>2.5717145141704401</v>
      </c>
      <c r="AZ10" s="322">
        <v>2.5921806314594802</v>
      </c>
      <c r="BA10" s="322">
        <v>2.6069809626114901</v>
      </c>
      <c r="BB10" s="322">
        <v>2.6253970020753399</v>
      </c>
      <c r="BC10" s="322">
        <v>2.64311388125578</v>
      </c>
      <c r="BD10" s="322">
        <v>2.64546660406153</v>
      </c>
      <c r="BE10" s="322">
        <v>2.6516461802012401</v>
      </c>
      <c r="BF10" s="322">
        <v>2.6731214386986899</v>
      </c>
      <c r="BG10" s="322">
        <v>2.6992395466316998</v>
      </c>
      <c r="BH10" s="322">
        <v>2.7183438993189601</v>
      </c>
      <c r="BI10" s="322">
        <v>2.7305561512385701</v>
      </c>
      <c r="BJ10" s="322">
        <v>2.74253282416533</v>
      </c>
      <c r="BK10" s="322">
        <v>2.7480564459173999</v>
      </c>
      <c r="BL10" s="322">
        <v>2.7688782846120299</v>
      </c>
      <c r="BM10" s="322">
        <v>2.7849600301573001</v>
      </c>
      <c r="BN10" s="322">
        <v>2.7960315775651199</v>
      </c>
      <c r="BO10" s="322">
        <v>2.8046313693112501</v>
      </c>
      <c r="BP10" s="322">
        <v>2.7904564390836502</v>
      </c>
      <c r="BQ10" s="322">
        <v>2.8032012428447599</v>
      </c>
      <c r="BR10" s="322">
        <v>2.8160110728518499</v>
      </c>
      <c r="BS10" s="322">
        <v>2.8427513358899001</v>
      </c>
      <c r="BT10" s="322">
        <v>2.8785483334867901</v>
      </c>
      <c r="BU10" s="322">
        <v>2.9207292897956099</v>
      </c>
      <c r="BV10" s="322">
        <v>2.9773693852936902</v>
      </c>
      <c r="BW10" s="322">
        <v>3.0336330216182201</v>
      </c>
      <c r="BX10" s="322">
        <v>3.0947841762379902</v>
      </c>
      <c r="BY10" s="322">
        <v>3.1308382651775801</v>
      </c>
      <c r="BZ10" s="322">
        <v>3.1647578482205798</v>
      </c>
      <c r="CA10" s="322">
        <v>3.1699728449320399</v>
      </c>
      <c r="CB10" s="322">
        <v>3.1726433528765199</v>
      </c>
      <c r="CC10" s="322">
        <v>3.1988751075198198</v>
      </c>
      <c r="CD10" s="322">
        <v>3.22193842078046</v>
      </c>
      <c r="CE10" s="322">
        <v>3.2482217134576001</v>
      </c>
      <c r="CF10" s="322">
        <v>3.2956347050253401</v>
      </c>
      <c r="CG10" s="322">
        <v>3.3328946110561599</v>
      </c>
      <c r="CH10" s="322">
        <v>3.36074834534553</v>
      </c>
      <c r="CI10" s="322">
        <v>3.3902946752043399</v>
      </c>
      <c r="CJ10" s="322">
        <v>3.42312033100974</v>
      </c>
      <c r="CK10" s="322">
        <v>3.4590872492515499</v>
      </c>
      <c r="CL10" s="322">
        <v>3.4964583573124401</v>
      </c>
      <c r="CM10" s="322">
        <v>3.5398838730279301</v>
      </c>
      <c r="CN10" s="322">
        <v>3.5709423409877301</v>
      </c>
      <c r="CO10" s="322">
        <v>3.6075949532460601</v>
      </c>
      <c r="CP10" s="322">
        <v>3.6406746430719101</v>
      </c>
      <c r="CQ10" s="322">
        <v>3.6727184178307102</v>
      </c>
      <c r="CR10" s="322">
        <v>3.7047416963224702</v>
      </c>
      <c r="CS10" s="322">
        <v>3.7304473216979699</v>
      </c>
      <c r="CT10" s="322">
        <v>3.7624186037224798</v>
      </c>
      <c r="CU10" s="322">
        <v>3.79605055530654</v>
      </c>
      <c r="CV10" s="322">
        <v>3.8308948946381198</v>
      </c>
      <c r="CW10" s="322">
        <v>3.8673947300953402</v>
      </c>
      <c r="CX10" s="322">
        <v>3.9020162285803601</v>
      </c>
      <c r="CY10" s="322">
        <v>3.9341456558961099</v>
      </c>
      <c r="CZ10" s="322">
        <v>3.9683381696998699</v>
      </c>
      <c r="DA10" s="322">
        <v>4.0035641613789599</v>
      </c>
      <c r="DB10" s="322">
        <v>4.0386906917721097</v>
      </c>
      <c r="DC10" s="322">
        <v>4.0732428615725098</v>
      </c>
      <c r="DD10" s="322">
        <v>4.1093506579633496</v>
      </c>
      <c r="DE10" s="322">
        <v>4.1449735418232203</v>
      </c>
      <c r="DF10" s="322">
        <v>4.1796036208680798</v>
      </c>
    </row>
    <row r="12" spans="1:110" x14ac:dyDescent="0.2">
      <c r="C12" s="323"/>
      <c r="D12" s="323"/>
      <c r="E12" s="323"/>
      <c r="F12" s="323"/>
      <c r="G12" s="323"/>
      <c r="H12" s="323"/>
      <c r="I12" s="323"/>
      <c r="J12" s="323"/>
      <c r="K12" s="323"/>
      <c r="L12" s="323"/>
      <c r="M12" s="323"/>
      <c r="N12" s="323"/>
      <c r="O12" s="323"/>
      <c r="P12" s="323"/>
      <c r="Q12" s="323"/>
      <c r="R12" s="323"/>
      <c r="S12" s="323"/>
      <c r="T12" s="323"/>
      <c r="U12" s="323"/>
      <c r="V12" s="323"/>
      <c r="W12" s="323"/>
      <c r="X12" s="323"/>
      <c r="Y12" s="323"/>
      <c r="Z12" s="323"/>
      <c r="AA12" s="323"/>
      <c r="AB12" s="323"/>
      <c r="AC12" s="323"/>
      <c r="AD12" s="323"/>
      <c r="AE12" s="323"/>
      <c r="AF12" s="323"/>
      <c r="AG12" s="323"/>
      <c r="AH12" s="323"/>
      <c r="AI12" s="323"/>
      <c r="AJ12" s="323"/>
      <c r="AK12" s="323"/>
      <c r="AL12" s="323"/>
      <c r="AM12" s="323"/>
      <c r="AN12" s="323"/>
      <c r="AO12" s="323"/>
      <c r="AP12" s="323"/>
      <c r="AQ12" s="323"/>
      <c r="AR12" s="323"/>
      <c r="AS12" s="323"/>
      <c r="AT12" s="323"/>
    </row>
    <row r="13" spans="1:110" hidden="1" x14ac:dyDescent="0.2">
      <c r="C13" s="323"/>
      <c r="D13" s="323"/>
      <c r="E13" s="323"/>
      <c r="F13" s="323"/>
      <c r="G13" s="323"/>
      <c r="H13" s="323"/>
      <c r="I13" s="323"/>
      <c r="J13" s="323"/>
      <c r="K13" s="323"/>
      <c r="L13" s="323"/>
      <c r="M13" s="323"/>
      <c r="N13" s="323"/>
      <c r="O13" s="323"/>
      <c r="P13" s="323"/>
      <c r="Q13" s="323"/>
      <c r="R13" s="323"/>
      <c r="S13" s="323"/>
      <c r="T13" s="323"/>
      <c r="U13" s="323"/>
      <c r="V13" s="323"/>
      <c r="W13" s="323"/>
      <c r="X13" s="323"/>
      <c r="Y13" s="323"/>
      <c r="Z13" s="323"/>
      <c r="AA13" s="323"/>
      <c r="AB13" s="323"/>
      <c r="AC13" s="323"/>
      <c r="AD13" s="323"/>
      <c r="AE13" s="323"/>
      <c r="AF13" s="323"/>
      <c r="AG13" s="323"/>
      <c r="AH13" s="323"/>
      <c r="AI13" s="323"/>
      <c r="AJ13" s="323"/>
      <c r="AK13" s="323"/>
      <c r="AL13" s="323"/>
      <c r="AM13" s="323"/>
      <c r="AN13" s="323"/>
      <c r="AO13" s="323"/>
      <c r="AP13" s="323"/>
      <c r="AQ13" s="323"/>
      <c r="AR13" s="323"/>
      <c r="AS13" s="323"/>
      <c r="AT13" s="323"/>
    </row>
    <row r="14" spans="1:110" hidden="1" x14ac:dyDescent="0.2">
      <c r="C14" s="322"/>
      <c r="D14" s="322"/>
      <c r="E14" s="322"/>
      <c r="F14" s="322"/>
      <c r="G14" s="322"/>
      <c r="H14" s="322"/>
      <c r="I14" s="322"/>
      <c r="J14" s="322"/>
      <c r="K14" s="322"/>
      <c r="L14" s="322"/>
      <c r="M14" s="322"/>
      <c r="N14" s="322"/>
      <c r="O14" s="322"/>
      <c r="P14" s="322"/>
      <c r="Q14" s="322"/>
      <c r="R14" s="322"/>
      <c r="S14" s="322"/>
      <c r="T14" s="322"/>
      <c r="U14" s="322"/>
      <c r="V14" s="322"/>
      <c r="W14" s="322"/>
      <c r="X14" s="322"/>
      <c r="Y14" s="322"/>
      <c r="Z14" s="322"/>
      <c r="AA14" s="322"/>
      <c r="AB14" s="322"/>
      <c r="AC14" s="322"/>
      <c r="AD14" s="322"/>
      <c r="AE14" s="322"/>
      <c r="AF14" s="322"/>
      <c r="AG14" s="322"/>
      <c r="AH14" s="322"/>
      <c r="AI14" s="322"/>
      <c r="AJ14" s="322"/>
      <c r="AK14" s="322"/>
      <c r="AL14" s="322"/>
      <c r="AM14" s="322"/>
      <c r="AN14" s="322"/>
      <c r="AO14" s="322"/>
      <c r="AP14" s="322"/>
      <c r="AQ14" s="322"/>
      <c r="AR14" s="322"/>
      <c r="AS14" s="322"/>
      <c r="AT14" s="322"/>
    </row>
    <row r="15" spans="1:110" hidden="1" x14ac:dyDescent="0.2">
      <c r="CJ15" s="324" t="s">
        <v>471</v>
      </c>
      <c r="CK15" s="325"/>
      <c r="CL15" s="325"/>
      <c r="CM15" s="326" t="s">
        <v>559</v>
      </c>
      <c r="CN15" s="327"/>
      <c r="CO15" s="327"/>
      <c r="CP15" s="327"/>
      <c r="CQ15" s="327"/>
      <c r="CR15" s="327"/>
      <c r="CS15" s="325"/>
      <c r="CT15" s="325"/>
      <c r="CU15" s="325"/>
    </row>
    <row r="16" spans="1:110" hidden="1" x14ac:dyDescent="0.2">
      <c r="CJ16" s="328"/>
      <c r="CK16" s="329"/>
      <c r="CL16" s="329"/>
      <c r="CM16" s="329"/>
      <c r="CN16" s="329"/>
      <c r="CO16" s="329"/>
      <c r="CP16" s="329"/>
      <c r="CQ16" s="329"/>
      <c r="CR16" s="329"/>
      <c r="CS16" s="329"/>
      <c r="CT16" s="329"/>
      <c r="CU16" s="330"/>
    </row>
    <row r="17" spans="88:99" hidden="1" x14ac:dyDescent="0.2">
      <c r="CJ17" s="331"/>
      <c r="CK17" s="332" t="s">
        <v>473</v>
      </c>
      <c r="CL17" s="333" t="s">
        <v>560</v>
      </c>
      <c r="CM17" s="325"/>
      <c r="CN17" s="325"/>
      <c r="CO17" s="325"/>
      <c r="CP17" s="325"/>
      <c r="CQ17" s="325"/>
      <c r="CR17" s="325"/>
      <c r="CS17" s="325"/>
      <c r="CT17" s="325"/>
      <c r="CU17" s="334"/>
    </row>
    <row r="18" spans="88:99" hidden="1" x14ac:dyDescent="0.2">
      <c r="CJ18" s="331"/>
      <c r="CK18" s="325"/>
      <c r="CL18" s="335" t="s">
        <v>454</v>
      </c>
      <c r="CM18" s="325"/>
      <c r="CN18" s="325"/>
      <c r="CO18" s="325"/>
      <c r="CP18" s="325"/>
      <c r="CQ18" s="325"/>
      <c r="CR18" s="325"/>
      <c r="CS18" s="325"/>
      <c r="CT18" s="325"/>
      <c r="CU18" s="336" t="s">
        <v>475</v>
      </c>
    </row>
    <row r="19" spans="88:99" hidden="1" x14ac:dyDescent="0.2">
      <c r="CJ19" s="331"/>
      <c r="CK19" s="325"/>
      <c r="CL19" s="337">
        <f>CJ9</f>
        <v>3.3405839801810502</v>
      </c>
      <c r="CM19" s="325"/>
      <c r="CN19" s="325"/>
      <c r="CO19" s="325"/>
      <c r="CP19" s="325"/>
      <c r="CQ19" s="325"/>
      <c r="CR19" s="325"/>
      <c r="CS19" s="325"/>
      <c r="CT19" s="325"/>
      <c r="CU19" s="338">
        <f>CL19</f>
        <v>3.3405839801810502</v>
      </c>
    </row>
    <row r="20" spans="88:99" hidden="1" x14ac:dyDescent="0.2">
      <c r="CJ20" s="331"/>
      <c r="CK20" s="325"/>
      <c r="CL20" s="325"/>
      <c r="CM20" s="325"/>
      <c r="CN20" s="325"/>
      <c r="CO20" s="325"/>
      <c r="CP20" s="325"/>
      <c r="CQ20" s="325"/>
      <c r="CR20" s="325"/>
      <c r="CS20" s="325"/>
      <c r="CT20" s="325"/>
      <c r="CU20" s="339"/>
    </row>
    <row r="21" spans="88:99" hidden="1" x14ac:dyDescent="0.2">
      <c r="CJ21" s="952" t="s">
        <v>476</v>
      </c>
      <c r="CK21" s="953"/>
      <c r="CL21" s="953"/>
      <c r="CM21" s="325" t="s">
        <v>561</v>
      </c>
      <c r="CN21" s="325"/>
      <c r="CO21" s="325"/>
      <c r="CP21" s="325"/>
      <c r="CQ21" s="325"/>
      <c r="CR21" s="325"/>
      <c r="CS21" s="325"/>
      <c r="CT21" s="325"/>
      <c r="CU21" s="339"/>
    </row>
    <row r="22" spans="88:99" hidden="1" x14ac:dyDescent="0.2">
      <c r="CJ22" s="340"/>
      <c r="CK22" s="332"/>
      <c r="CL22" s="341" t="str">
        <f t="shared" ref="CL22:CS22" si="0">CK7</f>
        <v>2025Q3</v>
      </c>
      <c r="CM22" s="341" t="str">
        <f t="shared" si="0"/>
        <v>2025Q4</v>
      </c>
      <c r="CN22" s="341" t="str">
        <f t="shared" si="0"/>
        <v>2026Q1</v>
      </c>
      <c r="CO22" s="341" t="str">
        <f t="shared" si="0"/>
        <v>2026Q2</v>
      </c>
      <c r="CP22" s="341" t="str">
        <f t="shared" si="0"/>
        <v>2026Q3</v>
      </c>
      <c r="CQ22" s="341" t="str">
        <f t="shared" si="0"/>
        <v>2026Q4</v>
      </c>
      <c r="CR22" s="341" t="str">
        <f t="shared" si="0"/>
        <v>2027Q1</v>
      </c>
      <c r="CS22" s="341" t="str">
        <f t="shared" si="0"/>
        <v>2027Q2</v>
      </c>
      <c r="CT22" s="325"/>
      <c r="CU22" s="339"/>
    </row>
    <row r="23" spans="88:99" hidden="1" x14ac:dyDescent="0.2">
      <c r="CJ23" s="331"/>
      <c r="CK23" s="325"/>
      <c r="CL23" s="342">
        <f t="shared" ref="CL23:CS23" si="1">CK9</f>
        <v>3.3614239742545502</v>
      </c>
      <c r="CM23" s="342">
        <f t="shared" si="1"/>
        <v>3.38426406518745</v>
      </c>
      <c r="CN23" s="342">
        <f t="shared" si="1"/>
        <v>3.4138940790776999</v>
      </c>
      <c r="CO23" s="342">
        <f t="shared" si="1"/>
        <v>3.4314671893760398</v>
      </c>
      <c r="CP23" s="342">
        <f t="shared" si="1"/>
        <v>3.4539470339367302</v>
      </c>
      <c r="CQ23" s="342">
        <f t="shared" si="1"/>
        <v>3.47269459852044</v>
      </c>
      <c r="CR23" s="342">
        <f t="shared" si="1"/>
        <v>3.49005249564626</v>
      </c>
      <c r="CS23" s="342">
        <f t="shared" si="1"/>
        <v>3.5070492246636702</v>
      </c>
      <c r="CT23" s="325"/>
      <c r="CU23" s="338">
        <f>AVERAGE(CL23:CS23)</f>
        <v>3.4393490825828557</v>
      </c>
    </row>
    <row r="24" spans="88:99" hidden="1" x14ac:dyDescent="0.2">
      <c r="CJ24" s="331"/>
      <c r="CK24" s="325"/>
      <c r="CL24" s="325"/>
      <c r="CM24" s="325"/>
      <c r="CN24" s="325"/>
      <c r="CO24" s="325"/>
      <c r="CP24" s="325"/>
      <c r="CQ24" s="325"/>
      <c r="CR24" s="325"/>
      <c r="CS24" s="325"/>
      <c r="CT24" s="325"/>
      <c r="CU24" s="339"/>
    </row>
    <row r="25" spans="88:99" hidden="1" x14ac:dyDescent="0.2">
      <c r="CJ25" s="331"/>
      <c r="CK25" s="325"/>
      <c r="CL25" s="325"/>
      <c r="CM25" s="325"/>
      <c r="CN25" s="325"/>
      <c r="CO25" s="325"/>
      <c r="CP25" s="325"/>
      <c r="CQ25" s="325"/>
      <c r="CR25" s="325"/>
      <c r="CS25" s="325"/>
      <c r="CT25" s="343" t="s">
        <v>478</v>
      </c>
      <c r="CU25" s="229">
        <f>(CU23-CU19)/CU19</f>
        <v>2.9565220628416197E-2</v>
      </c>
    </row>
    <row r="26" spans="88:99" hidden="1" x14ac:dyDescent="0.2">
      <c r="CJ26" s="344"/>
      <c r="CK26" s="345"/>
      <c r="CL26" s="345"/>
      <c r="CM26" s="345"/>
      <c r="CN26" s="345"/>
      <c r="CO26" s="345"/>
      <c r="CP26" s="345"/>
      <c r="CQ26" s="345"/>
      <c r="CR26" s="345"/>
      <c r="CS26" s="345"/>
      <c r="CT26" s="345"/>
      <c r="CU26" s="346"/>
    </row>
    <row r="27" spans="88:99" hidden="1" x14ac:dyDescent="0.2"/>
    <row r="28" spans="88:99" hidden="1" x14ac:dyDescent="0.2"/>
    <row r="31" spans="88:99" x14ac:dyDescent="0.2">
      <c r="CJ31" s="324" t="s">
        <v>471</v>
      </c>
      <c r="CK31" s="325"/>
      <c r="CL31" s="325"/>
      <c r="CM31" s="326" t="s">
        <v>562</v>
      </c>
      <c r="CN31" s="327"/>
      <c r="CO31" s="327"/>
      <c r="CP31" s="327"/>
      <c r="CQ31" s="327"/>
      <c r="CR31" s="327"/>
      <c r="CS31" s="325"/>
      <c r="CT31" s="325"/>
      <c r="CU31" s="325"/>
    </row>
    <row r="32" spans="88:99" x14ac:dyDescent="0.2">
      <c r="CJ32" s="328"/>
      <c r="CK32" s="329"/>
      <c r="CL32" s="329"/>
      <c r="CM32" s="329"/>
      <c r="CN32" s="329"/>
      <c r="CO32" s="329"/>
      <c r="CP32" s="329"/>
      <c r="CQ32" s="329"/>
      <c r="CR32" s="329"/>
      <c r="CS32" s="329"/>
      <c r="CT32" s="329"/>
      <c r="CU32" s="330"/>
    </row>
    <row r="33" spans="88:99" x14ac:dyDescent="0.2">
      <c r="CJ33" s="331"/>
      <c r="CK33" s="332" t="s">
        <v>473</v>
      </c>
      <c r="CL33" s="333" t="s">
        <v>560</v>
      </c>
      <c r="CM33" s="325"/>
      <c r="CN33" s="325"/>
      <c r="CO33" s="325"/>
      <c r="CP33" s="325"/>
      <c r="CQ33" s="325"/>
      <c r="CR33" s="325"/>
      <c r="CS33" s="325"/>
      <c r="CT33" s="325"/>
      <c r="CU33" s="334"/>
    </row>
    <row r="34" spans="88:99" x14ac:dyDescent="0.2">
      <c r="CJ34" s="331"/>
      <c r="CK34" s="325"/>
      <c r="CL34" s="335" t="s">
        <v>454</v>
      </c>
      <c r="CM34" s="325"/>
      <c r="CN34" s="325"/>
      <c r="CO34" s="325"/>
      <c r="CP34" s="325"/>
      <c r="CQ34" s="325"/>
      <c r="CR34" s="325"/>
      <c r="CS34" s="325"/>
      <c r="CT34" s="325"/>
      <c r="CU34" s="336" t="s">
        <v>475</v>
      </c>
    </row>
    <row r="35" spans="88:99" x14ac:dyDescent="0.2">
      <c r="CJ35" s="331"/>
      <c r="CK35" s="325"/>
      <c r="CL35" s="337">
        <f>CJ8</f>
        <v>3.3572212983318299</v>
      </c>
      <c r="CM35" s="325"/>
      <c r="CN35" s="325"/>
      <c r="CO35" s="325"/>
      <c r="CP35" s="325"/>
      <c r="CQ35" s="325"/>
      <c r="CR35" s="325"/>
      <c r="CS35" s="325"/>
      <c r="CT35" s="325"/>
      <c r="CU35" s="338">
        <f>CL35</f>
        <v>3.3572212983318299</v>
      </c>
    </row>
    <row r="36" spans="88:99" x14ac:dyDescent="0.2">
      <c r="CJ36" s="331"/>
      <c r="CK36" s="325"/>
      <c r="CL36" s="325"/>
      <c r="CM36" s="325"/>
      <c r="CN36" s="325"/>
      <c r="CO36" s="325"/>
      <c r="CP36" s="325"/>
      <c r="CQ36" s="325"/>
      <c r="CR36" s="325"/>
      <c r="CS36" s="325"/>
      <c r="CT36" s="325"/>
      <c r="CU36" s="339"/>
    </row>
    <row r="37" spans="88:99" x14ac:dyDescent="0.2">
      <c r="CJ37" s="952" t="s">
        <v>476</v>
      </c>
      <c r="CK37" s="953"/>
      <c r="CL37" s="953"/>
      <c r="CM37" s="325" t="s">
        <v>561</v>
      </c>
      <c r="CN37" s="325"/>
      <c r="CO37" s="325"/>
      <c r="CP37" s="325"/>
      <c r="CQ37" s="325"/>
      <c r="CR37" s="325"/>
      <c r="CS37" s="325"/>
      <c r="CT37" s="325"/>
      <c r="CU37" s="339"/>
    </row>
    <row r="38" spans="88:99" x14ac:dyDescent="0.2">
      <c r="CJ38" s="340"/>
      <c r="CK38" s="332"/>
      <c r="CL38" s="341" t="str">
        <f t="shared" ref="CL38:CS39" si="2">CK7</f>
        <v>2025Q3</v>
      </c>
      <c r="CM38" s="341" t="str">
        <f t="shared" si="2"/>
        <v>2025Q4</v>
      </c>
      <c r="CN38" s="341" t="str">
        <f t="shared" si="2"/>
        <v>2026Q1</v>
      </c>
      <c r="CO38" s="341" t="str">
        <f t="shared" si="2"/>
        <v>2026Q2</v>
      </c>
      <c r="CP38" s="341" t="str">
        <f t="shared" si="2"/>
        <v>2026Q3</v>
      </c>
      <c r="CQ38" s="341" t="str">
        <f t="shared" si="2"/>
        <v>2026Q4</v>
      </c>
      <c r="CR38" s="341" t="str">
        <f t="shared" si="2"/>
        <v>2027Q1</v>
      </c>
      <c r="CS38" s="341" t="str">
        <f t="shared" si="2"/>
        <v>2027Q2</v>
      </c>
      <c r="CT38" s="325"/>
      <c r="CU38" s="339"/>
    </row>
    <row r="39" spans="88:99" x14ac:dyDescent="0.2">
      <c r="CJ39" s="331"/>
      <c r="CK39" s="325"/>
      <c r="CL39" s="342">
        <f t="shared" si="2"/>
        <v>3.3807002427985302</v>
      </c>
      <c r="CM39" s="342">
        <f t="shared" si="2"/>
        <v>3.4059969087009301</v>
      </c>
      <c r="CN39" s="342">
        <f t="shared" si="2"/>
        <v>3.4377337181428</v>
      </c>
      <c r="CO39" s="342">
        <f t="shared" si="2"/>
        <v>3.4574970892838501</v>
      </c>
      <c r="CP39" s="342">
        <f t="shared" si="2"/>
        <v>3.4821949067167401</v>
      </c>
      <c r="CQ39" s="342">
        <f t="shared" si="2"/>
        <v>3.5031566001205299</v>
      </c>
      <c r="CR39" s="342">
        <f t="shared" si="2"/>
        <v>3.52270272713641</v>
      </c>
      <c r="CS39" s="342">
        <f t="shared" si="2"/>
        <v>3.5419955790195701</v>
      </c>
      <c r="CT39" s="325"/>
      <c r="CU39" s="338">
        <f>AVERAGE(CL39:CS39)</f>
        <v>3.4664972214899197</v>
      </c>
    </row>
    <row r="40" spans="88:99" x14ac:dyDescent="0.2">
      <c r="CJ40" s="331"/>
      <c r="CK40" s="325"/>
      <c r="CL40" s="325"/>
      <c r="CM40" s="325"/>
      <c r="CN40" s="325"/>
      <c r="CO40" s="325"/>
      <c r="CP40" s="325"/>
      <c r="CQ40" s="325"/>
      <c r="CR40" s="325"/>
      <c r="CS40" s="325"/>
      <c r="CT40" s="325"/>
      <c r="CU40" s="339"/>
    </row>
    <row r="41" spans="88:99" x14ac:dyDescent="0.2">
      <c r="CJ41" s="331"/>
      <c r="CK41" s="325"/>
      <c r="CL41" s="325"/>
      <c r="CM41" s="325"/>
      <c r="CN41" s="325"/>
      <c r="CO41" s="325"/>
      <c r="CP41" s="325"/>
      <c r="CQ41" s="325"/>
      <c r="CR41" s="325"/>
      <c r="CS41" s="325"/>
      <c r="CT41" s="343" t="s">
        <v>478</v>
      </c>
      <c r="CU41" s="229">
        <f>(CU39-CU35)/CU35</f>
        <v>3.2549514448865162E-2</v>
      </c>
    </row>
    <row r="42" spans="88:99" x14ac:dyDescent="0.2">
      <c r="CJ42" s="344"/>
      <c r="CK42" s="345"/>
      <c r="CL42" s="345"/>
      <c r="CM42" s="345"/>
      <c r="CN42" s="345"/>
      <c r="CO42" s="345"/>
      <c r="CP42" s="345"/>
      <c r="CQ42" s="345"/>
      <c r="CR42" s="345"/>
      <c r="CS42" s="345"/>
      <c r="CT42" s="345"/>
      <c r="CU42" s="346"/>
    </row>
  </sheetData>
  <mergeCells count="3">
    <mergeCell ref="A1:B1"/>
    <mergeCell ref="CJ21:CL21"/>
    <mergeCell ref="CJ37:CL37"/>
  </mergeCells>
  <pageMargins left="0.25" right="0.25" top="1" bottom="1" header="0.5" footer="0.5"/>
  <pageSetup orientation="landscape"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2D7585-80A1-458F-BEE8-55C88C0614AF}">
  <dimension ref="B1:L63"/>
  <sheetViews>
    <sheetView topLeftCell="A5" zoomScale="90" zoomScaleNormal="90" workbookViewId="0">
      <selection activeCell="D35" sqref="D35"/>
    </sheetView>
  </sheetViews>
  <sheetFormatPr defaultColWidth="9.33203125" defaultRowHeight="12.75" x14ac:dyDescent="0.2"/>
  <cols>
    <col min="1" max="1" width="6.5" style="262" customWidth="1"/>
    <col min="2" max="2" width="48.1640625" style="262" customWidth="1"/>
    <col min="3" max="3" width="20" style="262" customWidth="1"/>
    <col min="4" max="4" width="53.1640625" style="262" customWidth="1"/>
    <col min="5" max="5" width="36.33203125" style="306" customWidth="1"/>
    <col min="6" max="6" width="39" style="306" customWidth="1"/>
    <col min="7" max="7" width="5" style="262" customWidth="1"/>
    <col min="8" max="8" width="3.83203125" style="262" customWidth="1"/>
    <col min="9" max="9" width="20.1640625" style="262" customWidth="1"/>
    <col min="10" max="10" width="15.33203125" style="307" customWidth="1"/>
    <col min="11" max="11" width="9.83203125" style="262" customWidth="1"/>
    <col min="12" max="12" width="9.33203125" style="262"/>
    <col min="13" max="13" width="7.33203125" style="262" customWidth="1"/>
    <col min="14" max="227" width="9.33203125" style="262"/>
    <col min="228" max="228" width="6.5" style="262" customWidth="1"/>
    <col min="229" max="229" width="67.6640625" style="262" customWidth="1"/>
    <col min="230" max="230" width="28.1640625" style="262" customWidth="1"/>
    <col min="231" max="232" width="0" style="262" hidden="1" customWidth="1"/>
    <col min="233" max="233" width="71.6640625" style="262" customWidth="1"/>
    <col min="234" max="234" width="72.5" style="262" customWidth="1"/>
    <col min="235" max="238" width="0" style="262" hidden="1" customWidth="1"/>
    <col min="239" max="16384" width="9.33203125" style="262"/>
  </cols>
  <sheetData>
    <row r="1" spans="2:12" ht="15" x14ac:dyDescent="0.25">
      <c r="B1" s="258"/>
      <c r="C1" s="259" t="s">
        <v>199</v>
      </c>
      <c r="D1" s="258"/>
      <c r="E1" s="260"/>
      <c r="F1" s="260"/>
      <c r="G1" s="258"/>
      <c r="H1" s="258"/>
      <c r="I1" s="259" t="s">
        <v>199</v>
      </c>
      <c r="J1" s="261"/>
      <c r="K1" s="258"/>
      <c r="L1" s="258"/>
    </row>
    <row r="2" spans="2:12" ht="15" x14ac:dyDescent="0.25">
      <c r="B2" s="258"/>
      <c r="C2" s="263">
        <v>45047</v>
      </c>
      <c r="D2" s="258"/>
      <c r="E2" s="260"/>
      <c r="F2" s="260"/>
      <c r="G2" s="258"/>
      <c r="H2" s="258"/>
      <c r="I2" s="263">
        <v>44682</v>
      </c>
      <c r="J2" s="261"/>
      <c r="K2" s="258"/>
      <c r="L2" s="258"/>
    </row>
    <row r="3" spans="2:12" ht="15" x14ac:dyDescent="0.25">
      <c r="B3" s="264"/>
      <c r="C3" s="265" t="s">
        <v>200</v>
      </c>
      <c r="D3" s="258"/>
      <c r="E3" s="260"/>
      <c r="F3" s="260"/>
      <c r="G3" s="258"/>
      <c r="H3" s="258"/>
      <c r="I3" s="265" t="s">
        <v>200</v>
      </c>
      <c r="J3" s="261"/>
      <c r="K3" s="258"/>
      <c r="L3" s="258"/>
    </row>
    <row r="4" spans="2:12" ht="24.95" customHeight="1" thickBot="1" x14ac:dyDescent="0.3">
      <c r="B4" s="266" t="s">
        <v>201</v>
      </c>
      <c r="C4" s="267" t="s">
        <v>504</v>
      </c>
      <c r="D4" s="266" t="s">
        <v>202</v>
      </c>
      <c r="E4" s="268" t="s">
        <v>203</v>
      </c>
      <c r="F4" s="268" t="s">
        <v>204</v>
      </c>
      <c r="G4" s="258"/>
      <c r="H4" s="258"/>
      <c r="I4" s="267" t="s">
        <v>504</v>
      </c>
      <c r="J4" s="269" t="s">
        <v>507</v>
      </c>
      <c r="K4" s="258"/>
      <c r="L4" s="258"/>
    </row>
    <row r="5" spans="2:12" ht="39.950000000000003" customHeight="1" thickBot="1" x14ac:dyDescent="0.3">
      <c r="B5" s="270" t="s">
        <v>205</v>
      </c>
      <c r="C5" s="271">
        <f>'[17]DC  CNA  DC III'!I8</f>
        <v>20.792100000000001</v>
      </c>
      <c r="D5" s="956" t="s">
        <v>206</v>
      </c>
      <c r="E5" s="954" t="s">
        <v>207</v>
      </c>
      <c r="F5" s="954" t="s">
        <v>508</v>
      </c>
      <c r="G5" s="272"/>
      <c r="H5" s="272"/>
      <c r="I5" s="273">
        <v>20</v>
      </c>
      <c r="J5" s="274">
        <f t="shared" ref="J5:J34" si="0">C5-I5</f>
        <v>0.79210000000000136</v>
      </c>
      <c r="K5" s="275">
        <f>J5/C5</f>
        <v>3.8096199999038162E-2</v>
      </c>
      <c r="L5" s="258"/>
    </row>
    <row r="6" spans="2:12" ht="15.75" thickBot="1" x14ac:dyDescent="0.3">
      <c r="B6" s="276" t="s">
        <v>209</v>
      </c>
      <c r="C6" s="277">
        <f>C5*2080</f>
        <v>43247.567999999999</v>
      </c>
      <c r="D6" s="957"/>
      <c r="E6" s="955"/>
      <c r="F6" s="955"/>
      <c r="G6" s="278"/>
      <c r="H6" s="278"/>
      <c r="I6" s="279">
        <v>41600</v>
      </c>
      <c r="J6" s="280">
        <f t="shared" si="0"/>
        <v>1647.5679999999993</v>
      </c>
      <c r="K6" s="275">
        <f t="shared" ref="K6:K34" si="1">J6/C6</f>
        <v>3.8096199999038079E-2</v>
      </c>
      <c r="L6" s="258"/>
    </row>
    <row r="7" spans="2:12" ht="16.5" customHeight="1" thickBot="1" x14ac:dyDescent="0.3">
      <c r="B7" s="281" t="s">
        <v>210</v>
      </c>
      <c r="C7" s="271">
        <f>'[17]DC  CNA  DC III'!I21</f>
        <v>27.027519999999999</v>
      </c>
      <c r="D7" s="272" t="s">
        <v>211</v>
      </c>
      <c r="E7" s="954" t="s">
        <v>212</v>
      </c>
      <c r="F7" s="954" t="s">
        <v>213</v>
      </c>
      <c r="G7" s="272"/>
      <c r="H7" s="272"/>
      <c r="I7" s="273">
        <v>25.580080000000002</v>
      </c>
      <c r="J7" s="274">
        <f t="shared" si="0"/>
        <v>1.4474399999999967</v>
      </c>
      <c r="K7" s="275">
        <f t="shared" si="1"/>
        <v>5.355430316951007E-2</v>
      </c>
      <c r="L7" s="258"/>
    </row>
    <row r="8" spans="2:12" ht="30.75" thickBot="1" x14ac:dyDescent="0.3">
      <c r="B8" s="282" t="s">
        <v>214</v>
      </c>
      <c r="C8" s="283">
        <f>C7*2080</f>
        <v>56217.241600000001</v>
      </c>
      <c r="D8" s="260" t="s">
        <v>509</v>
      </c>
      <c r="E8" s="958"/>
      <c r="F8" s="958"/>
      <c r="G8" s="278"/>
      <c r="H8" s="278"/>
      <c r="I8" s="284">
        <v>53206.566400000003</v>
      </c>
      <c r="J8" s="280">
        <f t="shared" si="0"/>
        <v>3010.6751999999979</v>
      </c>
      <c r="K8" s="275">
        <f t="shared" si="1"/>
        <v>5.3554303169510147E-2</v>
      </c>
      <c r="L8" s="258"/>
    </row>
    <row r="9" spans="2:12" ht="26.1" customHeight="1" thickBot="1" x14ac:dyDescent="0.3">
      <c r="B9" s="281" t="s">
        <v>216</v>
      </c>
      <c r="C9" s="271">
        <f>'[17]DC  CNA  DC III'!I13</f>
        <v>21.417999999999999</v>
      </c>
      <c r="D9" s="272"/>
      <c r="E9" s="954" t="s">
        <v>217</v>
      </c>
      <c r="F9" s="954" t="s">
        <v>510</v>
      </c>
      <c r="G9" s="272"/>
      <c r="H9" s="272"/>
      <c r="I9" s="273">
        <v>20</v>
      </c>
      <c r="J9" s="274">
        <f t="shared" si="0"/>
        <v>1.4179999999999993</v>
      </c>
      <c r="K9" s="275">
        <f t="shared" si="1"/>
        <v>6.6205994957512337E-2</v>
      </c>
      <c r="L9" s="258"/>
    </row>
    <row r="10" spans="2:12" ht="15.75" thickBot="1" x14ac:dyDescent="0.3">
      <c r="B10" s="285" t="s">
        <v>219</v>
      </c>
      <c r="C10" s="277">
        <f>'[17]DC  CNA  DC III'!J13</f>
        <v>44549.439999999995</v>
      </c>
      <c r="D10" s="278"/>
      <c r="E10" s="955"/>
      <c r="F10" s="955"/>
      <c r="G10" s="258"/>
      <c r="H10" s="258"/>
      <c r="I10" s="279">
        <v>41600</v>
      </c>
      <c r="J10" s="280">
        <f t="shared" si="0"/>
        <v>2949.4399999999951</v>
      </c>
      <c r="K10" s="275">
        <f t="shared" si="1"/>
        <v>6.6205994957512268E-2</v>
      </c>
      <c r="L10" s="258"/>
    </row>
    <row r="11" spans="2:12" ht="15.75" thickBot="1" x14ac:dyDescent="0.3">
      <c r="B11" s="281" t="s">
        <v>220</v>
      </c>
      <c r="C11" s="271">
        <f>'[17]Case Social Worker.Manager'!J6</f>
        <v>30.979999999999997</v>
      </c>
      <c r="D11" s="272" t="s">
        <v>221</v>
      </c>
      <c r="E11" s="954" t="s">
        <v>222</v>
      </c>
      <c r="F11" s="954" t="s">
        <v>223</v>
      </c>
      <c r="G11" s="281"/>
      <c r="H11" s="272"/>
      <c r="I11" s="273">
        <v>28.180799999999998</v>
      </c>
      <c r="J11" s="274">
        <f t="shared" si="0"/>
        <v>2.799199999999999</v>
      </c>
      <c r="K11" s="275">
        <f t="shared" si="1"/>
        <v>9.0355067785668153E-2</v>
      </c>
      <c r="L11" s="258"/>
    </row>
    <row r="12" spans="2:12" ht="15.75" thickBot="1" x14ac:dyDescent="0.3">
      <c r="B12" s="282" t="s">
        <v>224</v>
      </c>
      <c r="C12" s="283">
        <f>C11*2080</f>
        <v>64438.399999999994</v>
      </c>
      <c r="D12" s="258" t="s">
        <v>225</v>
      </c>
      <c r="E12" s="958"/>
      <c r="F12" s="958"/>
      <c r="G12" s="285"/>
      <c r="H12" s="278"/>
      <c r="I12" s="284">
        <v>58616.063999999998</v>
      </c>
      <c r="J12" s="274">
        <f t="shared" si="0"/>
        <v>5822.3359999999957</v>
      </c>
      <c r="K12" s="275">
        <f t="shared" si="1"/>
        <v>9.0355067785668111E-2</v>
      </c>
      <c r="L12" s="258"/>
    </row>
    <row r="13" spans="2:12" ht="40.5" customHeight="1" thickBot="1" x14ac:dyDescent="0.3">
      <c r="B13" s="286" t="s">
        <v>226</v>
      </c>
      <c r="C13" s="271">
        <f>'[17]Case Social Worker.Manager'!J13</f>
        <v>33.755499999999998</v>
      </c>
      <c r="D13" s="272" t="s">
        <v>227</v>
      </c>
      <c r="E13" s="954" t="s">
        <v>228</v>
      </c>
      <c r="F13" s="954" t="s">
        <v>229</v>
      </c>
      <c r="G13" s="281"/>
      <c r="H13" s="272"/>
      <c r="I13" s="273">
        <v>30.9283</v>
      </c>
      <c r="J13" s="274">
        <f t="shared" si="0"/>
        <v>2.8271999999999977</v>
      </c>
      <c r="K13" s="275">
        <f t="shared" si="1"/>
        <v>8.3755239886833199E-2</v>
      </c>
      <c r="L13" s="258"/>
    </row>
    <row r="14" spans="2:12" ht="30.75" thickBot="1" x14ac:dyDescent="0.3">
      <c r="B14" s="287" t="s">
        <v>230</v>
      </c>
      <c r="C14" s="277">
        <f>C13*2080</f>
        <v>70211.44</v>
      </c>
      <c r="D14" s="278" t="s">
        <v>231</v>
      </c>
      <c r="E14" s="955"/>
      <c r="F14" s="955"/>
      <c r="G14" s="285"/>
      <c r="H14" s="278"/>
      <c r="I14" s="279">
        <v>64330.864000000001</v>
      </c>
      <c r="J14" s="274">
        <f t="shared" si="0"/>
        <v>5880.5760000000009</v>
      </c>
      <c r="K14" s="275">
        <f t="shared" si="1"/>
        <v>8.3755239886833269E-2</v>
      </c>
      <c r="L14" s="258"/>
    </row>
    <row r="15" spans="2:12" ht="15.75" thickBot="1" x14ac:dyDescent="0.3">
      <c r="B15" s="281" t="s">
        <v>232</v>
      </c>
      <c r="C15" s="271">
        <f>[17]Nursing!J4</f>
        <v>35.506799999999998</v>
      </c>
      <c r="D15" s="272"/>
      <c r="E15" s="954" t="s">
        <v>233</v>
      </c>
      <c r="F15" s="954" t="s">
        <v>234</v>
      </c>
      <c r="G15" s="258"/>
      <c r="H15" s="258"/>
      <c r="I15" s="273">
        <v>31.575200000000002</v>
      </c>
      <c r="J15" s="274">
        <f t="shared" si="0"/>
        <v>3.931599999999996</v>
      </c>
      <c r="K15" s="275">
        <f t="shared" si="1"/>
        <v>0.1107280858877735</v>
      </c>
      <c r="L15" s="258"/>
    </row>
    <row r="16" spans="2:12" ht="15.75" thickBot="1" x14ac:dyDescent="0.3">
      <c r="B16" s="285" t="s">
        <v>235</v>
      </c>
      <c r="C16" s="277">
        <f>C15*2080</f>
        <v>73854.144</v>
      </c>
      <c r="D16" s="278" t="s">
        <v>511</v>
      </c>
      <c r="E16" s="955"/>
      <c r="F16" s="955"/>
      <c r="G16" s="258"/>
      <c r="H16" s="258"/>
      <c r="I16" s="279">
        <v>65676.416000000012</v>
      </c>
      <c r="J16" s="274">
        <f t="shared" si="0"/>
        <v>8177.7279999999882</v>
      </c>
      <c r="K16" s="275">
        <f t="shared" si="1"/>
        <v>0.11072808588777346</v>
      </c>
      <c r="L16" s="258"/>
    </row>
    <row r="17" spans="2:12" ht="15.75" thickBot="1" x14ac:dyDescent="0.3">
      <c r="B17" s="281" t="s">
        <v>236</v>
      </c>
      <c r="C17" s="271">
        <f>[17]Clinical!J8</f>
        <v>40.211399999999998</v>
      </c>
      <c r="D17" s="272" t="s">
        <v>237</v>
      </c>
      <c r="E17" s="954" t="s">
        <v>238</v>
      </c>
      <c r="F17" s="954" t="s">
        <v>239</v>
      </c>
      <c r="G17" s="281"/>
      <c r="H17" s="272"/>
      <c r="I17" s="273">
        <v>38.753100000000003</v>
      </c>
      <c r="J17" s="274">
        <f t="shared" si="0"/>
        <v>1.4582999999999942</v>
      </c>
      <c r="K17" s="275">
        <f t="shared" si="1"/>
        <v>3.6265835061698781E-2</v>
      </c>
      <c r="L17" s="258"/>
    </row>
    <row r="18" spans="2:12" ht="15.75" thickBot="1" x14ac:dyDescent="0.3">
      <c r="B18" s="285" t="s">
        <v>240</v>
      </c>
      <c r="C18" s="277">
        <f>C17*2080</f>
        <v>83639.712</v>
      </c>
      <c r="D18" s="278"/>
      <c r="E18" s="955"/>
      <c r="F18" s="955"/>
      <c r="G18" s="285"/>
      <c r="H18" s="278"/>
      <c r="I18" s="279">
        <v>80606.448000000004</v>
      </c>
      <c r="J18" s="274">
        <f t="shared" si="0"/>
        <v>3033.2639999999956</v>
      </c>
      <c r="K18" s="275">
        <f t="shared" si="1"/>
        <v>3.6265835061698871E-2</v>
      </c>
      <c r="L18" s="258"/>
    </row>
    <row r="19" spans="2:12" ht="15.75" thickBot="1" x14ac:dyDescent="0.3">
      <c r="B19" s="281" t="s">
        <v>241</v>
      </c>
      <c r="C19" s="288">
        <f>[17]Therapies!I5</f>
        <v>36.818800000000003</v>
      </c>
      <c r="D19" s="272"/>
      <c r="E19" s="954" t="s">
        <v>242</v>
      </c>
      <c r="F19" s="954" t="s">
        <v>243</v>
      </c>
      <c r="G19" s="258"/>
      <c r="H19" s="258"/>
      <c r="I19" s="289">
        <v>32.740400000000001</v>
      </c>
      <c r="J19" s="274">
        <f t="shared" si="0"/>
        <v>4.078400000000002</v>
      </c>
      <c r="K19" s="275">
        <f t="shared" si="1"/>
        <v>0.11076949819114153</v>
      </c>
      <c r="L19" s="258"/>
    </row>
    <row r="20" spans="2:12" ht="15.75" thickBot="1" x14ac:dyDescent="0.3">
      <c r="B20" s="285" t="s">
        <v>244</v>
      </c>
      <c r="C20" s="277">
        <f>C19*2080</f>
        <v>76583.104000000007</v>
      </c>
      <c r="D20" s="278"/>
      <c r="E20" s="955"/>
      <c r="F20" s="955"/>
      <c r="G20" s="258"/>
      <c r="H20" s="258"/>
      <c r="I20" s="290">
        <v>68100.032000000007</v>
      </c>
      <c r="J20" s="274">
        <f t="shared" si="0"/>
        <v>8483.0720000000001</v>
      </c>
      <c r="K20" s="275">
        <f t="shared" si="1"/>
        <v>0.11076949819114147</v>
      </c>
      <c r="L20" s="258"/>
    </row>
    <row r="21" spans="2:12" ht="15.75" thickBot="1" x14ac:dyDescent="0.3">
      <c r="B21" s="282" t="s">
        <v>245</v>
      </c>
      <c r="C21" s="291">
        <f>[17]Management!J4</f>
        <v>38.860399999999998</v>
      </c>
      <c r="D21" s="258" t="s">
        <v>246</v>
      </c>
      <c r="E21" s="954" t="s">
        <v>247</v>
      </c>
      <c r="F21" s="959" t="s">
        <v>248</v>
      </c>
      <c r="G21" s="281"/>
      <c r="H21" s="272"/>
      <c r="I21" s="292">
        <v>38.180400000000006</v>
      </c>
      <c r="J21" s="274">
        <f t="shared" si="0"/>
        <v>0.67999999999999261</v>
      </c>
      <c r="K21" s="275">
        <f t="shared" si="1"/>
        <v>1.749853321118652E-2</v>
      </c>
      <c r="L21" s="258"/>
    </row>
    <row r="22" spans="2:12" ht="15.75" thickBot="1" x14ac:dyDescent="0.3">
      <c r="B22" s="285" t="s">
        <v>249</v>
      </c>
      <c r="C22" s="277">
        <f>C21*2080</f>
        <v>80829.631999999998</v>
      </c>
      <c r="D22" s="278" t="s">
        <v>250</v>
      </c>
      <c r="E22" s="955"/>
      <c r="F22" s="960"/>
      <c r="G22" s="285"/>
      <c r="H22" s="278"/>
      <c r="I22" s="290">
        <v>79415.232000000018</v>
      </c>
      <c r="J22" s="274">
        <f t="shared" si="0"/>
        <v>1414.3999999999796</v>
      </c>
      <c r="K22" s="275">
        <f t="shared" si="1"/>
        <v>1.7498533211186457E-2</v>
      </c>
      <c r="L22" s="258"/>
    </row>
    <row r="23" spans="2:12" ht="15.75" thickBot="1" x14ac:dyDescent="0.3">
      <c r="B23" s="293" t="s">
        <v>512</v>
      </c>
      <c r="C23" s="291">
        <f>[17]Therapies!I11</f>
        <v>39.750500000000002</v>
      </c>
      <c r="D23" s="258" t="s">
        <v>252</v>
      </c>
      <c r="E23" s="954" t="s">
        <v>228</v>
      </c>
      <c r="F23" s="954" t="s">
        <v>513</v>
      </c>
      <c r="G23" s="281"/>
      <c r="H23" s="272"/>
      <c r="I23" s="292">
        <v>38.017499999999998</v>
      </c>
      <c r="J23" s="274">
        <f t="shared" si="0"/>
        <v>1.7330000000000041</v>
      </c>
      <c r="K23" s="275">
        <f t="shared" si="1"/>
        <v>4.3596935887598998E-2</v>
      </c>
      <c r="L23" s="258"/>
    </row>
    <row r="24" spans="2:12" ht="15.75" thickBot="1" x14ac:dyDescent="0.3">
      <c r="B24" s="276" t="s">
        <v>514</v>
      </c>
      <c r="C24" s="277">
        <f>C23*2080</f>
        <v>82681.040000000008</v>
      </c>
      <c r="D24" s="278"/>
      <c r="E24" s="955"/>
      <c r="F24" s="955"/>
      <c r="G24" s="285"/>
      <c r="H24" s="278"/>
      <c r="I24" s="290">
        <v>79076.399999999994</v>
      </c>
      <c r="J24" s="274">
        <f t="shared" si="0"/>
        <v>3604.640000000014</v>
      </c>
      <c r="K24" s="275">
        <f t="shared" si="1"/>
        <v>4.359693588759906E-2</v>
      </c>
      <c r="L24" s="258"/>
    </row>
    <row r="25" spans="2:12" ht="15.75" thickBot="1" x14ac:dyDescent="0.3">
      <c r="B25" s="282" t="s">
        <v>255</v>
      </c>
      <c r="C25" s="291">
        <f>[17]Therapies!I17</f>
        <v>42.784640000000003</v>
      </c>
      <c r="D25" s="258" t="s">
        <v>256</v>
      </c>
      <c r="E25" s="954" t="s">
        <v>228</v>
      </c>
      <c r="F25" s="954" t="s">
        <v>257</v>
      </c>
      <c r="G25" s="282"/>
      <c r="H25" s="258"/>
      <c r="I25" s="292">
        <v>41.25168</v>
      </c>
      <c r="J25" s="274">
        <f t="shared" si="0"/>
        <v>1.5329600000000028</v>
      </c>
      <c r="K25" s="275">
        <f t="shared" si="1"/>
        <v>3.5829680932222469E-2</v>
      </c>
      <c r="L25" s="258"/>
    </row>
    <row r="26" spans="2:12" ht="15.75" thickBot="1" x14ac:dyDescent="0.3">
      <c r="B26" s="285" t="s">
        <v>258</v>
      </c>
      <c r="C26" s="283">
        <f>C25*2080</f>
        <v>88992.051200000002</v>
      </c>
      <c r="D26" s="258"/>
      <c r="E26" s="955"/>
      <c r="F26" s="955"/>
      <c r="G26" s="285"/>
      <c r="H26" s="278"/>
      <c r="I26" s="292">
        <v>85803.494399999996</v>
      </c>
      <c r="J26" s="274">
        <f t="shared" si="0"/>
        <v>3188.5568000000058</v>
      </c>
      <c r="K26" s="275">
        <f t="shared" si="1"/>
        <v>3.5829680932222469E-2</v>
      </c>
      <c r="L26" s="258"/>
    </row>
    <row r="27" spans="2:12" ht="15.75" thickBot="1" x14ac:dyDescent="0.3">
      <c r="B27" s="281" t="s">
        <v>259</v>
      </c>
      <c r="C27" s="271">
        <f>[17]Clinical!J14</f>
        <v>48.945399999999999</v>
      </c>
      <c r="D27" s="961" t="s">
        <v>260</v>
      </c>
      <c r="E27" s="954" t="s">
        <v>261</v>
      </c>
      <c r="F27" s="954" t="s">
        <v>262</v>
      </c>
      <c r="G27" s="281"/>
      <c r="H27" s="272"/>
      <c r="I27" s="273">
        <v>48.742200000000004</v>
      </c>
      <c r="J27" s="274">
        <f t="shared" si="0"/>
        <v>0.20319999999999538</v>
      </c>
      <c r="K27" s="275">
        <f t="shared" si="1"/>
        <v>4.1515648048641015E-3</v>
      </c>
      <c r="L27" s="258"/>
    </row>
    <row r="28" spans="2:12" ht="15.75" thickBot="1" x14ac:dyDescent="0.3">
      <c r="B28" s="285" t="s">
        <v>263</v>
      </c>
      <c r="C28" s="277">
        <f>C27*2080</f>
        <v>101806.432</v>
      </c>
      <c r="D28" s="962"/>
      <c r="E28" s="955"/>
      <c r="F28" s="955"/>
      <c r="G28" s="285"/>
      <c r="H28" s="278"/>
      <c r="I28" s="279">
        <v>101383.77600000001</v>
      </c>
      <c r="J28" s="274">
        <f t="shared" si="0"/>
        <v>422.65599999998813</v>
      </c>
      <c r="K28" s="275">
        <f t="shared" si="1"/>
        <v>4.151564804864079E-3</v>
      </c>
      <c r="L28" s="258"/>
    </row>
    <row r="29" spans="2:12" ht="15.75" thickBot="1" x14ac:dyDescent="0.3">
      <c r="B29" s="270" t="s">
        <v>515</v>
      </c>
      <c r="C29" s="271">
        <f>[17]Therapies!I21</f>
        <v>44.301760000000002</v>
      </c>
      <c r="D29" s="272"/>
      <c r="E29" s="954" t="s">
        <v>228</v>
      </c>
      <c r="F29" s="954" t="s">
        <v>516</v>
      </c>
      <c r="G29" s="281"/>
      <c r="H29" s="272"/>
      <c r="I29" s="273">
        <v>42.756720000000001</v>
      </c>
      <c r="J29" s="274">
        <f t="shared" si="0"/>
        <v>1.5450400000000002</v>
      </c>
      <c r="K29" s="275">
        <f t="shared" si="1"/>
        <v>3.4875363868162354E-2</v>
      </c>
      <c r="L29" s="258"/>
    </row>
    <row r="30" spans="2:12" ht="15.75" thickBot="1" x14ac:dyDescent="0.3">
      <c r="B30" s="276" t="s">
        <v>517</v>
      </c>
      <c r="C30" s="277">
        <f>C29*2080</f>
        <v>92147.660799999998</v>
      </c>
      <c r="D30" s="278"/>
      <c r="E30" s="955"/>
      <c r="F30" s="955"/>
      <c r="G30" s="285"/>
      <c r="H30" s="278"/>
      <c r="I30" s="290">
        <v>88933.977599999998</v>
      </c>
      <c r="J30" s="274">
        <f t="shared" si="0"/>
        <v>3213.6831999999995</v>
      </c>
      <c r="K30" s="275">
        <f t="shared" si="1"/>
        <v>3.4875363868162347E-2</v>
      </c>
      <c r="L30" s="258"/>
    </row>
    <row r="31" spans="2:12" ht="15.75" thickBot="1" x14ac:dyDescent="0.3">
      <c r="B31" s="281" t="s">
        <v>267</v>
      </c>
      <c r="C31" s="271">
        <f>[17]Nursing!J8</f>
        <v>49.818400000000004</v>
      </c>
      <c r="D31" s="272"/>
      <c r="E31" s="954" t="s">
        <v>268</v>
      </c>
      <c r="F31" s="954" t="s">
        <v>269</v>
      </c>
      <c r="G31" s="281"/>
      <c r="H31" s="272"/>
      <c r="I31" s="273">
        <v>49.162799999999997</v>
      </c>
      <c r="J31" s="274">
        <f t="shared" si="0"/>
        <v>0.65560000000000684</v>
      </c>
      <c r="K31" s="275">
        <f t="shared" si="1"/>
        <v>1.3159796380453944E-2</v>
      </c>
      <c r="L31" s="258"/>
    </row>
    <row r="32" spans="2:12" ht="15.75" thickBot="1" x14ac:dyDescent="0.3">
      <c r="B32" s="285" t="s">
        <v>270</v>
      </c>
      <c r="C32" s="277">
        <f>C31*2080</f>
        <v>103622.27200000001</v>
      </c>
      <c r="D32" s="278"/>
      <c r="E32" s="955"/>
      <c r="F32" s="955"/>
      <c r="G32" s="285"/>
      <c r="H32" s="278"/>
      <c r="I32" s="290">
        <v>102258.624</v>
      </c>
      <c r="J32" s="274">
        <f t="shared" si="0"/>
        <v>1363.6480000000156</v>
      </c>
      <c r="K32" s="275">
        <f t="shared" si="1"/>
        <v>1.3159796380453958E-2</v>
      </c>
      <c r="L32" s="258"/>
    </row>
    <row r="33" spans="2:12" ht="15.75" thickBot="1" x14ac:dyDescent="0.3">
      <c r="B33" s="281" t="s">
        <v>271</v>
      </c>
      <c r="C33" s="271">
        <f>[17]Nursing!J13</f>
        <v>67.710800000000006</v>
      </c>
      <c r="D33" s="272"/>
      <c r="E33" s="954" t="s">
        <v>272</v>
      </c>
      <c r="F33" s="954" t="s">
        <v>273</v>
      </c>
      <c r="G33" s="281"/>
      <c r="H33" s="272"/>
      <c r="I33" s="273">
        <v>65.162400000000005</v>
      </c>
      <c r="J33" s="274">
        <f t="shared" si="0"/>
        <v>2.5484000000000009</v>
      </c>
      <c r="K33" s="275">
        <f t="shared" si="1"/>
        <v>3.7636536564329484E-2</v>
      </c>
      <c r="L33" s="258"/>
    </row>
    <row r="34" spans="2:12" ht="15.75" thickBot="1" x14ac:dyDescent="0.3">
      <c r="B34" s="285" t="s">
        <v>274</v>
      </c>
      <c r="C34" s="277">
        <f>C33*2080</f>
        <v>140838.46400000001</v>
      </c>
      <c r="D34" s="278"/>
      <c r="E34" s="955"/>
      <c r="F34" s="955"/>
      <c r="G34" s="285"/>
      <c r="H34" s="278"/>
      <c r="I34" s="290">
        <v>135537.79200000002</v>
      </c>
      <c r="J34" s="274">
        <f t="shared" si="0"/>
        <v>5300.6719999999914</v>
      </c>
      <c r="K34" s="275">
        <f t="shared" si="1"/>
        <v>3.7636536564329408E-2</v>
      </c>
      <c r="L34" s="258"/>
    </row>
    <row r="35" spans="2:12" ht="15" x14ac:dyDescent="0.25">
      <c r="B35" s="258"/>
      <c r="C35" s="258"/>
      <c r="D35" s="258"/>
      <c r="E35" s="260"/>
      <c r="F35" s="260"/>
      <c r="G35" s="258"/>
      <c r="H35" s="258"/>
      <c r="I35" s="258"/>
      <c r="J35" s="261"/>
      <c r="K35" s="294">
        <f>AVERAGE(K5:K34)</f>
        <v>5.1765242439199569E-2</v>
      </c>
      <c r="L35" s="258"/>
    </row>
    <row r="36" spans="2:12" ht="30" x14ac:dyDescent="0.25">
      <c r="B36" s="295" t="s">
        <v>518</v>
      </c>
      <c r="C36" s="283">
        <f>C6</f>
        <v>43247.567999999999</v>
      </c>
      <c r="D36" s="258"/>
      <c r="E36" s="260"/>
      <c r="F36" s="260"/>
      <c r="G36" s="258"/>
      <c r="H36" s="258"/>
      <c r="I36" s="258"/>
      <c r="J36" s="261"/>
      <c r="K36" s="258"/>
      <c r="L36" s="258"/>
    </row>
    <row r="37" spans="2:12" ht="15" x14ac:dyDescent="0.25">
      <c r="B37" s="258"/>
      <c r="C37" s="296"/>
      <c r="D37" s="258"/>
      <c r="E37" s="260"/>
      <c r="F37" s="260"/>
      <c r="G37" s="258"/>
      <c r="H37" s="258"/>
      <c r="I37" s="258"/>
      <c r="J37" s="261"/>
      <c r="K37" s="258"/>
      <c r="L37" s="258"/>
    </row>
    <row r="38" spans="2:12" ht="15" x14ac:dyDescent="0.25">
      <c r="B38" s="297" t="s">
        <v>276</v>
      </c>
      <c r="C38" s="298">
        <v>0.24970000000000001</v>
      </c>
      <c r="D38" s="258" t="s">
        <v>519</v>
      </c>
      <c r="E38" s="260"/>
      <c r="F38" s="260"/>
      <c r="G38" s="258"/>
      <c r="H38" s="258"/>
      <c r="I38" s="258"/>
      <c r="J38" s="261"/>
      <c r="K38" s="258"/>
      <c r="L38" s="258"/>
    </row>
    <row r="39" spans="2:12" ht="34.35" customHeight="1" x14ac:dyDescent="0.25">
      <c r="B39" s="297"/>
      <c r="C39" s="296"/>
      <c r="D39" s="963" t="s">
        <v>277</v>
      </c>
      <c r="E39" s="963"/>
      <c r="F39" s="258"/>
      <c r="G39" s="258"/>
      <c r="H39" s="258"/>
      <c r="I39" s="258"/>
      <c r="J39" s="261"/>
      <c r="K39" s="258"/>
      <c r="L39" s="258"/>
    </row>
    <row r="40" spans="2:12" ht="15" x14ac:dyDescent="0.25">
      <c r="B40" s="354"/>
      <c r="C40" s="308"/>
      <c r="D40" s="376"/>
      <c r="E40" s="260"/>
      <c r="F40" s="260"/>
      <c r="G40" s="258"/>
      <c r="H40" s="258"/>
      <c r="I40" s="258"/>
      <c r="J40" s="261"/>
      <c r="K40" s="258"/>
      <c r="L40" s="258"/>
    </row>
    <row r="41" spans="2:12" ht="15" x14ac:dyDescent="0.25">
      <c r="B41" s="297" t="s">
        <v>72</v>
      </c>
      <c r="C41" s="299">
        <v>0.12</v>
      </c>
      <c r="D41" s="258" t="s">
        <v>39</v>
      </c>
      <c r="E41" s="260"/>
      <c r="F41" s="260"/>
      <c r="G41" s="258"/>
      <c r="H41" s="258"/>
      <c r="I41" s="258"/>
      <c r="J41" s="261"/>
      <c r="K41" s="258"/>
      <c r="L41" s="258"/>
    </row>
    <row r="42" spans="2:12" ht="15" x14ac:dyDescent="0.25">
      <c r="B42" s="297"/>
      <c r="C42" s="300"/>
      <c r="D42" s="258"/>
      <c r="E42" s="260"/>
      <c r="F42" s="260"/>
      <c r="G42" s="258"/>
      <c r="H42" s="258"/>
      <c r="I42" s="258"/>
      <c r="J42" s="261"/>
      <c r="K42" s="258"/>
      <c r="L42" s="258"/>
    </row>
    <row r="43" spans="2:12" ht="15" x14ac:dyDescent="0.25">
      <c r="B43" s="964" t="s">
        <v>278</v>
      </c>
      <c r="C43" s="964"/>
      <c r="D43" s="964"/>
      <c r="E43" s="260"/>
      <c r="F43" s="260"/>
      <c r="G43" s="258"/>
      <c r="H43" s="258"/>
      <c r="I43" s="258"/>
      <c r="J43" s="261"/>
      <c r="K43" s="258"/>
      <c r="L43" s="258"/>
    </row>
    <row r="44" spans="2:12" ht="15" x14ac:dyDescent="0.25">
      <c r="B44" s="301" t="s">
        <v>520</v>
      </c>
      <c r="C44" s="283">
        <v>247470</v>
      </c>
      <c r="D44" s="258" t="s">
        <v>521</v>
      </c>
      <c r="E44" s="260"/>
      <c r="F44" s="260"/>
      <c r="G44" s="258"/>
      <c r="H44" s="258"/>
      <c r="I44" s="302">
        <v>247470</v>
      </c>
      <c r="J44" s="261">
        <f t="shared" ref="J44:J53" si="2">C44-I44</f>
        <v>0</v>
      </c>
      <c r="K44" s="258"/>
      <c r="L44" s="258"/>
    </row>
    <row r="45" spans="2:12" ht="15" x14ac:dyDescent="0.25">
      <c r="B45" s="297" t="s">
        <v>281</v>
      </c>
      <c r="C45" s="283">
        <v>252850</v>
      </c>
      <c r="D45" s="258" t="s">
        <v>522</v>
      </c>
      <c r="E45" s="260"/>
      <c r="F45" s="260"/>
      <c r="G45" s="258"/>
      <c r="H45" s="258"/>
      <c r="I45" s="302">
        <v>206010</v>
      </c>
      <c r="J45" s="261">
        <f t="shared" si="2"/>
        <v>46840</v>
      </c>
      <c r="K45" s="258"/>
      <c r="L45" s="258"/>
    </row>
    <row r="46" spans="2:12" ht="15" x14ac:dyDescent="0.25">
      <c r="B46" s="297" t="s">
        <v>283</v>
      </c>
      <c r="C46" s="283">
        <f>C34</f>
        <v>140838.46400000001</v>
      </c>
      <c r="D46" s="258" t="s">
        <v>523</v>
      </c>
      <c r="E46" s="260"/>
      <c r="F46" s="260"/>
      <c r="G46" s="258"/>
      <c r="H46" s="258"/>
      <c r="I46" s="302">
        <v>133902.08000000002</v>
      </c>
      <c r="J46" s="261">
        <f t="shared" si="2"/>
        <v>6936.3839999999909</v>
      </c>
      <c r="K46" s="258"/>
      <c r="L46" s="258"/>
    </row>
    <row r="47" spans="2:12" ht="15" x14ac:dyDescent="0.25">
      <c r="B47" s="297" t="s">
        <v>524</v>
      </c>
      <c r="C47" s="303">
        <f>C6</f>
        <v>43247.567999999999</v>
      </c>
      <c r="D47" s="258" t="s">
        <v>525</v>
      </c>
      <c r="E47" s="260"/>
      <c r="F47" s="260"/>
      <c r="G47" s="258"/>
      <c r="H47" s="258"/>
      <c r="I47" s="302">
        <v>39522</v>
      </c>
      <c r="J47" s="261">
        <f t="shared" si="2"/>
        <v>3725.5679999999993</v>
      </c>
      <c r="K47" s="258"/>
      <c r="L47" s="258"/>
    </row>
    <row r="48" spans="2:12" ht="15" x14ac:dyDescent="0.25">
      <c r="B48" s="297" t="s">
        <v>526</v>
      </c>
      <c r="C48" s="303">
        <f>AVERAGE(C6,C8)</f>
        <v>49732.404800000004</v>
      </c>
      <c r="D48" s="258" t="s">
        <v>527</v>
      </c>
      <c r="E48" s="260"/>
      <c r="F48" s="260"/>
      <c r="G48" s="258"/>
      <c r="H48" s="258"/>
      <c r="I48" s="302">
        <v>44972</v>
      </c>
      <c r="J48" s="261">
        <f t="shared" si="2"/>
        <v>4760.4048000000039</v>
      </c>
      <c r="K48" s="258"/>
      <c r="L48" s="258"/>
    </row>
    <row r="49" spans="2:12" ht="15" x14ac:dyDescent="0.25">
      <c r="B49" s="297" t="s">
        <v>528</v>
      </c>
      <c r="C49" s="283">
        <f>C8</f>
        <v>56217.241600000001</v>
      </c>
      <c r="D49" s="258" t="s">
        <v>529</v>
      </c>
      <c r="E49" s="260"/>
      <c r="F49" s="260"/>
      <c r="G49" s="258"/>
      <c r="H49" s="258"/>
      <c r="I49" s="302">
        <v>50422</v>
      </c>
      <c r="J49" s="261">
        <f t="shared" si="2"/>
        <v>5795.2416000000012</v>
      </c>
      <c r="K49" s="258"/>
      <c r="L49" s="258"/>
    </row>
    <row r="50" spans="2:12" ht="15" x14ac:dyDescent="0.25">
      <c r="B50" s="297" t="s">
        <v>530</v>
      </c>
      <c r="C50" s="283">
        <f>[17]state_M2023_dl!O409*2080</f>
        <v>44847.296000000002</v>
      </c>
      <c r="D50" s="258" t="s">
        <v>531</v>
      </c>
      <c r="E50" s="260"/>
      <c r="F50" s="260"/>
      <c r="G50" s="258"/>
      <c r="H50" s="258"/>
      <c r="I50" s="302">
        <v>39438.464</v>
      </c>
      <c r="J50" s="261">
        <f t="shared" si="2"/>
        <v>5408.8320000000022</v>
      </c>
      <c r="K50" s="258"/>
      <c r="L50" s="258"/>
    </row>
    <row r="51" spans="2:12" ht="15" x14ac:dyDescent="0.25">
      <c r="B51" s="297" t="s">
        <v>532</v>
      </c>
      <c r="C51" s="303">
        <f>[17]state_M2023_dl!O609*2080</f>
        <v>51381.824000000001</v>
      </c>
      <c r="D51" s="258" t="s">
        <v>533</v>
      </c>
      <c r="E51" s="260"/>
      <c r="F51" s="260"/>
      <c r="G51" s="258"/>
      <c r="H51" s="258"/>
      <c r="I51" s="302">
        <v>49405.824000000001</v>
      </c>
      <c r="J51" s="261">
        <f t="shared" si="2"/>
        <v>1976</v>
      </c>
      <c r="K51" s="258"/>
      <c r="L51" s="258"/>
    </row>
    <row r="52" spans="2:12" ht="15" x14ac:dyDescent="0.25">
      <c r="B52" s="297" t="s">
        <v>534</v>
      </c>
      <c r="C52" s="303">
        <f>28.49*2080</f>
        <v>59259.199999999997</v>
      </c>
      <c r="D52" s="258" t="s">
        <v>535</v>
      </c>
      <c r="E52" s="260"/>
      <c r="F52" s="260"/>
      <c r="G52" s="258"/>
      <c r="H52" s="258"/>
      <c r="I52" s="302">
        <v>55776.032000000007</v>
      </c>
      <c r="J52" s="261">
        <f t="shared" si="2"/>
        <v>3483.1679999999906</v>
      </c>
      <c r="K52" s="258"/>
      <c r="L52" s="258"/>
    </row>
    <row r="53" spans="2:12" ht="15" x14ac:dyDescent="0.25">
      <c r="B53" s="541" t="s">
        <v>497</v>
      </c>
      <c r="C53" s="303">
        <f>153570*(2.78%+1)</f>
        <v>157839.24600000001</v>
      </c>
      <c r="D53" s="542" t="s">
        <v>591</v>
      </c>
      <c r="E53" s="260"/>
      <c r="F53" s="260"/>
      <c r="G53" s="258"/>
      <c r="H53" s="258"/>
      <c r="I53" s="302">
        <f>[17]state_M2023_dl!$O$180*2080</f>
        <v>129024.89599999999</v>
      </c>
      <c r="J53" s="261">
        <f t="shared" si="2"/>
        <v>28814.35000000002</v>
      </c>
      <c r="K53" s="542"/>
      <c r="L53" s="258"/>
    </row>
    <row r="54" spans="2:12" ht="15" x14ac:dyDescent="0.25">
      <c r="B54" s="541" t="s">
        <v>30</v>
      </c>
      <c r="C54" s="303">
        <f>[17]state_M2023_dl!$R$188*2080</f>
        <v>91582.400000000009</v>
      </c>
      <c r="D54" s="534" t="s">
        <v>589</v>
      </c>
      <c r="E54" s="260"/>
      <c r="F54" s="260"/>
      <c r="G54" s="258"/>
      <c r="H54" s="258"/>
      <c r="I54" s="302">
        <v>82845</v>
      </c>
      <c r="J54" s="261">
        <f>C54-I54</f>
        <v>8737.4000000000087</v>
      </c>
      <c r="K54" s="258"/>
      <c r="L54" s="258"/>
    </row>
    <row r="55" spans="2:12" ht="15" x14ac:dyDescent="0.25">
      <c r="B55" s="297"/>
      <c r="C55" s="303"/>
      <c r="D55" s="544"/>
      <c r="E55" s="260"/>
      <c r="F55" s="260"/>
      <c r="G55" s="258"/>
      <c r="H55" s="258"/>
      <c r="I55" s="302"/>
      <c r="J55" s="261"/>
      <c r="K55" s="258"/>
      <c r="L55" s="258"/>
    </row>
    <row r="56" spans="2:12" ht="15" x14ac:dyDescent="0.25">
      <c r="B56" s="965" t="s">
        <v>536</v>
      </c>
      <c r="C56" s="965"/>
      <c r="D56" s="965"/>
      <c r="E56" s="965"/>
      <c r="F56" s="965"/>
      <c r="G56" s="258"/>
      <c r="H56" s="258"/>
      <c r="I56" s="258"/>
      <c r="J56" s="261"/>
      <c r="K56" s="258"/>
      <c r="L56" s="258"/>
    </row>
    <row r="57" spans="2:12" ht="15" x14ac:dyDescent="0.25">
      <c r="B57" s="304" t="s">
        <v>537</v>
      </c>
      <c r="C57" s="258" t="s">
        <v>538</v>
      </c>
      <c r="D57" s="258"/>
      <c r="E57" s="260"/>
      <c r="F57" s="260"/>
      <c r="G57" s="258"/>
      <c r="H57" s="258"/>
      <c r="I57" s="258"/>
      <c r="J57" s="261"/>
      <c r="K57" s="258"/>
      <c r="L57" s="258"/>
    </row>
    <row r="58" spans="2:12" ht="66.599999999999994" customHeight="1" x14ac:dyDescent="0.25">
      <c r="B58" s="305" t="s">
        <v>539</v>
      </c>
      <c r="C58" s="963" t="s">
        <v>540</v>
      </c>
      <c r="D58" s="963"/>
      <c r="E58" s="963"/>
      <c r="F58" s="963"/>
      <c r="G58" s="963"/>
      <c r="H58" s="963"/>
      <c r="I58" s="963"/>
      <c r="J58" s="963"/>
      <c r="K58" s="258"/>
      <c r="L58" s="258"/>
    </row>
    <row r="59" spans="2:12" ht="15" x14ac:dyDescent="0.25">
      <c r="B59" s="258"/>
      <c r="C59" s="258"/>
      <c r="D59" s="543"/>
      <c r="E59" s="260"/>
      <c r="F59" s="260"/>
      <c r="G59" s="258"/>
      <c r="H59" s="258"/>
      <c r="I59" s="258"/>
      <c r="J59" s="261"/>
      <c r="K59" s="258"/>
      <c r="L59" s="258"/>
    </row>
    <row r="60" spans="2:12" ht="15" x14ac:dyDescent="0.25">
      <c r="B60" s="258"/>
      <c r="C60" s="258"/>
      <c r="D60" s="258"/>
      <c r="E60" s="260"/>
      <c r="F60" s="260"/>
      <c r="G60" s="258"/>
      <c r="H60" s="258"/>
      <c r="I60" s="258"/>
      <c r="J60" s="261"/>
      <c r="K60" s="258"/>
      <c r="L60" s="258"/>
    </row>
    <row r="61" spans="2:12" x14ac:dyDescent="0.2">
      <c r="B61" s="262" t="str" cm="1">
        <f t="array" ref="B61:C61">'CB SDV Advoc Model-4627'!C13:D13</f>
        <v>Program Expenses (Staff Travel/Mileage, Client Transportation, Training, DC Consults)</v>
      </c>
      <c r="C61" s="262">
        <v>0</v>
      </c>
    </row>
    <row r="63" spans="2:12" x14ac:dyDescent="0.2">
      <c r="B63" s="262" t="str">
        <f>'CB SDV Advoc Model-4627'!C14</f>
        <v>Other program expenses - CB - CV - CEDV (Meals, Incidentals, Client Pers Allow &amp; Prog Supplies and Materials)</v>
      </c>
    </row>
  </sheetData>
  <mergeCells count="36">
    <mergeCell ref="D39:E39"/>
    <mergeCell ref="B43:D43"/>
    <mergeCell ref="B56:F56"/>
    <mergeCell ref="C58:J58"/>
    <mergeCell ref="E29:E30"/>
    <mergeCell ref="F29:F30"/>
    <mergeCell ref="E31:E32"/>
    <mergeCell ref="F31:F32"/>
    <mergeCell ref="E33:E34"/>
    <mergeCell ref="F33:F34"/>
    <mergeCell ref="E23:E24"/>
    <mergeCell ref="F23:F24"/>
    <mergeCell ref="E25:E26"/>
    <mergeCell ref="F25:F26"/>
    <mergeCell ref="D27:D28"/>
    <mergeCell ref="E27:E28"/>
    <mergeCell ref="F27:F28"/>
    <mergeCell ref="E17:E18"/>
    <mergeCell ref="F17:F18"/>
    <mergeCell ref="E19:E20"/>
    <mergeCell ref="F19:F20"/>
    <mergeCell ref="E21:E22"/>
    <mergeCell ref="F21:F22"/>
    <mergeCell ref="E11:E12"/>
    <mergeCell ref="F11:F12"/>
    <mergeCell ref="E13:E14"/>
    <mergeCell ref="F13:F14"/>
    <mergeCell ref="E15:E16"/>
    <mergeCell ref="F15:F16"/>
    <mergeCell ref="E9:E10"/>
    <mergeCell ref="F9:F10"/>
    <mergeCell ref="D5:D6"/>
    <mergeCell ref="E5:E6"/>
    <mergeCell ref="F5:F6"/>
    <mergeCell ref="E7:E8"/>
    <mergeCell ref="F7:F8"/>
  </mergeCells>
  <pageMargins left="0.7" right="0.7" top="0.75" bottom="0.75" header="0.3" footer="0.3"/>
  <pageSetup orientation="portrait"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3140C1-7D16-41A0-99A9-87A536BA8EFD}">
  <sheetPr>
    <tabColor theme="7" tint="0.59999389629810485"/>
  </sheetPr>
  <dimension ref="A1:DFW300"/>
  <sheetViews>
    <sheetView topLeftCell="A7" workbookViewId="0">
      <selection activeCell="C38" sqref="C38"/>
    </sheetView>
  </sheetViews>
  <sheetFormatPr defaultRowHeight="15" x14ac:dyDescent="0.25"/>
  <cols>
    <col min="1" max="1" width="49.83203125" customWidth="1"/>
    <col min="2" max="2" width="22.83203125" customWidth="1"/>
    <col min="4" max="43" width="22.83203125" customWidth="1"/>
    <col min="2524" max="2563" width="8.83203125" style="180"/>
    <col min="2764" max="2883" width="8.83203125" style="181"/>
  </cols>
  <sheetData>
    <row r="1" spans="1:43 2524:2883" x14ac:dyDescent="0.25">
      <c r="A1" s="233">
        <v>23</v>
      </c>
      <c r="C1" s="234" t="s">
        <v>351</v>
      </c>
      <c r="E1" s="235">
        <f ca="1">IF(COUNT(E12:E300)=0,"-",AVERAGE(E12:OFFSET(E12,$A$1-1,0)))</f>
        <v>9012.3762807847106</v>
      </c>
      <c r="G1" s="235">
        <f ca="1">IF(COUNT(G12:G300)=0,"-",AVERAGE(G12:OFFSET(G12,$A$1-1,0)))</f>
        <v>10017.908485377642</v>
      </c>
      <c r="I1" s="235">
        <f ca="1">IF(COUNT(I12:I300)=0,"-",AVERAGE(I12:OFFSET(I12,$A$1-1,0)))</f>
        <v>2893.3314676616915</v>
      </c>
      <c r="K1" s="235">
        <f ca="1">IF(COUNT(K12:K300)=0,"-",AVERAGE(K12:OFFSET(K12,$A$1-1,0)))</f>
        <v>3377.021281771757</v>
      </c>
      <c r="M1" s="235">
        <f ca="1">IF(COUNT(M12:M300)=0,"-",AVERAGE(M12:OFFSET(M12,$A$1-1,0)))</f>
        <v>1987.924710146154</v>
      </c>
      <c r="O1" s="235">
        <f ca="1">IF(COUNT(O12:O300)=0,"-",AVERAGE(O12:OFFSET(O12,$A$1-1,0)))</f>
        <v>1067.0097717393473</v>
      </c>
      <c r="Q1" s="235">
        <f ca="1">IF(COUNT(Q12:Q300)=0,"-",AVERAGE(Q12:OFFSET(Q12,$A$1-1,0)))</f>
        <v>724.10708761438491</v>
      </c>
      <c r="S1" s="235">
        <f ca="1">IF(COUNT(S12:S300)=0,"-",AVERAGE(S12:OFFSET(S12,$A$1-1,0)))</f>
        <v>813.07047108463621</v>
      </c>
      <c r="U1" s="235">
        <f ca="1">IF(COUNT(U12:U300)=0,"-",AVERAGE(U12:OFFSET(U12,$A$1-1,0)))</f>
        <v>824.18745869776365</v>
      </c>
      <c r="W1" s="235">
        <f ca="1">IF(COUNT(W12:W300)=0,"-",AVERAGE(W12:OFFSET(W12,$A$1-1,0)))</f>
        <v>275.69832402234636</v>
      </c>
      <c r="Y1" s="235" t="str">
        <f ca="1">IF(COUNT(Y12:Y300)=0,"-",AVERAGE(Y12:OFFSET(Y12,$A$1-1,0)))</f>
        <v>-</v>
      </c>
      <c r="AA1" s="235">
        <f ca="1">IF(COUNT(AA12:AA300)=0,"-",AVERAGE(AA12:OFFSET(AA12,$A$1-1,0)))</f>
        <v>117.17062634989202</v>
      </c>
      <c r="AC1" s="235">
        <f ca="1">IF(COUNT(AC12:AC300)=0,"-",AVERAGE(AC12:OFFSET(AC12,$A$1-1,0)))</f>
        <v>12887.388465914419</v>
      </c>
      <c r="AE1" s="235">
        <f ca="1">IF(COUNT(AE12:AE300)=0,"-",AVERAGE(AE12:OFFSET(AE12,$A$1-1,0)))</f>
        <v>33971.775435884898</v>
      </c>
      <c r="AG1" s="235">
        <f ca="1">IF(COUNT(AG12:AG300)=0,"-",AVERAGE(AG12:OFFSET(AG12,$A$1-1,0)))</f>
        <v>606.95825049701784</v>
      </c>
      <c r="AI1" s="235">
        <f ca="1">IF(COUNT(AI12:AI300)=0,"-",AVERAGE(AI12:OFFSET(AI12,$A$1-1,0)))</f>
        <v>662.28982444521478</v>
      </c>
      <c r="AK1" s="235">
        <f ca="1">IF(COUNT(AK12:AK300)=0,"-",AVERAGE(AK12:OFFSET(AK12,$A$1-1,0)))</f>
        <v>4036.6074624227867</v>
      </c>
      <c r="AM1" s="235" t="str">
        <f ca="1">IF(COUNT(AM12:AM300)=0,"-",AVERAGE(AM12:OFFSET(AM12,$A$1-1,0)))</f>
        <v>-</v>
      </c>
      <c r="AO1" s="235">
        <f ca="1">IF(COUNT(AO12:AO300)=0,"-",AVERAGE(AO12:OFFSET(AO12,$A$1-1,0)))</f>
        <v>4432.0960625846192</v>
      </c>
      <c r="AQ1" s="235">
        <f ca="1">IF(COUNT(AQ12:AQ300)=0,"-",AVERAGE(AQ12:OFFSET(AQ12,$A$1-1,0)))</f>
        <v>35755.699735380833</v>
      </c>
    </row>
    <row r="2" spans="1:43 2524:2883" x14ac:dyDescent="0.25">
      <c r="C2" s="234" t="s">
        <v>352</v>
      </c>
      <c r="E2" s="235">
        <f ca="1">IF(COUNT(E12:E300)=0,"-",E1-(2*_xlfn.STDEV.P(E12:OFFSET(E12,$A$1-1,0))))</f>
        <v>-2967.3279676506027</v>
      </c>
      <c r="G2" s="235">
        <f ca="1">IF(COUNT(G12:G300)=0,"-",G1-(2*_xlfn.STDEV.P(G12:OFFSET(G12,$A$1-1,0))))</f>
        <v>-19800.863450931829</v>
      </c>
      <c r="I2" s="235">
        <f ca="1">IF(COUNT(I12:I300)=0,"-",I1-(2*_xlfn.STDEV.P(I12:OFFSET(I12,$A$1-1,0))))</f>
        <v>40.001865671642463</v>
      </c>
      <c r="K2" s="235">
        <f ca="1">IF(COUNT(K12:K300)=0,"-",K1-(2*_xlfn.STDEV.P(K12:OFFSET(K12,$A$1-1,0))))</f>
        <v>-3067.7587422412066</v>
      </c>
      <c r="M2" s="235">
        <f ca="1">IF(COUNT(M12:M300)=0,"-",M1-(2*_xlfn.STDEV.P(M12:OFFSET(M12,$A$1-1,0))))</f>
        <v>-2125.4483138372698</v>
      </c>
      <c r="O2" s="235">
        <f ca="1">IF(COUNT(O12:O300)=0,"-",O1-(2*_xlfn.STDEV.P(O12:OFFSET(O12,$A$1-1,0))))</f>
        <v>-1587.2772761948345</v>
      </c>
      <c r="Q2" s="235">
        <f ca="1">IF(COUNT(Q12:Q300)=0,"-",Q1-(2*_xlfn.STDEV.P(Q12:OFFSET(Q12,$A$1-1,0))))</f>
        <v>-771.92503819851822</v>
      </c>
      <c r="S2" s="235">
        <f ca="1">IF(COUNT(S12:S300)=0,"-",S1-(2*_xlfn.STDEV.P(S12:OFFSET(S12,$A$1-1,0))))</f>
        <v>-2577.1227532386424</v>
      </c>
      <c r="U2" s="235">
        <f ca="1">IF(COUNT(U12:U300)=0,"-",U1-(2*_xlfn.STDEV.P(U12:OFFSET(U12,$A$1-1,0))))</f>
        <v>-747.10178685798235</v>
      </c>
      <c r="W2" s="235">
        <f ca="1">IF(COUNT(W12:W300)=0,"-",W1-(2*_xlfn.STDEV.P(W12:OFFSET(W12,$A$1-1,0))))</f>
        <v>275.69832402234636</v>
      </c>
      <c r="Y2" s="235" t="str">
        <f ca="1">IF(COUNT(Y12:Y300)=0,"-",Y1-(2*_xlfn.STDEV.P(Y12:OFFSET(Y12,$A$1-1,0))))</f>
        <v>-</v>
      </c>
      <c r="AA2" s="235">
        <f ca="1">IF(COUNT(AA12:AA300)=0,"-",AA1-(2*_xlfn.STDEV.P(AA12:OFFSET(AA12,$A$1-1,0))))</f>
        <v>117.17062634989202</v>
      </c>
      <c r="AC2" s="235">
        <f ca="1">IF(COUNT(AC12:AC300)=0,"-",AC1-(2*_xlfn.STDEV.P(AC12:OFFSET(AC12,$A$1-1,0))))</f>
        <v>-16373.354216599369</v>
      </c>
      <c r="AE2" s="235">
        <f ca="1">IF(COUNT(AE12:AE300)=0,"-",AE1-(2*_xlfn.STDEV.P(AE12:OFFSET(AE12,$A$1-1,0))))</f>
        <v>-100420.57903674227</v>
      </c>
      <c r="AG2" s="235">
        <f ca="1">IF(COUNT(AG12:AG300)=0,"-",AG1-(2*_xlfn.STDEV.P(AG12:OFFSET(AG12,$A$1-1,0))))</f>
        <v>606.95825049701784</v>
      </c>
      <c r="AI2" s="235">
        <f ca="1">IF(COUNT(AI12:AI300)=0,"-",AI1-(2*_xlfn.STDEV.P(AI12:OFFSET(AI12,$A$1-1,0))))</f>
        <v>-519.83704450667699</v>
      </c>
      <c r="AK2" s="235">
        <f ca="1">IF(COUNT(AK12:AK300)=0,"-",AK1-(2*_xlfn.STDEV.P(AK12:OFFSET(AK12,$A$1-1,0))))</f>
        <v>-7120.5261410513986</v>
      </c>
      <c r="AM2" s="235" t="str">
        <f ca="1">IF(COUNT(AM12:AM300)=0,"-",AM1-(2*_xlfn.STDEV.P(AM12:OFFSET(AM12,$A$1-1,0))))</f>
        <v>-</v>
      </c>
      <c r="AO2" s="235">
        <f ca="1">IF(COUNT(AO12:AO300)=0,"-",AO1-(2*_xlfn.STDEV.P(AO12:OFFSET(AO12,$A$1-1,0))))</f>
        <v>-3390.8765646919273</v>
      </c>
      <c r="AQ2" s="235">
        <f ca="1">IF(COUNT(AQ12:AQ300)=0,"-",AQ1-(2*_xlfn.STDEV.P(AQ12:OFFSET(AQ12,$A$1-1,0))))</f>
        <v>-82655.50962029834</v>
      </c>
    </row>
    <row r="3" spans="1:43 2524:2883" x14ac:dyDescent="0.25">
      <c r="A3" s="949" t="s">
        <v>479</v>
      </c>
      <c r="C3" s="234" t="s">
        <v>353</v>
      </c>
      <c r="E3" s="235">
        <f ca="1">IF(COUNT(E12:E300)=0,"-",E1+(2*_xlfn.STDEV.P(E12:OFFSET(E12,$A$1-1,0))))</f>
        <v>20992.080529220024</v>
      </c>
      <c r="G3" s="235">
        <f ca="1">IF(COUNT(G12:G300)=0,"-",G1+(2*_xlfn.STDEV.P(G12:OFFSET(G12,$A$1-1,0))))</f>
        <v>39836.680421687117</v>
      </c>
      <c r="I3" s="235">
        <f ca="1">IF(COUNT(I12:I300)=0,"-",I1+(2*_xlfn.STDEV.P(I12:OFFSET(I12,$A$1-1,0))))</f>
        <v>5746.66106965174</v>
      </c>
      <c r="K3" s="235">
        <f ca="1">IF(COUNT(K12:K300)=0,"-",K1+(2*_xlfn.STDEV.P(K12:OFFSET(K12,$A$1-1,0))))</f>
        <v>9821.8013057847202</v>
      </c>
      <c r="M3" s="235">
        <f ca="1">IF(COUNT(M12:M300)=0,"-",M1+(2*_xlfn.STDEV.P(M12:OFFSET(M12,$A$1-1,0))))</f>
        <v>6101.2977341295782</v>
      </c>
      <c r="O3" s="235">
        <f ca="1">IF(COUNT(O12:O300)=0,"-",O1+(2*_xlfn.STDEV.P(O12:OFFSET(O12,$A$1-1,0))))</f>
        <v>3721.2968196735292</v>
      </c>
      <c r="Q3" s="235">
        <f ca="1">IF(COUNT(Q12:Q300)=0,"-",Q1+(2*_xlfn.STDEV.P(Q12:OFFSET(Q12,$A$1-1,0))))</f>
        <v>2220.1392134272883</v>
      </c>
      <c r="S3" s="235">
        <f ca="1">IF(COUNT(S12:S300)=0,"-",S1+(2*_xlfn.STDEV.P(S12:OFFSET(S12,$A$1-1,0))))</f>
        <v>4203.2636954079153</v>
      </c>
      <c r="U3" s="235">
        <f ca="1">IF(COUNT(U12:U300)=0,"-",U1+(2*_xlfn.STDEV.P(U12:OFFSET(U12,$A$1-1,0))))</f>
        <v>2395.4767042535095</v>
      </c>
      <c r="W3" s="235">
        <f ca="1">IF(COUNT(W12:W300)=0,"-",W1+(2*_xlfn.STDEV.P(W12:OFFSET(W12,$A$1-1,0))))</f>
        <v>275.69832402234636</v>
      </c>
      <c r="Y3" s="235" t="str">
        <f ca="1">IF(COUNT(Y12:Y300)=0,"-",Y1+(2*_xlfn.STDEV.P(Y12:OFFSET(Y12,$A$1-1,0))))</f>
        <v>-</v>
      </c>
      <c r="AA3" s="235">
        <f ca="1">IF(COUNT(AA12:AA300)=0,"-",AA1+(2*_xlfn.STDEV.P(AA12:OFFSET(AA12,$A$1-1,0))))</f>
        <v>117.17062634989202</v>
      </c>
      <c r="AC3" s="235">
        <f ca="1">IF(COUNT(AC12:AC300)=0,"-",AC1+(2*_xlfn.STDEV.P(AC12:OFFSET(AC12,$A$1-1,0))))</f>
        <v>42148.131148428205</v>
      </c>
      <c r="AE3" s="235">
        <f ca="1">IF(COUNT(AE12:AE300)=0,"-",AE1+(2*_xlfn.STDEV.P(AE12:OFFSET(AE12,$A$1-1,0))))</f>
        <v>168364.12990851206</v>
      </c>
      <c r="AG3" s="235">
        <f ca="1">IF(COUNT(AG12:AG300)=0,"-",AG1+(2*_xlfn.STDEV.P(AG12:OFFSET(AG12,$A$1-1,0))))</f>
        <v>606.95825049701784</v>
      </c>
      <c r="AI3" s="235">
        <f ca="1">IF(COUNT(AI12:AI300)=0,"-",AI1+(2*_xlfn.STDEV.P(AI12:OFFSET(AI12,$A$1-1,0))))</f>
        <v>1844.4166933971064</v>
      </c>
      <c r="AK3" s="235">
        <f ca="1">IF(COUNT(AK12:AK300)=0,"-",AK1+(2*_xlfn.STDEV.P(AK12:OFFSET(AK12,$A$1-1,0))))</f>
        <v>15193.741065896971</v>
      </c>
      <c r="AM3" s="235" t="str">
        <f ca="1">IF(COUNT(AM12:AM300)=0,"-",AM1+(2*_xlfn.STDEV.P(AM12:OFFSET(AM12,$A$1-1,0))))</f>
        <v>-</v>
      </c>
      <c r="AO3" s="235">
        <f ca="1">IF(COUNT(AO12:AO300)=0,"-",AO1+(2*_xlfn.STDEV.P(AO12:OFFSET(AO12,$A$1-1,0))))</f>
        <v>12255.068689861166</v>
      </c>
      <c r="AQ3" s="235">
        <f ca="1">IF(COUNT(AQ12:AQ300)=0,"-",AQ1+(2*_xlfn.STDEV.P(AQ12:OFFSET(AQ12,$A$1-1,0))))</f>
        <v>154166.90909106002</v>
      </c>
    </row>
    <row r="4" spans="1:43 2524:2883" x14ac:dyDescent="0.25">
      <c r="A4" s="949"/>
      <c r="C4" s="234" t="s">
        <v>354</v>
      </c>
      <c r="E4" s="253">
        <f ca="1">IF(COUNT(E12:E300)=0,"-",AVERAGEIFS(E12:E300, E12:E300, "&gt;="&amp;E2,E12:E300,"&lt;="&amp;E3))</f>
        <v>8266.6153145283188</v>
      </c>
      <c r="G4" s="253">
        <f ca="1">IF(COUNT(G12:G300)=0,"-",AVERAGEIFS(G12:G300, G12:G300, "&gt;="&amp;G2,G12:G300,"&lt;="&amp;G3))</f>
        <v>5785.4086839477977</v>
      </c>
      <c r="I4" s="253">
        <f ca="1">IF(COUNT(I12:I300)=0,"-",AVERAGEIFS(I12:I300, I12:I300, "&gt;="&amp;I2,I12:I300,"&lt;="&amp;I3))</f>
        <v>2893.3314676616915</v>
      </c>
      <c r="K4" s="253">
        <f ca="1">IF(COUNT(K12:K300)=0,"-",AVERAGEIFS(K12:K300, K12:K300, "&gt;="&amp;K2,K12:K300,"&lt;="&amp;K3))</f>
        <v>3377.021281771757</v>
      </c>
      <c r="M4" s="253">
        <f ca="1">IF(COUNT(M12:M300)=0,"-",AVERAGEIFS(M12:M300, M12:M300, "&gt;="&amp;M2,M12:M300,"&lt;="&amp;M3))</f>
        <v>1987.924710146154</v>
      </c>
      <c r="O4" s="253">
        <f ca="1">IF(COUNT(O12:O300)=0,"-",AVERAGEIFS(O12:O300, O12:O300, "&gt;="&amp;O2,O12:O300,"&lt;="&amp;O3))</f>
        <v>718.08113260997754</v>
      </c>
      <c r="Q4" s="253">
        <f ca="1">IF(COUNT(Q12:Q300)=0,"-",AVERAGEIFS(Q12:Q300, Q12:Q300, "&gt;="&amp;Q2,Q12:Q300,"&lt;="&amp;Q3))</f>
        <v>499.76045332944824</v>
      </c>
      <c r="S4" s="253">
        <f ca="1">IF(COUNT(S12:S300)=0,"-",AVERAGEIFS(S12:S300, S12:S300, "&gt;="&amp;S2,S12:S300,"&lt;="&amp;S3))</f>
        <v>286.54451620502812</v>
      </c>
      <c r="U4" s="253">
        <f ca="1">IF(COUNT(U12:U300)=0,"-",AVERAGEIFS(U12:U300, U12:U300, "&gt;="&amp;U2,U12:U300,"&lt;="&amp;U3))</f>
        <v>824.18745869776365</v>
      </c>
      <c r="W4" s="253">
        <f ca="1">IF(COUNT(W12:W300)=0,"-",AVERAGEIFS(W12:W300, W12:W300, "&gt;="&amp;W2,W12:W300,"&lt;="&amp;W3))</f>
        <v>275.69832402234636</v>
      </c>
      <c r="Y4" s="253" t="str">
        <f>IF(COUNT(Y12:Y300)=0,"-",AVERAGEIFS(Y12:Y300, Y12:Y300, "&gt;="&amp;Y2,Y12:Y300,"&lt;="&amp;Y3))</f>
        <v>-</v>
      </c>
      <c r="AA4" s="253">
        <f ca="1">IF(COUNT(AA12:AA300)=0,"-",AVERAGEIFS(AA12:AA300, AA12:AA300, "&gt;="&amp;AA2,AA12:AA300,"&lt;="&amp;AA3))</f>
        <v>117.17062634989202</v>
      </c>
      <c r="AC4" s="253">
        <f ca="1">IF(COUNT(AC12:AC300)=0,"-",AVERAGEIFS(AC12:AC300, AC12:AC300, "&gt;="&amp;AC2,AC12:AC300,"&lt;="&amp;AC3))</f>
        <v>12887.388465914419</v>
      </c>
      <c r="AE4" s="253">
        <f ca="1">IF(COUNT(AE12:AE300)=0,"-",AVERAGEIFS(AE12:AE300, AE12:AE300, "&gt;="&amp;AE2,AE12:AE300,"&lt;="&amp;AE3))</f>
        <v>16003.103944430857</v>
      </c>
      <c r="AG4" s="253">
        <f ca="1">IF(COUNT(AG12:AG300)=0,"-",AVERAGEIFS(AG12:AG300, AG12:AG300, "&gt;="&amp;AG2,AG12:AG300,"&lt;="&amp;AG3))</f>
        <v>606.95825049701784</v>
      </c>
      <c r="AI4" s="253">
        <f ca="1">IF(COUNT(AI12:AI300)=0,"-",AVERAGEIFS(AI12:AI300, AI12:AI300, "&gt;="&amp;AI2,AI12:AI300,"&lt;="&amp;AI3))</f>
        <v>662.28982444521478</v>
      </c>
      <c r="AK4" s="253">
        <f ca="1">IF(COUNT(AK12:AK300)=0,"-",AVERAGEIFS(AK12:AK300, AK12:AK300, "&gt;="&amp;AK2,AK12:AK300,"&lt;="&amp;AK3))</f>
        <v>3037.3464834048427</v>
      </c>
      <c r="AM4" s="253" t="str">
        <f>IF(COUNT(AM12:AM300)=0,"-",AVERAGEIFS(AM12:AM300, AM12:AM300, "&gt;="&amp;AM2,AM12:AM300,"&lt;="&amp;AM3))</f>
        <v>-</v>
      </c>
      <c r="AO4" s="253">
        <f ca="1">IF(COUNT(AO12:AO300)=0,"-",AVERAGEIFS(AO12:AO300, AO12:AO300, "&gt;="&amp;AO2,AO12:AO300,"&lt;="&amp;AO3))</f>
        <v>4432.0960625846192</v>
      </c>
      <c r="AQ4" s="253">
        <f ca="1">IF(COUNT(AQ12:AQ300)=0,"-",AVERAGEIFS(AQ12:AQ300, AQ12:AQ300, "&gt;="&amp;AQ2,AQ12:AQ300,"&lt;="&amp;AQ3))</f>
        <v>23918.867976748181</v>
      </c>
    </row>
    <row r="5" spans="1:43 2524:2883" x14ac:dyDescent="0.25">
      <c r="A5" s="949"/>
      <c r="C5" s="234" t="s">
        <v>355</v>
      </c>
      <c r="E5" s="237">
        <f ca="1">IF(COUNT(E12:E300)=0,"-",SUMIFS(D12:D300,E12:E300,"&gt;="&amp;E2,E12:E300,"&lt;="&amp;E3)/SUMIFS($B12:$B300,E12:E300,"&gt;="&amp;E2,E12:E300,"&lt;="&amp;E3))</f>
        <v>8650.1902879020308</v>
      </c>
      <c r="G5" s="237">
        <f ca="1">IF(COUNT(G12:G300)=0,"-",SUMIFS(F12:F300,G12:G300,"&gt;="&amp;G2,G12:G300,"&lt;="&amp;G3)/SUMIFS($B12:$B300,G12:G300,"&gt;="&amp;G2,G12:G300,"&lt;="&amp;G3))</f>
        <v>4406.3463281958293</v>
      </c>
      <c r="I5" s="237">
        <f ca="1">IF(COUNT(I12:I300)=0,"-",SUMIFS(H12:H300,I12:I300,"&gt;="&amp;I2,I12:I300,"&lt;="&amp;I3)/SUMIFS($B12:$B300,I12:I300,"&gt;="&amp;I2,I12:I300,"&lt;="&amp;I3))</f>
        <v>1811.4332732191162</v>
      </c>
      <c r="K5" s="237">
        <f ca="1">IF(COUNT(K12:K300)=0,"-",SUMIFS(J12:J300,K12:K300,"&gt;="&amp;K2,K12:K300,"&lt;="&amp;K3)/SUMIFS($B12:$B300,K12:K300,"&gt;="&amp;K2,K12:K300,"&lt;="&amp;K3))</f>
        <v>2875.9371767753478</v>
      </c>
      <c r="M5" s="237">
        <f ca="1">IF(COUNT(M12:M300)=0,"-",SUMIFS(L12:L300,M12:M300,"&gt;="&amp;M2,M12:M300,"&lt;="&amp;M3)/SUMIFS($B12:$B300,M12:M300,"&gt;="&amp;M2,M12:M300,"&lt;="&amp;M3))</f>
        <v>3031.9580877537655</v>
      </c>
      <c r="O5" s="237">
        <f ca="1">IF(COUNT(O12:O300)=0,"-",SUMIFS(N12:N300,O12:O300,"&gt;="&amp;O2,O12:O300,"&lt;="&amp;O3)/SUMIFS($B12:$B300,O12:O300,"&gt;="&amp;O2,O12:O300,"&lt;="&amp;O3))</f>
        <v>1223.6168583043732</v>
      </c>
      <c r="Q5" s="237">
        <f ca="1">IF(COUNT(Q12:Q300)=0,"-",SUMIFS(P12:P300,Q12:Q300,"&gt;="&amp;Q2,Q12:Q300,"&lt;="&amp;Q3)/SUMIFS($B12:$B300,Q12:Q300,"&gt;="&amp;Q2,Q12:Q300,"&lt;="&amp;Q3))</f>
        <v>396.41254422182817</v>
      </c>
      <c r="S5" s="237">
        <f ca="1">IF(COUNT(S12:S300)=0,"-",SUMIFS(R12:R300,S12:S300,"&gt;="&amp;S2,S12:S300,"&lt;="&amp;S3)/SUMIFS($B12:$B300,S12:S300,"&gt;="&amp;S2,S12:S300,"&lt;="&amp;S3))</f>
        <v>304.92564984366879</v>
      </c>
      <c r="U5" s="237">
        <f ca="1">IF(COUNT(U12:U300)=0,"-",SUMIFS(T12:T300,U12:U300,"&gt;="&amp;U2,U12:U300,"&lt;="&amp;U3)/SUMIFS($B12:$B300,U12:U300,"&gt;="&amp;U2,U12:U300,"&lt;="&amp;U3))</f>
        <v>433.48440899202319</v>
      </c>
      <c r="W5" s="237">
        <f ca="1">IF(COUNT(W12:W300)=0,"-",SUMIFS(V12:V300,W12:W300,"&gt;="&amp;W2,W12:W300,"&lt;="&amp;W3)/SUMIFS($B12:$B300,W12:W300,"&gt;="&amp;W2,W12:W300,"&lt;="&amp;W3))</f>
        <v>275.69832402234636</v>
      </c>
      <c r="Y5" s="237" t="str">
        <f>IF(COUNT(Y12:Y300)=0,"-",SUMIFS(X12:X300,Y12:Y300,"&gt;="&amp;Y2,Y12:Y300,"&lt;="&amp;Y3)/SUMIFS($B12:$B300,Y12:Y300,"&gt;="&amp;Y2,Y12:Y300,"&lt;="&amp;Y3))</f>
        <v>-</v>
      </c>
      <c r="AA5" s="237">
        <f ca="1">IF(COUNT(AA12:AA300)=0,"-",SUMIFS(Z12:Z300,AA12:AA300,"&gt;="&amp;AA2,AA12:AA300,"&lt;="&amp;AA3)/SUMIFS($B12:$B300,AA12:AA300,"&gt;="&amp;AA2,AA12:AA300,"&lt;="&amp;AA3))</f>
        <v>117.17062634989202</v>
      </c>
      <c r="AC5" s="237">
        <f ca="1">IF(COUNT(AC12:AC300)=0,"-",SUMIFS(AB12:AB300,AC12:AC300,"&gt;="&amp;AC2,AC12:AC300,"&lt;="&amp;AC3)/SUMIFS($B12:$B300,AC12:AC300,"&gt;="&amp;AC2,AC12:AC300,"&lt;="&amp;AC3))</f>
        <v>7050.8045977011498</v>
      </c>
      <c r="AE5" s="237">
        <f ca="1">IF(COUNT(AE12:AE300)=0,"-",SUMIFS(AD12:AD300,AE12:AE300,"&gt;="&amp;AE2,AE12:AE300,"&lt;="&amp;AE3)/SUMIFS($B12:$B300,AE12:AE300,"&gt;="&amp;AE2,AE12:AE300,"&lt;="&amp;AE3))</f>
        <v>25884.516944771327</v>
      </c>
      <c r="AG5" s="237">
        <f ca="1">IF(COUNT(AG12:AG300)=0,"-",SUMIFS(AF12:AF300,AG12:AG300,"&gt;="&amp;AG2,AG12:AG300,"&lt;="&amp;AG3)/SUMIFS($B12:$B300,AG12:AG300,"&gt;="&amp;AG2,AG12:AG300,"&lt;="&amp;AG3))</f>
        <v>606.95825049701784</v>
      </c>
      <c r="AI5" s="237">
        <f ca="1">IF(COUNT(AI12:AI300)=0,"-",SUMIFS(AH12:AH300,AI12:AI300,"&gt;="&amp;AI2,AI12:AI300,"&lt;="&amp;AI3)/SUMIFS($B12:$B300,AI12:AI300,"&gt;="&amp;AI2,AI12:AI300,"&lt;="&amp;AI3))</f>
        <v>502.92056266068414</v>
      </c>
      <c r="AK5" s="237">
        <f ca="1">IF(COUNT(AK12:AK300)=0,"-",SUMIFS(AJ12:AJ300,AK12:AK300,"&gt;="&amp;AK2,AK12:AK300,"&lt;="&amp;AK3)/SUMIFS($B12:$B300,AK12:AK300,"&gt;="&amp;AK2,AK12:AK300,"&lt;="&amp;AK3))</f>
        <v>3557.6834409323701</v>
      </c>
      <c r="AM5" s="237" t="str">
        <f>IF(COUNT(AM12:AM300)=0,"-",SUMIFS(AL12:AL300,AM12:AM300,"&gt;="&amp;AM2,AM12:AM300,"&lt;="&amp;AM3)/SUMIFS($B12:$B300,AM12:AM300,"&gt;="&amp;AM2,AM12:AM300,"&lt;="&amp;AM3))</f>
        <v>-</v>
      </c>
      <c r="AO5" s="237">
        <f ca="1">IF(COUNT(AO12:AO300)=0,"-",SUMIFS(AN12:AN300,AO12:AO300,"&gt;="&amp;AO2,AO12:AO300,"&lt;="&amp;AO3)/SUMIFS($B12:$B300,AO12:AO300,"&gt;="&amp;AO2,AO12:AO300,"&lt;="&amp;AO3))</f>
        <v>3889.4736842105262</v>
      </c>
      <c r="AQ5" s="237">
        <f ca="1">IF(COUNT(AQ12:AQ300)=0,"-",SUMIFS(AP12:AP300,AQ12:AQ300,"&gt;="&amp;AQ2,AQ12:AQ300,"&lt;="&amp;AQ3)/SUMIFS($B12:$B300,AQ12:AQ300,"&gt;="&amp;AQ2,AQ12:AQ300,"&lt;="&amp;AQ3))</f>
        <v>29261.216533386356</v>
      </c>
    </row>
    <row r="6" spans="1:43 2524:2883" x14ac:dyDescent="0.25">
      <c r="A6" s="949"/>
      <c r="C6" s="234" t="s">
        <v>356</v>
      </c>
      <c r="E6" s="238">
        <f ca="1">IF(COUNT(E12:E300)=0,"-",SUMIFS(E12:E300, E12:E300, "&gt;="&amp;E2,E12:E300,"&lt;="&amp;E3)/($A$1-COUNTIF(E12:E300,"&lt;"&amp;E$2)-COUNTIF(E12:E300,"&gt;"&amp;E$3)))</f>
        <v>7890.8600729588497</v>
      </c>
      <c r="G6" s="238">
        <f ca="1">IF(COUNT(G12:G300)=0,"-",SUMIFS(G12:G300, G12:G300, "&gt;="&amp;G2,G12:G300,"&lt;="&amp;G3)/($A$1-COUNTIF(G12:G300,"&lt;"&amp;G$2)-COUNTIF(G12:G300,"&gt;"&amp;G$3)))</f>
        <v>2629.7312199762714</v>
      </c>
      <c r="I6" s="238">
        <f ca="1">IF(COUNT(I12:I300)=0,"-",SUMIFS(I12:I300, I12:I300, "&gt;="&amp;I2,I12:I300,"&lt;="&amp;I3)/($A$1-COUNTIF(I12:I300,"&lt;"&amp;I$2)-COUNTIF(I12:I300,"&gt;"&amp;I$3)))</f>
        <v>251.59404066623404</v>
      </c>
      <c r="K6" s="238">
        <f ca="1">IF(COUNT(K12:K300)=0,"-",SUMIFS(K12:K300, K12:K300, "&gt;="&amp;K2,K12:K300,"&lt;="&amp;K3)/($A$1-COUNTIF(K12:K300,"&lt;"&amp;K$2)-COUNTIF(K12:K300,"&gt;"&amp;K$3)))</f>
        <v>734.13506125472975</v>
      </c>
      <c r="M6" s="238">
        <f ca="1">IF(COUNT(M12:M300)=0,"-",SUMIFS(M12:M300, M12:M300, "&gt;="&amp;M2,M12:M300,"&lt;="&amp;M3)/($A$1-COUNTIF(M12:M300,"&lt;"&amp;M$2)-COUNTIF(M12:M300,"&gt;"&amp;M$3)))</f>
        <v>259.29452741036789</v>
      </c>
      <c r="O6" s="238">
        <f ca="1">IF(COUNT(O12:O300)=0,"-",SUMIFS(O12:O300, O12:O300, "&gt;="&amp;O2,O12:O300,"&lt;="&amp;O3)/($A$1-COUNTIF(O12:O300,"&lt;"&amp;O$2)-COUNTIF(O12:O300,"&gt;"&amp;O$3)))</f>
        <v>581.30377401760086</v>
      </c>
      <c r="Q6" s="238">
        <f ca="1">IF(COUNT(Q12:Q300)=0,"-",SUMIFS(Q12:Q300, Q12:Q300, "&gt;="&amp;Q2,Q12:Q300,"&lt;="&amp;Q3)/($A$1-COUNTIF(Q12:Q300,"&lt;"&amp;Q$2)-COUNTIF(Q12:Q300,"&gt;"&amp;Q$3)))</f>
        <v>404.56798602860096</v>
      </c>
      <c r="S6" s="238">
        <f ca="1">IF(COUNT(S12:S300)=0,"-",SUMIFS(S12:S300, S12:S300, "&gt;="&amp;S2,S12:S300,"&lt;="&amp;S3)/($A$1-COUNTIF(S12:S300,"&lt;"&amp;S$2)-COUNTIF(S12:S300,"&gt;"&amp;S$3)))</f>
        <v>130.24750736592185</v>
      </c>
      <c r="U6" s="238">
        <f ca="1">IF(COUNT(U12:U300)=0,"-",SUMIFS(U12:U300, U12:U300, "&gt;="&amp;U2,U12:U300,"&lt;="&amp;U3)/($A$1-COUNTIF(U12:U300,"&lt;"&amp;U$2)-COUNTIF(U12:U300,"&gt;"&amp;U$3)))</f>
        <v>250.83966134279763</v>
      </c>
      <c r="W6" s="238">
        <f ca="1">IF(COUNT(W12:W300)=0,"-",SUMIFS(W12:W300, W12:W300, "&gt;="&amp;W2,W12:W300,"&lt;="&amp;W3)/($A$1-COUNTIF(W12:W300,"&lt;"&amp;W$2)-COUNTIF(W12:W300,"&gt;"&amp;W$3)))</f>
        <v>11.986883653145494</v>
      </c>
      <c r="Y6" s="238" t="str">
        <f>IF(COUNT(Y12:Y300)=0,"-",SUMIFS(Y12:Y300, Y12:Y300, "&gt;="&amp;Y2,Y12:Y300,"&lt;="&amp;Y3)/($A$1-COUNTIF(Y12:Y300,"&lt;"&amp;Y$2)-COUNTIF(Y12:Y300,"&gt;"&amp;Y$3)))</f>
        <v>-</v>
      </c>
      <c r="AA6" s="238">
        <f ca="1">IF(COUNT(AA12:AA300)=0,"-",SUMIFS(AA12:AA300, AA12:AA300, "&gt;="&amp;AA2,AA12:AA300,"&lt;="&amp;AA3)/($A$1-COUNTIF(AA12:AA300,"&lt;"&amp;AA$2)-COUNTIF(AA12:AA300,"&gt;"&amp;AA$3)))</f>
        <v>5.0943750586909573</v>
      </c>
      <c r="AC6" s="238">
        <f ca="1">IF(COUNT(AC12:AC300)=0,"-",SUMIFS(AC12:AC300, AC12:AC300, "&gt;="&amp;AC2,AC12:AC300,"&lt;="&amp;AC3)/($A$1-COUNTIF(AC12:AC300,"&lt;"&amp;AC$2)-COUNTIF(AC12:AC300,"&gt;"&amp;AC$3)))</f>
        <v>2801.606188242265</v>
      </c>
      <c r="AE6" s="238">
        <f ca="1">IF(COUNT(AE12:AE300)=0,"-",SUMIFS(AE12:AE300, AE12:AE300, "&gt;="&amp;AE2,AE12:AE300,"&lt;="&amp;AE3)/($A$1-COUNTIF(AE12:AE300,"&lt;"&amp;AE$2)-COUNTIF(AE12:AE300,"&gt;"&amp;AE$3)))</f>
        <v>8728.965787871377</v>
      </c>
      <c r="AG6" s="238">
        <f ca="1">IF(COUNT(AG12:AG300)=0,"-",SUMIFS(AG12:AG300, AG12:AG300, "&gt;="&amp;AG2,AG12:AG300,"&lt;="&amp;AG3)/($A$1-COUNTIF(AG12:AG300,"&lt;"&amp;AG$2)-COUNTIF(AG12:AG300,"&gt;"&amp;AG$3)))</f>
        <v>26.389489152044256</v>
      </c>
      <c r="AI6" s="238">
        <f ca="1">IF(COUNT(AI12:AI300)=0,"-",SUMIFS(AI12:AI300, AI12:AI300, "&gt;="&amp;AI2,AI12:AI300,"&lt;="&amp;AI3)/($A$1-COUNTIF(AI12:AI300,"&lt;"&amp;AI$2)-COUNTIF(AI12:AI300,"&gt;"&amp;AI$3)))</f>
        <v>86.385629275462804</v>
      </c>
      <c r="AK6" s="238">
        <f ca="1">IF(COUNT(AK12:AK300)=0,"-",SUMIFS(AK12:AK300, AK12:AK300, "&gt;="&amp;AK2,AK12:AK300,"&lt;="&amp;AK3)/($A$1-COUNTIF(AK12:AK300,"&lt;"&amp;AK$2)-COUNTIF(AK12:AK300,"&gt;"&amp;AK$3)))</f>
        <v>2485.101668240326</v>
      </c>
      <c r="AM6" s="238" t="str">
        <f>IF(COUNT(AM12:AM300)=0,"-",SUMIFS(AM12:AM300, AM12:AM300, "&gt;="&amp;AM2,AM12:AM300,"&lt;="&amp;AM3)/($A$1-COUNTIF(AM12:AM300,"&lt;"&amp;AM$2)-COUNTIF(AM12:AM300,"&gt;"&amp;AM$3)))</f>
        <v>-</v>
      </c>
      <c r="AO6" s="238">
        <f ca="1">IF(COUNT(AO12:AO300)=0,"-",SUMIFS(AO12:AO300, AO12:AO300, "&gt;="&amp;AO2,AO12:AO300,"&lt;="&amp;AO3)/($A$1-COUNTIF(AO12:AO300,"&lt;"&amp;AO$2)-COUNTIF(AO12:AO300,"&gt;"&amp;AO$3)))</f>
        <v>578.09948642408074</v>
      </c>
      <c r="AQ6" s="238">
        <f ca="1">IF(COUNT(AQ12:AQ300)=0,"-",SUMIFS(AQ12:AQ300, AQ12:AQ300, "&gt;="&amp;AQ2,AQ12:AQ300,"&lt;="&amp;AQ3)/($A$1-COUNTIF(AQ12:AQ300,"&lt;"&amp;AQ$2)-COUNTIF(AQ12:AQ300,"&gt;"&amp;AQ$3)))</f>
        <v>22831.646705077808</v>
      </c>
    </row>
    <row r="9" spans="1:43 2524:2883" x14ac:dyDescent="0.25">
      <c r="D9" s="347" t="s">
        <v>286</v>
      </c>
      <c r="E9" s="348"/>
      <c r="F9" s="347" t="s">
        <v>287</v>
      </c>
      <c r="G9" s="348"/>
      <c r="H9" s="347" t="s">
        <v>288</v>
      </c>
      <c r="I9" s="348"/>
      <c r="J9" s="347" t="s">
        <v>289</v>
      </c>
      <c r="K9" s="348"/>
      <c r="L9" s="347" t="s">
        <v>290</v>
      </c>
      <c r="M9" s="348"/>
      <c r="N9" s="347" t="s">
        <v>291</v>
      </c>
      <c r="O9" s="348"/>
      <c r="P9" s="347" t="s">
        <v>292</v>
      </c>
      <c r="Q9" s="348"/>
      <c r="R9" s="347" t="s">
        <v>293</v>
      </c>
      <c r="S9" s="348"/>
      <c r="T9" s="347" t="s">
        <v>294</v>
      </c>
      <c r="U9" s="348"/>
      <c r="V9" s="347" t="s">
        <v>295</v>
      </c>
      <c r="W9" s="348"/>
      <c r="X9" s="347" t="s">
        <v>296</v>
      </c>
      <c r="Y9" s="348"/>
      <c r="Z9" s="347" t="s">
        <v>297</v>
      </c>
      <c r="AA9" s="348"/>
      <c r="AB9" s="347" t="s">
        <v>298</v>
      </c>
      <c r="AC9" s="348"/>
      <c r="AD9" s="347" t="s">
        <v>299</v>
      </c>
      <c r="AE9" s="348"/>
      <c r="AF9" s="347" t="s">
        <v>300</v>
      </c>
      <c r="AG9" s="348"/>
      <c r="AH9" s="347" t="s">
        <v>301</v>
      </c>
      <c r="AI9" s="348"/>
      <c r="AJ9" s="347" t="s">
        <v>302</v>
      </c>
      <c r="AK9" s="348"/>
      <c r="AL9" s="347" t="s">
        <v>303</v>
      </c>
      <c r="AM9" s="348"/>
      <c r="AN9" s="347" t="s">
        <v>304</v>
      </c>
      <c r="AO9" s="348"/>
      <c r="AP9" s="347" t="s">
        <v>305</v>
      </c>
      <c r="AQ9" s="348"/>
    </row>
    <row r="10" spans="1:43 2524:2883" ht="34.5" x14ac:dyDescent="0.25">
      <c r="A10" s="349"/>
      <c r="B10" s="183"/>
      <c r="D10" s="350" t="s">
        <v>306</v>
      </c>
      <c r="E10" s="351" t="str">
        <f>D10&amp;"
per FTE"</f>
        <v>Total Occupancy
per FTE</v>
      </c>
      <c r="F10" s="350" t="s">
        <v>307</v>
      </c>
      <c r="G10" s="351" t="str">
        <f>F10&amp;"
per FTE"</f>
        <v>Direct Care Consultant 201
per FTE</v>
      </c>
      <c r="H10" s="350" t="s">
        <v>308</v>
      </c>
      <c r="I10" s="351" t="str">
        <f>H10&amp;"
per FTE"</f>
        <v>Temporary Help 202
per FTE</v>
      </c>
      <c r="J10" s="350" t="s">
        <v>309</v>
      </c>
      <c r="K10" s="351" t="str">
        <f>J10&amp;"
per FTE"</f>
        <v>Clients and Caregivers Reimb./Stipends 203
per FTE</v>
      </c>
      <c r="L10" s="350" t="s">
        <v>310</v>
      </c>
      <c r="M10" s="351" t="str">
        <f>L10&amp;"
per FTE"</f>
        <v>Subcontracted Direct Care 206
per FTE</v>
      </c>
      <c r="N10" s="350" t="s">
        <v>311</v>
      </c>
      <c r="O10" s="351" t="str">
        <f>N10&amp;"
per FTE"</f>
        <v>Staff Training 204
per FTE</v>
      </c>
      <c r="P10" s="350" t="s">
        <v>312</v>
      </c>
      <c r="Q10" s="351" t="str">
        <f>P10&amp;"
per FTE"</f>
        <v>Staff Mileage / Travel 205
per FTE</v>
      </c>
      <c r="R10" s="350" t="s">
        <v>313</v>
      </c>
      <c r="S10" s="351" t="str">
        <f>R10&amp;"
per FTE"</f>
        <v>Meals 207
per FTE</v>
      </c>
      <c r="T10" s="350" t="s">
        <v>314</v>
      </c>
      <c r="U10" s="351" t="str">
        <f>T10&amp;"
per FTE"</f>
        <v>Client Transportation 208
per FTE</v>
      </c>
      <c r="V10" s="350" t="s">
        <v>315</v>
      </c>
      <c r="W10" s="351" t="str">
        <f>V10&amp;"
per FTE"</f>
        <v>Vehicle Expenses 208
per FTE</v>
      </c>
      <c r="X10" s="350" t="s">
        <v>316</v>
      </c>
      <c r="Y10" s="351" t="str">
        <f>X10&amp;"
per FTE"</f>
        <v>Vehicle Depreciation 208
per FTE</v>
      </c>
      <c r="Z10" s="350" t="s">
        <v>317</v>
      </c>
      <c r="AA10" s="351" t="str">
        <f>Z10&amp;"
per FTE"</f>
        <v>Incidental Medical /Medicine/Pharmacy 209
per FTE</v>
      </c>
      <c r="AB10" s="350" t="s">
        <v>318</v>
      </c>
      <c r="AC10" s="351" t="str">
        <f>AB10&amp;"
per FTE"</f>
        <v>Client Personal Allowances 211
per FTE</v>
      </c>
      <c r="AD10" s="350" t="s">
        <v>319</v>
      </c>
      <c r="AE10" s="351" t="str">
        <f>AD10&amp;"
per FTE"</f>
        <v>Provision Material Goods/Svs./Benefits 212
per FTE</v>
      </c>
      <c r="AF10" s="350" t="s">
        <v>320</v>
      </c>
      <c r="AG10" s="351" t="str">
        <f>AF10&amp;"
per FTE"</f>
        <v>Direct Client Wages 214
per FTE</v>
      </c>
      <c r="AH10" s="350" t="s">
        <v>321</v>
      </c>
      <c r="AI10" s="351" t="str">
        <f>AH10&amp;"
per FTE"</f>
        <v>Other Commercial Prod. &amp; Svs. 214
per FTE</v>
      </c>
      <c r="AJ10" s="350" t="s">
        <v>322</v>
      </c>
      <c r="AK10" s="351" t="str">
        <f>AJ10&amp;"
per FTE"</f>
        <v>Program Supplies &amp; Materials 215
per FTE</v>
      </c>
      <c r="AL10" s="350" t="s">
        <v>323</v>
      </c>
      <c r="AM10" s="351" t="str">
        <f>AL10&amp;"
per FTE"</f>
        <v>Non Charitable Expenses
per FTE</v>
      </c>
      <c r="AN10" s="350" t="s">
        <v>324</v>
      </c>
      <c r="AO10" s="351" t="str">
        <f>AN10&amp;"
per FTE"</f>
        <v>Other Expense
per FTE</v>
      </c>
      <c r="AP10" s="350" t="s">
        <v>325</v>
      </c>
      <c r="AQ10" s="351" t="str">
        <f>AP10&amp;"
per FTE"</f>
        <v>Total Other Program Expense
per FTE</v>
      </c>
    </row>
    <row r="11" spans="1:43 2524:2883" x14ac:dyDescent="0.25">
      <c r="A11" s="347" t="s">
        <v>326</v>
      </c>
      <c r="B11" s="352" t="s">
        <v>327</v>
      </c>
      <c r="D11" s="347" t="s">
        <v>328</v>
      </c>
      <c r="E11" s="348"/>
      <c r="F11" s="347" t="s">
        <v>328</v>
      </c>
      <c r="G11" s="348"/>
      <c r="H11" s="347" t="s">
        <v>328</v>
      </c>
      <c r="I11" s="348"/>
      <c r="J11" s="347" t="s">
        <v>328</v>
      </c>
      <c r="K11" s="348"/>
      <c r="L11" s="347" t="s">
        <v>328</v>
      </c>
      <c r="M11" s="348"/>
      <c r="N11" s="347" t="s">
        <v>328</v>
      </c>
      <c r="O11" s="348"/>
      <c r="P11" s="347" t="s">
        <v>328</v>
      </c>
      <c r="Q11" s="348"/>
      <c r="R11" s="347" t="s">
        <v>328</v>
      </c>
      <c r="S11" s="348"/>
      <c r="T11" s="347" t="s">
        <v>328</v>
      </c>
      <c r="U11" s="348"/>
      <c r="V11" s="347" t="s">
        <v>328</v>
      </c>
      <c r="W11" s="348"/>
      <c r="X11" s="347" t="s">
        <v>328</v>
      </c>
      <c r="Y11" s="348"/>
      <c r="Z11" s="347" t="s">
        <v>328</v>
      </c>
      <c r="AA11" s="348"/>
      <c r="AB11" s="347" t="s">
        <v>328</v>
      </c>
      <c r="AC11" s="348"/>
      <c r="AD11" s="347" t="s">
        <v>328</v>
      </c>
      <c r="AE11" s="348"/>
      <c r="AF11" s="347" t="s">
        <v>328</v>
      </c>
      <c r="AG11" s="348"/>
      <c r="AH11" s="347" t="s">
        <v>328</v>
      </c>
      <c r="AI11" s="348"/>
      <c r="AJ11" s="347" t="s">
        <v>328</v>
      </c>
      <c r="AK11" s="348"/>
      <c r="AL11" s="347" t="s">
        <v>328</v>
      </c>
      <c r="AM11" s="348"/>
      <c r="AN11" s="347" t="s">
        <v>328</v>
      </c>
      <c r="AO11" s="348"/>
      <c r="AP11" s="347" t="s">
        <v>328</v>
      </c>
      <c r="AQ11" s="348"/>
    </row>
    <row r="12" spans="1:43 2524:2883" s="400" customFormat="1" x14ac:dyDescent="0.25">
      <c r="A12" s="398" t="s">
        <v>336</v>
      </c>
      <c r="B12" s="399">
        <v>4.1399999999999997</v>
      </c>
      <c r="D12" s="401">
        <v>29845</v>
      </c>
      <c r="E12" s="402">
        <f>IF(OR($B12=0,D12=0),"",D12/$B12)</f>
        <v>7208.9371980676333</v>
      </c>
      <c r="F12" s="403">
        <v>4455</v>
      </c>
      <c r="G12" s="402">
        <f>IF(OR($B12=0,F12=0),"",F12/$B12)</f>
        <v>1076.0869565217392</v>
      </c>
      <c r="H12" s="401"/>
      <c r="I12" s="402" t="str">
        <f>IF(OR($B12=0,H12=0),"",H12/$B12)</f>
        <v/>
      </c>
      <c r="J12" s="401"/>
      <c r="K12" s="402" t="str">
        <f>IF(OR($B12=0,J12=0),"",J12/$B12)</f>
        <v/>
      </c>
      <c r="L12" s="401"/>
      <c r="M12" s="402" t="str">
        <f>IF(OR($B12=0,L12=0),"",L12/$B12)</f>
        <v/>
      </c>
      <c r="N12" s="401">
        <v>3569</v>
      </c>
      <c r="O12" s="402">
        <f>IF(OR($B12=0,N12=0),"",N12/$B12)</f>
        <v>862.07729468599041</v>
      </c>
      <c r="P12" s="401">
        <v>6543</v>
      </c>
      <c r="Q12" s="402">
        <f>IF(OR($B12=0,P12=0),"",P12/$B12)</f>
        <v>1580.4347826086957</v>
      </c>
      <c r="R12" s="401"/>
      <c r="S12" s="402" t="str">
        <f>IF(OR($B12=0,R12=0),"",R12/$B12)</f>
        <v/>
      </c>
      <c r="T12" s="401"/>
      <c r="U12" s="402" t="str">
        <f>IF(OR($B12=0,T12=0),"",T12/$B12)</f>
        <v/>
      </c>
      <c r="V12" s="401"/>
      <c r="W12" s="402" t="str">
        <f>IF(OR($B12=0,V12=0),"",V12/$B12)</f>
        <v/>
      </c>
      <c r="X12" s="401"/>
      <c r="Y12" s="402" t="str">
        <f>IF(OR($B12=0,X12=0),"",X12/$B12)</f>
        <v/>
      </c>
      <c r="Z12" s="401"/>
      <c r="AA12" s="402" t="str">
        <f>IF(OR($B12=0,Z12=0),"",Z12/$B12)</f>
        <v/>
      </c>
      <c r="AB12" s="401">
        <v>84210</v>
      </c>
      <c r="AC12" s="402">
        <f>IF(OR($B12=0,AB12=0),"",AB12/$B12)</f>
        <v>20340.579710144928</v>
      </c>
      <c r="AD12" s="401">
        <v>75324</v>
      </c>
      <c r="AE12" s="402">
        <f>IF(OR($B12=0,AD12=0),"",AD12/$B12)</f>
        <v>18194.202898550728</v>
      </c>
      <c r="AF12" s="401"/>
      <c r="AG12" s="402" t="str">
        <f>IF(OR($B12=0,AF12=0),"",AF12/$B12)</f>
        <v/>
      </c>
      <c r="AH12" s="401"/>
      <c r="AI12" s="402" t="str">
        <f>IF(OR($B12=0,AH12=0),"",AH12/$B12)</f>
        <v/>
      </c>
      <c r="AJ12" s="401">
        <v>6566</v>
      </c>
      <c r="AK12" s="402">
        <f>IF(OR($B12=0,AJ12=0),"",AJ12/$B12)</f>
        <v>1585.9903381642514</v>
      </c>
      <c r="AL12" s="401"/>
      <c r="AM12" s="402" t="str">
        <f>IF(OR($B12=0,AL12=0),"",AL12/$B12)</f>
        <v/>
      </c>
      <c r="AN12" s="401"/>
      <c r="AO12" s="402" t="str">
        <f>IF(OR($B12=0,AN12=0),"",AN12/$B12)</f>
        <v/>
      </c>
      <c r="AP12" s="401">
        <v>180667</v>
      </c>
      <c r="AQ12" s="402">
        <f>IF(OR($B12=0,AP12=0),"",AP12/$B12)</f>
        <v>43639.371980676333</v>
      </c>
      <c r="CSB12" s="404"/>
      <c r="CSC12" s="404"/>
      <c r="CSD12" s="404"/>
      <c r="CSE12" s="404"/>
      <c r="CSF12" s="404"/>
      <c r="CSG12" s="404"/>
      <c r="CSH12" s="404"/>
      <c r="CSI12" s="404"/>
      <c r="CSJ12" s="404"/>
      <c r="CSK12" s="404"/>
      <c r="CSL12" s="404"/>
      <c r="CSM12" s="404"/>
      <c r="CSN12" s="404"/>
      <c r="CSO12" s="404"/>
      <c r="CSP12" s="404"/>
      <c r="CSQ12" s="404"/>
      <c r="CSR12" s="404"/>
      <c r="CSS12" s="404"/>
      <c r="CST12" s="404"/>
      <c r="CSU12" s="404"/>
      <c r="CSV12" s="404"/>
      <c r="CSW12" s="404"/>
      <c r="CSX12" s="404"/>
      <c r="CSY12" s="404"/>
      <c r="CSZ12" s="404"/>
      <c r="CTA12" s="404"/>
      <c r="CTB12" s="404"/>
      <c r="CTC12" s="404"/>
      <c r="CTD12" s="404"/>
      <c r="CTE12" s="404"/>
      <c r="CTF12" s="404"/>
      <c r="CTG12" s="404"/>
      <c r="CTH12" s="404"/>
      <c r="CTI12" s="404"/>
      <c r="CTJ12" s="404"/>
      <c r="CTK12" s="404"/>
      <c r="CTL12" s="404"/>
      <c r="CTM12" s="404"/>
      <c r="CTN12" s="404"/>
      <c r="CTO12" s="404"/>
      <c r="DBH12" s="405"/>
      <c r="DBI12" s="405"/>
      <c r="DBJ12" s="405"/>
      <c r="DBK12" s="405"/>
      <c r="DBL12" s="405"/>
      <c r="DBM12" s="405"/>
      <c r="DBN12" s="405"/>
      <c r="DBO12" s="405"/>
      <c r="DBP12" s="405"/>
      <c r="DBQ12" s="405"/>
      <c r="DBR12" s="405"/>
      <c r="DBS12" s="405"/>
      <c r="DBT12" s="405"/>
      <c r="DBU12" s="405"/>
      <c r="DBV12" s="405"/>
      <c r="DBW12" s="405"/>
      <c r="DBX12" s="405"/>
      <c r="DBY12" s="405"/>
      <c r="DBZ12" s="405"/>
      <c r="DCA12" s="405"/>
      <c r="DCB12" s="405"/>
      <c r="DCC12" s="405"/>
      <c r="DCD12" s="405"/>
      <c r="DCE12" s="405"/>
      <c r="DCF12" s="405"/>
      <c r="DCG12" s="405"/>
      <c r="DCH12" s="405"/>
      <c r="DCI12" s="405"/>
      <c r="DCJ12" s="405"/>
      <c r="DCK12" s="405"/>
      <c r="DCL12" s="405"/>
      <c r="DCM12" s="405"/>
      <c r="DCN12" s="405"/>
      <c r="DCO12" s="405"/>
      <c r="DCP12" s="405"/>
      <c r="DCQ12" s="405"/>
      <c r="DCR12" s="405"/>
      <c r="DCS12" s="405"/>
      <c r="DCT12" s="405"/>
      <c r="DCU12" s="405"/>
      <c r="DCV12" s="405"/>
      <c r="DCW12" s="405"/>
      <c r="DCX12" s="405"/>
      <c r="DCY12" s="405"/>
      <c r="DCZ12" s="405"/>
      <c r="DDA12" s="405"/>
      <c r="DDB12" s="405"/>
      <c r="DDC12" s="405"/>
      <c r="DDD12" s="405"/>
      <c r="DDE12" s="405"/>
      <c r="DDF12" s="405"/>
      <c r="DDG12" s="405"/>
      <c r="DDH12" s="405"/>
      <c r="DDI12" s="405"/>
      <c r="DDJ12" s="405"/>
      <c r="DDK12" s="405"/>
      <c r="DDL12" s="405"/>
      <c r="DDM12" s="405"/>
      <c r="DDN12" s="405"/>
      <c r="DDO12" s="405"/>
      <c r="DDP12" s="405"/>
      <c r="DDQ12" s="405"/>
      <c r="DDR12" s="405"/>
      <c r="DDS12" s="405"/>
      <c r="DDT12" s="405"/>
      <c r="DDU12" s="405"/>
      <c r="DDV12" s="405"/>
      <c r="DDW12" s="405"/>
      <c r="DDX12" s="405"/>
      <c r="DDY12" s="405"/>
      <c r="DDZ12" s="405"/>
      <c r="DEA12" s="405"/>
      <c r="DEB12" s="405"/>
      <c r="DEC12" s="405"/>
      <c r="DED12" s="405"/>
      <c r="DEE12" s="405"/>
      <c r="DEF12" s="405"/>
      <c r="DEG12" s="405"/>
      <c r="DEH12" s="405"/>
      <c r="DEI12" s="405"/>
      <c r="DEJ12" s="405"/>
      <c r="DEK12" s="405"/>
      <c r="DEL12" s="405"/>
      <c r="DEM12" s="405"/>
      <c r="DEN12" s="405"/>
      <c r="DEO12" s="405"/>
      <c r="DEP12" s="405"/>
      <c r="DEQ12" s="405"/>
      <c r="DER12" s="405"/>
      <c r="DES12" s="405"/>
      <c r="DET12" s="405"/>
      <c r="DEU12" s="405"/>
      <c r="DEV12" s="405"/>
      <c r="DEW12" s="405"/>
      <c r="DEX12" s="405"/>
      <c r="DEY12" s="405"/>
      <c r="DEZ12" s="405"/>
      <c r="DFA12" s="405"/>
      <c r="DFB12" s="405"/>
      <c r="DFC12" s="405"/>
      <c r="DFD12" s="405"/>
      <c r="DFE12" s="405"/>
      <c r="DFF12" s="405"/>
      <c r="DFG12" s="405"/>
      <c r="DFH12" s="405"/>
      <c r="DFI12" s="405"/>
      <c r="DFJ12" s="405"/>
      <c r="DFK12" s="405"/>
      <c r="DFL12" s="405"/>
      <c r="DFM12" s="405"/>
      <c r="DFN12" s="405"/>
      <c r="DFO12" s="405"/>
      <c r="DFP12" s="405"/>
      <c r="DFQ12" s="405"/>
      <c r="DFR12" s="405"/>
      <c r="DFS12" s="405"/>
      <c r="DFT12" s="405"/>
      <c r="DFU12" s="405"/>
      <c r="DFV12" s="405"/>
      <c r="DFW12" s="405"/>
    </row>
    <row r="13" spans="1:43 2524:2883" s="400" customFormat="1" x14ac:dyDescent="0.25">
      <c r="A13" s="398" t="s">
        <v>337</v>
      </c>
      <c r="B13" s="399">
        <v>2.48</v>
      </c>
      <c r="D13" s="401">
        <v>23829</v>
      </c>
      <c r="E13" s="402">
        <f t="shared" ref="E13:G76" si="0">IF(OR($B13=0,D13=0),"",D13/$B13)</f>
        <v>9608.4677419354848</v>
      </c>
      <c r="F13" s="401"/>
      <c r="G13" s="402" t="str">
        <f t="shared" si="0"/>
        <v/>
      </c>
      <c r="H13" s="401"/>
      <c r="I13" s="402" t="str">
        <f t="shared" ref="I13:I76" si="1">IF(OR($B13=0,H13=0),"",H13/$B13)</f>
        <v/>
      </c>
      <c r="J13" s="401">
        <v>21051</v>
      </c>
      <c r="K13" s="402">
        <f t="shared" ref="K13:K76" si="2">IF(OR($B13=0,J13=0),"",J13/$B13)</f>
        <v>8488.3064516129034</v>
      </c>
      <c r="L13" s="401"/>
      <c r="M13" s="402" t="str">
        <f t="shared" ref="M13:M76" si="3">IF(OR($B13=0,L13=0),"",L13/$B13)</f>
        <v/>
      </c>
      <c r="N13" s="401">
        <v>66</v>
      </c>
      <c r="O13" s="402">
        <f t="shared" ref="O13:O76" si="4">IF(OR($B13=0,N13=0),"",N13/$B13)</f>
        <v>26.612903225806452</v>
      </c>
      <c r="P13" s="401">
        <v>2461</v>
      </c>
      <c r="Q13" s="402">
        <f t="shared" ref="Q13:Q76" si="5">IF(OR($B13=0,P13=0),"",P13/$B13)</f>
        <v>992.33870967741939</v>
      </c>
      <c r="R13" s="401">
        <v>279</v>
      </c>
      <c r="S13" s="402">
        <f t="shared" ref="S13:S76" si="6">IF(OR($B13=0,R13=0),"",R13/$B13)</f>
        <v>112.5</v>
      </c>
      <c r="T13" s="401"/>
      <c r="U13" s="402" t="str">
        <f t="shared" ref="U13:U76" si="7">IF(OR($B13=0,T13=0),"",T13/$B13)</f>
        <v/>
      </c>
      <c r="V13" s="401"/>
      <c r="W13" s="402" t="str">
        <f t="shared" ref="W13:W76" si="8">IF(OR($B13=0,V13=0),"",V13/$B13)</f>
        <v/>
      </c>
      <c r="X13" s="401"/>
      <c r="Y13" s="402" t="str">
        <f t="shared" ref="Y13:Y76" si="9">IF(OR($B13=0,X13=0),"",X13/$B13)</f>
        <v/>
      </c>
      <c r="Z13" s="401"/>
      <c r="AA13" s="402" t="str">
        <f t="shared" ref="AA13:AA76" si="10">IF(OR($B13=0,Z13=0),"",Z13/$B13)</f>
        <v/>
      </c>
      <c r="AB13" s="401"/>
      <c r="AC13" s="402" t="str">
        <f t="shared" ref="AC13:AC76" si="11">IF(OR($B13=0,AB13=0),"",AB13/$B13)</f>
        <v/>
      </c>
      <c r="AD13" s="401"/>
      <c r="AE13" s="402" t="str">
        <f t="shared" ref="AE13:AE76" si="12">IF(OR($B13=0,AD13=0),"",AD13/$B13)</f>
        <v/>
      </c>
      <c r="AF13" s="401"/>
      <c r="AG13" s="402" t="str">
        <f t="shared" ref="AG13:AG76" si="13">IF(OR($B13=0,AF13=0),"",AF13/$B13)</f>
        <v/>
      </c>
      <c r="AH13" s="401">
        <v>1272</v>
      </c>
      <c r="AI13" s="402">
        <f t="shared" ref="AI13:AI76" si="14">IF(OR($B13=0,AH13=0),"",AH13/$B13)</f>
        <v>512.90322580645159</v>
      </c>
      <c r="AJ13" s="401">
        <v>82</v>
      </c>
      <c r="AK13" s="402">
        <f t="shared" ref="AK13:AK76" si="15">IF(OR($B13=0,AJ13=0),"",AJ13/$B13)</f>
        <v>33.064516129032256</v>
      </c>
      <c r="AL13" s="401"/>
      <c r="AM13" s="402" t="str">
        <f t="shared" ref="AM13:AM76" si="16">IF(OR($B13=0,AL13=0),"",AL13/$B13)</f>
        <v/>
      </c>
      <c r="AN13" s="401">
        <v>24678</v>
      </c>
      <c r="AO13" s="402">
        <f t="shared" ref="AO13:AO76" si="17">IF(OR($B13=0,AN13=0),"",AN13/$B13)</f>
        <v>9950.8064516129034</v>
      </c>
      <c r="AP13" s="401">
        <v>49889</v>
      </c>
      <c r="AQ13" s="402">
        <f t="shared" ref="AQ13:AQ76" si="18">IF(OR($B13=0,AP13=0),"",AP13/$B13)</f>
        <v>20116.532258064515</v>
      </c>
      <c r="CSB13" s="404"/>
      <c r="CSC13" s="404"/>
      <c r="CSD13" s="404"/>
      <c r="CSE13" s="404"/>
      <c r="CSF13" s="404"/>
      <c r="CSG13" s="404"/>
      <c r="CSH13" s="404"/>
      <c r="CSI13" s="404"/>
      <c r="CSJ13" s="404"/>
      <c r="CSK13" s="404"/>
      <c r="CSL13" s="404"/>
      <c r="CSM13" s="404"/>
      <c r="CSN13" s="404"/>
      <c r="CSO13" s="404"/>
      <c r="CSP13" s="404"/>
      <c r="CSQ13" s="404"/>
      <c r="CSR13" s="404"/>
      <c r="CSS13" s="404"/>
      <c r="CST13" s="404"/>
      <c r="CSU13" s="404"/>
      <c r="CSV13" s="404"/>
      <c r="CSW13" s="404"/>
      <c r="CSX13" s="404"/>
      <c r="CSY13" s="404"/>
      <c r="CSZ13" s="404"/>
      <c r="CTA13" s="404"/>
      <c r="CTB13" s="404"/>
      <c r="CTC13" s="404"/>
      <c r="CTD13" s="404"/>
      <c r="CTE13" s="404"/>
      <c r="CTF13" s="404"/>
      <c r="CTG13" s="404"/>
      <c r="CTH13" s="404"/>
      <c r="CTI13" s="404"/>
      <c r="CTJ13" s="404"/>
      <c r="CTK13" s="404"/>
      <c r="CTL13" s="404"/>
      <c r="CTM13" s="404"/>
      <c r="CTN13" s="404"/>
      <c r="CTO13" s="404"/>
      <c r="DBH13" s="405"/>
      <c r="DBI13" s="405"/>
      <c r="DBJ13" s="405"/>
      <c r="DBK13" s="405"/>
      <c r="DBL13" s="405"/>
      <c r="DBM13" s="405"/>
      <c r="DBN13" s="405"/>
      <c r="DBO13" s="405"/>
      <c r="DBP13" s="405"/>
      <c r="DBQ13" s="405"/>
      <c r="DBR13" s="405"/>
      <c r="DBS13" s="405"/>
      <c r="DBT13" s="405"/>
      <c r="DBU13" s="405"/>
      <c r="DBV13" s="405"/>
      <c r="DBW13" s="405"/>
      <c r="DBX13" s="405"/>
      <c r="DBY13" s="405"/>
      <c r="DBZ13" s="405"/>
      <c r="DCA13" s="405"/>
      <c r="DCB13" s="405"/>
      <c r="DCC13" s="405"/>
      <c r="DCD13" s="405"/>
      <c r="DCE13" s="405"/>
      <c r="DCF13" s="405"/>
      <c r="DCG13" s="405"/>
      <c r="DCH13" s="405"/>
      <c r="DCI13" s="405"/>
      <c r="DCJ13" s="405"/>
      <c r="DCK13" s="405"/>
      <c r="DCL13" s="405"/>
      <c r="DCM13" s="405"/>
      <c r="DCN13" s="405"/>
      <c r="DCO13" s="405"/>
      <c r="DCP13" s="405"/>
      <c r="DCQ13" s="405"/>
      <c r="DCR13" s="405"/>
      <c r="DCS13" s="405"/>
      <c r="DCT13" s="405"/>
      <c r="DCU13" s="405"/>
      <c r="DCV13" s="405"/>
      <c r="DCW13" s="405"/>
      <c r="DCX13" s="405"/>
      <c r="DCY13" s="405"/>
      <c r="DCZ13" s="405"/>
      <c r="DDA13" s="405"/>
      <c r="DDB13" s="405"/>
      <c r="DDC13" s="405"/>
      <c r="DDD13" s="405"/>
      <c r="DDE13" s="405"/>
      <c r="DDF13" s="405"/>
      <c r="DDG13" s="405"/>
      <c r="DDH13" s="405"/>
      <c r="DDI13" s="405"/>
      <c r="DDJ13" s="405"/>
      <c r="DDK13" s="405"/>
      <c r="DDL13" s="405"/>
      <c r="DDM13" s="405"/>
      <c r="DDN13" s="405"/>
      <c r="DDO13" s="405"/>
      <c r="DDP13" s="405"/>
      <c r="DDQ13" s="405"/>
      <c r="DDR13" s="405"/>
      <c r="DDS13" s="405"/>
      <c r="DDT13" s="405"/>
      <c r="DDU13" s="405"/>
      <c r="DDV13" s="405"/>
      <c r="DDW13" s="405"/>
      <c r="DDX13" s="405"/>
      <c r="DDY13" s="405"/>
      <c r="DDZ13" s="405"/>
      <c r="DEA13" s="405"/>
      <c r="DEB13" s="405"/>
      <c r="DEC13" s="405"/>
      <c r="DED13" s="405"/>
      <c r="DEE13" s="405"/>
      <c r="DEF13" s="405"/>
      <c r="DEG13" s="405"/>
      <c r="DEH13" s="405"/>
      <c r="DEI13" s="405"/>
      <c r="DEJ13" s="405"/>
      <c r="DEK13" s="405"/>
      <c r="DEL13" s="405"/>
      <c r="DEM13" s="405"/>
      <c r="DEN13" s="405"/>
      <c r="DEO13" s="405"/>
      <c r="DEP13" s="405"/>
      <c r="DEQ13" s="405"/>
      <c r="DER13" s="405"/>
      <c r="DES13" s="405"/>
      <c r="DET13" s="405"/>
      <c r="DEU13" s="405"/>
      <c r="DEV13" s="405"/>
      <c r="DEW13" s="405"/>
      <c r="DEX13" s="405"/>
      <c r="DEY13" s="405"/>
      <c r="DEZ13" s="405"/>
      <c r="DFA13" s="405"/>
      <c r="DFB13" s="405"/>
      <c r="DFC13" s="405"/>
      <c r="DFD13" s="405"/>
      <c r="DFE13" s="405"/>
      <c r="DFF13" s="405"/>
      <c r="DFG13" s="405"/>
      <c r="DFH13" s="405"/>
      <c r="DFI13" s="405"/>
      <c r="DFJ13" s="405"/>
      <c r="DFK13" s="405"/>
      <c r="DFL13" s="405"/>
      <c r="DFM13" s="405"/>
      <c r="DFN13" s="405"/>
      <c r="DFO13" s="405"/>
      <c r="DFP13" s="405"/>
      <c r="DFQ13" s="405"/>
      <c r="DFR13" s="405"/>
      <c r="DFS13" s="405"/>
      <c r="DFT13" s="405"/>
      <c r="DFU13" s="405"/>
      <c r="DFV13" s="405"/>
      <c r="DFW13" s="405"/>
    </row>
    <row r="14" spans="1:43 2524:2883" s="400" customFormat="1" x14ac:dyDescent="0.25">
      <c r="A14" s="398" t="s">
        <v>563</v>
      </c>
      <c r="B14" s="399"/>
      <c r="D14" s="401"/>
      <c r="E14" s="402" t="str">
        <f t="shared" si="0"/>
        <v/>
      </c>
      <c r="F14" s="401"/>
      <c r="G14" s="402" t="str">
        <f t="shared" si="0"/>
        <v/>
      </c>
      <c r="H14" s="401"/>
      <c r="I14" s="402" t="str">
        <f t="shared" si="1"/>
        <v/>
      </c>
      <c r="J14" s="401"/>
      <c r="K14" s="402" t="str">
        <f t="shared" si="2"/>
        <v/>
      </c>
      <c r="L14" s="401"/>
      <c r="M14" s="402" t="str">
        <f t="shared" si="3"/>
        <v/>
      </c>
      <c r="N14" s="401"/>
      <c r="O14" s="402" t="str">
        <f t="shared" si="4"/>
        <v/>
      </c>
      <c r="P14" s="401">
        <v>115.34</v>
      </c>
      <c r="Q14" s="402" t="str">
        <f t="shared" si="5"/>
        <v/>
      </c>
      <c r="R14" s="401"/>
      <c r="S14" s="402" t="str">
        <f t="shared" si="6"/>
        <v/>
      </c>
      <c r="T14" s="401"/>
      <c r="U14" s="402" t="str">
        <f t="shared" si="7"/>
        <v/>
      </c>
      <c r="V14" s="401"/>
      <c r="W14" s="402" t="str">
        <f t="shared" si="8"/>
        <v/>
      </c>
      <c r="X14" s="401"/>
      <c r="Y14" s="402" t="str">
        <f t="shared" si="9"/>
        <v/>
      </c>
      <c r="Z14" s="401"/>
      <c r="AA14" s="402" t="str">
        <f t="shared" si="10"/>
        <v/>
      </c>
      <c r="AB14" s="401"/>
      <c r="AC14" s="402" t="str">
        <f t="shared" si="11"/>
        <v/>
      </c>
      <c r="AD14" s="401"/>
      <c r="AE14" s="402" t="str">
        <f t="shared" si="12"/>
        <v/>
      </c>
      <c r="AF14" s="401"/>
      <c r="AG14" s="402" t="str">
        <f t="shared" si="13"/>
        <v/>
      </c>
      <c r="AH14" s="401"/>
      <c r="AI14" s="402" t="str">
        <f t="shared" si="14"/>
        <v/>
      </c>
      <c r="AJ14" s="401"/>
      <c r="AK14" s="402" t="str">
        <f t="shared" si="15"/>
        <v/>
      </c>
      <c r="AL14" s="401"/>
      <c r="AM14" s="402" t="str">
        <f t="shared" si="16"/>
        <v/>
      </c>
      <c r="AN14" s="401"/>
      <c r="AO14" s="402" t="str">
        <f t="shared" si="17"/>
        <v/>
      </c>
      <c r="AP14" s="401">
        <v>115.34</v>
      </c>
      <c r="AQ14" s="402" t="str">
        <f t="shared" si="18"/>
        <v/>
      </c>
      <c r="CSB14" s="404"/>
      <c r="CSC14" s="404"/>
      <c r="CSD14" s="404"/>
      <c r="CSE14" s="404"/>
      <c r="CSF14" s="404"/>
      <c r="CSG14" s="404"/>
      <c r="CSH14" s="404"/>
      <c r="CSI14" s="404"/>
      <c r="CSJ14" s="404"/>
      <c r="CSK14" s="404"/>
      <c r="CSL14" s="404"/>
      <c r="CSM14" s="404"/>
      <c r="CSN14" s="404"/>
      <c r="CSO14" s="404"/>
      <c r="CSP14" s="404"/>
      <c r="CSQ14" s="404"/>
      <c r="CSR14" s="404"/>
      <c r="CSS14" s="404"/>
      <c r="CST14" s="404"/>
      <c r="CSU14" s="404"/>
      <c r="CSV14" s="404"/>
      <c r="CSW14" s="404"/>
      <c r="CSX14" s="404"/>
      <c r="CSY14" s="404"/>
      <c r="CSZ14" s="404"/>
      <c r="CTA14" s="404"/>
      <c r="CTB14" s="404"/>
      <c r="CTC14" s="404"/>
      <c r="CTD14" s="404"/>
      <c r="CTE14" s="404"/>
      <c r="CTF14" s="404"/>
      <c r="CTG14" s="404"/>
      <c r="CTH14" s="404"/>
      <c r="CTI14" s="404"/>
      <c r="CTJ14" s="404"/>
      <c r="CTK14" s="404"/>
      <c r="CTL14" s="404"/>
      <c r="CTM14" s="404"/>
      <c r="CTN14" s="404"/>
      <c r="CTO14" s="404"/>
      <c r="DBH14" s="405"/>
      <c r="DBI14" s="405"/>
      <c r="DBJ14" s="405"/>
      <c r="DBK14" s="405"/>
      <c r="DBL14" s="405"/>
      <c r="DBM14" s="405"/>
      <c r="DBN14" s="405"/>
      <c r="DBO14" s="405"/>
      <c r="DBP14" s="405"/>
      <c r="DBQ14" s="405"/>
      <c r="DBR14" s="405"/>
      <c r="DBS14" s="405"/>
      <c r="DBT14" s="405"/>
      <c r="DBU14" s="405"/>
      <c r="DBV14" s="405"/>
      <c r="DBW14" s="405"/>
      <c r="DBX14" s="405"/>
      <c r="DBY14" s="405"/>
      <c r="DBZ14" s="405"/>
      <c r="DCA14" s="405"/>
      <c r="DCB14" s="405"/>
      <c r="DCC14" s="405"/>
      <c r="DCD14" s="405"/>
      <c r="DCE14" s="405"/>
      <c r="DCF14" s="405"/>
      <c r="DCG14" s="405"/>
      <c r="DCH14" s="405"/>
      <c r="DCI14" s="405"/>
      <c r="DCJ14" s="405"/>
      <c r="DCK14" s="405"/>
      <c r="DCL14" s="405"/>
      <c r="DCM14" s="405"/>
      <c r="DCN14" s="405"/>
      <c r="DCO14" s="405"/>
      <c r="DCP14" s="405"/>
      <c r="DCQ14" s="405"/>
      <c r="DCR14" s="405"/>
      <c r="DCS14" s="405"/>
      <c r="DCT14" s="405"/>
      <c r="DCU14" s="405"/>
      <c r="DCV14" s="405"/>
      <c r="DCW14" s="405"/>
      <c r="DCX14" s="405"/>
      <c r="DCY14" s="405"/>
      <c r="DCZ14" s="405"/>
      <c r="DDA14" s="405"/>
      <c r="DDB14" s="405"/>
      <c r="DDC14" s="405"/>
      <c r="DDD14" s="405"/>
      <c r="DDE14" s="405"/>
      <c r="DDF14" s="405"/>
      <c r="DDG14" s="405"/>
      <c r="DDH14" s="405"/>
      <c r="DDI14" s="405"/>
      <c r="DDJ14" s="405"/>
      <c r="DDK14" s="405"/>
      <c r="DDL14" s="405"/>
      <c r="DDM14" s="405"/>
      <c r="DDN14" s="405"/>
      <c r="DDO14" s="405"/>
      <c r="DDP14" s="405"/>
      <c r="DDQ14" s="405"/>
      <c r="DDR14" s="405"/>
      <c r="DDS14" s="405"/>
      <c r="DDT14" s="405"/>
      <c r="DDU14" s="405"/>
      <c r="DDV14" s="405"/>
      <c r="DDW14" s="405"/>
      <c r="DDX14" s="405"/>
      <c r="DDY14" s="405"/>
      <c r="DDZ14" s="405"/>
      <c r="DEA14" s="405"/>
      <c r="DEB14" s="405"/>
      <c r="DEC14" s="405"/>
      <c r="DED14" s="405"/>
      <c r="DEE14" s="405"/>
      <c r="DEF14" s="405"/>
      <c r="DEG14" s="405"/>
      <c r="DEH14" s="405"/>
      <c r="DEI14" s="405"/>
      <c r="DEJ14" s="405"/>
      <c r="DEK14" s="405"/>
      <c r="DEL14" s="405"/>
      <c r="DEM14" s="405"/>
      <c r="DEN14" s="405"/>
      <c r="DEO14" s="405"/>
      <c r="DEP14" s="405"/>
      <c r="DEQ14" s="405"/>
      <c r="DER14" s="405"/>
      <c r="DES14" s="405"/>
      <c r="DET14" s="405"/>
      <c r="DEU14" s="405"/>
      <c r="DEV14" s="405"/>
      <c r="DEW14" s="405"/>
      <c r="DEX14" s="405"/>
      <c r="DEY14" s="405"/>
      <c r="DEZ14" s="405"/>
      <c r="DFA14" s="405"/>
      <c r="DFB14" s="405"/>
      <c r="DFC14" s="405"/>
      <c r="DFD14" s="405"/>
      <c r="DFE14" s="405"/>
      <c r="DFF14" s="405"/>
      <c r="DFG14" s="405"/>
      <c r="DFH14" s="405"/>
      <c r="DFI14" s="405"/>
      <c r="DFJ14" s="405"/>
      <c r="DFK14" s="405"/>
      <c r="DFL14" s="405"/>
      <c r="DFM14" s="405"/>
      <c r="DFN14" s="405"/>
      <c r="DFO14" s="405"/>
      <c r="DFP14" s="405"/>
      <c r="DFQ14" s="405"/>
      <c r="DFR14" s="405"/>
      <c r="DFS14" s="405"/>
      <c r="DFT14" s="405"/>
      <c r="DFU14" s="405"/>
      <c r="DFV14" s="405"/>
      <c r="DFW14" s="405"/>
    </row>
    <row r="15" spans="1:43 2524:2883" s="400" customFormat="1" x14ac:dyDescent="0.25">
      <c r="A15" s="406"/>
      <c r="B15" s="400">
        <v>2.7745240384615402</v>
      </c>
      <c r="D15" s="407">
        <v>4713.49</v>
      </c>
      <c r="E15" s="402">
        <f t="shared" si="0"/>
        <v>1698.8463371229634</v>
      </c>
      <c r="F15" s="407"/>
      <c r="G15" s="402" t="str">
        <f t="shared" si="0"/>
        <v/>
      </c>
      <c r="H15" s="407"/>
      <c r="I15" s="402" t="str">
        <f t="shared" si="1"/>
        <v/>
      </c>
      <c r="J15" s="407"/>
      <c r="K15" s="402" t="str">
        <f t="shared" si="2"/>
        <v/>
      </c>
      <c r="L15" s="407"/>
      <c r="M15" s="402" t="str">
        <f t="shared" si="3"/>
        <v/>
      </c>
      <c r="N15" s="407">
        <v>10541.54</v>
      </c>
      <c r="O15" s="402">
        <f t="shared" si="4"/>
        <v>3799.4048182207252</v>
      </c>
      <c r="P15" s="407">
        <v>1367.18</v>
      </c>
      <c r="Q15" s="402">
        <f t="shared" si="5"/>
        <v>492.76199486744929</v>
      </c>
      <c r="R15" s="407"/>
      <c r="S15" s="402" t="str">
        <f t="shared" si="6"/>
        <v/>
      </c>
      <c r="T15" s="407"/>
      <c r="U15" s="402" t="str">
        <f t="shared" si="7"/>
        <v/>
      </c>
      <c r="V15" s="407"/>
      <c r="W15" s="402" t="str">
        <f t="shared" si="8"/>
        <v/>
      </c>
      <c r="X15" s="407"/>
      <c r="Y15" s="402" t="str">
        <f t="shared" si="9"/>
        <v/>
      </c>
      <c r="Z15" s="407"/>
      <c r="AA15" s="402" t="str">
        <f t="shared" si="10"/>
        <v/>
      </c>
      <c r="AB15" s="407"/>
      <c r="AC15" s="402" t="str">
        <f t="shared" si="11"/>
        <v/>
      </c>
      <c r="AD15" s="407">
        <v>25183.99</v>
      </c>
      <c r="AE15" s="402">
        <f t="shared" si="12"/>
        <v>9076.8685550709451</v>
      </c>
      <c r="AF15" s="407"/>
      <c r="AG15" s="402" t="str">
        <f t="shared" si="13"/>
        <v/>
      </c>
      <c r="AH15" s="407"/>
      <c r="AI15" s="402" t="str">
        <f t="shared" si="14"/>
        <v/>
      </c>
      <c r="AJ15" s="407">
        <v>255.27</v>
      </c>
      <c r="AK15" s="402">
        <f t="shared" si="15"/>
        <v>92.00496966735453</v>
      </c>
      <c r="AL15" s="407"/>
      <c r="AM15" s="402" t="str">
        <f t="shared" si="16"/>
        <v/>
      </c>
      <c r="AN15" s="407"/>
      <c r="AO15" s="402" t="str">
        <f t="shared" si="17"/>
        <v/>
      </c>
      <c r="AP15" s="407">
        <v>37347.980000000003</v>
      </c>
      <c r="AQ15" s="402">
        <f t="shared" si="18"/>
        <v>13461.040337826475</v>
      </c>
      <c r="CSB15" s="404"/>
      <c r="CSC15" s="404"/>
      <c r="CSD15" s="404"/>
      <c r="CSE15" s="404"/>
      <c r="CSF15" s="404"/>
      <c r="CSG15" s="404"/>
      <c r="CSH15" s="404"/>
      <c r="CSI15" s="404"/>
      <c r="CSJ15" s="404"/>
      <c r="CSK15" s="404"/>
      <c r="CSL15" s="404"/>
      <c r="CSM15" s="404"/>
      <c r="CSN15" s="404"/>
      <c r="CSO15" s="404"/>
      <c r="CSP15" s="404"/>
      <c r="CSQ15" s="404"/>
      <c r="CSR15" s="404"/>
      <c r="CSS15" s="404"/>
      <c r="CST15" s="404"/>
      <c r="CSU15" s="404"/>
      <c r="CSV15" s="404"/>
      <c r="CSW15" s="404"/>
      <c r="CSX15" s="404"/>
      <c r="CSY15" s="404"/>
      <c r="CSZ15" s="404"/>
      <c r="CTA15" s="404"/>
      <c r="CTB15" s="404"/>
      <c r="CTC15" s="404"/>
      <c r="CTD15" s="404"/>
      <c r="CTE15" s="404"/>
      <c r="CTF15" s="404"/>
      <c r="CTG15" s="404"/>
      <c r="CTH15" s="404"/>
      <c r="CTI15" s="404"/>
      <c r="CTJ15" s="404"/>
      <c r="CTK15" s="404"/>
      <c r="CTL15" s="404"/>
      <c r="CTM15" s="404"/>
      <c r="CTN15" s="404"/>
      <c r="CTO15" s="404"/>
      <c r="DBH15" s="405"/>
      <c r="DBI15" s="405"/>
      <c r="DBJ15" s="405"/>
      <c r="DBK15" s="405"/>
      <c r="DBL15" s="405"/>
      <c r="DBM15" s="405"/>
      <c r="DBN15" s="405"/>
      <c r="DBO15" s="405"/>
      <c r="DBP15" s="405"/>
      <c r="DBQ15" s="405"/>
      <c r="DBR15" s="405"/>
      <c r="DBS15" s="405"/>
      <c r="DBT15" s="405"/>
      <c r="DBU15" s="405"/>
      <c r="DBV15" s="405"/>
      <c r="DBW15" s="405"/>
      <c r="DBX15" s="405"/>
      <c r="DBY15" s="405"/>
      <c r="DBZ15" s="405"/>
      <c r="DCA15" s="405"/>
      <c r="DCB15" s="405"/>
      <c r="DCC15" s="405"/>
      <c r="DCD15" s="405"/>
      <c r="DCE15" s="405"/>
      <c r="DCF15" s="405"/>
      <c r="DCG15" s="405"/>
      <c r="DCH15" s="405"/>
      <c r="DCI15" s="405"/>
      <c r="DCJ15" s="405"/>
      <c r="DCK15" s="405"/>
      <c r="DCL15" s="405"/>
      <c r="DCM15" s="405"/>
      <c r="DCN15" s="405"/>
      <c r="DCO15" s="405"/>
      <c r="DCP15" s="405"/>
      <c r="DCQ15" s="405"/>
      <c r="DCR15" s="405"/>
      <c r="DCS15" s="405"/>
      <c r="DCT15" s="405"/>
      <c r="DCU15" s="405"/>
      <c r="DCV15" s="405"/>
      <c r="DCW15" s="405"/>
      <c r="DCX15" s="405"/>
      <c r="DCY15" s="405"/>
      <c r="DCZ15" s="405"/>
      <c r="DDA15" s="405"/>
      <c r="DDB15" s="405"/>
      <c r="DDC15" s="405"/>
      <c r="DDD15" s="405"/>
      <c r="DDE15" s="405"/>
      <c r="DDF15" s="405"/>
      <c r="DDG15" s="405"/>
      <c r="DDH15" s="405"/>
      <c r="DDI15" s="405"/>
      <c r="DDJ15" s="405"/>
      <c r="DDK15" s="405"/>
      <c r="DDL15" s="405"/>
      <c r="DDM15" s="405"/>
      <c r="DDN15" s="405"/>
      <c r="DDO15" s="405"/>
      <c r="DDP15" s="405"/>
      <c r="DDQ15" s="405"/>
      <c r="DDR15" s="405"/>
      <c r="DDS15" s="405"/>
      <c r="DDT15" s="405"/>
      <c r="DDU15" s="405"/>
      <c r="DDV15" s="405"/>
      <c r="DDW15" s="405"/>
      <c r="DDX15" s="405"/>
      <c r="DDY15" s="405"/>
      <c r="DDZ15" s="405"/>
      <c r="DEA15" s="405"/>
      <c r="DEB15" s="405"/>
      <c r="DEC15" s="405"/>
      <c r="DED15" s="405"/>
      <c r="DEE15" s="405"/>
      <c r="DEF15" s="405"/>
      <c r="DEG15" s="405"/>
      <c r="DEH15" s="405"/>
      <c r="DEI15" s="405"/>
      <c r="DEJ15" s="405"/>
      <c r="DEK15" s="405"/>
      <c r="DEL15" s="405"/>
      <c r="DEM15" s="405"/>
      <c r="DEN15" s="405"/>
      <c r="DEO15" s="405"/>
      <c r="DEP15" s="405"/>
      <c r="DEQ15" s="405"/>
      <c r="DER15" s="405"/>
      <c r="DES15" s="405"/>
      <c r="DET15" s="405"/>
      <c r="DEU15" s="405"/>
      <c r="DEV15" s="405"/>
      <c r="DEW15" s="405"/>
      <c r="DEX15" s="405"/>
      <c r="DEY15" s="405"/>
      <c r="DEZ15" s="405"/>
      <c r="DFA15" s="405"/>
      <c r="DFB15" s="405"/>
      <c r="DFC15" s="405"/>
      <c r="DFD15" s="405"/>
      <c r="DFE15" s="405"/>
      <c r="DFF15" s="405"/>
      <c r="DFG15" s="405"/>
      <c r="DFH15" s="405"/>
      <c r="DFI15" s="405"/>
      <c r="DFJ15" s="405"/>
      <c r="DFK15" s="405"/>
      <c r="DFL15" s="405"/>
      <c r="DFM15" s="405"/>
      <c r="DFN15" s="405"/>
      <c r="DFO15" s="405"/>
      <c r="DFP15" s="405"/>
      <c r="DFQ15" s="405"/>
      <c r="DFR15" s="405"/>
      <c r="DFS15" s="405"/>
      <c r="DFT15" s="405"/>
      <c r="DFU15" s="405"/>
      <c r="DFV15" s="405"/>
      <c r="DFW15" s="405"/>
    </row>
    <row r="16" spans="1:43 2524:2883" s="400" customFormat="1" x14ac:dyDescent="0.25">
      <c r="A16" s="398" t="s">
        <v>564</v>
      </c>
      <c r="B16" s="399">
        <v>8.89</v>
      </c>
      <c r="D16" s="401">
        <v>124777</v>
      </c>
      <c r="E16" s="402">
        <f t="shared" si="0"/>
        <v>14035.658042744655</v>
      </c>
      <c r="F16" s="401"/>
      <c r="G16" s="402" t="str">
        <f t="shared" si="0"/>
        <v/>
      </c>
      <c r="H16" s="401"/>
      <c r="I16" s="402" t="str">
        <f t="shared" si="1"/>
        <v/>
      </c>
      <c r="J16" s="401"/>
      <c r="K16" s="402" t="str">
        <f t="shared" si="2"/>
        <v/>
      </c>
      <c r="L16" s="401"/>
      <c r="M16" s="402" t="str">
        <f t="shared" si="3"/>
        <v/>
      </c>
      <c r="N16" s="401">
        <v>750</v>
      </c>
      <c r="O16" s="402">
        <f t="shared" si="4"/>
        <v>84.364454443194589</v>
      </c>
      <c r="P16" s="401">
        <v>20822</v>
      </c>
      <c r="Q16" s="402">
        <f t="shared" si="5"/>
        <v>2342.1822272215973</v>
      </c>
      <c r="R16" s="401"/>
      <c r="S16" s="402" t="str">
        <f t="shared" si="6"/>
        <v/>
      </c>
      <c r="T16" s="401"/>
      <c r="U16" s="402" t="str">
        <f t="shared" si="7"/>
        <v/>
      </c>
      <c r="V16" s="401"/>
      <c r="W16" s="402" t="str">
        <f t="shared" si="8"/>
        <v/>
      </c>
      <c r="X16" s="401"/>
      <c r="Y16" s="402" t="str">
        <f t="shared" si="9"/>
        <v/>
      </c>
      <c r="Z16" s="401"/>
      <c r="AA16" s="402" t="str">
        <f t="shared" si="10"/>
        <v/>
      </c>
      <c r="AB16" s="401"/>
      <c r="AC16" s="402" t="str">
        <f t="shared" si="11"/>
        <v/>
      </c>
      <c r="AD16" s="401"/>
      <c r="AE16" s="402" t="str">
        <f t="shared" si="12"/>
        <v/>
      </c>
      <c r="AF16" s="401"/>
      <c r="AG16" s="402" t="str">
        <f t="shared" si="13"/>
        <v/>
      </c>
      <c r="AH16" s="401"/>
      <c r="AI16" s="402" t="str">
        <f t="shared" si="14"/>
        <v/>
      </c>
      <c r="AJ16" s="401"/>
      <c r="AK16" s="402" t="str">
        <f t="shared" si="15"/>
        <v/>
      </c>
      <c r="AL16" s="401"/>
      <c r="AM16" s="402" t="str">
        <f t="shared" si="16"/>
        <v/>
      </c>
      <c r="AN16" s="401"/>
      <c r="AO16" s="402" t="str">
        <f t="shared" si="17"/>
        <v/>
      </c>
      <c r="AP16" s="401">
        <v>21572</v>
      </c>
      <c r="AQ16" s="402">
        <f t="shared" si="18"/>
        <v>2426.5466816647918</v>
      </c>
      <c r="CSB16" s="404"/>
      <c r="CSC16" s="404"/>
      <c r="CSD16" s="404"/>
      <c r="CSE16" s="404"/>
      <c r="CSF16" s="404"/>
      <c r="CSG16" s="404"/>
      <c r="CSH16" s="404"/>
      <c r="CSI16" s="404"/>
      <c r="CSJ16" s="404"/>
      <c r="CSK16" s="404"/>
      <c r="CSL16" s="404"/>
      <c r="CSM16" s="404"/>
      <c r="CSN16" s="404"/>
      <c r="CSO16" s="404"/>
      <c r="CSP16" s="404"/>
      <c r="CSQ16" s="404"/>
      <c r="CSR16" s="404"/>
      <c r="CSS16" s="404"/>
      <c r="CST16" s="404"/>
      <c r="CSU16" s="404"/>
      <c r="CSV16" s="404"/>
      <c r="CSW16" s="404"/>
      <c r="CSX16" s="404"/>
      <c r="CSY16" s="404"/>
      <c r="CSZ16" s="404"/>
      <c r="CTA16" s="404"/>
      <c r="CTB16" s="404"/>
      <c r="CTC16" s="404"/>
      <c r="CTD16" s="404"/>
      <c r="CTE16" s="404"/>
      <c r="CTF16" s="404"/>
      <c r="CTG16" s="404"/>
      <c r="CTH16" s="404"/>
      <c r="CTI16" s="404"/>
      <c r="CTJ16" s="404"/>
      <c r="CTK16" s="404"/>
      <c r="CTL16" s="404"/>
      <c r="CTM16" s="404"/>
      <c r="CTN16" s="404"/>
      <c r="CTO16" s="404"/>
      <c r="DBH16" s="405"/>
      <c r="DBI16" s="405"/>
      <c r="DBJ16" s="405"/>
      <c r="DBK16" s="405"/>
      <c r="DBL16" s="405"/>
      <c r="DBM16" s="405"/>
      <c r="DBN16" s="405"/>
      <c r="DBO16" s="405"/>
      <c r="DBP16" s="405"/>
      <c r="DBQ16" s="405"/>
      <c r="DBR16" s="405"/>
      <c r="DBS16" s="405"/>
      <c r="DBT16" s="405"/>
      <c r="DBU16" s="405"/>
      <c r="DBV16" s="405"/>
      <c r="DBW16" s="405"/>
      <c r="DBX16" s="405"/>
      <c r="DBY16" s="405"/>
      <c r="DBZ16" s="405"/>
      <c r="DCA16" s="405"/>
      <c r="DCB16" s="405"/>
      <c r="DCC16" s="405"/>
      <c r="DCD16" s="405"/>
      <c r="DCE16" s="405"/>
      <c r="DCF16" s="405"/>
      <c r="DCG16" s="405"/>
      <c r="DCH16" s="405"/>
      <c r="DCI16" s="405"/>
      <c r="DCJ16" s="405"/>
      <c r="DCK16" s="405"/>
      <c r="DCL16" s="405"/>
      <c r="DCM16" s="405"/>
      <c r="DCN16" s="405"/>
      <c r="DCO16" s="405"/>
      <c r="DCP16" s="405"/>
      <c r="DCQ16" s="405"/>
      <c r="DCR16" s="405"/>
      <c r="DCS16" s="405"/>
      <c r="DCT16" s="405"/>
      <c r="DCU16" s="405"/>
      <c r="DCV16" s="405"/>
      <c r="DCW16" s="405"/>
      <c r="DCX16" s="405"/>
      <c r="DCY16" s="405"/>
      <c r="DCZ16" s="405"/>
      <c r="DDA16" s="405"/>
      <c r="DDB16" s="405"/>
      <c r="DDC16" s="405"/>
      <c r="DDD16" s="405"/>
      <c r="DDE16" s="405"/>
      <c r="DDF16" s="405"/>
      <c r="DDG16" s="405"/>
      <c r="DDH16" s="405"/>
      <c r="DDI16" s="405"/>
      <c r="DDJ16" s="405"/>
      <c r="DDK16" s="405"/>
      <c r="DDL16" s="405"/>
      <c r="DDM16" s="405"/>
      <c r="DDN16" s="405"/>
      <c r="DDO16" s="405"/>
      <c r="DDP16" s="405"/>
      <c r="DDQ16" s="405"/>
      <c r="DDR16" s="405"/>
      <c r="DDS16" s="405"/>
      <c r="DDT16" s="405"/>
      <c r="DDU16" s="405"/>
      <c r="DDV16" s="405"/>
      <c r="DDW16" s="405"/>
      <c r="DDX16" s="405"/>
      <c r="DDY16" s="405"/>
      <c r="DDZ16" s="405"/>
      <c r="DEA16" s="405"/>
      <c r="DEB16" s="405"/>
      <c r="DEC16" s="405"/>
      <c r="DED16" s="405"/>
      <c r="DEE16" s="405"/>
      <c r="DEF16" s="405"/>
      <c r="DEG16" s="405"/>
      <c r="DEH16" s="405"/>
      <c r="DEI16" s="405"/>
      <c r="DEJ16" s="405"/>
      <c r="DEK16" s="405"/>
      <c r="DEL16" s="405"/>
      <c r="DEM16" s="405"/>
      <c r="DEN16" s="405"/>
      <c r="DEO16" s="405"/>
      <c r="DEP16" s="405"/>
      <c r="DEQ16" s="405"/>
      <c r="DER16" s="405"/>
      <c r="DES16" s="405"/>
      <c r="DET16" s="405"/>
      <c r="DEU16" s="405"/>
      <c r="DEV16" s="405"/>
      <c r="DEW16" s="405"/>
      <c r="DEX16" s="405"/>
      <c r="DEY16" s="405"/>
      <c r="DEZ16" s="405"/>
      <c r="DFA16" s="405"/>
      <c r="DFB16" s="405"/>
      <c r="DFC16" s="405"/>
      <c r="DFD16" s="405"/>
      <c r="DFE16" s="405"/>
      <c r="DFF16" s="405"/>
      <c r="DFG16" s="405"/>
      <c r="DFH16" s="405"/>
      <c r="DFI16" s="405"/>
      <c r="DFJ16" s="405"/>
      <c r="DFK16" s="405"/>
      <c r="DFL16" s="405"/>
      <c r="DFM16" s="405"/>
      <c r="DFN16" s="405"/>
      <c r="DFO16" s="405"/>
      <c r="DFP16" s="405"/>
      <c r="DFQ16" s="405"/>
      <c r="DFR16" s="405"/>
      <c r="DFS16" s="405"/>
      <c r="DFT16" s="405"/>
      <c r="DFU16" s="405"/>
      <c r="DFV16" s="405"/>
      <c r="DFW16" s="405"/>
    </row>
    <row r="17" spans="1:43 2524:2883" s="400" customFormat="1" x14ac:dyDescent="0.25">
      <c r="A17" s="398" t="s">
        <v>480</v>
      </c>
      <c r="B17" s="399">
        <v>19.579999999999998</v>
      </c>
      <c r="D17" s="401">
        <v>252131</v>
      </c>
      <c r="E17" s="402">
        <f t="shared" si="0"/>
        <v>12876.966292134832</v>
      </c>
      <c r="F17" s="401">
        <v>92691</v>
      </c>
      <c r="G17" s="402">
        <f t="shared" si="0"/>
        <v>4733.9632277834526</v>
      </c>
      <c r="H17" s="401"/>
      <c r="I17" s="402" t="str">
        <f t="shared" si="1"/>
        <v/>
      </c>
      <c r="J17" s="401"/>
      <c r="K17" s="402" t="str">
        <f t="shared" si="2"/>
        <v/>
      </c>
      <c r="L17" s="401"/>
      <c r="M17" s="402" t="str">
        <f t="shared" si="3"/>
        <v/>
      </c>
      <c r="N17" s="401">
        <v>37372</v>
      </c>
      <c r="O17" s="402">
        <f t="shared" si="4"/>
        <v>1908.6823289070483</v>
      </c>
      <c r="P17" s="401">
        <v>3743</v>
      </c>
      <c r="Q17" s="402">
        <f t="shared" si="5"/>
        <v>191.1644535240041</v>
      </c>
      <c r="R17" s="401">
        <v>2324</v>
      </c>
      <c r="S17" s="402">
        <f t="shared" si="6"/>
        <v>118.69254341164455</v>
      </c>
      <c r="T17" s="401">
        <v>966</v>
      </c>
      <c r="U17" s="402">
        <f t="shared" si="7"/>
        <v>49.336057201225742</v>
      </c>
      <c r="V17" s="401"/>
      <c r="W17" s="402" t="str">
        <f t="shared" si="8"/>
        <v/>
      </c>
      <c r="X17" s="401"/>
      <c r="Y17" s="402" t="str">
        <f t="shared" si="9"/>
        <v/>
      </c>
      <c r="Z17" s="401"/>
      <c r="AA17" s="402" t="str">
        <f t="shared" si="10"/>
        <v/>
      </c>
      <c r="AB17" s="401">
        <v>1800</v>
      </c>
      <c r="AC17" s="402">
        <f t="shared" si="11"/>
        <v>91.930541368743619</v>
      </c>
      <c r="AD17" s="401">
        <v>1989869</v>
      </c>
      <c r="AE17" s="402">
        <f t="shared" si="12"/>
        <v>101627.63023493362</v>
      </c>
      <c r="AF17" s="401"/>
      <c r="AG17" s="402" t="str">
        <f t="shared" si="13"/>
        <v/>
      </c>
      <c r="AH17" s="401"/>
      <c r="AI17" s="402" t="str">
        <f t="shared" si="14"/>
        <v/>
      </c>
      <c r="AJ17" s="401">
        <v>3559</v>
      </c>
      <c r="AK17" s="402">
        <f t="shared" si="15"/>
        <v>181.76710929519919</v>
      </c>
      <c r="AL17" s="401"/>
      <c r="AM17" s="402" t="str">
        <f t="shared" si="16"/>
        <v/>
      </c>
      <c r="AN17" s="401"/>
      <c r="AO17" s="402" t="str">
        <f t="shared" si="17"/>
        <v/>
      </c>
      <c r="AP17" s="401">
        <v>2132324</v>
      </c>
      <c r="AQ17" s="402">
        <f t="shared" si="18"/>
        <v>108903.16649642494</v>
      </c>
      <c r="CSB17" s="404"/>
      <c r="CSC17" s="404"/>
      <c r="CSD17" s="404"/>
      <c r="CSE17" s="404"/>
      <c r="CSF17" s="404"/>
      <c r="CSG17" s="404"/>
      <c r="CSH17" s="404"/>
      <c r="CSI17" s="404"/>
      <c r="CSJ17" s="404"/>
      <c r="CSK17" s="404"/>
      <c r="CSL17" s="404"/>
      <c r="CSM17" s="404"/>
      <c r="CSN17" s="404"/>
      <c r="CSO17" s="404"/>
      <c r="CSP17" s="404"/>
      <c r="CSQ17" s="404"/>
      <c r="CSR17" s="404"/>
      <c r="CSS17" s="404"/>
      <c r="CST17" s="404"/>
      <c r="CSU17" s="404"/>
      <c r="CSV17" s="404"/>
      <c r="CSW17" s="404"/>
      <c r="CSX17" s="404"/>
      <c r="CSY17" s="404"/>
      <c r="CSZ17" s="404"/>
      <c r="CTA17" s="404"/>
      <c r="CTB17" s="404"/>
      <c r="CTC17" s="404"/>
      <c r="CTD17" s="404"/>
      <c r="CTE17" s="404"/>
      <c r="CTF17" s="404"/>
      <c r="CTG17" s="404"/>
      <c r="CTH17" s="404"/>
      <c r="CTI17" s="404"/>
      <c r="CTJ17" s="404"/>
      <c r="CTK17" s="404"/>
      <c r="CTL17" s="404"/>
      <c r="CTM17" s="404"/>
      <c r="CTN17" s="404"/>
      <c r="CTO17" s="404"/>
      <c r="DBH17" s="405"/>
      <c r="DBI17" s="405"/>
      <c r="DBJ17" s="405"/>
      <c r="DBK17" s="405"/>
      <c r="DBL17" s="405"/>
      <c r="DBM17" s="405"/>
      <c r="DBN17" s="405"/>
      <c r="DBO17" s="405"/>
      <c r="DBP17" s="405"/>
      <c r="DBQ17" s="405"/>
      <c r="DBR17" s="405"/>
      <c r="DBS17" s="405"/>
      <c r="DBT17" s="405"/>
      <c r="DBU17" s="405"/>
      <c r="DBV17" s="405"/>
      <c r="DBW17" s="405"/>
      <c r="DBX17" s="405"/>
      <c r="DBY17" s="405"/>
      <c r="DBZ17" s="405"/>
      <c r="DCA17" s="405"/>
      <c r="DCB17" s="405"/>
      <c r="DCC17" s="405"/>
      <c r="DCD17" s="405"/>
      <c r="DCE17" s="405"/>
      <c r="DCF17" s="405"/>
      <c r="DCG17" s="405"/>
      <c r="DCH17" s="405"/>
      <c r="DCI17" s="405"/>
      <c r="DCJ17" s="405"/>
      <c r="DCK17" s="405"/>
      <c r="DCL17" s="405"/>
      <c r="DCM17" s="405"/>
      <c r="DCN17" s="405"/>
      <c r="DCO17" s="405"/>
      <c r="DCP17" s="405"/>
      <c r="DCQ17" s="405"/>
      <c r="DCR17" s="405"/>
      <c r="DCS17" s="405"/>
      <c r="DCT17" s="405"/>
      <c r="DCU17" s="405"/>
      <c r="DCV17" s="405"/>
      <c r="DCW17" s="405"/>
      <c r="DCX17" s="405"/>
      <c r="DCY17" s="405"/>
      <c r="DCZ17" s="405"/>
      <c r="DDA17" s="405"/>
      <c r="DDB17" s="405"/>
      <c r="DDC17" s="405"/>
      <c r="DDD17" s="405"/>
      <c r="DDE17" s="405"/>
      <c r="DDF17" s="405"/>
      <c r="DDG17" s="405"/>
      <c r="DDH17" s="405"/>
      <c r="DDI17" s="405"/>
      <c r="DDJ17" s="405"/>
      <c r="DDK17" s="405"/>
      <c r="DDL17" s="405"/>
      <c r="DDM17" s="405"/>
      <c r="DDN17" s="405"/>
      <c r="DDO17" s="405"/>
      <c r="DDP17" s="405"/>
      <c r="DDQ17" s="405"/>
      <c r="DDR17" s="405"/>
      <c r="DDS17" s="405"/>
      <c r="DDT17" s="405"/>
      <c r="DDU17" s="405"/>
      <c r="DDV17" s="405"/>
      <c r="DDW17" s="405"/>
      <c r="DDX17" s="405"/>
      <c r="DDY17" s="405"/>
      <c r="DDZ17" s="405"/>
      <c r="DEA17" s="405"/>
      <c r="DEB17" s="405"/>
      <c r="DEC17" s="405"/>
      <c r="DED17" s="405"/>
      <c r="DEE17" s="405"/>
      <c r="DEF17" s="405"/>
      <c r="DEG17" s="405"/>
      <c r="DEH17" s="405"/>
      <c r="DEI17" s="405"/>
      <c r="DEJ17" s="405"/>
      <c r="DEK17" s="405"/>
      <c r="DEL17" s="405"/>
      <c r="DEM17" s="405"/>
      <c r="DEN17" s="405"/>
      <c r="DEO17" s="405"/>
      <c r="DEP17" s="405"/>
      <c r="DEQ17" s="405"/>
      <c r="DER17" s="405"/>
      <c r="DES17" s="405"/>
      <c r="DET17" s="405"/>
      <c r="DEU17" s="405"/>
      <c r="DEV17" s="405"/>
      <c r="DEW17" s="405"/>
      <c r="DEX17" s="405"/>
      <c r="DEY17" s="405"/>
      <c r="DEZ17" s="405"/>
      <c r="DFA17" s="405"/>
      <c r="DFB17" s="405"/>
      <c r="DFC17" s="405"/>
      <c r="DFD17" s="405"/>
      <c r="DFE17" s="405"/>
      <c r="DFF17" s="405"/>
      <c r="DFG17" s="405"/>
      <c r="DFH17" s="405"/>
      <c r="DFI17" s="405"/>
      <c r="DFJ17" s="405"/>
      <c r="DFK17" s="405"/>
      <c r="DFL17" s="405"/>
      <c r="DFM17" s="405"/>
      <c r="DFN17" s="405"/>
      <c r="DFO17" s="405"/>
      <c r="DFP17" s="405"/>
      <c r="DFQ17" s="405"/>
      <c r="DFR17" s="405"/>
      <c r="DFS17" s="405"/>
      <c r="DFT17" s="405"/>
      <c r="DFU17" s="405"/>
      <c r="DFV17" s="405"/>
      <c r="DFW17" s="405"/>
    </row>
    <row r="18" spans="1:43 2524:2883" s="400" customFormat="1" x14ac:dyDescent="0.25">
      <c r="A18" s="398" t="s">
        <v>482</v>
      </c>
      <c r="B18" s="399">
        <v>5.53</v>
      </c>
      <c r="D18" s="401">
        <v>13150</v>
      </c>
      <c r="E18" s="402">
        <f t="shared" si="0"/>
        <v>2377.9385171790236</v>
      </c>
      <c r="F18" s="401">
        <v>16127</v>
      </c>
      <c r="G18" s="402">
        <f t="shared" si="0"/>
        <v>2916.2748643761302</v>
      </c>
      <c r="H18" s="401"/>
      <c r="I18" s="402" t="str">
        <f t="shared" si="1"/>
        <v/>
      </c>
      <c r="J18" s="401"/>
      <c r="K18" s="402" t="str">
        <f t="shared" si="2"/>
        <v/>
      </c>
      <c r="L18" s="401">
        <v>841</v>
      </c>
      <c r="M18" s="402">
        <f t="shared" si="3"/>
        <v>152.07956600361663</v>
      </c>
      <c r="N18" s="401">
        <v>114</v>
      </c>
      <c r="O18" s="402">
        <f t="shared" si="4"/>
        <v>20.614828209764919</v>
      </c>
      <c r="P18" s="401">
        <v>1801</v>
      </c>
      <c r="Q18" s="402">
        <f t="shared" si="5"/>
        <v>325.67811934900539</v>
      </c>
      <c r="R18" s="401"/>
      <c r="S18" s="402" t="str">
        <f t="shared" si="6"/>
        <v/>
      </c>
      <c r="T18" s="401">
        <v>5030</v>
      </c>
      <c r="U18" s="402">
        <f t="shared" si="7"/>
        <v>909.58408679927663</v>
      </c>
      <c r="V18" s="401"/>
      <c r="W18" s="402" t="str">
        <f t="shared" si="8"/>
        <v/>
      </c>
      <c r="X18" s="401"/>
      <c r="Y18" s="402" t="str">
        <f t="shared" si="9"/>
        <v/>
      </c>
      <c r="Z18" s="401"/>
      <c r="AA18" s="402" t="str">
        <f t="shared" si="10"/>
        <v/>
      </c>
      <c r="AB18" s="401"/>
      <c r="AC18" s="402" t="str">
        <f t="shared" si="11"/>
        <v/>
      </c>
      <c r="AD18" s="401">
        <v>85466</v>
      </c>
      <c r="AE18" s="402">
        <f t="shared" si="12"/>
        <v>15454.97287522604</v>
      </c>
      <c r="AF18" s="401"/>
      <c r="AG18" s="402" t="str">
        <f t="shared" si="13"/>
        <v/>
      </c>
      <c r="AH18" s="401"/>
      <c r="AI18" s="402" t="str">
        <f t="shared" si="14"/>
        <v/>
      </c>
      <c r="AJ18" s="401">
        <v>8031</v>
      </c>
      <c r="AK18" s="402">
        <f t="shared" si="15"/>
        <v>1452.2603978300181</v>
      </c>
      <c r="AL18" s="401"/>
      <c r="AM18" s="402" t="str">
        <f t="shared" si="16"/>
        <v/>
      </c>
      <c r="AN18" s="401"/>
      <c r="AO18" s="402" t="str">
        <f t="shared" si="17"/>
        <v/>
      </c>
      <c r="AP18" s="401">
        <v>117410</v>
      </c>
      <c r="AQ18" s="402">
        <f t="shared" si="18"/>
        <v>21231.464737793849</v>
      </c>
      <c r="CSB18" s="404"/>
      <c r="CSC18" s="404"/>
      <c r="CSD18" s="404"/>
      <c r="CSE18" s="404"/>
      <c r="CSF18" s="404"/>
      <c r="CSG18" s="404"/>
      <c r="CSH18" s="404"/>
      <c r="CSI18" s="404"/>
      <c r="CSJ18" s="404"/>
      <c r="CSK18" s="404"/>
      <c r="CSL18" s="404"/>
      <c r="CSM18" s="404"/>
      <c r="CSN18" s="404"/>
      <c r="CSO18" s="404"/>
      <c r="CSP18" s="404"/>
      <c r="CSQ18" s="404"/>
      <c r="CSR18" s="404"/>
      <c r="CSS18" s="404"/>
      <c r="CST18" s="404"/>
      <c r="CSU18" s="404"/>
      <c r="CSV18" s="404"/>
      <c r="CSW18" s="404"/>
      <c r="CSX18" s="404"/>
      <c r="CSY18" s="404"/>
      <c r="CSZ18" s="404"/>
      <c r="CTA18" s="404"/>
      <c r="CTB18" s="404"/>
      <c r="CTC18" s="404"/>
      <c r="CTD18" s="404"/>
      <c r="CTE18" s="404"/>
      <c r="CTF18" s="404"/>
      <c r="CTG18" s="404"/>
      <c r="CTH18" s="404"/>
      <c r="CTI18" s="404"/>
      <c r="CTJ18" s="404"/>
      <c r="CTK18" s="404"/>
      <c r="CTL18" s="404"/>
      <c r="CTM18" s="404"/>
      <c r="CTN18" s="404"/>
      <c r="CTO18" s="404"/>
      <c r="DBH18" s="405"/>
      <c r="DBI18" s="405"/>
      <c r="DBJ18" s="405"/>
      <c r="DBK18" s="405"/>
      <c r="DBL18" s="405"/>
      <c r="DBM18" s="405"/>
      <c r="DBN18" s="405"/>
      <c r="DBO18" s="405"/>
      <c r="DBP18" s="405"/>
      <c r="DBQ18" s="405"/>
      <c r="DBR18" s="405"/>
      <c r="DBS18" s="405"/>
      <c r="DBT18" s="405"/>
      <c r="DBU18" s="405"/>
      <c r="DBV18" s="405"/>
      <c r="DBW18" s="405"/>
      <c r="DBX18" s="405"/>
      <c r="DBY18" s="405"/>
      <c r="DBZ18" s="405"/>
      <c r="DCA18" s="405"/>
      <c r="DCB18" s="405"/>
      <c r="DCC18" s="405"/>
      <c r="DCD18" s="405"/>
      <c r="DCE18" s="405"/>
      <c r="DCF18" s="405"/>
      <c r="DCG18" s="405"/>
      <c r="DCH18" s="405"/>
      <c r="DCI18" s="405"/>
      <c r="DCJ18" s="405"/>
      <c r="DCK18" s="405"/>
      <c r="DCL18" s="405"/>
      <c r="DCM18" s="405"/>
      <c r="DCN18" s="405"/>
      <c r="DCO18" s="405"/>
      <c r="DCP18" s="405"/>
      <c r="DCQ18" s="405"/>
      <c r="DCR18" s="405"/>
      <c r="DCS18" s="405"/>
      <c r="DCT18" s="405"/>
      <c r="DCU18" s="405"/>
      <c r="DCV18" s="405"/>
      <c r="DCW18" s="405"/>
      <c r="DCX18" s="405"/>
      <c r="DCY18" s="405"/>
      <c r="DCZ18" s="405"/>
      <c r="DDA18" s="405"/>
      <c r="DDB18" s="405"/>
      <c r="DDC18" s="405"/>
      <c r="DDD18" s="405"/>
      <c r="DDE18" s="405"/>
      <c r="DDF18" s="405"/>
      <c r="DDG18" s="405"/>
      <c r="DDH18" s="405"/>
      <c r="DDI18" s="405"/>
      <c r="DDJ18" s="405"/>
      <c r="DDK18" s="405"/>
      <c r="DDL18" s="405"/>
      <c r="DDM18" s="405"/>
      <c r="DDN18" s="405"/>
      <c r="DDO18" s="405"/>
      <c r="DDP18" s="405"/>
      <c r="DDQ18" s="405"/>
      <c r="DDR18" s="405"/>
      <c r="DDS18" s="405"/>
      <c r="DDT18" s="405"/>
      <c r="DDU18" s="405"/>
      <c r="DDV18" s="405"/>
      <c r="DDW18" s="405"/>
      <c r="DDX18" s="405"/>
      <c r="DDY18" s="405"/>
      <c r="DDZ18" s="405"/>
      <c r="DEA18" s="405"/>
      <c r="DEB18" s="405"/>
      <c r="DEC18" s="405"/>
      <c r="DED18" s="405"/>
      <c r="DEE18" s="405"/>
      <c r="DEF18" s="405"/>
      <c r="DEG18" s="405"/>
      <c r="DEH18" s="405"/>
      <c r="DEI18" s="405"/>
      <c r="DEJ18" s="405"/>
      <c r="DEK18" s="405"/>
      <c r="DEL18" s="405"/>
      <c r="DEM18" s="405"/>
      <c r="DEN18" s="405"/>
      <c r="DEO18" s="405"/>
      <c r="DEP18" s="405"/>
      <c r="DEQ18" s="405"/>
      <c r="DER18" s="405"/>
      <c r="DES18" s="405"/>
      <c r="DET18" s="405"/>
      <c r="DEU18" s="405"/>
      <c r="DEV18" s="405"/>
      <c r="DEW18" s="405"/>
      <c r="DEX18" s="405"/>
      <c r="DEY18" s="405"/>
      <c r="DEZ18" s="405"/>
      <c r="DFA18" s="405"/>
      <c r="DFB18" s="405"/>
      <c r="DFC18" s="405"/>
      <c r="DFD18" s="405"/>
      <c r="DFE18" s="405"/>
      <c r="DFF18" s="405"/>
      <c r="DFG18" s="405"/>
      <c r="DFH18" s="405"/>
      <c r="DFI18" s="405"/>
      <c r="DFJ18" s="405"/>
      <c r="DFK18" s="405"/>
      <c r="DFL18" s="405"/>
      <c r="DFM18" s="405"/>
      <c r="DFN18" s="405"/>
      <c r="DFO18" s="405"/>
      <c r="DFP18" s="405"/>
      <c r="DFQ18" s="405"/>
      <c r="DFR18" s="405"/>
      <c r="DFS18" s="405"/>
      <c r="DFT18" s="405"/>
      <c r="DFU18" s="405"/>
      <c r="DFV18" s="405"/>
      <c r="DFW18" s="405"/>
    </row>
    <row r="19" spans="1:43 2524:2883" s="400" customFormat="1" x14ac:dyDescent="0.25">
      <c r="A19" s="406"/>
      <c r="B19" s="400">
        <v>0.48</v>
      </c>
      <c r="D19" s="407">
        <v>5696</v>
      </c>
      <c r="E19" s="402">
        <f t="shared" si="0"/>
        <v>11866.666666666668</v>
      </c>
      <c r="F19" s="407">
        <v>11504</v>
      </c>
      <c r="G19" s="402">
        <f t="shared" si="0"/>
        <v>23966.666666666668</v>
      </c>
      <c r="H19" s="407"/>
      <c r="I19" s="402" t="str">
        <f t="shared" si="1"/>
        <v/>
      </c>
      <c r="J19" s="407"/>
      <c r="K19" s="402" t="str">
        <f t="shared" si="2"/>
        <v/>
      </c>
      <c r="L19" s="407">
        <v>457</v>
      </c>
      <c r="M19" s="402">
        <f t="shared" si="3"/>
        <v>952.08333333333337</v>
      </c>
      <c r="N19" s="407">
        <v>46</v>
      </c>
      <c r="O19" s="402">
        <f t="shared" si="4"/>
        <v>95.833333333333343</v>
      </c>
      <c r="P19" s="407">
        <v>225</v>
      </c>
      <c r="Q19" s="402">
        <f t="shared" si="5"/>
        <v>468.75</v>
      </c>
      <c r="R19" s="407"/>
      <c r="S19" s="402" t="str">
        <f t="shared" si="6"/>
        <v/>
      </c>
      <c r="T19" s="407">
        <v>996</v>
      </c>
      <c r="U19" s="402">
        <f t="shared" si="7"/>
        <v>2075</v>
      </c>
      <c r="V19" s="407"/>
      <c r="W19" s="402" t="str">
        <f t="shared" si="8"/>
        <v/>
      </c>
      <c r="X19" s="407"/>
      <c r="Y19" s="402" t="str">
        <f t="shared" si="9"/>
        <v/>
      </c>
      <c r="Z19" s="407"/>
      <c r="AA19" s="402" t="str">
        <f t="shared" si="10"/>
        <v/>
      </c>
      <c r="AB19" s="407"/>
      <c r="AC19" s="402" t="str">
        <f t="shared" si="11"/>
        <v/>
      </c>
      <c r="AD19" s="407">
        <v>119806</v>
      </c>
      <c r="AE19" s="402">
        <f t="shared" si="12"/>
        <v>249595.83333333334</v>
      </c>
      <c r="AF19" s="407"/>
      <c r="AG19" s="402" t="str">
        <f t="shared" si="13"/>
        <v/>
      </c>
      <c r="AH19" s="407"/>
      <c r="AI19" s="402" t="str">
        <f t="shared" si="14"/>
        <v/>
      </c>
      <c r="AJ19" s="407">
        <v>3444</v>
      </c>
      <c r="AK19" s="402">
        <f t="shared" si="15"/>
        <v>7175</v>
      </c>
      <c r="AL19" s="407"/>
      <c r="AM19" s="402" t="str">
        <f t="shared" si="16"/>
        <v/>
      </c>
      <c r="AN19" s="407"/>
      <c r="AO19" s="402" t="str">
        <f t="shared" si="17"/>
        <v/>
      </c>
      <c r="AP19" s="407">
        <v>136478</v>
      </c>
      <c r="AQ19" s="402">
        <f t="shared" si="18"/>
        <v>284329.16666666669</v>
      </c>
      <c r="CSB19" s="404"/>
      <c r="CSC19" s="404"/>
      <c r="CSD19" s="404"/>
      <c r="CSE19" s="404"/>
      <c r="CSF19" s="404"/>
      <c r="CSG19" s="404"/>
      <c r="CSH19" s="404"/>
      <c r="CSI19" s="404"/>
      <c r="CSJ19" s="404"/>
      <c r="CSK19" s="404"/>
      <c r="CSL19" s="404"/>
      <c r="CSM19" s="404"/>
      <c r="CSN19" s="404"/>
      <c r="CSO19" s="404"/>
      <c r="CSP19" s="404"/>
      <c r="CSQ19" s="404"/>
      <c r="CSR19" s="404"/>
      <c r="CSS19" s="404"/>
      <c r="CST19" s="404"/>
      <c r="CSU19" s="404"/>
      <c r="CSV19" s="404"/>
      <c r="CSW19" s="404"/>
      <c r="CSX19" s="404"/>
      <c r="CSY19" s="404"/>
      <c r="CSZ19" s="404"/>
      <c r="CTA19" s="404"/>
      <c r="CTB19" s="404"/>
      <c r="CTC19" s="404"/>
      <c r="CTD19" s="404"/>
      <c r="CTE19" s="404"/>
      <c r="CTF19" s="404"/>
      <c r="CTG19" s="404"/>
      <c r="CTH19" s="404"/>
      <c r="CTI19" s="404"/>
      <c r="CTJ19" s="404"/>
      <c r="CTK19" s="404"/>
      <c r="CTL19" s="404"/>
      <c r="CTM19" s="404"/>
      <c r="CTN19" s="404"/>
      <c r="CTO19" s="404"/>
      <c r="DBH19" s="405"/>
      <c r="DBI19" s="405"/>
      <c r="DBJ19" s="405"/>
      <c r="DBK19" s="405"/>
      <c r="DBL19" s="405"/>
      <c r="DBM19" s="405"/>
      <c r="DBN19" s="405"/>
      <c r="DBO19" s="405"/>
      <c r="DBP19" s="405"/>
      <c r="DBQ19" s="405"/>
      <c r="DBR19" s="405"/>
      <c r="DBS19" s="405"/>
      <c r="DBT19" s="405"/>
      <c r="DBU19" s="405"/>
      <c r="DBV19" s="405"/>
      <c r="DBW19" s="405"/>
      <c r="DBX19" s="405"/>
      <c r="DBY19" s="405"/>
      <c r="DBZ19" s="405"/>
      <c r="DCA19" s="405"/>
      <c r="DCB19" s="405"/>
      <c r="DCC19" s="405"/>
      <c r="DCD19" s="405"/>
      <c r="DCE19" s="405"/>
      <c r="DCF19" s="405"/>
      <c r="DCG19" s="405"/>
      <c r="DCH19" s="405"/>
      <c r="DCI19" s="405"/>
      <c r="DCJ19" s="405"/>
      <c r="DCK19" s="405"/>
      <c r="DCL19" s="405"/>
      <c r="DCM19" s="405"/>
      <c r="DCN19" s="405"/>
      <c r="DCO19" s="405"/>
      <c r="DCP19" s="405"/>
      <c r="DCQ19" s="405"/>
      <c r="DCR19" s="405"/>
      <c r="DCS19" s="405"/>
      <c r="DCT19" s="405"/>
      <c r="DCU19" s="405"/>
      <c r="DCV19" s="405"/>
      <c r="DCW19" s="405"/>
      <c r="DCX19" s="405"/>
      <c r="DCY19" s="405"/>
      <c r="DCZ19" s="405"/>
      <c r="DDA19" s="405"/>
      <c r="DDB19" s="405"/>
      <c r="DDC19" s="405"/>
      <c r="DDD19" s="405"/>
      <c r="DDE19" s="405"/>
      <c r="DDF19" s="405"/>
      <c r="DDG19" s="405"/>
      <c r="DDH19" s="405"/>
      <c r="DDI19" s="405"/>
      <c r="DDJ19" s="405"/>
      <c r="DDK19" s="405"/>
      <c r="DDL19" s="405"/>
      <c r="DDM19" s="405"/>
      <c r="DDN19" s="405"/>
      <c r="DDO19" s="405"/>
      <c r="DDP19" s="405"/>
      <c r="DDQ19" s="405"/>
      <c r="DDR19" s="405"/>
      <c r="DDS19" s="405"/>
      <c r="DDT19" s="405"/>
      <c r="DDU19" s="405"/>
      <c r="DDV19" s="405"/>
      <c r="DDW19" s="405"/>
      <c r="DDX19" s="405"/>
      <c r="DDY19" s="405"/>
      <c r="DDZ19" s="405"/>
      <c r="DEA19" s="405"/>
      <c r="DEB19" s="405"/>
      <c r="DEC19" s="405"/>
      <c r="DED19" s="405"/>
      <c r="DEE19" s="405"/>
      <c r="DEF19" s="405"/>
      <c r="DEG19" s="405"/>
      <c r="DEH19" s="405"/>
      <c r="DEI19" s="405"/>
      <c r="DEJ19" s="405"/>
      <c r="DEK19" s="405"/>
      <c r="DEL19" s="405"/>
      <c r="DEM19" s="405"/>
      <c r="DEN19" s="405"/>
      <c r="DEO19" s="405"/>
      <c r="DEP19" s="405"/>
      <c r="DEQ19" s="405"/>
      <c r="DER19" s="405"/>
      <c r="DES19" s="405"/>
      <c r="DET19" s="405"/>
      <c r="DEU19" s="405"/>
      <c r="DEV19" s="405"/>
      <c r="DEW19" s="405"/>
      <c r="DEX19" s="405"/>
      <c r="DEY19" s="405"/>
      <c r="DEZ19" s="405"/>
      <c r="DFA19" s="405"/>
      <c r="DFB19" s="405"/>
      <c r="DFC19" s="405"/>
      <c r="DFD19" s="405"/>
      <c r="DFE19" s="405"/>
      <c r="DFF19" s="405"/>
      <c r="DFG19" s="405"/>
      <c r="DFH19" s="405"/>
      <c r="DFI19" s="405"/>
      <c r="DFJ19" s="405"/>
      <c r="DFK19" s="405"/>
      <c r="DFL19" s="405"/>
      <c r="DFM19" s="405"/>
      <c r="DFN19" s="405"/>
      <c r="DFO19" s="405"/>
      <c r="DFP19" s="405"/>
      <c r="DFQ19" s="405"/>
      <c r="DFR19" s="405"/>
      <c r="DFS19" s="405"/>
      <c r="DFT19" s="405"/>
      <c r="DFU19" s="405"/>
      <c r="DFV19" s="405"/>
      <c r="DFW19" s="405"/>
    </row>
    <row r="20" spans="1:43 2524:2883" s="400" customFormat="1" x14ac:dyDescent="0.25">
      <c r="A20" s="398" t="s">
        <v>339</v>
      </c>
      <c r="B20" s="399">
        <v>9.26</v>
      </c>
      <c r="D20" s="401">
        <v>21598</v>
      </c>
      <c r="E20" s="402">
        <f t="shared" si="0"/>
        <v>2332.3974082073437</v>
      </c>
      <c r="F20" s="401">
        <v>64465</v>
      </c>
      <c r="G20" s="402">
        <f t="shared" si="0"/>
        <v>6961.6630669546439</v>
      </c>
      <c r="H20" s="401"/>
      <c r="I20" s="402" t="str">
        <f t="shared" si="1"/>
        <v/>
      </c>
      <c r="J20" s="401"/>
      <c r="K20" s="402" t="str">
        <f t="shared" si="2"/>
        <v/>
      </c>
      <c r="L20" s="401">
        <v>45000</v>
      </c>
      <c r="M20" s="402">
        <f t="shared" si="3"/>
        <v>4859.6112311015122</v>
      </c>
      <c r="N20" s="401">
        <v>11347</v>
      </c>
      <c r="O20" s="402">
        <f t="shared" si="4"/>
        <v>1225.3779697624191</v>
      </c>
      <c r="P20" s="401">
        <v>1720</v>
      </c>
      <c r="Q20" s="402">
        <f t="shared" si="5"/>
        <v>185.7451403887689</v>
      </c>
      <c r="R20" s="401">
        <v>11148</v>
      </c>
      <c r="S20" s="402">
        <f t="shared" si="6"/>
        <v>1203.8876889848812</v>
      </c>
      <c r="T20" s="401">
        <v>3238</v>
      </c>
      <c r="U20" s="402">
        <f t="shared" si="7"/>
        <v>349.67602591792655</v>
      </c>
      <c r="V20" s="401"/>
      <c r="W20" s="402" t="str">
        <f t="shared" si="8"/>
        <v/>
      </c>
      <c r="X20" s="401"/>
      <c r="Y20" s="402" t="str">
        <f t="shared" si="9"/>
        <v/>
      </c>
      <c r="Z20" s="401">
        <v>1085</v>
      </c>
      <c r="AA20" s="402">
        <f t="shared" si="10"/>
        <v>117.17062634989202</v>
      </c>
      <c r="AB20" s="401"/>
      <c r="AC20" s="402" t="str">
        <f t="shared" si="11"/>
        <v/>
      </c>
      <c r="AD20" s="401">
        <v>71145</v>
      </c>
      <c r="AE20" s="402">
        <f t="shared" si="12"/>
        <v>7683.04535637149</v>
      </c>
      <c r="AF20" s="401"/>
      <c r="AG20" s="402" t="str">
        <f t="shared" si="13"/>
        <v/>
      </c>
      <c r="AH20" s="401"/>
      <c r="AI20" s="402" t="str">
        <f t="shared" si="14"/>
        <v/>
      </c>
      <c r="AJ20" s="401">
        <v>18163</v>
      </c>
      <c r="AK20" s="402">
        <f t="shared" si="15"/>
        <v>1961.4470842332614</v>
      </c>
      <c r="AL20" s="401"/>
      <c r="AM20" s="402" t="str">
        <f t="shared" si="16"/>
        <v/>
      </c>
      <c r="AN20" s="401"/>
      <c r="AO20" s="402" t="str">
        <f t="shared" si="17"/>
        <v/>
      </c>
      <c r="AP20" s="401">
        <v>227311</v>
      </c>
      <c r="AQ20" s="402">
        <f t="shared" si="18"/>
        <v>24547.624190064795</v>
      </c>
      <c r="CSB20" s="404"/>
      <c r="CSC20" s="404"/>
      <c r="CSD20" s="404"/>
      <c r="CSE20" s="404"/>
      <c r="CSF20" s="404"/>
      <c r="CSG20" s="404"/>
      <c r="CSH20" s="404"/>
      <c r="CSI20" s="404"/>
      <c r="CSJ20" s="404"/>
      <c r="CSK20" s="404"/>
      <c r="CSL20" s="404"/>
      <c r="CSM20" s="404"/>
      <c r="CSN20" s="404"/>
      <c r="CSO20" s="404"/>
      <c r="CSP20" s="404"/>
      <c r="CSQ20" s="404"/>
      <c r="CSR20" s="404"/>
      <c r="CSS20" s="404"/>
      <c r="CST20" s="404"/>
      <c r="CSU20" s="404"/>
      <c r="CSV20" s="404"/>
      <c r="CSW20" s="404"/>
      <c r="CSX20" s="404"/>
      <c r="CSY20" s="404"/>
      <c r="CSZ20" s="404"/>
      <c r="CTA20" s="404"/>
      <c r="CTB20" s="404"/>
      <c r="CTC20" s="404"/>
      <c r="CTD20" s="404"/>
      <c r="CTE20" s="404"/>
      <c r="CTF20" s="404"/>
      <c r="CTG20" s="404"/>
      <c r="CTH20" s="404"/>
      <c r="CTI20" s="404"/>
      <c r="CTJ20" s="404"/>
      <c r="CTK20" s="404"/>
      <c r="CTL20" s="404"/>
      <c r="CTM20" s="404"/>
      <c r="CTN20" s="404"/>
      <c r="CTO20" s="404"/>
      <c r="DBH20" s="405"/>
      <c r="DBI20" s="405"/>
      <c r="DBJ20" s="405"/>
      <c r="DBK20" s="405"/>
      <c r="DBL20" s="405"/>
      <c r="DBM20" s="405"/>
      <c r="DBN20" s="405"/>
      <c r="DBO20" s="405"/>
      <c r="DBP20" s="405"/>
      <c r="DBQ20" s="405"/>
      <c r="DBR20" s="405"/>
      <c r="DBS20" s="405"/>
      <c r="DBT20" s="405"/>
      <c r="DBU20" s="405"/>
      <c r="DBV20" s="405"/>
      <c r="DBW20" s="405"/>
      <c r="DBX20" s="405"/>
      <c r="DBY20" s="405"/>
      <c r="DBZ20" s="405"/>
      <c r="DCA20" s="405"/>
      <c r="DCB20" s="405"/>
      <c r="DCC20" s="405"/>
      <c r="DCD20" s="405"/>
      <c r="DCE20" s="405"/>
      <c r="DCF20" s="405"/>
      <c r="DCG20" s="405"/>
      <c r="DCH20" s="405"/>
      <c r="DCI20" s="405"/>
      <c r="DCJ20" s="405"/>
      <c r="DCK20" s="405"/>
      <c r="DCL20" s="405"/>
      <c r="DCM20" s="405"/>
      <c r="DCN20" s="405"/>
      <c r="DCO20" s="405"/>
      <c r="DCP20" s="405"/>
      <c r="DCQ20" s="405"/>
      <c r="DCR20" s="405"/>
      <c r="DCS20" s="405"/>
      <c r="DCT20" s="405"/>
      <c r="DCU20" s="405"/>
      <c r="DCV20" s="405"/>
      <c r="DCW20" s="405"/>
      <c r="DCX20" s="405"/>
      <c r="DCY20" s="405"/>
      <c r="DCZ20" s="405"/>
      <c r="DDA20" s="405"/>
      <c r="DDB20" s="405"/>
      <c r="DDC20" s="405"/>
      <c r="DDD20" s="405"/>
      <c r="DDE20" s="405"/>
      <c r="DDF20" s="405"/>
      <c r="DDG20" s="405"/>
      <c r="DDH20" s="405"/>
      <c r="DDI20" s="405"/>
      <c r="DDJ20" s="405"/>
      <c r="DDK20" s="405"/>
      <c r="DDL20" s="405"/>
      <c r="DDM20" s="405"/>
      <c r="DDN20" s="405"/>
      <c r="DDO20" s="405"/>
      <c r="DDP20" s="405"/>
      <c r="DDQ20" s="405"/>
      <c r="DDR20" s="405"/>
      <c r="DDS20" s="405"/>
      <c r="DDT20" s="405"/>
      <c r="DDU20" s="405"/>
      <c r="DDV20" s="405"/>
      <c r="DDW20" s="405"/>
      <c r="DDX20" s="405"/>
      <c r="DDY20" s="405"/>
      <c r="DDZ20" s="405"/>
      <c r="DEA20" s="405"/>
      <c r="DEB20" s="405"/>
      <c r="DEC20" s="405"/>
      <c r="DED20" s="405"/>
      <c r="DEE20" s="405"/>
      <c r="DEF20" s="405"/>
      <c r="DEG20" s="405"/>
      <c r="DEH20" s="405"/>
      <c r="DEI20" s="405"/>
      <c r="DEJ20" s="405"/>
      <c r="DEK20" s="405"/>
      <c r="DEL20" s="405"/>
      <c r="DEM20" s="405"/>
      <c r="DEN20" s="405"/>
      <c r="DEO20" s="405"/>
      <c r="DEP20" s="405"/>
      <c r="DEQ20" s="405"/>
      <c r="DER20" s="405"/>
      <c r="DES20" s="405"/>
      <c r="DET20" s="405"/>
      <c r="DEU20" s="405"/>
      <c r="DEV20" s="405"/>
      <c r="DEW20" s="405"/>
      <c r="DEX20" s="405"/>
      <c r="DEY20" s="405"/>
      <c r="DEZ20" s="405"/>
      <c r="DFA20" s="405"/>
      <c r="DFB20" s="405"/>
      <c r="DFC20" s="405"/>
      <c r="DFD20" s="405"/>
      <c r="DFE20" s="405"/>
      <c r="DFF20" s="405"/>
      <c r="DFG20" s="405"/>
      <c r="DFH20" s="405"/>
      <c r="DFI20" s="405"/>
      <c r="DFJ20" s="405"/>
      <c r="DFK20" s="405"/>
      <c r="DFL20" s="405"/>
      <c r="DFM20" s="405"/>
      <c r="DFN20" s="405"/>
      <c r="DFO20" s="405"/>
      <c r="DFP20" s="405"/>
      <c r="DFQ20" s="405"/>
      <c r="DFR20" s="405"/>
      <c r="DFS20" s="405"/>
      <c r="DFT20" s="405"/>
      <c r="DFU20" s="405"/>
      <c r="DFV20" s="405"/>
      <c r="DFW20" s="405"/>
    </row>
    <row r="21" spans="1:43 2524:2883" s="400" customFormat="1" x14ac:dyDescent="0.25">
      <c r="A21" s="398" t="s">
        <v>340</v>
      </c>
      <c r="B21" s="399">
        <v>4.72</v>
      </c>
      <c r="D21" s="401">
        <v>25040</v>
      </c>
      <c r="E21" s="402">
        <f t="shared" si="0"/>
        <v>5305.0847457627124</v>
      </c>
      <c r="F21" s="401"/>
      <c r="G21" s="402" t="str">
        <f t="shared" si="0"/>
        <v/>
      </c>
      <c r="H21" s="401"/>
      <c r="I21" s="402" t="str">
        <f t="shared" si="1"/>
        <v/>
      </c>
      <c r="J21" s="401"/>
      <c r="K21" s="402" t="str">
        <f t="shared" si="2"/>
        <v/>
      </c>
      <c r="L21" s="401"/>
      <c r="M21" s="402" t="str">
        <f t="shared" si="3"/>
        <v/>
      </c>
      <c r="N21" s="401">
        <v>1350</v>
      </c>
      <c r="O21" s="402">
        <f t="shared" si="4"/>
        <v>286.0169491525424</v>
      </c>
      <c r="P21" s="401">
        <v>3678</v>
      </c>
      <c r="Q21" s="402">
        <f t="shared" si="5"/>
        <v>779.2372881355933</v>
      </c>
      <c r="R21" s="401">
        <v>1512</v>
      </c>
      <c r="S21" s="402">
        <f t="shared" si="6"/>
        <v>320.3389830508475</v>
      </c>
      <c r="T21" s="401"/>
      <c r="U21" s="402" t="str">
        <f t="shared" si="7"/>
        <v/>
      </c>
      <c r="V21" s="401"/>
      <c r="W21" s="402" t="str">
        <f t="shared" si="8"/>
        <v/>
      </c>
      <c r="X21" s="401"/>
      <c r="Y21" s="402" t="str">
        <f t="shared" si="9"/>
        <v/>
      </c>
      <c r="Z21" s="401"/>
      <c r="AA21" s="402" t="str">
        <f t="shared" si="10"/>
        <v/>
      </c>
      <c r="AB21" s="401"/>
      <c r="AC21" s="402" t="str">
        <f t="shared" si="11"/>
        <v/>
      </c>
      <c r="AD21" s="401"/>
      <c r="AE21" s="402" t="str">
        <f t="shared" si="12"/>
        <v/>
      </c>
      <c r="AF21" s="401"/>
      <c r="AG21" s="402" t="str">
        <f t="shared" si="13"/>
        <v/>
      </c>
      <c r="AH21" s="401"/>
      <c r="AI21" s="402" t="str">
        <f t="shared" si="14"/>
        <v/>
      </c>
      <c r="AJ21" s="401">
        <v>103950</v>
      </c>
      <c r="AK21" s="402">
        <f t="shared" si="15"/>
        <v>22023.305084745763</v>
      </c>
      <c r="AL21" s="401"/>
      <c r="AM21" s="402" t="str">
        <f t="shared" si="16"/>
        <v/>
      </c>
      <c r="AN21" s="401"/>
      <c r="AO21" s="402" t="str">
        <f t="shared" si="17"/>
        <v/>
      </c>
      <c r="AP21" s="401">
        <v>110490</v>
      </c>
      <c r="AQ21" s="402">
        <f t="shared" si="18"/>
        <v>23408.898305084746</v>
      </c>
      <c r="CSB21" s="404"/>
      <c r="CSC21" s="404"/>
      <c r="CSD21" s="404"/>
      <c r="CSE21" s="404"/>
      <c r="CSF21" s="404"/>
      <c r="CSG21" s="404"/>
      <c r="CSH21" s="404"/>
      <c r="CSI21" s="404"/>
      <c r="CSJ21" s="404"/>
      <c r="CSK21" s="404"/>
      <c r="CSL21" s="404"/>
      <c r="CSM21" s="404"/>
      <c r="CSN21" s="404"/>
      <c r="CSO21" s="404"/>
      <c r="CSP21" s="404"/>
      <c r="CSQ21" s="404"/>
      <c r="CSR21" s="404"/>
      <c r="CSS21" s="404"/>
      <c r="CST21" s="404"/>
      <c r="CSU21" s="404"/>
      <c r="CSV21" s="404"/>
      <c r="CSW21" s="404"/>
      <c r="CSX21" s="404"/>
      <c r="CSY21" s="404"/>
      <c r="CSZ21" s="404"/>
      <c r="CTA21" s="404"/>
      <c r="CTB21" s="404"/>
      <c r="CTC21" s="404"/>
      <c r="CTD21" s="404"/>
      <c r="CTE21" s="404"/>
      <c r="CTF21" s="404"/>
      <c r="CTG21" s="404"/>
      <c r="CTH21" s="404"/>
      <c r="CTI21" s="404"/>
      <c r="CTJ21" s="404"/>
      <c r="CTK21" s="404"/>
      <c r="CTL21" s="404"/>
      <c r="CTM21" s="404"/>
      <c r="CTN21" s="404"/>
      <c r="CTO21" s="404"/>
      <c r="DBH21" s="405"/>
      <c r="DBI21" s="405"/>
      <c r="DBJ21" s="405"/>
      <c r="DBK21" s="405"/>
      <c r="DBL21" s="405"/>
      <c r="DBM21" s="405"/>
      <c r="DBN21" s="405"/>
      <c r="DBO21" s="405"/>
      <c r="DBP21" s="405"/>
      <c r="DBQ21" s="405"/>
      <c r="DBR21" s="405"/>
      <c r="DBS21" s="405"/>
      <c r="DBT21" s="405"/>
      <c r="DBU21" s="405"/>
      <c r="DBV21" s="405"/>
      <c r="DBW21" s="405"/>
      <c r="DBX21" s="405"/>
      <c r="DBY21" s="405"/>
      <c r="DBZ21" s="405"/>
      <c r="DCA21" s="405"/>
      <c r="DCB21" s="405"/>
      <c r="DCC21" s="405"/>
      <c r="DCD21" s="405"/>
      <c r="DCE21" s="405"/>
      <c r="DCF21" s="405"/>
      <c r="DCG21" s="405"/>
      <c r="DCH21" s="405"/>
      <c r="DCI21" s="405"/>
      <c r="DCJ21" s="405"/>
      <c r="DCK21" s="405"/>
      <c r="DCL21" s="405"/>
      <c r="DCM21" s="405"/>
      <c r="DCN21" s="405"/>
      <c r="DCO21" s="405"/>
      <c r="DCP21" s="405"/>
      <c r="DCQ21" s="405"/>
      <c r="DCR21" s="405"/>
      <c r="DCS21" s="405"/>
      <c r="DCT21" s="405"/>
      <c r="DCU21" s="405"/>
      <c r="DCV21" s="405"/>
      <c r="DCW21" s="405"/>
      <c r="DCX21" s="405"/>
      <c r="DCY21" s="405"/>
      <c r="DCZ21" s="405"/>
      <c r="DDA21" s="405"/>
      <c r="DDB21" s="405"/>
      <c r="DDC21" s="405"/>
      <c r="DDD21" s="405"/>
      <c r="DDE21" s="405"/>
      <c r="DDF21" s="405"/>
      <c r="DDG21" s="405"/>
      <c r="DDH21" s="405"/>
      <c r="DDI21" s="405"/>
      <c r="DDJ21" s="405"/>
      <c r="DDK21" s="405"/>
      <c r="DDL21" s="405"/>
      <c r="DDM21" s="405"/>
      <c r="DDN21" s="405"/>
      <c r="DDO21" s="405"/>
      <c r="DDP21" s="405"/>
      <c r="DDQ21" s="405"/>
      <c r="DDR21" s="405"/>
      <c r="DDS21" s="405"/>
      <c r="DDT21" s="405"/>
      <c r="DDU21" s="405"/>
      <c r="DDV21" s="405"/>
      <c r="DDW21" s="405"/>
      <c r="DDX21" s="405"/>
      <c r="DDY21" s="405"/>
      <c r="DDZ21" s="405"/>
      <c r="DEA21" s="405"/>
      <c r="DEB21" s="405"/>
      <c r="DEC21" s="405"/>
      <c r="DED21" s="405"/>
      <c r="DEE21" s="405"/>
      <c r="DEF21" s="405"/>
      <c r="DEG21" s="405"/>
      <c r="DEH21" s="405"/>
      <c r="DEI21" s="405"/>
      <c r="DEJ21" s="405"/>
      <c r="DEK21" s="405"/>
      <c r="DEL21" s="405"/>
      <c r="DEM21" s="405"/>
      <c r="DEN21" s="405"/>
      <c r="DEO21" s="405"/>
      <c r="DEP21" s="405"/>
      <c r="DEQ21" s="405"/>
      <c r="DER21" s="405"/>
      <c r="DES21" s="405"/>
      <c r="DET21" s="405"/>
      <c r="DEU21" s="405"/>
      <c r="DEV21" s="405"/>
      <c r="DEW21" s="405"/>
      <c r="DEX21" s="405"/>
      <c r="DEY21" s="405"/>
      <c r="DEZ21" s="405"/>
      <c r="DFA21" s="405"/>
      <c r="DFB21" s="405"/>
      <c r="DFC21" s="405"/>
      <c r="DFD21" s="405"/>
      <c r="DFE21" s="405"/>
      <c r="DFF21" s="405"/>
      <c r="DFG21" s="405"/>
      <c r="DFH21" s="405"/>
      <c r="DFI21" s="405"/>
      <c r="DFJ21" s="405"/>
      <c r="DFK21" s="405"/>
      <c r="DFL21" s="405"/>
      <c r="DFM21" s="405"/>
      <c r="DFN21" s="405"/>
      <c r="DFO21" s="405"/>
      <c r="DFP21" s="405"/>
      <c r="DFQ21" s="405"/>
      <c r="DFR21" s="405"/>
      <c r="DFS21" s="405"/>
      <c r="DFT21" s="405"/>
      <c r="DFU21" s="405"/>
      <c r="DFV21" s="405"/>
      <c r="DFW21" s="405"/>
    </row>
    <row r="22" spans="1:43 2524:2883" s="400" customFormat="1" x14ac:dyDescent="0.25">
      <c r="A22" s="398" t="s">
        <v>565</v>
      </c>
      <c r="B22" s="399">
        <v>2.68</v>
      </c>
      <c r="D22" s="401">
        <v>50298.54</v>
      </c>
      <c r="E22" s="402">
        <f t="shared" si="0"/>
        <v>18768.111940298506</v>
      </c>
      <c r="F22" s="401">
        <v>2500</v>
      </c>
      <c r="G22" s="402">
        <f t="shared" si="0"/>
        <v>932.83582089552237</v>
      </c>
      <c r="H22" s="401">
        <v>11577.59</v>
      </c>
      <c r="I22" s="402">
        <f t="shared" si="1"/>
        <v>4319.996268656716</v>
      </c>
      <c r="J22" s="401">
        <v>800</v>
      </c>
      <c r="K22" s="402">
        <f t="shared" si="2"/>
        <v>298.50746268656712</v>
      </c>
      <c r="L22" s="401"/>
      <c r="M22" s="402" t="str">
        <f t="shared" si="3"/>
        <v/>
      </c>
      <c r="N22" s="401">
        <v>3491.72</v>
      </c>
      <c r="O22" s="402">
        <f t="shared" si="4"/>
        <v>1302.8805970149251</v>
      </c>
      <c r="P22" s="401">
        <v>1547.15</v>
      </c>
      <c r="Q22" s="402">
        <f t="shared" si="5"/>
        <v>577.29477611940297</v>
      </c>
      <c r="R22" s="401">
        <v>1295.68</v>
      </c>
      <c r="S22" s="402">
        <f t="shared" si="6"/>
        <v>483.46268656716416</v>
      </c>
      <c r="T22" s="401"/>
      <c r="U22" s="402" t="str">
        <f t="shared" si="7"/>
        <v/>
      </c>
      <c r="V22" s="401"/>
      <c r="W22" s="402" t="str">
        <f t="shared" si="8"/>
        <v/>
      </c>
      <c r="X22" s="401"/>
      <c r="Y22" s="402" t="str">
        <f t="shared" si="9"/>
        <v/>
      </c>
      <c r="Z22" s="401"/>
      <c r="AA22" s="402" t="str">
        <f t="shared" si="10"/>
        <v/>
      </c>
      <c r="AB22" s="401"/>
      <c r="AC22" s="402" t="str">
        <f t="shared" si="11"/>
        <v/>
      </c>
      <c r="AD22" s="401">
        <v>29250.12</v>
      </c>
      <c r="AE22" s="402">
        <f t="shared" si="12"/>
        <v>10914.223880597014</v>
      </c>
      <c r="AF22" s="401"/>
      <c r="AG22" s="402" t="str">
        <f t="shared" si="13"/>
        <v/>
      </c>
      <c r="AH22" s="401"/>
      <c r="AI22" s="402" t="str">
        <f t="shared" si="14"/>
        <v/>
      </c>
      <c r="AJ22" s="401">
        <v>10795.48</v>
      </c>
      <c r="AK22" s="402">
        <f t="shared" si="15"/>
        <v>4028.1641791044772</v>
      </c>
      <c r="AL22" s="401"/>
      <c r="AM22" s="402" t="str">
        <f t="shared" si="16"/>
        <v/>
      </c>
      <c r="AN22" s="401"/>
      <c r="AO22" s="402" t="str">
        <f t="shared" si="17"/>
        <v/>
      </c>
      <c r="AP22" s="401">
        <v>61257.74</v>
      </c>
      <c r="AQ22" s="402">
        <f t="shared" si="18"/>
        <v>22857.36567164179</v>
      </c>
      <c r="CSB22" s="404"/>
      <c r="CSC22" s="404"/>
      <c r="CSD22" s="404"/>
      <c r="CSE22" s="404"/>
      <c r="CSF22" s="404"/>
      <c r="CSG22" s="404"/>
      <c r="CSH22" s="404"/>
      <c r="CSI22" s="404"/>
      <c r="CSJ22" s="404"/>
      <c r="CSK22" s="404"/>
      <c r="CSL22" s="404"/>
      <c r="CSM22" s="404"/>
      <c r="CSN22" s="404"/>
      <c r="CSO22" s="404"/>
      <c r="CSP22" s="404"/>
      <c r="CSQ22" s="404"/>
      <c r="CSR22" s="404"/>
      <c r="CSS22" s="404"/>
      <c r="CST22" s="404"/>
      <c r="CSU22" s="404"/>
      <c r="CSV22" s="404"/>
      <c r="CSW22" s="404"/>
      <c r="CSX22" s="404"/>
      <c r="CSY22" s="404"/>
      <c r="CSZ22" s="404"/>
      <c r="CTA22" s="404"/>
      <c r="CTB22" s="404"/>
      <c r="CTC22" s="404"/>
      <c r="CTD22" s="404"/>
      <c r="CTE22" s="404"/>
      <c r="CTF22" s="404"/>
      <c r="CTG22" s="404"/>
      <c r="CTH22" s="404"/>
      <c r="CTI22" s="404"/>
      <c r="CTJ22" s="404"/>
      <c r="CTK22" s="404"/>
      <c r="CTL22" s="404"/>
      <c r="CTM22" s="404"/>
      <c r="CTN22" s="404"/>
      <c r="CTO22" s="404"/>
      <c r="DBH22" s="405"/>
      <c r="DBI22" s="405"/>
      <c r="DBJ22" s="405"/>
      <c r="DBK22" s="405"/>
      <c r="DBL22" s="405"/>
      <c r="DBM22" s="405"/>
      <c r="DBN22" s="405"/>
      <c r="DBO22" s="405"/>
      <c r="DBP22" s="405"/>
      <c r="DBQ22" s="405"/>
      <c r="DBR22" s="405"/>
      <c r="DBS22" s="405"/>
      <c r="DBT22" s="405"/>
      <c r="DBU22" s="405"/>
      <c r="DBV22" s="405"/>
      <c r="DBW22" s="405"/>
      <c r="DBX22" s="405"/>
      <c r="DBY22" s="405"/>
      <c r="DBZ22" s="405"/>
      <c r="DCA22" s="405"/>
      <c r="DCB22" s="405"/>
      <c r="DCC22" s="405"/>
      <c r="DCD22" s="405"/>
      <c r="DCE22" s="405"/>
      <c r="DCF22" s="405"/>
      <c r="DCG22" s="405"/>
      <c r="DCH22" s="405"/>
      <c r="DCI22" s="405"/>
      <c r="DCJ22" s="405"/>
      <c r="DCK22" s="405"/>
      <c r="DCL22" s="405"/>
      <c r="DCM22" s="405"/>
      <c r="DCN22" s="405"/>
      <c r="DCO22" s="405"/>
      <c r="DCP22" s="405"/>
      <c r="DCQ22" s="405"/>
      <c r="DCR22" s="405"/>
      <c r="DCS22" s="405"/>
      <c r="DCT22" s="405"/>
      <c r="DCU22" s="405"/>
      <c r="DCV22" s="405"/>
      <c r="DCW22" s="405"/>
      <c r="DCX22" s="405"/>
      <c r="DCY22" s="405"/>
      <c r="DCZ22" s="405"/>
      <c r="DDA22" s="405"/>
      <c r="DDB22" s="405"/>
      <c r="DDC22" s="405"/>
      <c r="DDD22" s="405"/>
      <c r="DDE22" s="405"/>
      <c r="DDF22" s="405"/>
      <c r="DDG22" s="405"/>
      <c r="DDH22" s="405"/>
      <c r="DDI22" s="405"/>
      <c r="DDJ22" s="405"/>
      <c r="DDK22" s="405"/>
      <c r="DDL22" s="405"/>
      <c r="DDM22" s="405"/>
      <c r="DDN22" s="405"/>
      <c r="DDO22" s="405"/>
      <c r="DDP22" s="405"/>
      <c r="DDQ22" s="405"/>
      <c r="DDR22" s="405"/>
      <c r="DDS22" s="405"/>
      <c r="DDT22" s="405"/>
      <c r="DDU22" s="405"/>
      <c r="DDV22" s="405"/>
      <c r="DDW22" s="405"/>
      <c r="DDX22" s="405"/>
      <c r="DDY22" s="405"/>
      <c r="DDZ22" s="405"/>
      <c r="DEA22" s="405"/>
      <c r="DEB22" s="405"/>
      <c r="DEC22" s="405"/>
      <c r="DED22" s="405"/>
      <c r="DEE22" s="405"/>
      <c r="DEF22" s="405"/>
      <c r="DEG22" s="405"/>
      <c r="DEH22" s="405"/>
      <c r="DEI22" s="405"/>
      <c r="DEJ22" s="405"/>
      <c r="DEK22" s="405"/>
      <c r="DEL22" s="405"/>
      <c r="DEM22" s="405"/>
      <c r="DEN22" s="405"/>
      <c r="DEO22" s="405"/>
      <c r="DEP22" s="405"/>
      <c r="DEQ22" s="405"/>
      <c r="DER22" s="405"/>
      <c r="DES22" s="405"/>
      <c r="DET22" s="405"/>
      <c r="DEU22" s="405"/>
      <c r="DEV22" s="405"/>
      <c r="DEW22" s="405"/>
      <c r="DEX22" s="405"/>
      <c r="DEY22" s="405"/>
      <c r="DEZ22" s="405"/>
      <c r="DFA22" s="405"/>
      <c r="DFB22" s="405"/>
      <c r="DFC22" s="405"/>
      <c r="DFD22" s="405"/>
      <c r="DFE22" s="405"/>
      <c r="DFF22" s="405"/>
      <c r="DFG22" s="405"/>
      <c r="DFH22" s="405"/>
      <c r="DFI22" s="405"/>
      <c r="DFJ22" s="405"/>
      <c r="DFK22" s="405"/>
      <c r="DFL22" s="405"/>
      <c r="DFM22" s="405"/>
      <c r="DFN22" s="405"/>
      <c r="DFO22" s="405"/>
      <c r="DFP22" s="405"/>
      <c r="DFQ22" s="405"/>
      <c r="DFR22" s="405"/>
      <c r="DFS22" s="405"/>
      <c r="DFT22" s="405"/>
      <c r="DFU22" s="405"/>
      <c r="DFV22" s="405"/>
      <c r="DFW22" s="405"/>
    </row>
    <row r="23" spans="1:43 2524:2883" s="400" customFormat="1" x14ac:dyDescent="0.25">
      <c r="A23" s="398" t="s">
        <v>341</v>
      </c>
      <c r="B23" s="399">
        <v>3.25</v>
      </c>
      <c r="D23" s="401">
        <v>43077</v>
      </c>
      <c r="E23" s="402">
        <f t="shared" si="0"/>
        <v>13254.461538461539</v>
      </c>
      <c r="F23" s="401"/>
      <c r="G23" s="402" t="str">
        <f t="shared" si="0"/>
        <v/>
      </c>
      <c r="H23" s="401"/>
      <c r="I23" s="402" t="str">
        <f t="shared" si="1"/>
        <v/>
      </c>
      <c r="J23" s="401"/>
      <c r="K23" s="402" t="str">
        <f t="shared" si="2"/>
        <v/>
      </c>
      <c r="L23" s="401"/>
      <c r="M23" s="402" t="str">
        <f t="shared" si="3"/>
        <v/>
      </c>
      <c r="N23" s="401"/>
      <c r="O23" s="402" t="str">
        <f t="shared" si="4"/>
        <v/>
      </c>
      <c r="P23" s="401"/>
      <c r="Q23" s="402" t="str">
        <f t="shared" si="5"/>
        <v/>
      </c>
      <c r="R23" s="401"/>
      <c r="S23" s="402" t="str">
        <f t="shared" si="6"/>
        <v/>
      </c>
      <c r="T23" s="401"/>
      <c r="U23" s="402" t="str">
        <f t="shared" si="7"/>
        <v/>
      </c>
      <c r="V23" s="401"/>
      <c r="W23" s="402" t="str">
        <f t="shared" si="8"/>
        <v/>
      </c>
      <c r="X23" s="401"/>
      <c r="Y23" s="402" t="str">
        <f t="shared" si="9"/>
        <v/>
      </c>
      <c r="Z23" s="401"/>
      <c r="AA23" s="402" t="str">
        <f t="shared" si="10"/>
        <v/>
      </c>
      <c r="AB23" s="401"/>
      <c r="AC23" s="402" t="str">
        <f t="shared" si="11"/>
        <v/>
      </c>
      <c r="AD23" s="401">
        <v>25000</v>
      </c>
      <c r="AE23" s="402">
        <f t="shared" si="12"/>
        <v>7692.3076923076924</v>
      </c>
      <c r="AF23" s="401"/>
      <c r="AG23" s="402" t="str">
        <f t="shared" si="13"/>
        <v/>
      </c>
      <c r="AH23" s="401">
        <v>4710</v>
      </c>
      <c r="AI23" s="402">
        <f t="shared" si="14"/>
        <v>1449.2307692307693</v>
      </c>
      <c r="AJ23" s="401"/>
      <c r="AK23" s="402" t="str">
        <f t="shared" si="15"/>
        <v/>
      </c>
      <c r="AL23" s="401"/>
      <c r="AM23" s="402" t="str">
        <f t="shared" si="16"/>
        <v/>
      </c>
      <c r="AN23" s="401">
        <v>4371</v>
      </c>
      <c r="AO23" s="402">
        <f t="shared" si="17"/>
        <v>1344.9230769230769</v>
      </c>
      <c r="AP23" s="401">
        <v>34081</v>
      </c>
      <c r="AQ23" s="402">
        <f t="shared" si="18"/>
        <v>10486.461538461539</v>
      </c>
      <c r="CSB23" s="404"/>
      <c r="CSC23" s="404"/>
      <c r="CSD23" s="404"/>
      <c r="CSE23" s="404"/>
      <c r="CSF23" s="404"/>
      <c r="CSG23" s="404"/>
      <c r="CSH23" s="404"/>
      <c r="CSI23" s="404"/>
      <c r="CSJ23" s="404"/>
      <c r="CSK23" s="404"/>
      <c r="CSL23" s="404"/>
      <c r="CSM23" s="404"/>
      <c r="CSN23" s="404"/>
      <c r="CSO23" s="404"/>
      <c r="CSP23" s="404"/>
      <c r="CSQ23" s="404"/>
      <c r="CSR23" s="404"/>
      <c r="CSS23" s="404"/>
      <c r="CST23" s="404"/>
      <c r="CSU23" s="404"/>
      <c r="CSV23" s="404"/>
      <c r="CSW23" s="404"/>
      <c r="CSX23" s="404"/>
      <c r="CSY23" s="404"/>
      <c r="CSZ23" s="404"/>
      <c r="CTA23" s="404"/>
      <c r="CTB23" s="404"/>
      <c r="CTC23" s="404"/>
      <c r="CTD23" s="404"/>
      <c r="CTE23" s="404"/>
      <c r="CTF23" s="404"/>
      <c r="CTG23" s="404"/>
      <c r="CTH23" s="404"/>
      <c r="CTI23" s="404"/>
      <c r="CTJ23" s="404"/>
      <c r="CTK23" s="404"/>
      <c r="CTL23" s="404"/>
      <c r="CTM23" s="404"/>
      <c r="CTN23" s="404"/>
      <c r="CTO23" s="404"/>
      <c r="DBH23" s="405"/>
      <c r="DBI23" s="405"/>
      <c r="DBJ23" s="405"/>
      <c r="DBK23" s="405"/>
      <c r="DBL23" s="405"/>
      <c r="DBM23" s="405"/>
      <c r="DBN23" s="405"/>
      <c r="DBO23" s="405"/>
      <c r="DBP23" s="405"/>
      <c r="DBQ23" s="405"/>
      <c r="DBR23" s="405"/>
      <c r="DBS23" s="405"/>
      <c r="DBT23" s="405"/>
      <c r="DBU23" s="405"/>
      <c r="DBV23" s="405"/>
      <c r="DBW23" s="405"/>
      <c r="DBX23" s="405"/>
      <c r="DBY23" s="405"/>
      <c r="DBZ23" s="405"/>
      <c r="DCA23" s="405"/>
      <c r="DCB23" s="405"/>
      <c r="DCC23" s="405"/>
      <c r="DCD23" s="405"/>
      <c r="DCE23" s="405"/>
      <c r="DCF23" s="405"/>
      <c r="DCG23" s="405"/>
      <c r="DCH23" s="405"/>
      <c r="DCI23" s="405"/>
      <c r="DCJ23" s="405"/>
      <c r="DCK23" s="405"/>
      <c r="DCL23" s="405"/>
      <c r="DCM23" s="405"/>
      <c r="DCN23" s="405"/>
      <c r="DCO23" s="405"/>
      <c r="DCP23" s="405"/>
      <c r="DCQ23" s="405"/>
      <c r="DCR23" s="405"/>
      <c r="DCS23" s="405"/>
      <c r="DCT23" s="405"/>
      <c r="DCU23" s="405"/>
      <c r="DCV23" s="405"/>
      <c r="DCW23" s="405"/>
      <c r="DCX23" s="405"/>
      <c r="DCY23" s="405"/>
      <c r="DCZ23" s="405"/>
      <c r="DDA23" s="405"/>
      <c r="DDB23" s="405"/>
      <c r="DDC23" s="405"/>
      <c r="DDD23" s="405"/>
      <c r="DDE23" s="405"/>
      <c r="DDF23" s="405"/>
      <c r="DDG23" s="405"/>
      <c r="DDH23" s="405"/>
      <c r="DDI23" s="405"/>
      <c r="DDJ23" s="405"/>
      <c r="DDK23" s="405"/>
      <c r="DDL23" s="405"/>
      <c r="DDM23" s="405"/>
      <c r="DDN23" s="405"/>
      <c r="DDO23" s="405"/>
      <c r="DDP23" s="405"/>
      <c r="DDQ23" s="405"/>
      <c r="DDR23" s="405"/>
      <c r="DDS23" s="405"/>
      <c r="DDT23" s="405"/>
      <c r="DDU23" s="405"/>
      <c r="DDV23" s="405"/>
      <c r="DDW23" s="405"/>
      <c r="DDX23" s="405"/>
      <c r="DDY23" s="405"/>
      <c r="DDZ23" s="405"/>
      <c r="DEA23" s="405"/>
      <c r="DEB23" s="405"/>
      <c r="DEC23" s="405"/>
      <c r="DED23" s="405"/>
      <c r="DEE23" s="405"/>
      <c r="DEF23" s="405"/>
      <c r="DEG23" s="405"/>
      <c r="DEH23" s="405"/>
      <c r="DEI23" s="405"/>
      <c r="DEJ23" s="405"/>
      <c r="DEK23" s="405"/>
      <c r="DEL23" s="405"/>
      <c r="DEM23" s="405"/>
      <c r="DEN23" s="405"/>
      <c r="DEO23" s="405"/>
      <c r="DEP23" s="405"/>
      <c r="DEQ23" s="405"/>
      <c r="DER23" s="405"/>
      <c r="DES23" s="405"/>
      <c r="DET23" s="405"/>
      <c r="DEU23" s="405"/>
      <c r="DEV23" s="405"/>
      <c r="DEW23" s="405"/>
      <c r="DEX23" s="405"/>
      <c r="DEY23" s="405"/>
      <c r="DEZ23" s="405"/>
      <c r="DFA23" s="405"/>
      <c r="DFB23" s="405"/>
      <c r="DFC23" s="405"/>
      <c r="DFD23" s="405"/>
      <c r="DFE23" s="405"/>
      <c r="DFF23" s="405"/>
      <c r="DFG23" s="405"/>
      <c r="DFH23" s="405"/>
      <c r="DFI23" s="405"/>
      <c r="DFJ23" s="405"/>
      <c r="DFK23" s="405"/>
      <c r="DFL23" s="405"/>
      <c r="DFM23" s="405"/>
      <c r="DFN23" s="405"/>
      <c r="DFO23" s="405"/>
      <c r="DFP23" s="405"/>
      <c r="DFQ23" s="405"/>
      <c r="DFR23" s="405"/>
      <c r="DFS23" s="405"/>
      <c r="DFT23" s="405"/>
      <c r="DFU23" s="405"/>
      <c r="DFV23" s="405"/>
      <c r="DFW23" s="405"/>
    </row>
    <row r="24" spans="1:43 2524:2883" s="400" customFormat="1" x14ac:dyDescent="0.25">
      <c r="A24" s="398" t="s">
        <v>342</v>
      </c>
      <c r="B24" s="399">
        <v>9.7200000000000006</v>
      </c>
      <c r="D24" s="401">
        <v>40564</v>
      </c>
      <c r="E24" s="402">
        <f t="shared" si="0"/>
        <v>4173.2510288065841</v>
      </c>
      <c r="F24" s="401">
        <v>15816</v>
      </c>
      <c r="G24" s="402">
        <f t="shared" si="0"/>
        <v>1627.1604938271603</v>
      </c>
      <c r="H24" s="401"/>
      <c r="I24" s="402" t="str">
        <f t="shared" si="1"/>
        <v/>
      </c>
      <c r="J24" s="401"/>
      <c r="K24" s="402" t="str">
        <f t="shared" si="2"/>
        <v/>
      </c>
      <c r="L24" s="401"/>
      <c r="M24" s="402" t="str">
        <f t="shared" si="3"/>
        <v/>
      </c>
      <c r="N24" s="401">
        <v>10393</v>
      </c>
      <c r="O24" s="402">
        <f t="shared" si="4"/>
        <v>1069.2386831275719</v>
      </c>
      <c r="P24" s="401">
        <v>2246</v>
      </c>
      <c r="Q24" s="402">
        <f t="shared" si="5"/>
        <v>231.06995884773661</v>
      </c>
      <c r="R24" s="401"/>
      <c r="S24" s="402" t="str">
        <f t="shared" si="6"/>
        <v/>
      </c>
      <c r="T24" s="401">
        <v>3350</v>
      </c>
      <c r="U24" s="402">
        <f t="shared" si="7"/>
        <v>344.65020576131684</v>
      </c>
      <c r="V24" s="401"/>
      <c r="W24" s="402" t="str">
        <f t="shared" si="8"/>
        <v/>
      </c>
      <c r="X24" s="401"/>
      <c r="Y24" s="402" t="str">
        <f t="shared" si="9"/>
        <v/>
      </c>
      <c r="Z24" s="401"/>
      <c r="AA24" s="402" t="str">
        <f t="shared" si="10"/>
        <v/>
      </c>
      <c r="AB24" s="401"/>
      <c r="AC24" s="402" t="str">
        <f t="shared" si="11"/>
        <v/>
      </c>
      <c r="AD24" s="401"/>
      <c r="AE24" s="402" t="str">
        <f t="shared" si="12"/>
        <v/>
      </c>
      <c r="AF24" s="401"/>
      <c r="AG24" s="402" t="str">
        <f t="shared" si="13"/>
        <v/>
      </c>
      <c r="AH24" s="401"/>
      <c r="AI24" s="402" t="str">
        <f t="shared" si="14"/>
        <v/>
      </c>
      <c r="AJ24" s="401">
        <v>118749</v>
      </c>
      <c r="AK24" s="402">
        <f t="shared" si="15"/>
        <v>12216.975308641975</v>
      </c>
      <c r="AL24" s="401"/>
      <c r="AM24" s="402" t="str">
        <f t="shared" si="16"/>
        <v/>
      </c>
      <c r="AN24" s="401"/>
      <c r="AO24" s="402" t="str">
        <f t="shared" si="17"/>
        <v/>
      </c>
      <c r="AP24" s="401">
        <v>150554</v>
      </c>
      <c r="AQ24" s="402">
        <f t="shared" si="18"/>
        <v>15489.09465020576</v>
      </c>
      <c r="CSB24" s="404"/>
      <c r="CSC24" s="404"/>
      <c r="CSD24" s="404"/>
      <c r="CSE24" s="404"/>
      <c r="CSF24" s="404"/>
      <c r="CSG24" s="404"/>
      <c r="CSH24" s="404"/>
      <c r="CSI24" s="404"/>
      <c r="CSJ24" s="404"/>
      <c r="CSK24" s="404"/>
      <c r="CSL24" s="404"/>
      <c r="CSM24" s="404"/>
      <c r="CSN24" s="404"/>
      <c r="CSO24" s="404"/>
      <c r="CSP24" s="404"/>
      <c r="CSQ24" s="404"/>
      <c r="CSR24" s="404"/>
      <c r="CSS24" s="404"/>
      <c r="CST24" s="404"/>
      <c r="CSU24" s="404"/>
      <c r="CSV24" s="404"/>
      <c r="CSW24" s="404"/>
      <c r="CSX24" s="404"/>
      <c r="CSY24" s="404"/>
      <c r="CSZ24" s="404"/>
      <c r="CTA24" s="404"/>
      <c r="CTB24" s="404"/>
      <c r="CTC24" s="404"/>
      <c r="CTD24" s="404"/>
      <c r="CTE24" s="404"/>
      <c r="CTF24" s="404"/>
      <c r="CTG24" s="404"/>
      <c r="CTH24" s="404"/>
      <c r="CTI24" s="404"/>
      <c r="CTJ24" s="404"/>
      <c r="CTK24" s="404"/>
      <c r="CTL24" s="404"/>
      <c r="CTM24" s="404"/>
      <c r="CTN24" s="404"/>
      <c r="CTO24" s="404"/>
      <c r="DBH24" s="405"/>
      <c r="DBI24" s="405"/>
      <c r="DBJ24" s="405"/>
      <c r="DBK24" s="405"/>
      <c r="DBL24" s="405"/>
      <c r="DBM24" s="405"/>
      <c r="DBN24" s="405"/>
      <c r="DBO24" s="405"/>
      <c r="DBP24" s="405"/>
      <c r="DBQ24" s="405"/>
      <c r="DBR24" s="405"/>
      <c r="DBS24" s="405"/>
      <c r="DBT24" s="405"/>
      <c r="DBU24" s="405"/>
      <c r="DBV24" s="405"/>
      <c r="DBW24" s="405"/>
      <c r="DBX24" s="405"/>
      <c r="DBY24" s="405"/>
      <c r="DBZ24" s="405"/>
      <c r="DCA24" s="405"/>
      <c r="DCB24" s="405"/>
      <c r="DCC24" s="405"/>
      <c r="DCD24" s="405"/>
      <c r="DCE24" s="405"/>
      <c r="DCF24" s="405"/>
      <c r="DCG24" s="405"/>
      <c r="DCH24" s="405"/>
      <c r="DCI24" s="405"/>
      <c r="DCJ24" s="405"/>
      <c r="DCK24" s="405"/>
      <c r="DCL24" s="405"/>
      <c r="DCM24" s="405"/>
      <c r="DCN24" s="405"/>
      <c r="DCO24" s="405"/>
      <c r="DCP24" s="405"/>
      <c r="DCQ24" s="405"/>
      <c r="DCR24" s="405"/>
      <c r="DCS24" s="405"/>
      <c r="DCT24" s="405"/>
      <c r="DCU24" s="405"/>
      <c r="DCV24" s="405"/>
      <c r="DCW24" s="405"/>
      <c r="DCX24" s="405"/>
      <c r="DCY24" s="405"/>
      <c r="DCZ24" s="405"/>
      <c r="DDA24" s="405"/>
      <c r="DDB24" s="405"/>
      <c r="DDC24" s="405"/>
      <c r="DDD24" s="405"/>
      <c r="DDE24" s="405"/>
      <c r="DDF24" s="405"/>
      <c r="DDG24" s="405"/>
      <c r="DDH24" s="405"/>
      <c r="DDI24" s="405"/>
      <c r="DDJ24" s="405"/>
      <c r="DDK24" s="405"/>
      <c r="DDL24" s="405"/>
      <c r="DDM24" s="405"/>
      <c r="DDN24" s="405"/>
      <c r="DDO24" s="405"/>
      <c r="DDP24" s="405"/>
      <c r="DDQ24" s="405"/>
      <c r="DDR24" s="405"/>
      <c r="DDS24" s="405"/>
      <c r="DDT24" s="405"/>
      <c r="DDU24" s="405"/>
      <c r="DDV24" s="405"/>
      <c r="DDW24" s="405"/>
      <c r="DDX24" s="405"/>
      <c r="DDY24" s="405"/>
      <c r="DDZ24" s="405"/>
      <c r="DEA24" s="405"/>
      <c r="DEB24" s="405"/>
      <c r="DEC24" s="405"/>
      <c r="DED24" s="405"/>
      <c r="DEE24" s="405"/>
      <c r="DEF24" s="405"/>
      <c r="DEG24" s="405"/>
      <c r="DEH24" s="405"/>
      <c r="DEI24" s="405"/>
      <c r="DEJ24" s="405"/>
      <c r="DEK24" s="405"/>
      <c r="DEL24" s="405"/>
      <c r="DEM24" s="405"/>
      <c r="DEN24" s="405"/>
      <c r="DEO24" s="405"/>
      <c r="DEP24" s="405"/>
      <c r="DEQ24" s="405"/>
      <c r="DER24" s="405"/>
      <c r="DES24" s="405"/>
      <c r="DET24" s="405"/>
      <c r="DEU24" s="405"/>
      <c r="DEV24" s="405"/>
      <c r="DEW24" s="405"/>
      <c r="DEX24" s="405"/>
      <c r="DEY24" s="405"/>
      <c r="DEZ24" s="405"/>
      <c r="DFA24" s="405"/>
      <c r="DFB24" s="405"/>
      <c r="DFC24" s="405"/>
      <c r="DFD24" s="405"/>
      <c r="DFE24" s="405"/>
      <c r="DFF24" s="405"/>
      <c r="DFG24" s="405"/>
      <c r="DFH24" s="405"/>
      <c r="DFI24" s="405"/>
      <c r="DFJ24" s="405"/>
      <c r="DFK24" s="405"/>
      <c r="DFL24" s="405"/>
      <c r="DFM24" s="405"/>
      <c r="DFN24" s="405"/>
      <c r="DFO24" s="405"/>
      <c r="DFP24" s="405"/>
      <c r="DFQ24" s="405"/>
      <c r="DFR24" s="405"/>
      <c r="DFS24" s="405"/>
      <c r="DFT24" s="405"/>
      <c r="DFU24" s="405"/>
      <c r="DFV24" s="405"/>
      <c r="DFW24" s="405"/>
    </row>
    <row r="25" spans="1:43 2524:2883" s="400" customFormat="1" x14ac:dyDescent="0.25">
      <c r="A25" s="398" t="s">
        <v>486</v>
      </c>
      <c r="B25" s="399">
        <v>5.03</v>
      </c>
      <c r="D25" s="401">
        <v>22981</v>
      </c>
      <c r="E25" s="402">
        <f t="shared" si="0"/>
        <v>4568.7872763419482</v>
      </c>
      <c r="F25" s="401"/>
      <c r="G25" s="402" t="str">
        <f t="shared" si="0"/>
        <v/>
      </c>
      <c r="H25" s="401"/>
      <c r="I25" s="402" t="str">
        <f t="shared" si="1"/>
        <v/>
      </c>
      <c r="J25" s="401"/>
      <c r="K25" s="402" t="str">
        <f t="shared" si="2"/>
        <v/>
      </c>
      <c r="L25" s="401"/>
      <c r="M25" s="402" t="str">
        <f t="shared" si="3"/>
        <v/>
      </c>
      <c r="N25" s="401">
        <v>21460</v>
      </c>
      <c r="O25" s="402">
        <f t="shared" si="4"/>
        <v>4266.4015904572561</v>
      </c>
      <c r="P25" s="401"/>
      <c r="Q25" s="402" t="str">
        <f t="shared" si="5"/>
        <v/>
      </c>
      <c r="R25" s="401">
        <v>30574</v>
      </c>
      <c r="S25" s="402">
        <f t="shared" si="6"/>
        <v>6078.3300198807156</v>
      </c>
      <c r="T25" s="401">
        <v>9655</v>
      </c>
      <c r="U25" s="402">
        <f t="shared" si="7"/>
        <v>1919.4831013916501</v>
      </c>
      <c r="V25" s="401"/>
      <c r="W25" s="402" t="str">
        <f t="shared" si="8"/>
        <v/>
      </c>
      <c r="X25" s="401"/>
      <c r="Y25" s="402" t="str">
        <f t="shared" si="9"/>
        <v/>
      </c>
      <c r="Z25" s="401"/>
      <c r="AA25" s="402" t="str">
        <f t="shared" si="10"/>
        <v/>
      </c>
      <c r="AB25" s="401">
        <v>15913</v>
      </c>
      <c r="AC25" s="402">
        <f t="shared" si="11"/>
        <v>3163.6182902584492</v>
      </c>
      <c r="AD25" s="401">
        <v>13635</v>
      </c>
      <c r="AE25" s="402">
        <f t="shared" si="12"/>
        <v>2710.7355864811134</v>
      </c>
      <c r="AF25" s="401">
        <v>3053</v>
      </c>
      <c r="AG25" s="402">
        <f t="shared" si="13"/>
        <v>606.95825049701784</v>
      </c>
      <c r="AH25" s="401"/>
      <c r="AI25" s="402" t="str">
        <f t="shared" si="14"/>
        <v/>
      </c>
      <c r="AJ25" s="401">
        <v>9186</v>
      </c>
      <c r="AK25" s="402">
        <f t="shared" si="15"/>
        <v>1826.2425447316102</v>
      </c>
      <c r="AL25" s="401"/>
      <c r="AM25" s="402" t="str">
        <f t="shared" si="16"/>
        <v/>
      </c>
      <c r="AN25" s="401"/>
      <c r="AO25" s="402" t="str">
        <f t="shared" si="17"/>
        <v/>
      </c>
      <c r="AP25" s="401">
        <v>103476</v>
      </c>
      <c r="AQ25" s="402">
        <f t="shared" si="18"/>
        <v>20571.769383697811</v>
      </c>
      <c r="CSB25" s="404"/>
      <c r="CSC25" s="404"/>
      <c r="CSD25" s="404"/>
      <c r="CSE25" s="404"/>
      <c r="CSF25" s="404"/>
      <c r="CSG25" s="404"/>
      <c r="CSH25" s="404"/>
      <c r="CSI25" s="404"/>
      <c r="CSJ25" s="404"/>
      <c r="CSK25" s="404"/>
      <c r="CSL25" s="404"/>
      <c r="CSM25" s="404"/>
      <c r="CSN25" s="404"/>
      <c r="CSO25" s="404"/>
      <c r="CSP25" s="404"/>
      <c r="CSQ25" s="404"/>
      <c r="CSR25" s="404"/>
      <c r="CSS25" s="404"/>
      <c r="CST25" s="404"/>
      <c r="CSU25" s="404"/>
      <c r="CSV25" s="404"/>
      <c r="CSW25" s="404"/>
      <c r="CSX25" s="404"/>
      <c r="CSY25" s="404"/>
      <c r="CSZ25" s="404"/>
      <c r="CTA25" s="404"/>
      <c r="CTB25" s="404"/>
      <c r="CTC25" s="404"/>
      <c r="CTD25" s="404"/>
      <c r="CTE25" s="404"/>
      <c r="CTF25" s="404"/>
      <c r="CTG25" s="404"/>
      <c r="CTH25" s="404"/>
      <c r="CTI25" s="404"/>
      <c r="CTJ25" s="404"/>
      <c r="CTK25" s="404"/>
      <c r="CTL25" s="404"/>
      <c r="CTM25" s="404"/>
      <c r="CTN25" s="404"/>
      <c r="CTO25" s="404"/>
      <c r="DBH25" s="405"/>
      <c r="DBI25" s="405"/>
      <c r="DBJ25" s="405"/>
      <c r="DBK25" s="405"/>
      <c r="DBL25" s="405"/>
      <c r="DBM25" s="405"/>
      <c r="DBN25" s="405"/>
      <c r="DBO25" s="405"/>
      <c r="DBP25" s="405"/>
      <c r="DBQ25" s="405"/>
      <c r="DBR25" s="405"/>
      <c r="DBS25" s="405"/>
      <c r="DBT25" s="405"/>
      <c r="DBU25" s="405"/>
      <c r="DBV25" s="405"/>
      <c r="DBW25" s="405"/>
      <c r="DBX25" s="405"/>
      <c r="DBY25" s="405"/>
      <c r="DBZ25" s="405"/>
      <c r="DCA25" s="405"/>
      <c r="DCB25" s="405"/>
      <c r="DCC25" s="405"/>
      <c r="DCD25" s="405"/>
      <c r="DCE25" s="405"/>
      <c r="DCF25" s="405"/>
      <c r="DCG25" s="405"/>
      <c r="DCH25" s="405"/>
      <c r="DCI25" s="405"/>
      <c r="DCJ25" s="405"/>
      <c r="DCK25" s="405"/>
      <c r="DCL25" s="405"/>
      <c r="DCM25" s="405"/>
      <c r="DCN25" s="405"/>
      <c r="DCO25" s="405"/>
      <c r="DCP25" s="405"/>
      <c r="DCQ25" s="405"/>
      <c r="DCR25" s="405"/>
      <c r="DCS25" s="405"/>
      <c r="DCT25" s="405"/>
      <c r="DCU25" s="405"/>
      <c r="DCV25" s="405"/>
      <c r="DCW25" s="405"/>
      <c r="DCX25" s="405"/>
      <c r="DCY25" s="405"/>
      <c r="DCZ25" s="405"/>
      <c r="DDA25" s="405"/>
      <c r="DDB25" s="405"/>
      <c r="DDC25" s="405"/>
      <c r="DDD25" s="405"/>
      <c r="DDE25" s="405"/>
      <c r="DDF25" s="405"/>
      <c r="DDG25" s="405"/>
      <c r="DDH25" s="405"/>
      <c r="DDI25" s="405"/>
      <c r="DDJ25" s="405"/>
      <c r="DDK25" s="405"/>
      <c r="DDL25" s="405"/>
      <c r="DDM25" s="405"/>
      <c r="DDN25" s="405"/>
      <c r="DDO25" s="405"/>
      <c r="DDP25" s="405"/>
      <c r="DDQ25" s="405"/>
      <c r="DDR25" s="405"/>
      <c r="DDS25" s="405"/>
      <c r="DDT25" s="405"/>
      <c r="DDU25" s="405"/>
      <c r="DDV25" s="405"/>
      <c r="DDW25" s="405"/>
      <c r="DDX25" s="405"/>
      <c r="DDY25" s="405"/>
      <c r="DDZ25" s="405"/>
      <c r="DEA25" s="405"/>
      <c r="DEB25" s="405"/>
      <c r="DEC25" s="405"/>
      <c r="DED25" s="405"/>
      <c r="DEE25" s="405"/>
      <c r="DEF25" s="405"/>
      <c r="DEG25" s="405"/>
      <c r="DEH25" s="405"/>
      <c r="DEI25" s="405"/>
      <c r="DEJ25" s="405"/>
      <c r="DEK25" s="405"/>
      <c r="DEL25" s="405"/>
      <c r="DEM25" s="405"/>
      <c r="DEN25" s="405"/>
      <c r="DEO25" s="405"/>
      <c r="DEP25" s="405"/>
      <c r="DEQ25" s="405"/>
      <c r="DER25" s="405"/>
      <c r="DES25" s="405"/>
      <c r="DET25" s="405"/>
      <c r="DEU25" s="405"/>
      <c r="DEV25" s="405"/>
      <c r="DEW25" s="405"/>
      <c r="DEX25" s="405"/>
      <c r="DEY25" s="405"/>
      <c r="DEZ25" s="405"/>
      <c r="DFA25" s="405"/>
      <c r="DFB25" s="405"/>
      <c r="DFC25" s="405"/>
      <c r="DFD25" s="405"/>
      <c r="DFE25" s="405"/>
      <c r="DFF25" s="405"/>
      <c r="DFG25" s="405"/>
      <c r="DFH25" s="405"/>
      <c r="DFI25" s="405"/>
      <c r="DFJ25" s="405"/>
      <c r="DFK25" s="405"/>
      <c r="DFL25" s="405"/>
      <c r="DFM25" s="405"/>
      <c r="DFN25" s="405"/>
      <c r="DFO25" s="405"/>
      <c r="DFP25" s="405"/>
      <c r="DFQ25" s="405"/>
      <c r="DFR25" s="405"/>
      <c r="DFS25" s="405"/>
      <c r="DFT25" s="405"/>
      <c r="DFU25" s="405"/>
      <c r="DFV25" s="405"/>
      <c r="DFW25" s="405"/>
    </row>
    <row r="26" spans="1:43 2524:2883" s="400" customFormat="1" x14ac:dyDescent="0.25">
      <c r="A26" s="398" t="s">
        <v>343</v>
      </c>
      <c r="B26" s="399">
        <v>5.65</v>
      </c>
      <c r="D26" s="401">
        <v>102820</v>
      </c>
      <c r="E26" s="402">
        <f t="shared" si="0"/>
        <v>18198.230088495573</v>
      </c>
      <c r="F26" s="401">
        <v>67854</v>
      </c>
      <c r="G26" s="402">
        <f t="shared" si="0"/>
        <v>12009.557522123892</v>
      </c>
      <c r="H26" s="401"/>
      <c r="I26" s="402" t="str">
        <f t="shared" si="1"/>
        <v/>
      </c>
      <c r="J26" s="401"/>
      <c r="K26" s="402" t="str">
        <f t="shared" si="2"/>
        <v/>
      </c>
      <c r="L26" s="401"/>
      <c r="M26" s="402" t="str">
        <f t="shared" si="3"/>
        <v/>
      </c>
      <c r="N26" s="401">
        <v>1011</v>
      </c>
      <c r="O26" s="402">
        <f t="shared" si="4"/>
        <v>178.93805309734512</v>
      </c>
      <c r="P26" s="401">
        <v>4633</v>
      </c>
      <c r="Q26" s="402">
        <f t="shared" si="5"/>
        <v>820</v>
      </c>
      <c r="R26" s="401"/>
      <c r="S26" s="402" t="str">
        <f t="shared" si="6"/>
        <v/>
      </c>
      <c r="T26" s="401"/>
      <c r="U26" s="402" t="str">
        <f t="shared" si="7"/>
        <v/>
      </c>
      <c r="V26" s="401"/>
      <c r="W26" s="402" t="str">
        <f t="shared" si="8"/>
        <v/>
      </c>
      <c r="X26" s="401"/>
      <c r="Y26" s="402" t="str">
        <f t="shared" si="9"/>
        <v/>
      </c>
      <c r="Z26" s="401"/>
      <c r="AA26" s="402" t="str">
        <f t="shared" si="10"/>
        <v/>
      </c>
      <c r="AB26" s="401"/>
      <c r="AC26" s="402" t="str">
        <f t="shared" si="11"/>
        <v/>
      </c>
      <c r="AD26" s="401">
        <v>73268</v>
      </c>
      <c r="AE26" s="402">
        <f t="shared" si="12"/>
        <v>12967.787610619469</v>
      </c>
      <c r="AF26" s="401"/>
      <c r="AG26" s="402" t="str">
        <f t="shared" si="13"/>
        <v/>
      </c>
      <c r="AH26" s="401"/>
      <c r="AI26" s="402" t="str">
        <f t="shared" si="14"/>
        <v/>
      </c>
      <c r="AJ26" s="401">
        <v>16389</v>
      </c>
      <c r="AK26" s="402">
        <f t="shared" si="15"/>
        <v>2900.7079646017696</v>
      </c>
      <c r="AL26" s="401"/>
      <c r="AM26" s="402" t="str">
        <f t="shared" si="16"/>
        <v/>
      </c>
      <c r="AN26" s="401"/>
      <c r="AO26" s="402" t="str">
        <f t="shared" si="17"/>
        <v/>
      </c>
      <c r="AP26" s="401">
        <v>163155</v>
      </c>
      <c r="AQ26" s="402">
        <f t="shared" si="18"/>
        <v>28876.991150442474</v>
      </c>
      <c r="CSB26" s="404"/>
      <c r="CSC26" s="404"/>
      <c r="CSD26" s="404"/>
      <c r="CSE26" s="404"/>
      <c r="CSF26" s="404"/>
      <c r="CSG26" s="404"/>
      <c r="CSH26" s="404"/>
      <c r="CSI26" s="404"/>
      <c r="CSJ26" s="404"/>
      <c r="CSK26" s="404"/>
      <c r="CSL26" s="404"/>
      <c r="CSM26" s="404"/>
      <c r="CSN26" s="404"/>
      <c r="CSO26" s="404"/>
      <c r="CSP26" s="404"/>
      <c r="CSQ26" s="404"/>
      <c r="CSR26" s="404"/>
      <c r="CSS26" s="404"/>
      <c r="CST26" s="404"/>
      <c r="CSU26" s="404"/>
      <c r="CSV26" s="404"/>
      <c r="CSW26" s="404"/>
      <c r="CSX26" s="404"/>
      <c r="CSY26" s="404"/>
      <c r="CSZ26" s="404"/>
      <c r="CTA26" s="404"/>
      <c r="CTB26" s="404"/>
      <c r="CTC26" s="404"/>
      <c r="CTD26" s="404"/>
      <c r="CTE26" s="404"/>
      <c r="CTF26" s="404"/>
      <c r="CTG26" s="404"/>
      <c r="CTH26" s="404"/>
      <c r="CTI26" s="404"/>
      <c r="CTJ26" s="404"/>
      <c r="CTK26" s="404"/>
      <c r="CTL26" s="404"/>
      <c r="CTM26" s="404"/>
      <c r="CTN26" s="404"/>
      <c r="CTO26" s="404"/>
      <c r="DBH26" s="405"/>
      <c r="DBI26" s="405"/>
      <c r="DBJ26" s="405"/>
      <c r="DBK26" s="405"/>
      <c r="DBL26" s="405"/>
      <c r="DBM26" s="405"/>
      <c r="DBN26" s="405"/>
      <c r="DBO26" s="405"/>
      <c r="DBP26" s="405"/>
      <c r="DBQ26" s="405"/>
      <c r="DBR26" s="405"/>
      <c r="DBS26" s="405"/>
      <c r="DBT26" s="405"/>
      <c r="DBU26" s="405"/>
      <c r="DBV26" s="405"/>
      <c r="DBW26" s="405"/>
      <c r="DBX26" s="405"/>
      <c r="DBY26" s="405"/>
      <c r="DBZ26" s="405"/>
      <c r="DCA26" s="405"/>
      <c r="DCB26" s="405"/>
      <c r="DCC26" s="405"/>
      <c r="DCD26" s="405"/>
      <c r="DCE26" s="405"/>
      <c r="DCF26" s="405"/>
      <c r="DCG26" s="405"/>
      <c r="DCH26" s="405"/>
      <c r="DCI26" s="405"/>
      <c r="DCJ26" s="405"/>
      <c r="DCK26" s="405"/>
      <c r="DCL26" s="405"/>
      <c r="DCM26" s="405"/>
      <c r="DCN26" s="405"/>
      <c r="DCO26" s="405"/>
      <c r="DCP26" s="405"/>
      <c r="DCQ26" s="405"/>
      <c r="DCR26" s="405"/>
      <c r="DCS26" s="405"/>
      <c r="DCT26" s="405"/>
      <c r="DCU26" s="405"/>
      <c r="DCV26" s="405"/>
      <c r="DCW26" s="405"/>
      <c r="DCX26" s="405"/>
      <c r="DCY26" s="405"/>
      <c r="DCZ26" s="405"/>
      <c r="DDA26" s="405"/>
      <c r="DDB26" s="405"/>
      <c r="DDC26" s="405"/>
      <c r="DDD26" s="405"/>
      <c r="DDE26" s="405"/>
      <c r="DDF26" s="405"/>
      <c r="DDG26" s="405"/>
      <c r="DDH26" s="405"/>
      <c r="DDI26" s="405"/>
      <c r="DDJ26" s="405"/>
      <c r="DDK26" s="405"/>
      <c r="DDL26" s="405"/>
      <c r="DDM26" s="405"/>
      <c r="DDN26" s="405"/>
      <c r="DDO26" s="405"/>
      <c r="DDP26" s="405"/>
      <c r="DDQ26" s="405"/>
      <c r="DDR26" s="405"/>
      <c r="DDS26" s="405"/>
      <c r="DDT26" s="405"/>
      <c r="DDU26" s="405"/>
      <c r="DDV26" s="405"/>
      <c r="DDW26" s="405"/>
      <c r="DDX26" s="405"/>
      <c r="DDY26" s="405"/>
      <c r="DDZ26" s="405"/>
      <c r="DEA26" s="405"/>
      <c r="DEB26" s="405"/>
      <c r="DEC26" s="405"/>
      <c r="DED26" s="405"/>
      <c r="DEE26" s="405"/>
      <c r="DEF26" s="405"/>
      <c r="DEG26" s="405"/>
      <c r="DEH26" s="405"/>
      <c r="DEI26" s="405"/>
      <c r="DEJ26" s="405"/>
      <c r="DEK26" s="405"/>
      <c r="DEL26" s="405"/>
      <c r="DEM26" s="405"/>
      <c r="DEN26" s="405"/>
      <c r="DEO26" s="405"/>
      <c r="DEP26" s="405"/>
      <c r="DEQ26" s="405"/>
      <c r="DER26" s="405"/>
      <c r="DES26" s="405"/>
      <c r="DET26" s="405"/>
      <c r="DEU26" s="405"/>
      <c r="DEV26" s="405"/>
      <c r="DEW26" s="405"/>
      <c r="DEX26" s="405"/>
      <c r="DEY26" s="405"/>
      <c r="DEZ26" s="405"/>
      <c r="DFA26" s="405"/>
      <c r="DFB26" s="405"/>
      <c r="DFC26" s="405"/>
      <c r="DFD26" s="405"/>
      <c r="DFE26" s="405"/>
      <c r="DFF26" s="405"/>
      <c r="DFG26" s="405"/>
      <c r="DFH26" s="405"/>
      <c r="DFI26" s="405"/>
      <c r="DFJ26" s="405"/>
      <c r="DFK26" s="405"/>
      <c r="DFL26" s="405"/>
      <c r="DFM26" s="405"/>
      <c r="DFN26" s="405"/>
      <c r="DFO26" s="405"/>
      <c r="DFP26" s="405"/>
      <c r="DFQ26" s="405"/>
      <c r="DFR26" s="405"/>
      <c r="DFS26" s="405"/>
      <c r="DFT26" s="405"/>
      <c r="DFU26" s="405"/>
      <c r="DFV26" s="405"/>
      <c r="DFW26" s="405"/>
    </row>
    <row r="27" spans="1:43 2524:2883" s="400" customFormat="1" x14ac:dyDescent="0.25">
      <c r="A27" s="398" t="s">
        <v>566</v>
      </c>
      <c r="B27" s="399">
        <v>4.26</v>
      </c>
      <c r="D27" s="401">
        <v>31053</v>
      </c>
      <c r="E27" s="402">
        <f t="shared" si="0"/>
        <v>7289.4366197183099</v>
      </c>
      <c r="F27" s="401"/>
      <c r="G27" s="402" t="str">
        <f t="shared" si="0"/>
        <v/>
      </c>
      <c r="H27" s="401"/>
      <c r="I27" s="402" t="str">
        <f t="shared" si="1"/>
        <v/>
      </c>
      <c r="J27" s="401">
        <v>23877</v>
      </c>
      <c r="K27" s="402">
        <f t="shared" si="2"/>
        <v>5604.929577464789</v>
      </c>
      <c r="L27" s="401"/>
      <c r="M27" s="402" t="str">
        <f t="shared" si="3"/>
        <v/>
      </c>
      <c r="N27" s="401">
        <v>226</v>
      </c>
      <c r="O27" s="402">
        <f t="shared" si="4"/>
        <v>53.051643192488264</v>
      </c>
      <c r="P27" s="401">
        <v>275</v>
      </c>
      <c r="Q27" s="402">
        <f t="shared" si="5"/>
        <v>64.55399061032864</v>
      </c>
      <c r="R27" s="401">
        <v>351</v>
      </c>
      <c r="S27" s="402">
        <f t="shared" si="6"/>
        <v>82.394366197183103</v>
      </c>
      <c r="T27" s="401"/>
      <c r="U27" s="402" t="str">
        <f t="shared" si="7"/>
        <v/>
      </c>
      <c r="V27" s="401"/>
      <c r="W27" s="402" t="str">
        <f t="shared" si="8"/>
        <v/>
      </c>
      <c r="X27" s="401"/>
      <c r="Y27" s="402" t="str">
        <f t="shared" si="9"/>
        <v/>
      </c>
      <c r="Z27" s="401"/>
      <c r="AA27" s="402" t="str">
        <f t="shared" si="10"/>
        <v/>
      </c>
      <c r="AB27" s="401"/>
      <c r="AC27" s="402" t="str">
        <f t="shared" si="11"/>
        <v/>
      </c>
      <c r="AD27" s="401"/>
      <c r="AE27" s="402" t="str">
        <f t="shared" si="12"/>
        <v/>
      </c>
      <c r="AF27" s="401"/>
      <c r="AG27" s="402" t="str">
        <f t="shared" si="13"/>
        <v/>
      </c>
      <c r="AH27" s="401"/>
      <c r="AI27" s="402" t="str">
        <f t="shared" si="14"/>
        <v/>
      </c>
      <c r="AJ27" s="401">
        <v>272</v>
      </c>
      <c r="AK27" s="402">
        <f t="shared" si="15"/>
        <v>63.849765258215967</v>
      </c>
      <c r="AL27" s="401"/>
      <c r="AM27" s="402" t="str">
        <f t="shared" si="16"/>
        <v/>
      </c>
      <c r="AN27" s="401"/>
      <c r="AO27" s="402" t="str">
        <f t="shared" si="17"/>
        <v/>
      </c>
      <c r="AP27" s="401">
        <v>25001</v>
      </c>
      <c r="AQ27" s="402">
        <f t="shared" si="18"/>
        <v>5868.7793427230054</v>
      </c>
      <c r="CSB27" s="404"/>
      <c r="CSC27" s="404"/>
      <c r="CSD27" s="404"/>
      <c r="CSE27" s="404"/>
      <c r="CSF27" s="404"/>
      <c r="CSG27" s="404"/>
      <c r="CSH27" s="404"/>
      <c r="CSI27" s="404"/>
      <c r="CSJ27" s="404"/>
      <c r="CSK27" s="404"/>
      <c r="CSL27" s="404"/>
      <c r="CSM27" s="404"/>
      <c r="CSN27" s="404"/>
      <c r="CSO27" s="404"/>
      <c r="CSP27" s="404"/>
      <c r="CSQ27" s="404"/>
      <c r="CSR27" s="404"/>
      <c r="CSS27" s="404"/>
      <c r="CST27" s="404"/>
      <c r="CSU27" s="404"/>
      <c r="CSV27" s="404"/>
      <c r="CSW27" s="404"/>
      <c r="CSX27" s="404"/>
      <c r="CSY27" s="404"/>
      <c r="CSZ27" s="404"/>
      <c r="CTA27" s="404"/>
      <c r="CTB27" s="404"/>
      <c r="CTC27" s="404"/>
      <c r="CTD27" s="404"/>
      <c r="CTE27" s="404"/>
      <c r="CTF27" s="404"/>
      <c r="CTG27" s="404"/>
      <c r="CTH27" s="404"/>
      <c r="CTI27" s="404"/>
      <c r="CTJ27" s="404"/>
      <c r="CTK27" s="404"/>
      <c r="CTL27" s="404"/>
      <c r="CTM27" s="404"/>
      <c r="CTN27" s="404"/>
      <c r="CTO27" s="404"/>
      <c r="DBH27" s="405"/>
      <c r="DBI27" s="405"/>
      <c r="DBJ27" s="405"/>
      <c r="DBK27" s="405"/>
      <c r="DBL27" s="405"/>
      <c r="DBM27" s="405"/>
      <c r="DBN27" s="405"/>
      <c r="DBO27" s="405"/>
      <c r="DBP27" s="405"/>
      <c r="DBQ27" s="405"/>
      <c r="DBR27" s="405"/>
      <c r="DBS27" s="405"/>
      <c r="DBT27" s="405"/>
      <c r="DBU27" s="405"/>
      <c r="DBV27" s="405"/>
      <c r="DBW27" s="405"/>
      <c r="DBX27" s="405"/>
      <c r="DBY27" s="405"/>
      <c r="DBZ27" s="405"/>
      <c r="DCA27" s="405"/>
      <c r="DCB27" s="405"/>
      <c r="DCC27" s="405"/>
      <c r="DCD27" s="405"/>
      <c r="DCE27" s="405"/>
      <c r="DCF27" s="405"/>
      <c r="DCG27" s="405"/>
      <c r="DCH27" s="405"/>
      <c r="DCI27" s="405"/>
      <c r="DCJ27" s="405"/>
      <c r="DCK27" s="405"/>
      <c r="DCL27" s="405"/>
      <c r="DCM27" s="405"/>
      <c r="DCN27" s="405"/>
      <c r="DCO27" s="405"/>
      <c r="DCP27" s="405"/>
      <c r="DCQ27" s="405"/>
      <c r="DCR27" s="405"/>
      <c r="DCS27" s="405"/>
      <c r="DCT27" s="405"/>
      <c r="DCU27" s="405"/>
      <c r="DCV27" s="405"/>
      <c r="DCW27" s="405"/>
      <c r="DCX27" s="405"/>
      <c r="DCY27" s="405"/>
      <c r="DCZ27" s="405"/>
      <c r="DDA27" s="405"/>
      <c r="DDB27" s="405"/>
      <c r="DDC27" s="405"/>
      <c r="DDD27" s="405"/>
      <c r="DDE27" s="405"/>
      <c r="DDF27" s="405"/>
      <c r="DDG27" s="405"/>
      <c r="DDH27" s="405"/>
      <c r="DDI27" s="405"/>
      <c r="DDJ27" s="405"/>
      <c r="DDK27" s="405"/>
      <c r="DDL27" s="405"/>
      <c r="DDM27" s="405"/>
      <c r="DDN27" s="405"/>
      <c r="DDO27" s="405"/>
      <c r="DDP27" s="405"/>
      <c r="DDQ27" s="405"/>
      <c r="DDR27" s="405"/>
      <c r="DDS27" s="405"/>
      <c r="DDT27" s="405"/>
      <c r="DDU27" s="405"/>
      <c r="DDV27" s="405"/>
      <c r="DDW27" s="405"/>
      <c r="DDX27" s="405"/>
      <c r="DDY27" s="405"/>
      <c r="DDZ27" s="405"/>
      <c r="DEA27" s="405"/>
      <c r="DEB27" s="405"/>
      <c r="DEC27" s="405"/>
      <c r="DED27" s="405"/>
      <c r="DEE27" s="405"/>
      <c r="DEF27" s="405"/>
      <c r="DEG27" s="405"/>
      <c r="DEH27" s="405"/>
      <c r="DEI27" s="405"/>
      <c r="DEJ27" s="405"/>
      <c r="DEK27" s="405"/>
      <c r="DEL27" s="405"/>
      <c r="DEM27" s="405"/>
      <c r="DEN27" s="405"/>
      <c r="DEO27" s="405"/>
      <c r="DEP27" s="405"/>
      <c r="DEQ27" s="405"/>
      <c r="DER27" s="405"/>
      <c r="DES27" s="405"/>
      <c r="DET27" s="405"/>
      <c r="DEU27" s="405"/>
      <c r="DEV27" s="405"/>
      <c r="DEW27" s="405"/>
      <c r="DEX27" s="405"/>
      <c r="DEY27" s="405"/>
      <c r="DEZ27" s="405"/>
      <c r="DFA27" s="405"/>
      <c r="DFB27" s="405"/>
      <c r="DFC27" s="405"/>
      <c r="DFD27" s="405"/>
      <c r="DFE27" s="405"/>
      <c r="DFF27" s="405"/>
      <c r="DFG27" s="405"/>
      <c r="DFH27" s="405"/>
      <c r="DFI27" s="405"/>
      <c r="DFJ27" s="405"/>
      <c r="DFK27" s="405"/>
      <c r="DFL27" s="405"/>
      <c r="DFM27" s="405"/>
      <c r="DFN27" s="405"/>
      <c r="DFO27" s="405"/>
      <c r="DFP27" s="405"/>
      <c r="DFQ27" s="405"/>
      <c r="DFR27" s="405"/>
      <c r="DFS27" s="405"/>
      <c r="DFT27" s="405"/>
      <c r="DFU27" s="405"/>
      <c r="DFV27" s="405"/>
      <c r="DFW27" s="405"/>
    </row>
    <row r="28" spans="1:43 2524:2883" s="400" customFormat="1" x14ac:dyDescent="0.25">
      <c r="A28" s="398" t="s">
        <v>567</v>
      </c>
      <c r="B28" s="399">
        <v>1.96</v>
      </c>
      <c r="D28" s="401">
        <v>3826</v>
      </c>
      <c r="E28" s="402">
        <f t="shared" si="0"/>
        <v>1952.0408163265306</v>
      </c>
      <c r="F28" s="401"/>
      <c r="G28" s="402" t="str">
        <f t="shared" si="0"/>
        <v/>
      </c>
      <c r="H28" s="401"/>
      <c r="I28" s="402" t="str">
        <f t="shared" si="1"/>
        <v/>
      </c>
      <c r="J28" s="401"/>
      <c r="K28" s="402" t="str">
        <f t="shared" si="2"/>
        <v/>
      </c>
      <c r="L28" s="401"/>
      <c r="M28" s="402" t="str">
        <f t="shared" si="3"/>
        <v/>
      </c>
      <c r="N28" s="401"/>
      <c r="O28" s="402" t="str">
        <f t="shared" si="4"/>
        <v/>
      </c>
      <c r="P28" s="401">
        <v>728</v>
      </c>
      <c r="Q28" s="402">
        <f t="shared" si="5"/>
        <v>371.42857142857144</v>
      </c>
      <c r="R28" s="401"/>
      <c r="S28" s="402" t="str">
        <f t="shared" si="6"/>
        <v/>
      </c>
      <c r="T28" s="401"/>
      <c r="U28" s="402" t="str">
        <f t="shared" si="7"/>
        <v/>
      </c>
      <c r="V28" s="401"/>
      <c r="W28" s="402" t="str">
        <f t="shared" si="8"/>
        <v/>
      </c>
      <c r="X28" s="401"/>
      <c r="Y28" s="402" t="str">
        <f t="shared" si="9"/>
        <v/>
      </c>
      <c r="Z28" s="401"/>
      <c r="AA28" s="402" t="str">
        <f t="shared" si="10"/>
        <v/>
      </c>
      <c r="AB28" s="401"/>
      <c r="AC28" s="402" t="str">
        <f t="shared" si="11"/>
        <v/>
      </c>
      <c r="AD28" s="401"/>
      <c r="AE28" s="402" t="str">
        <f t="shared" si="12"/>
        <v/>
      </c>
      <c r="AF28" s="401"/>
      <c r="AG28" s="402" t="str">
        <f t="shared" si="13"/>
        <v/>
      </c>
      <c r="AH28" s="401"/>
      <c r="AI28" s="402" t="str">
        <f t="shared" si="14"/>
        <v/>
      </c>
      <c r="AJ28" s="401"/>
      <c r="AK28" s="402" t="str">
        <f t="shared" si="15"/>
        <v/>
      </c>
      <c r="AL28" s="401"/>
      <c r="AM28" s="402" t="str">
        <f t="shared" si="16"/>
        <v/>
      </c>
      <c r="AN28" s="401"/>
      <c r="AO28" s="402" t="str">
        <f t="shared" si="17"/>
        <v/>
      </c>
      <c r="AP28" s="401">
        <v>728</v>
      </c>
      <c r="AQ28" s="402">
        <f t="shared" si="18"/>
        <v>371.42857142857144</v>
      </c>
      <c r="CSB28" s="404"/>
      <c r="CSC28" s="404"/>
      <c r="CSD28" s="404"/>
      <c r="CSE28" s="404"/>
      <c r="CSF28" s="404"/>
      <c r="CSG28" s="404"/>
      <c r="CSH28" s="404"/>
      <c r="CSI28" s="404"/>
      <c r="CSJ28" s="404"/>
      <c r="CSK28" s="404"/>
      <c r="CSL28" s="404"/>
      <c r="CSM28" s="404"/>
      <c r="CSN28" s="404"/>
      <c r="CSO28" s="404"/>
      <c r="CSP28" s="404"/>
      <c r="CSQ28" s="404"/>
      <c r="CSR28" s="404"/>
      <c r="CSS28" s="404"/>
      <c r="CST28" s="404"/>
      <c r="CSU28" s="404"/>
      <c r="CSV28" s="404"/>
      <c r="CSW28" s="404"/>
      <c r="CSX28" s="404"/>
      <c r="CSY28" s="404"/>
      <c r="CSZ28" s="404"/>
      <c r="CTA28" s="404"/>
      <c r="CTB28" s="404"/>
      <c r="CTC28" s="404"/>
      <c r="CTD28" s="404"/>
      <c r="CTE28" s="404"/>
      <c r="CTF28" s="404"/>
      <c r="CTG28" s="404"/>
      <c r="CTH28" s="404"/>
      <c r="CTI28" s="404"/>
      <c r="CTJ28" s="404"/>
      <c r="CTK28" s="404"/>
      <c r="CTL28" s="404"/>
      <c r="CTM28" s="404"/>
      <c r="CTN28" s="404"/>
      <c r="CTO28" s="404"/>
      <c r="DBH28" s="405"/>
      <c r="DBI28" s="405"/>
      <c r="DBJ28" s="405"/>
      <c r="DBK28" s="405"/>
      <c r="DBL28" s="405"/>
      <c r="DBM28" s="405"/>
      <c r="DBN28" s="405"/>
      <c r="DBO28" s="405"/>
      <c r="DBP28" s="405"/>
      <c r="DBQ28" s="405"/>
      <c r="DBR28" s="405"/>
      <c r="DBS28" s="405"/>
      <c r="DBT28" s="405"/>
      <c r="DBU28" s="405"/>
      <c r="DBV28" s="405"/>
      <c r="DBW28" s="405"/>
      <c r="DBX28" s="405"/>
      <c r="DBY28" s="405"/>
      <c r="DBZ28" s="405"/>
      <c r="DCA28" s="405"/>
      <c r="DCB28" s="405"/>
      <c r="DCC28" s="405"/>
      <c r="DCD28" s="405"/>
      <c r="DCE28" s="405"/>
      <c r="DCF28" s="405"/>
      <c r="DCG28" s="405"/>
      <c r="DCH28" s="405"/>
      <c r="DCI28" s="405"/>
      <c r="DCJ28" s="405"/>
      <c r="DCK28" s="405"/>
      <c r="DCL28" s="405"/>
      <c r="DCM28" s="405"/>
      <c r="DCN28" s="405"/>
      <c r="DCO28" s="405"/>
      <c r="DCP28" s="405"/>
      <c r="DCQ28" s="405"/>
      <c r="DCR28" s="405"/>
      <c r="DCS28" s="405"/>
      <c r="DCT28" s="405"/>
      <c r="DCU28" s="405"/>
      <c r="DCV28" s="405"/>
      <c r="DCW28" s="405"/>
      <c r="DCX28" s="405"/>
      <c r="DCY28" s="405"/>
      <c r="DCZ28" s="405"/>
      <c r="DDA28" s="405"/>
      <c r="DDB28" s="405"/>
      <c r="DDC28" s="405"/>
      <c r="DDD28" s="405"/>
      <c r="DDE28" s="405"/>
      <c r="DDF28" s="405"/>
      <c r="DDG28" s="405"/>
      <c r="DDH28" s="405"/>
      <c r="DDI28" s="405"/>
      <c r="DDJ28" s="405"/>
      <c r="DDK28" s="405"/>
      <c r="DDL28" s="405"/>
      <c r="DDM28" s="405"/>
      <c r="DDN28" s="405"/>
      <c r="DDO28" s="405"/>
      <c r="DDP28" s="405"/>
      <c r="DDQ28" s="405"/>
      <c r="DDR28" s="405"/>
      <c r="DDS28" s="405"/>
      <c r="DDT28" s="405"/>
      <c r="DDU28" s="405"/>
      <c r="DDV28" s="405"/>
      <c r="DDW28" s="405"/>
      <c r="DDX28" s="405"/>
      <c r="DDY28" s="405"/>
      <c r="DDZ28" s="405"/>
      <c r="DEA28" s="405"/>
      <c r="DEB28" s="405"/>
      <c r="DEC28" s="405"/>
      <c r="DED28" s="405"/>
      <c r="DEE28" s="405"/>
      <c r="DEF28" s="405"/>
      <c r="DEG28" s="405"/>
      <c r="DEH28" s="405"/>
      <c r="DEI28" s="405"/>
      <c r="DEJ28" s="405"/>
      <c r="DEK28" s="405"/>
      <c r="DEL28" s="405"/>
      <c r="DEM28" s="405"/>
      <c r="DEN28" s="405"/>
      <c r="DEO28" s="405"/>
      <c r="DEP28" s="405"/>
      <c r="DEQ28" s="405"/>
      <c r="DER28" s="405"/>
      <c r="DES28" s="405"/>
      <c r="DET28" s="405"/>
      <c r="DEU28" s="405"/>
      <c r="DEV28" s="405"/>
      <c r="DEW28" s="405"/>
      <c r="DEX28" s="405"/>
      <c r="DEY28" s="405"/>
      <c r="DEZ28" s="405"/>
      <c r="DFA28" s="405"/>
      <c r="DFB28" s="405"/>
      <c r="DFC28" s="405"/>
      <c r="DFD28" s="405"/>
      <c r="DFE28" s="405"/>
      <c r="DFF28" s="405"/>
      <c r="DFG28" s="405"/>
      <c r="DFH28" s="405"/>
      <c r="DFI28" s="405"/>
      <c r="DFJ28" s="405"/>
      <c r="DFK28" s="405"/>
      <c r="DFL28" s="405"/>
      <c r="DFM28" s="405"/>
      <c r="DFN28" s="405"/>
      <c r="DFO28" s="405"/>
      <c r="DFP28" s="405"/>
      <c r="DFQ28" s="405"/>
      <c r="DFR28" s="405"/>
      <c r="DFS28" s="405"/>
      <c r="DFT28" s="405"/>
      <c r="DFU28" s="405"/>
      <c r="DFV28" s="405"/>
      <c r="DFW28" s="405"/>
    </row>
    <row r="29" spans="1:43 2524:2883" s="400" customFormat="1" x14ac:dyDescent="0.25">
      <c r="A29" s="398" t="s">
        <v>345</v>
      </c>
      <c r="B29" s="399">
        <v>5.56</v>
      </c>
      <c r="D29" s="401">
        <v>25416</v>
      </c>
      <c r="E29" s="402">
        <f t="shared" si="0"/>
        <v>4571.223021582734</v>
      </c>
      <c r="F29" s="401">
        <v>9000</v>
      </c>
      <c r="G29" s="402">
        <f t="shared" si="0"/>
        <v>1618.7050359712232</v>
      </c>
      <c r="H29" s="401"/>
      <c r="I29" s="402" t="str">
        <f t="shared" si="1"/>
        <v/>
      </c>
      <c r="J29" s="401">
        <v>1000</v>
      </c>
      <c r="K29" s="402">
        <f t="shared" si="2"/>
        <v>179.85611510791369</v>
      </c>
      <c r="L29" s="401"/>
      <c r="M29" s="402" t="str">
        <f t="shared" si="3"/>
        <v/>
      </c>
      <c r="N29" s="401">
        <v>2790</v>
      </c>
      <c r="O29" s="402">
        <f t="shared" si="4"/>
        <v>501.79856115107918</v>
      </c>
      <c r="P29" s="401">
        <v>3047</v>
      </c>
      <c r="Q29" s="402">
        <f t="shared" si="5"/>
        <v>548.02158273381303</v>
      </c>
      <c r="R29" s="401">
        <v>794</v>
      </c>
      <c r="S29" s="402">
        <f t="shared" si="6"/>
        <v>142.80575539568346</v>
      </c>
      <c r="T29" s="401">
        <v>676</v>
      </c>
      <c r="U29" s="402">
        <f t="shared" si="7"/>
        <v>121.58273381294966</v>
      </c>
      <c r="V29" s="401"/>
      <c r="W29" s="402" t="str">
        <f t="shared" si="8"/>
        <v/>
      </c>
      <c r="X29" s="401"/>
      <c r="Y29" s="402" t="str">
        <f t="shared" si="9"/>
        <v/>
      </c>
      <c r="Z29" s="401"/>
      <c r="AA29" s="402" t="str">
        <f t="shared" si="10"/>
        <v/>
      </c>
      <c r="AB29" s="401"/>
      <c r="AC29" s="402" t="str">
        <f t="shared" si="11"/>
        <v/>
      </c>
      <c r="AD29" s="401">
        <v>9633</v>
      </c>
      <c r="AE29" s="402">
        <f t="shared" si="12"/>
        <v>1732.5539568345325</v>
      </c>
      <c r="AF29" s="401"/>
      <c r="AG29" s="402" t="str">
        <f t="shared" si="13"/>
        <v/>
      </c>
      <c r="AH29" s="401"/>
      <c r="AI29" s="402" t="str">
        <f t="shared" si="14"/>
        <v/>
      </c>
      <c r="AJ29" s="401">
        <v>3771</v>
      </c>
      <c r="AK29" s="402">
        <f t="shared" si="15"/>
        <v>678.23741007194246</v>
      </c>
      <c r="AL29" s="401"/>
      <c r="AM29" s="402" t="str">
        <f t="shared" si="16"/>
        <v/>
      </c>
      <c r="AN29" s="401"/>
      <c r="AO29" s="402" t="str">
        <f t="shared" si="17"/>
        <v/>
      </c>
      <c r="AP29" s="401">
        <v>30711</v>
      </c>
      <c r="AQ29" s="402">
        <f t="shared" si="18"/>
        <v>5523.5611510791368</v>
      </c>
      <c r="CSB29" s="404"/>
      <c r="CSC29" s="404"/>
      <c r="CSD29" s="404"/>
      <c r="CSE29" s="404"/>
      <c r="CSF29" s="404"/>
      <c r="CSG29" s="404"/>
      <c r="CSH29" s="404"/>
      <c r="CSI29" s="404"/>
      <c r="CSJ29" s="404"/>
      <c r="CSK29" s="404"/>
      <c r="CSL29" s="404"/>
      <c r="CSM29" s="404"/>
      <c r="CSN29" s="404"/>
      <c r="CSO29" s="404"/>
      <c r="CSP29" s="404"/>
      <c r="CSQ29" s="404"/>
      <c r="CSR29" s="404"/>
      <c r="CSS29" s="404"/>
      <c r="CST29" s="404"/>
      <c r="CSU29" s="404"/>
      <c r="CSV29" s="404"/>
      <c r="CSW29" s="404"/>
      <c r="CSX29" s="404"/>
      <c r="CSY29" s="404"/>
      <c r="CSZ29" s="404"/>
      <c r="CTA29" s="404"/>
      <c r="CTB29" s="404"/>
      <c r="CTC29" s="404"/>
      <c r="CTD29" s="404"/>
      <c r="CTE29" s="404"/>
      <c r="CTF29" s="404"/>
      <c r="CTG29" s="404"/>
      <c r="CTH29" s="404"/>
      <c r="CTI29" s="404"/>
      <c r="CTJ29" s="404"/>
      <c r="CTK29" s="404"/>
      <c r="CTL29" s="404"/>
      <c r="CTM29" s="404"/>
      <c r="CTN29" s="404"/>
      <c r="CTO29" s="404"/>
      <c r="DBH29" s="405"/>
      <c r="DBI29" s="405"/>
      <c r="DBJ29" s="405"/>
      <c r="DBK29" s="405"/>
      <c r="DBL29" s="405"/>
      <c r="DBM29" s="405"/>
      <c r="DBN29" s="405"/>
      <c r="DBO29" s="405"/>
      <c r="DBP29" s="405"/>
      <c r="DBQ29" s="405"/>
      <c r="DBR29" s="405"/>
      <c r="DBS29" s="405"/>
      <c r="DBT29" s="405"/>
      <c r="DBU29" s="405"/>
      <c r="DBV29" s="405"/>
      <c r="DBW29" s="405"/>
      <c r="DBX29" s="405"/>
      <c r="DBY29" s="405"/>
      <c r="DBZ29" s="405"/>
      <c r="DCA29" s="405"/>
      <c r="DCB29" s="405"/>
      <c r="DCC29" s="405"/>
      <c r="DCD29" s="405"/>
      <c r="DCE29" s="405"/>
      <c r="DCF29" s="405"/>
      <c r="DCG29" s="405"/>
      <c r="DCH29" s="405"/>
      <c r="DCI29" s="405"/>
      <c r="DCJ29" s="405"/>
      <c r="DCK29" s="405"/>
      <c r="DCL29" s="405"/>
      <c r="DCM29" s="405"/>
      <c r="DCN29" s="405"/>
      <c r="DCO29" s="405"/>
      <c r="DCP29" s="405"/>
      <c r="DCQ29" s="405"/>
      <c r="DCR29" s="405"/>
      <c r="DCS29" s="405"/>
      <c r="DCT29" s="405"/>
      <c r="DCU29" s="405"/>
      <c r="DCV29" s="405"/>
      <c r="DCW29" s="405"/>
      <c r="DCX29" s="405"/>
      <c r="DCY29" s="405"/>
      <c r="DCZ29" s="405"/>
      <c r="DDA29" s="405"/>
      <c r="DDB29" s="405"/>
      <c r="DDC29" s="405"/>
      <c r="DDD29" s="405"/>
      <c r="DDE29" s="405"/>
      <c r="DDF29" s="405"/>
      <c r="DDG29" s="405"/>
      <c r="DDH29" s="405"/>
      <c r="DDI29" s="405"/>
      <c r="DDJ29" s="405"/>
      <c r="DDK29" s="405"/>
      <c r="DDL29" s="405"/>
      <c r="DDM29" s="405"/>
      <c r="DDN29" s="405"/>
      <c r="DDO29" s="405"/>
      <c r="DDP29" s="405"/>
      <c r="DDQ29" s="405"/>
      <c r="DDR29" s="405"/>
      <c r="DDS29" s="405"/>
      <c r="DDT29" s="405"/>
      <c r="DDU29" s="405"/>
      <c r="DDV29" s="405"/>
      <c r="DDW29" s="405"/>
      <c r="DDX29" s="405"/>
      <c r="DDY29" s="405"/>
      <c r="DDZ29" s="405"/>
      <c r="DEA29" s="405"/>
      <c r="DEB29" s="405"/>
      <c r="DEC29" s="405"/>
      <c r="DED29" s="405"/>
      <c r="DEE29" s="405"/>
      <c r="DEF29" s="405"/>
      <c r="DEG29" s="405"/>
      <c r="DEH29" s="405"/>
      <c r="DEI29" s="405"/>
      <c r="DEJ29" s="405"/>
      <c r="DEK29" s="405"/>
      <c r="DEL29" s="405"/>
      <c r="DEM29" s="405"/>
      <c r="DEN29" s="405"/>
      <c r="DEO29" s="405"/>
      <c r="DEP29" s="405"/>
      <c r="DEQ29" s="405"/>
      <c r="DER29" s="405"/>
      <c r="DES29" s="405"/>
      <c r="DET29" s="405"/>
      <c r="DEU29" s="405"/>
      <c r="DEV29" s="405"/>
      <c r="DEW29" s="405"/>
      <c r="DEX29" s="405"/>
      <c r="DEY29" s="405"/>
      <c r="DEZ29" s="405"/>
      <c r="DFA29" s="405"/>
      <c r="DFB29" s="405"/>
      <c r="DFC29" s="405"/>
      <c r="DFD29" s="405"/>
      <c r="DFE29" s="405"/>
      <c r="DFF29" s="405"/>
      <c r="DFG29" s="405"/>
      <c r="DFH29" s="405"/>
      <c r="DFI29" s="405"/>
      <c r="DFJ29" s="405"/>
      <c r="DFK29" s="405"/>
      <c r="DFL29" s="405"/>
      <c r="DFM29" s="405"/>
      <c r="DFN29" s="405"/>
      <c r="DFO29" s="405"/>
      <c r="DFP29" s="405"/>
      <c r="DFQ29" s="405"/>
      <c r="DFR29" s="405"/>
      <c r="DFS29" s="405"/>
      <c r="DFT29" s="405"/>
      <c r="DFU29" s="405"/>
      <c r="DFV29" s="405"/>
      <c r="DFW29" s="405"/>
    </row>
    <row r="30" spans="1:43 2524:2883" s="400" customFormat="1" x14ac:dyDescent="0.25">
      <c r="A30" s="398" t="s">
        <v>333</v>
      </c>
      <c r="B30" s="399">
        <v>25.09</v>
      </c>
      <c r="D30" s="401">
        <v>181524</v>
      </c>
      <c r="E30" s="402">
        <f t="shared" si="0"/>
        <v>7234.9143084894376</v>
      </c>
      <c r="F30" s="401"/>
      <c r="G30" s="402" t="str">
        <f t="shared" si="0"/>
        <v/>
      </c>
      <c r="H30" s="401"/>
      <c r="I30" s="402" t="str">
        <f t="shared" si="1"/>
        <v/>
      </c>
      <c r="J30" s="401"/>
      <c r="K30" s="402" t="str">
        <f t="shared" si="2"/>
        <v/>
      </c>
      <c r="L30" s="401"/>
      <c r="M30" s="402" t="str">
        <f t="shared" si="3"/>
        <v/>
      </c>
      <c r="N30" s="401">
        <v>90083</v>
      </c>
      <c r="O30" s="402">
        <f t="shared" si="4"/>
        <v>3590.3945795137506</v>
      </c>
      <c r="P30" s="401">
        <v>5374</v>
      </c>
      <c r="Q30" s="402">
        <f t="shared" si="5"/>
        <v>214.18891988840176</v>
      </c>
      <c r="R30" s="401"/>
      <c r="S30" s="402" t="str">
        <f t="shared" si="6"/>
        <v/>
      </c>
      <c r="T30" s="401"/>
      <c r="U30" s="402" t="str">
        <f t="shared" si="7"/>
        <v/>
      </c>
      <c r="V30" s="401"/>
      <c r="W30" s="402" t="str">
        <f t="shared" si="8"/>
        <v/>
      </c>
      <c r="X30" s="401"/>
      <c r="Y30" s="402" t="str">
        <f t="shared" si="9"/>
        <v/>
      </c>
      <c r="Z30" s="401"/>
      <c r="AA30" s="402" t="str">
        <f t="shared" si="10"/>
        <v/>
      </c>
      <c r="AB30" s="401"/>
      <c r="AC30" s="402" t="str">
        <f t="shared" si="11"/>
        <v/>
      </c>
      <c r="AD30" s="401">
        <v>48753</v>
      </c>
      <c r="AE30" s="402">
        <f t="shared" si="12"/>
        <v>1943.1247508967717</v>
      </c>
      <c r="AF30" s="401"/>
      <c r="AG30" s="402" t="str">
        <f t="shared" si="13"/>
        <v/>
      </c>
      <c r="AH30" s="401"/>
      <c r="AI30" s="402" t="str">
        <f t="shared" si="14"/>
        <v/>
      </c>
      <c r="AJ30" s="401">
        <v>4803</v>
      </c>
      <c r="AK30" s="402">
        <f t="shared" si="15"/>
        <v>191.43084894380232</v>
      </c>
      <c r="AL30" s="401"/>
      <c r="AM30" s="402" t="str">
        <f t="shared" si="16"/>
        <v/>
      </c>
      <c r="AN30" s="401"/>
      <c r="AO30" s="402" t="str">
        <f t="shared" si="17"/>
        <v/>
      </c>
      <c r="AP30" s="401">
        <v>149013</v>
      </c>
      <c r="AQ30" s="402">
        <f t="shared" si="18"/>
        <v>5939.1390992427259</v>
      </c>
      <c r="CSB30" s="404"/>
      <c r="CSC30" s="404"/>
      <c r="CSD30" s="404"/>
      <c r="CSE30" s="404"/>
      <c r="CSF30" s="404"/>
      <c r="CSG30" s="404"/>
      <c r="CSH30" s="404"/>
      <c r="CSI30" s="404"/>
      <c r="CSJ30" s="404"/>
      <c r="CSK30" s="404"/>
      <c r="CSL30" s="404"/>
      <c r="CSM30" s="404"/>
      <c r="CSN30" s="404"/>
      <c r="CSO30" s="404"/>
      <c r="CSP30" s="404"/>
      <c r="CSQ30" s="404"/>
      <c r="CSR30" s="404"/>
      <c r="CSS30" s="404"/>
      <c r="CST30" s="404"/>
      <c r="CSU30" s="404"/>
      <c r="CSV30" s="404"/>
      <c r="CSW30" s="404"/>
      <c r="CSX30" s="404"/>
      <c r="CSY30" s="404"/>
      <c r="CSZ30" s="404"/>
      <c r="CTA30" s="404"/>
      <c r="CTB30" s="404"/>
      <c r="CTC30" s="404"/>
      <c r="CTD30" s="404"/>
      <c r="CTE30" s="404"/>
      <c r="CTF30" s="404"/>
      <c r="CTG30" s="404"/>
      <c r="CTH30" s="404"/>
      <c r="CTI30" s="404"/>
      <c r="CTJ30" s="404"/>
      <c r="CTK30" s="404"/>
      <c r="CTL30" s="404"/>
      <c r="CTM30" s="404"/>
      <c r="CTN30" s="404"/>
      <c r="CTO30" s="404"/>
      <c r="DBH30" s="405"/>
      <c r="DBI30" s="405"/>
      <c r="DBJ30" s="405"/>
      <c r="DBK30" s="405"/>
      <c r="DBL30" s="405"/>
      <c r="DBM30" s="405"/>
      <c r="DBN30" s="405"/>
      <c r="DBO30" s="405"/>
      <c r="DBP30" s="405"/>
      <c r="DBQ30" s="405"/>
      <c r="DBR30" s="405"/>
      <c r="DBS30" s="405"/>
      <c r="DBT30" s="405"/>
      <c r="DBU30" s="405"/>
      <c r="DBV30" s="405"/>
      <c r="DBW30" s="405"/>
      <c r="DBX30" s="405"/>
      <c r="DBY30" s="405"/>
      <c r="DBZ30" s="405"/>
      <c r="DCA30" s="405"/>
      <c r="DCB30" s="405"/>
      <c r="DCC30" s="405"/>
      <c r="DCD30" s="405"/>
      <c r="DCE30" s="405"/>
      <c r="DCF30" s="405"/>
      <c r="DCG30" s="405"/>
      <c r="DCH30" s="405"/>
      <c r="DCI30" s="405"/>
      <c r="DCJ30" s="405"/>
      <c r="DCK30" s="405"/>
      <c r="DCL30" s="405"/>
      <c r="DCM30" s="405"/>
      <c r="DCN30" s="405"/>
      <c r="DCO30" s="405"/>
      <c r="DCP30" s="405"/>
      <c r="DCQ30" s="405"/>
      <c r="DCR30" s="405"/>
      <c r="DCS30" s="405"/>
      <c r="DCT30" s="405"/>
      <c r="DCU30" s="405"/>
      <c r="DCV30" s="405"/>
      <c r="DCW30" s="405"/>
      <c r="DCX30" s="405"/>
      <c r="DCY30" s="405"/>
      <c r="DCZ30" s="405"/>
      <c r="DDA30" s="405"/>
      <c r="DDB30" s="405"/>
      <c r="DDC30" s="405"/>
      <c r="DDD30" s="405"/>
      <c r="DDE30" s="405"/>
      <c r="DDF30" s="405"/>
      <c r="DDG30" s="405"/>
      <c r="DDH30" s="405"/>
      <c r="DDI30" s="405"/>
      <c r="DDJ30" s="405"/>
      <c r="DDK30" s="405"/>
      <c r="DDL30" s="405"/>
      <c r="DDM30" s="405"/>
      <c r="DDN30" s="405"/>
      <c r="DDO30" s="405"/>
      <c r="DDP30" s="405"/>
      <c r="DDQ30" s="405"/>
      <c r="DDR30" s="405"/>
      <c r="DDS30" s="405"/>
      <c r="DDT30" s="405"/>
      <c r="DDU30" s="405"/>
      <c r="DDV30" s="405"/>
      <c r="DDW30" s="405"/>
      <c r="DDX30" s="405"/>
      <c r="DDY30" s="405"/>
      <c r="DDZ30" s="405"/>
      <c r="DEA30" s="405"/>
      <c r="DEB30" s="405"/>
      <c r="DEC30" s="405"/>
      <c r="DED30" s="405"/>
      <c r="DEE30" s="405"/>
      <c r="DEF30" s="405"/>
      <c r="DEG30" s="405"/>
      <c r="DEH30" s="405"/>
      <c r="DEI30" s="405"/>
      <c r="DEJ30" s="405"/>
      <c r="DEK30" s="405"/>
      <c r="DEL30" s="405"/>
      <c r="DEM30" s="405"/>
      <c r="DEN30" s="405"/>
      <c r="DEO30" s="405"/>
      <c r="DEP30" s="405"/>
      <c r="DEQ30" s="405"/>
      <c r="DER30" s="405"/>
      <c r="DES30" s="405"/>
      <c r="DET30" s="405"/>
      <c r="DEU30" s="405"/>
      <c r="DEV30" s="405"/>
      <c r="DEW30" s="405"/>
      <c r="DEX30" s="405"/>
      <c r="DEY30" s="405"/>
      <c r="DEZ30" s="405"/>
      <c r="DFA30" s="405"/>
      <c r="DFB30" s="405"/>
      <c r="DFC30" s="405"/>
      <c r="DFD30" s="405"/>
      <c r="DFE30" s="405"/>
      <c r="DFF30" s="405"/>
      <c r="DFG30" s="405"/>
      <c r="DFH30" s="405"/>
      <c r="DFI30" s="405"/>
      <c r="DFJ30" s="405"/>
      <c r="DFK30" s="405"/>
      <c r="DFL30" s="405"/>
      <c r="DFM30" s="405"/>
      <c r="DFN30" s="405"/>
      <c r="DFO30" s="405"/>
      <c r="DFP30" s="405"/>
      <c r="DFQ30" s="405"/>
      <c r="DFR30" s="405"/>
      <c r="DFS30" s="405"/>
      <c r="DFT30" s="405"/>
      <c r="DFU30" s="405"/>
      <c r="DFV30" s="405"/>
      <c r="DFW30" s="405"/>
    </row>
    <row r="31" spans="1:43 2524:2883" s="400" customFormat="1" x14ac:dyDescent="0.25">
      <c r="A31" s="398" t="s">
        <v>346</v>
      </c>
      <c r="B31" s="399">
        <v>2.4700000000000002</v>
      </c>
      <c r="D31" s="401">
        <v>23489</v>
      </c>
      <c r="E31" s="402">
        <f t="shared" si="0"/>
        <v>9509.7165991902821</v>
      </c>
      <c r="F31" s="401"/>
      <c r="G31" s="402" t="str">
        <f t="shared" si="0"/>
        <v/>
      </c>
      <c r="H31" s="401"/>
      <c r="I31" s="402" t="str">
        <f t="shared" si="1"/>
        <v/>
      </c>
      <c r="J31" s="401"/>
      <c r="K31" s="402" t="str">
        <f t="shared" si="2"/>
        <v/>
      </c>
      <c r="L31" s="401"/>
      <c r="M31" s="402" t="str">
        <f t="shared" si="3"/>
        <v/>
      </c>
      <c r="N31" s="401"/>
      <c r="O31" s="402" t="str">
        <f t="shared" si="4"/>
        <v/>
      </c>
      <c r="P31" s="401"/>
      <c r="Q31" s="402" t="str">
        <f t="shared" si="5"/>
        <v/>
      </c>
      <c r="R31" s="401"/>
      <c r="S31" s="402" t="str">
        <f t="shared" si="6"/>
        <v/>
      </c>
      <c r="T31" s="401"/>
      <c r="U31" s="402" t="str">
        <f t="shared" si="7"/>
        <v/>
      </c>
      <c r="V31" s="401"/>
      <c r="W31" s="402" t="str">
        <f t="shared" si="8"/>
        <v/>
      </c>
      <c r="X31" s="401"/>
      <c r="Y31" s="402" t="str">
        <f t="shared" si="9"/>
        <v/>
      </c>
      <c r="Z31" s="401"/>
      <c r="AA31" s="402" t="str">
        <f t="shared" si="10"/>
        <v/>
      </c>
      <c r="AB31" s="401">
        <v>6153</v>
      </c>
      <c r="AC31" s="402">
        <f t="shared" si="11"/>
        <v>2491.0931174089069</v>
      </c>
      <c r="AD31" s="401"/>
      <c r="AE31" s="402" t="str">
        <f t="shared" si="12"/>
        <v/>
      </c>
      <c r="AF31" s="401"/>
      <c r="AG31" s="402" t="str">
        <f t="shared" si="13"/>
        <v/>
      </c>
      <c r="AH31" s="401"/>
      <c r="AI31" s="402" t="str">
        <f t="shared" si="14"/>
        <v/>
      </c>
      <c r="AJ31" s="401">
        <v>7728</v>
      </c>
      <c r="AK31" s="402">
        <f t="shared" si="15"/>
        <v>3128.7449392712547</v>
      </c>
      <c r="AL31" s="401"/>
      <c r="AM31" s="402" t="str">
        <f t="shared" si="16"/>
        <v/>
      </c>
      <c r="AN31" s="401"/>
      <c r="AO31" s="402" t="str">
        <f t="shared" si="17"/>
        <v/>
      </c>
      <c r="AP31" s="401">
        <v>13881</v>
      </c>
      <c r="AQ31" s="402">
        <f t="shared" si="18"/>
        <v>5619.8380566801616</v>
      </c>
      <c r="CSB31" s="404"/>
      <c r="CSC31" s="404"/>
      <c r="CSD31" s="404"/>
      <c r="CSE31" s="404"/>
      <c r="CSF31" s="404"/>
      <c r="CSG31" s="404"/>
      <c r="CSH31" s="404"/>
      <c r="CSI31" s="404"/>
      <c r="CSJ31" s="404"/>
      <c r="CSK31" s="404"/>
      <c r="CSL31" s="404"/>
      <c r="CSM31" s="404"/>
      <c r="CSN31" s="404"/>
      <c r="CSO31" s="404"/>
      <c r="CSP31" s="404"/>
      <c r="CSQ31" s="404"/>
      <c r="CSR31" s="404"/>
      <c r="CSS31" s="404"/>
      <c r="CST31" s="404"/>
      <c r="CSU31" s="404"/>
      <c r="CSV31" s="404"/>
      <c r="CSW31" s="404"/>
      <c r="CSX31" s="404"/>
      <c r="CSY31" s="404"/>
      <c r="CSZ31" s="404"/>
      <c r="CTA31" s="404"/>
      <c r="CTB31" s="404"/>
      <c r="CTC31" s="404"/>
      <c r="CTD31" s="404"/>
      <c r="CTE31" s="404"/>
      <c r="CTF31" s="404"/>
      <c r="CTG31" s="404"/>
      <c r="CTH31" s="404"/>
      <c r="CTI31" s="404"/>
      <c r="CTJ31" s="404"/>
      <c r="CTK31" s="404"/>
      <c r="CTL31" s="404"/>
      <c r="CTM31" s="404"/>
      <c r="CTN31" s="404"/>
      <c r="CTO31" s="404"/>
      <c r="DBH31" s="405"/>
      <c r="DBI31" s="405"/>
      <c r="DBJ31" s="405"/>
      <c r="DBK31" s="405"/>
      <c r="DBL31" s="405"/>
      <c r="DBM31" s="405"/>
      <c r="DBN31" s="405"/>
      <c r="DBO31" s="405"/>
      <c r="DBP31" s="405"/>
      <c r="DBQ31" s="405"/>
      <c r="DBR31" s="405"/>
      <c r="DBS31" s="405"/>
      <c r="DBT31" s="405"/>
      <c r="DBU31" s="405"/>
      <c r="DBV31" s="405"/>
      <c r="DBW31" s="405"/>
      <c r="DBX31" s="405"/>
      <c r="DBY31" s="405"/>
      <c r="DBZ31" s="405"/>
      <c r="DCA31" s="405"/>
      <c r="DCB31" s="405"/>
      <c r="DCC31" s="405"/>
      <c r="DCD31" s="405"/>
      <c r="DCE31" s="405"/>
      <c r="DCF31" s="405"/>
      <c r="DCG31" s="405"/>
      <c r="DCH31" s="405"/>
      <c r="DCI31" s="405"/>
      <c r="DCJ31" s="405"/>
      <c r="DCK31" s="405"/>
      <c r="DCL31" s="405"/>
      <c r="DCM31" s="405"/>
      <c r="DCN31" s="405"/>
      <c r="DCO31" s="405"/>
      <c r="DCP31" s="405"/>
      <c r="DCQ31" s="405"/>
      <c r="DCR31" s="405"/>
      <c r="DCS31" s="405"/>
      <c r="DCT31" s="405"/>
      <c r="DCU31" s="405"/>
      <c r="DCV31" s="405"/>
      <c r="DCW31" s="405"/>
      <c r="DCX31" s="405"/>
      <c r="DCY31" s="405"/>
      <c r="DCZ31" s="405"/>
      <c r="DDA31" s="405"/>
      <c r="DDB31" s="405"/>
      <c r="DDC31" s="405"/>
      <c r="DDD31" s="405"/>
      <c r="DDE31" s="405"/>
      <c r="DDF31" s="405"/>
      <c r="DDG31" s="405"/>
      <c r="DDH31" s="405"/>
      <c r="DDI31" s="405"/>
      <c r="DDJ31" s="405"/>
      <c r="DDK31" s="405"/>
      <c r="DDL31" s="405"/>
      <c r="DDM31" s="405"/>
      <c r="DDN31" s="405"/>
      <c r="DDO31" s="405"/>
      <c r="DDP31" s="405"/>
      <c r="DDQ31" s="405"/>
      <c r="DDR31" s="405"/>
      <c r="DDS31" s="405"/>
      <c r="DDT31" s="405"/>
      <c r="DDU31" s="405"/>
      <c r="DDV31" s="405"/>
      <c r="DDW31" s="405"/>
      <c r="DDX31" s="405"/>
      <c r="DDY31" s="405"/>
      <c r="DDZ31" s="405"/>
      <c r="DEA31" s="405"/>
      <c r="DEB31" s="405"/>
      <c r="DEC31" s="405"/>
      <c r="DED31" s="405"/>
      <c r="DEE31" s="405"/>
      <c r="DEF31" s="405"/>
      <c r="DEG31" s="405"/>
      <c r="DEH31" s="405"/>
      <c r="DEI31" s="405"/>
      <c r="DEJ31" s="405"/>
      <c r="DEK31" s="405"/>
      <c r="DEL31" s="405"/>
      <c r="DEM31" s="405"/>
      <c r="DEN31" s="405"/>
      <c r="DEO31" s="405"/>
      <c r="DEP31" s="405"/>
      <c r="DEQ31" s="405"/>
      <c r="DER31" s="405"/>
      <c r="DES31" s="405"/>
      <c r="DET31" s="405"/>
      <c r="DEU31" s="405"/>
      <c r="DEV31" s="405"/>
      <c r="DEW31" s="405"/>
      <c r="DEX31" s="405"/>
      <c r="DEY31" s="405"/>
      <c r="DEZ31" s="405"/>
      <c r="DFA31" s="405"/>
      <c r="DFB31" s="405"/>
      <c r="DFC31" s="405"/>
      <c r="DFD31" s="405"/>
      <c r="DFE31" s="405"/>
      <c r="DFF31" s="405"/>
      <c r="DFG31" s="405"/>
      <c r="DFH31" s="405"/>
      <c r="DFI31" s="405"/>
      <c r="DFJ31" s="405"/>
      <c r="DFK31" s="405"/>
      <c r="DFL31" s="405"/>
      <c r="DFM31" s="405"/>
      <c r="DFN31" s="405"/>
      <c r="DFO31" s="405"/>
      <c r="DFP31" s="405"/>
      <c r="DFQ31" s="405"/>
      <c r="DFR31" s="405"/>
      <c r="DFS31" s="405"/>
      <c r="DFT31" s="405"/>
      <c r="DFU31" s="405"/>
      <c r="DFV31" s="405"/>
      <c r="DFW31" s="405"/>
    </row>
    <row r="32" spans="1:43 2524:2883" s="400" customFormat="1" x14ac:dyDescent="0.25">
      <c r="A32" s="398" t="s">
        <v>490</v>
      </c>
      <c r="B32" s="399">
        <v>19.5</v>
      </c>
      <c r="D32" s="401">
        <v>223295</v>
      </c>
      <c r="E32" s="402">
        <f t="shared" si="0"/>
        <v>11451.025641025641</v>
      </c>
      <c r="F32" s="401"/>
      <c r="G32" s="402" t="str">
        <f t="shared" si="0"/>
        <v/>
      </c>
      <c r="H32" s="401">
        <v>28600</v>
      </c>
      <c r="I32" s="402">
        <f t="shared" si="1"/>
        <v>1466.6666666666667</v>
      </c>
      <c r="J32" s="401"/>
      <c r="K32" s="402" t="str">
        <f t="shared" si="2"/>
        <v/>
      </c>
      <c r="L32" s="401"/>
      <c r="M32" s="402" t="str">
        <f t="shared" si="3"/>
        <v/>
      </c>
      <c r="N32" s="401">
        <v>1264</v>
      </c>
      <c r="O32" s="402">
        <f t="shared" si="4"/>
        <v>64.820512820512818</v>
      </c>
      <c r="P32" s="401">
        <v>10538</v>
      </c>
      <c r="Q32" s="402">
        <f t="shared" si="5"/>
        <v>540.41025641025647</v>
      </c>
      <c r="R32" s="401">
        <v>5659</v>
      </c>
      <c r="S32" s="402">
        <f t="shared" si="6"/>
        <v>290.20512820512823</v>
      </c>
      <c r="T32" s="401"/>
      <c r="U32" s="402" t="str">
        <f t="shared" si="7"/>
        <v/>
      </c>
      <c r="V32" s="401"/>
      <c r="W32" s="402" t="str">
        <f t="shared" si="8"/>
        <v/>
      </c>
      <c r="X32" s="401"/>
      <c r="Y32" s="402" t="str">
        <f t="shared" si="9"/>
        <v/>
      </c>
      <c r="Z32" s="401"/>
      <c r="AA32" s="402" t="str">
        <f t="shared" si="10"/>
        <v/>
      </c>
      <c r="AB32" s="401"/>
      <c r="AC32" s="402" t="str">
        <f t="shared" si="11"/>
        <v/>
      </c>
      <c r="AD32" s="401"/>
      <c r="AE32" s="402" t="str">
        <f t="shared" si="12"/>
        <v/>
      </c>
      <c r="AF32" s="401"/>
      <c r="AG32" s="402" t="str">
        <f t="shared" si="13"/>
        <v/>
      </c>
      <c r="AH32" s="401"/>
      <c r="AI32" s="402" t="str">
        <f t="shared" si="14"/>
        <v/>
      </c>
      <c r="AJ32" s="401">
        <v>244292</v>
      </c>
      <c r="AK32" s="402">
        <f t="shared" si="15"/>
        <v>12527.794871794871</v>
      </c>
      <c r="AL32" s="401"/>
      <c r="AM32" s="402" t="str">
        <f t="shared" si="16"/>
        <v/>
      </c>
      <c r="AN32" s="401"/>
      <c r="AO32" s="402" t="str">
        <f t="shared" si="17"/>
        <v/>
      </c>
      <c r="AP32" s="401">
        <v>290353</v>
      </c>
      <c r="AQ32" s="402">
        <f t="shared" si="18"/>
        <v>14889.897435897436</v>
      </c>
      <c r="CSB32" s="404"/>
      <c r="CSC32" s="404"/>
      <c r="CSD32" s="404"/>
      <c r="CSE32" s="404"/>
      <c r="CSF32" s="404"/>
      <c r="CSG32" s="404"/>
      <c r="CSH32" s="404"/>
      <c r="CSI32" s="404"/>
      <c r="CSJ32" s="404"/>
      <c r="CSK32" s="404"/>
      <c r="CSL32" s="404"/>
      <c r="CSM32" s="404"/>
      <c r="CSN32" s="404"/>
      <c r="CSO32" s="404"/>
      <c r="CSP32" s="404"/>
      <c r="CSQ32" s="404"/>
      <c r="CSR32" s="404"/>
      <c r="CSS32" s="404"/>
      <c r="CST32" s="404"/>
      <c r="CSU32" s="404"/>
      <c r="CSV32" s="404"/>
      <c r="CSW32" s="404"/>
      <c r="CSX32" s="404"/>
      <c r="CSY32" s="404"/>
      <c r="CSZ32" s="404"/>
      <c r="CTA32" s="404"/>
      <c r="CTB32" s="404"/>
      <c r="CTC32" s="404"/>
      <c r="CTD32" s="404"/>
      <c r="CTE32" s="404"/>
      <c r="CTF32" s="404"/>
      <c r="CTG32" s="404"/>
      <c r="CTH32" s="404"/>
      <c r="CTI32" s="404"/>
      <c r="CTJ32" s="404"/>
      <c r="CTK32" s="404"/>
      <c r="CTL32" s="404"/>
      <c r="CTM32" s="404"/>
      <c r="CTN32" s="404"/>
      <c r="CTO32" s="404"/>
      <c r="DBH32" s="405"/>
      <c r="DBI32" s="405"/>
      <c r="DBJ32" s="405"/>
      <c r="DBK32" s="405"/>
      <c r="DBL32" s="405"/>
      <c r="DBM32" s="405"/>
      <c r="DBN32" s="405"/>
      <c r="DBO32" s="405"/>
      <c r="DBP32" s="405"/>
      <c r="DBQ32" s="405"/>
      <c r="DBR32" s="405"/>
      <c r="DBS32" s="405"/>
      <c r="DBT32" s="405"/>
      <c r="DBU32" s="405"/>
      <c r="DBV32" s="405"/>
      <c r="DBW32" s="405"/>
      <c r="DBX32" s="405"/>
      <c r="DBY32" s="405"/>
      <c r="DBZ32" s="405"/>
      <c r="DCA32" s="405"/>
      <c r="DCB32" s="405"/>
      <c r="DCC32" s="405"/>
      <c r="DCD32" s="405"/>
      <c r="DCE32" s="405"/>
      <c r="DCF32" s="405"/>
      <c r="DCG32" s="405"/>
      <c r="DCH32" s="405"/>
      <c r="DCI32" s="405"/>
      <c r="DCJ32" s="405"/>
      <c r="DCK32" s="405"/>
      <c r="DCL32" s="405"/>
      <c r="DCM32" s="405"/>
      <c r="DCN32" s="405"/>
      <c r="DCO32" s="405"/>
      <c r="DCP32" s="405"/>
      <c r="DCQ32" s="405"/>
      <c r="DCR32" s="405"/>
      <c r="DCS32" s="405"/>
      <c r="DCT32" s="405"/>
      <c r="DCU32" s="405"/>
      <c r="DCV32" s="405"/>
      <c r="DCW32" s="405"/>
      <c r="DCX32" s="405"/>
      <c r="DCY32" s="405"/>
      <c r="DCZ32" s="405"/>
      <c r="DDA32" s="405"/>
      <c r="DDB32" s="405"/>
      <c r="DDC32" s="405"/>
      <c r="DDD32" s="405"/>
      <c r="DDE32" s="405"/>
      <c r="DDF32" s="405"/>
      <c r="DDG32" s="405"/>
      <c r="DDH32" s="405"/>
      <c r="DDI32" s="405"/>
      <c r="DDJ32" s="405"/>
      <c r="DDK32" s="405"/>
      <c r="DDL32" s="405"/>
      <c r="DDM32" s="405"/>
      <c r="DDN32" s="405"/>
      <c r="DDO32" s="405"/>
      <c r="DDP32" s="405"/>
      <c r="DDQ32" s="405"/>
      <c r="DDR32" s="405"/>
      <c r="DDS32" s="405"/>
      <c r="DDT32" s="405"/>
      <c r="DDU32" s="405"/>
      <c r="DDV32" s="405"/>
      <c r="DDW32" s="405"/>
      <c r="DDX32" s="405"/>
      <c r="DDY32" s="405"/>
      <c r="DDZ32" s="405"/>
      <c r="DEA32" s="405"/>
      <c r="DEB32" s="405"/>
      <c r="DEC32" s="405"/>
      <c r="DED32" s="405"/>
      <c r="DEE32" s="405"/>
      <c r="DEF32" s="405"/>
      <c r="DEG32" s="405"/>
      <c r="DEH32" s="405"/>
      <c r="DEI32" s="405"/>
      <c r="DEJ32" s="405"/>
      <c r="DEK32" s="405"/>
      <c r="DEL32" s="405"/>
      <c r="DEM32" s="405"/>
      <c r="DEN32" s="405"/>
      <c r="DEO32" s="405"/>
      <c r="DEP32" s="405"/>
      <c r="DEQ32" s="405"/>
      <c r="DER32" s="405"/>
      <c r="DES32" s="405"/>
      <c r="DET32" s="405"/>
      <c r="DEU32" s="405"/>
      <c r="DEV32" s="405"/>
      <c r="DEW32" s="405"/>
      <c r="DEX32" s="405"/>
      <c r="DEY32" s="405"/>
      <c r="DEZ32" s="405"/>
      <c r="DFA32" s="405"/>
      <c r="DFB32" s="405"/>
      <c r="DFC32" s="405"/>
      <c r="DFD32" s="405"/>
      <c r="DFE32" s="405"/>
      <c r="DFF32" s="405"/>
      <c r="DFG32" s="405"/>
      <c r="DFH32" s="405"/>
      <c r="DFI32" s="405"/>
      <c r="DFJ32" s="405"/>
      <c r="DFK32" s="405"/>
      <c r="DFL32" s="405"/>
      <c r="DFM32" s="405"/>
      <c r="DFN32" s="405"/>
      <c r="DFO32" s="405"/>
      <c r="DFP32" s="405"/>
      <c r="DFQ32" s="405"/>
      <c r="DFR32" s="405"/>
      <c r="DFS32" s="405"/>
      <c r="DFT32" s="405"/>
      <c r="DFU32" s="405"/>
      <c r="DFV32" s="405"/>
      <c r="DFW32" s="405"/>
    </row>
    <row r="33" spans="1:43 2524:2883" s="400" customFormat="1" x14ac:dyDescent="0.25">
      <c r="A33" s="398" t="s">
        <v>347</v>
      </c>
      <c r="B33" s="399">
        <v>6.4833999999999996</v>
      </c>
      <c r="D33" s="401">
        <v>159967.24</v>
      </c>
      <c r="E33" s="402">
        <f t="shared" si="0"/>
        <v>24673.356572168923</v>
      </c>
      <c r="F33" s="401">
        <v>339360</v>
      </c>
      <c r="G33" s="402">
        <f t="shared" si="0"/>
        <v>52342.906499676101</v>
      </c>
      <c r="H33" s="401"/>
      <c r="I33" s="402" t="str">
        <f t="shared" si="1"/>
        <v/>
      </c>
      <c r="J33" s="401">
        <v>14999.39</v>
      </c>
      <c r="K33" s="402">
        <f t="shared" si="2"/>
        <v>2313.5068019866121</v>
      </c>
      <c r="L33" s="401"/>
      <c r="M33" s="402" t="str">
        <f t="shared" si="3"/>
        <v/>
      </c>
      <c r="N33" s="401">
        <v>2563.12</v>
      </c>
      <c r="O33" s="402">
        <f t="shared" si="4"/>
        <v>395.33578060893979</v>
      </c>
      <c r="P33" s="401">
        <v>18931.04</v>
      </c>
      <c r="Q33" s="402">
        <f t="shared" si="5"/>
        <v>2919.9247308510971</v>
      </c>
      <c r="R33" s="401">
        <v>123.05</v>
      </c>
      <c r="S33" s="402">
        <f t="shared" si="6"/>
        <v>18.979239288027888</v>
      </c>
      <c r="T33" s="401"/>
      <c r="U33" s="402" t="str">
        <f t="shared" si="7"/>
        <v/>
      </c>
      <c r="V33" s="401"/>
      <c r="W33" s="402" t="str">
        <f t="shared" si="8"/>
        <v/>
      </c>
      <c r="X33" s="401"/>
      <c r="Y33" s="402" t="str">
        <f t="shared" si="9"/>
        <v/>
      </c>
      <c r="Z33" s="401"/>
      <c r="AA33" s="402" t="str">
        <f t="shared" si="10"/>
        <v/>
      </c>
      <c r="AB33" s="401"/>
      <c r="AC33" s="402" t="str">
        <f t="shared" si="11"/>
        <v/>
      </c>
      <c r="AD33" s="401">
        <v>13224.8</v>
      </c>
      <c r="AE33" s="402">
        <f t="shared" si="12"/>
        <v>2039.7939352808712</v>
      </c>
      <c r="AF33" s="401"/>
      <c r="AG33" s="402" t="str">
        <f t="shared" si="13"/>
        <v/>
      </c>
      <c r="AH33" s="401">
        <v>160.37</v>
      </c>
      <c r="AI33" s="402">
        <f t="shared" si="14"/>
        <v>24.735478298423669</v>
      </c>
      <c r="AJ33" s="401">
        <v>11225.02</v>
      </c>
      <c r="AK33" s="402">
        <f t="shared" si="15"/>
        <v>1731.347749637536</v>
      </c>
      <c r="AL33" s="401"/>
      <c r="AM33" s="402" t="str">
        <f t="shared" si="16"/>
        <v/>
      </c>
      <c r="AN33" s="401"/>
      <c r="AO33" s="402" t="str">
        <f t="shared" si="17"/>
        <v/>
      </c>
      <c r="AP33" s="401">
        <v>400586.79</v>
      </c>
      <c r="AQ33" s="402">
        <f t="shared" si="18"/>
        <v>61786.530215627601</v>
      </c>
      <c r="CSB33" s="404"/>
      <c r="CSC33" s="404"/>
      <c r="CSD33" s="404"/>
      <c r="CSE33" s="404"/>
      <c r="CSF33" s="404"/>
      <c r="CSG33" s="404"/>
      <c r="CSH33" s="404"/>
      <c r="CSI33" s="404"/>
      <c r="CSJ33" s="404"/>
      <c r="CSK33" s="404"/>
      <c r="CSL33" s="404"/>
      <c r="CSM33" s="404"/>
      <c r="CSN33" s="404"/>
      <c r="CSO33" s="404"/>
      <c r="CSP33" s="404"/>
      <c r="CSQ33" s="404"/>
      <c r="CSR33" s="404"/>
      <c r="CSS33" s="404"/>
      <c r="CST33" s="404"/>
      <c r="CSU33" s="404"/>
      <c r="CSV33" s="404"/>
      <c r="CSW33" s="404"/>
      <c r="CSX33" s="404"/>
      <c r="CSY33" s="404"/>
      <c r="CSZ33" s="404"/>
      <c r="CTA33" s="404"/>
      <c r="CTB33" s="404"/>
      <c r="CTC33" s="404"/>
      <c r="CTD33" s="404"/>
      <c r="CTE33" s="404"/>
      <c r="CTF33" s="404"/>
      <c r="CTG33" s="404"/>
      <c r="CTH33" s="404"/>
      <c r="CTI33" s="404"/>
      <c r="CTJ33" s="404"/>
      <c r="CTK33" s="404"/>
      <c r="CTL33" s="404"/>
      <c r="CTM33" s="404"/>
      <c r="CTN33" s="404"/>
      <c r="CTO33" s="404"/>
      <c r="DBH33" s="405"/>
      <c r="DBI33" s="405"/>
      <c r="DBJ33" s="405"/>
      <c r="DBK33" s="405"/>
      <c r="DBL33" s="405"/>
      <c r="DBM33" s="405"/>
      <c r="DBN33" s="405"/>
      <c r="DBO33" s="405"/>
      <c r="DBP33" s="405"/>
      <c r="DBQ33" s="405"/>
      <c r="DBR33" s="405"/>
      <c r="DBS33" s="405"/>
      <c r="DBT33" s="405"/>
      <c r="DBU33" s="405"/>
      <c r="DBV33" s="405"/>
      <c r="DBW33" s="405"/>
      <c r="DBX33" s="405"/>
      <c r="DBY33" s="405"/>
      <c r="DBZ33" s="405"/>
      <c r="DCA33" s="405"/>
      <c r="DCB33" s="405"/>
      <c r="DCC33" s="405"/>
      <c r="DCD33" s="405"/>
      <c r="DCE33" s="405"/>
      <c r="DCF33" s="405"/>
      <c r="DCG33" s="405"/>
      <c r="DCH33" s="405"/>
      <c r="DCI33" s="405"/>
      <c r="DCJ33" s="405"/>
      <c r="DCK33" s="405"/>
      <c r="DCL33" s="405"/>
      <c r="DCM33" s="405"/>
      <c r="DCN33" s="405"/>
      <c r="DCO33" s="405"/>
      <c r="DCP33" s="405"/>
      <c r="DCQ33" s="405"/>
      <c r="DCR33" s="405"/>
      <c r="DCS33" s="405"/>
      <c r="DCT33" s="405"/>
      <c r="DCU33" s="405"/>
      <c r="DCV33" s="405"/>
      <c r="DCW33" s="405"/>
      <c r="DCX33" s="405"/>
      <c r="DCY33" s="405"/>
      <c r="DCZ33" s="405"/>
      <c r="DDA33" s="405"/>
      <c r="DDB33" s="405"/>
      <c r="DDC33" s="405"/>
      <c r="DDD33" s="405"/>
      <c r="DDE33" s="405"/>
      <c r="DDF33" s="405"/>
      <c r="DDG33" s="405"/>
      <c r="DDH33" s="405"/>
      <c r="DDI33" s="405"/>
      <c r="DDJ33" s="405"/>
      <c r="DDK33" s="405"/>
      <c r="DDL33" s="405"/>
      <c r="DDM33" s="405"/>
      <c r="DDN33" s="405"/>
      <c r="DDO33" s="405"/>
      <c r="DDP33" s="405"/>
      <c r="DDQ33" s="405"/>
      <c r="DDR33" s="405"/>
      <c r="DDS33" s="405"/>
      <c r="DDT33" s="405"/>
      <c r="DDU33" s="405"/>
      <c r="DDV33" s="405"/>
      <c r="DDW33" s="405"/>
      <c r="DDX33" s="405"/>
      <c r="DDY33" s="405"/>
      <c r="DDZ33" s="405"/>
      <c r="DEA33" s="405"/>
      <c r="DEB33" s="405"/>
      <c r="DEC33" s="405"/>
      <c r="DED33" s="405"/>
      <c r="DEE33" s="405"/>
      <c r="DEF33" s="405"/>
      <c r="DEG33" s="405"/>
      <c r="DEH33" s="405"/>
      <c r="DEI33" s="405"/>
      <c r="DEJ33" s="405"/>
      <c r="DEK33" s="405"/>
      <c r="DEL33" s="405"/>
      <c r="DEM33" s="405"/>
      <c r="DEN33" s="405"/>
      <c r="DEO33" s="405"/>
      <c r="DEP33" s="405"/>
      <c r="DEQ33" s="405"/>
      <c r="DER33" s="405"/>
      <c r="DES33" s="405"/>
      <c r="DET33" s="405"/>
      <c r="DEU33" s="405"/>
      <c r="DEV33" s="405"/>
      <c r="DEW33" s="405"/>
      <c r="DEX33" s="405"/>
      <c r="DEY33" s="405"/>
      <c r="DEZ33" s="405"/>
      <c r="DFA33" s="405"/>
      <c r="DFB33" s="405"/>
      <c r="DFC33" s="405"/>
      <c r="DFD33" s="405"/>
      <c r="DFE33" s="405"/>
      <c r="DFF33" s="405"/>
      <c r="DFG33" s="405"/>
      <c r="DFH33" s="405"/>
      <c r="DFI33" s="405"/>
      <c r="DFJ33" s="405"/>
      <c r="DFK33" s="405"/>
      <c r="DFL33" s="405"/>
      <c r="DFM33" s="405"/>
      <c r="DFN33" s="405"/>
      <c r="DFO33" s="405"/>
      <c r="DFP33" s="405"/>
      <c r="DFQ33" s="405"/>
      <c r="DFR33" s="405"/>
      <c r="DFS33" s="405"/>
      <c r="DFT33" s="405"/>
      <c r="DFU33" s="405"/>
      <c r="DFV33" s="405"/>
      <c r="DFW33" s="405"/>
    </row>
    <row r="34" spans="1:43 2524:2883" s="400" customFormat="1" x14ac:dyDescent="0.25">
      <c r="A34" s="398" t="s">
        <v>335</v>
      </c>
      <c r="B34" s="399">
        <v>3.58</v>
      </c>
      <c r="D34" s="401">
        <v>19034</v>
      </c>
      <c r="E34" s="402">
        <f t="shared" si="0"/>
        <v>5316.7597765363125</v>
      </c>
      <c r="F34" s="401">
        <v>7200</v>
      </c>
      <c r="G34" s="402">
        <f t="shared" si="0"/>
        <v>2011.1731843575419</v>
      </c>
      <c r="H34" s="401"/>
      <c r="I34" s="402" t="str">
        <f t="shared" si="1"/>
        <v/>
      </c>
      <c r="J34" s="401"/>
      <c r="K34" s="402" t="str">
        <f t="shared" si="2"/>
        <v/>
      </c>
      <c r="L34" s="401"/>
      <c r="M34" s="402" t="str">
        <f t="shared" si="3"/>
        <v/>
      </c>
      <c r="N34" s="401">
        <v>1938</v>
      </c>
      <c r="O34" s="402">
        <f t="shared" si="4"/>
        <v>541.34078212290501</v>
      </c>
      <c r="P34" s="401">
        <v>404</v>
      </c>
      <c r="Q34" s="402">
        <f t="shared" si="5"/>
        <v>112.84916201117318</v>
      </c>
      <c r="R34" s="401">
        <v>330</v>
      </c>
      <c r="S34" s="402">
        <f t="shared" si="6"/>
        <v>92.178770949720672</v>
      </c>
      <c r="T34" s="401"/>
      <c r="U34" s="402" t="str">
        <f t="shared" si="7"/>
        <v/>
      </c>
      <c r="V34" s="401">
        <v>987</v>
      </c>
      <c r="W34" s="402">
        <f t="shared" si="8"/>
        <v>275.69832402234636</v>
      </c>
      <c r="X34" s="401"/>
      <c r="Y34" s="402" t="str">
        <f t="shared" si="9"/>
        <v/>
      </c>
      <c r="Z34" s="401"/>
      <c r="AA34" s="402" t="str">
        <f t="shared" si="10"/>
        <v/>
      </c>
      <c r="AB34" s="401">
        <v>137292</v>
      </c>
      <c r="AC34" s="402">
        <f t="shared" si="11"/>
        <v>38349.720670391063</v>
      </c>
      <c r="AD34" s="401"/>
      <c r="AE34" s="402" t="str">
        <f t="shared" si="12"/>
        <v/>
      </c>
      <c r="AF34" s="401"/>
      <c r="AG34" s="402" t="str">
        <f t="shared" si="13"/>
        <v/>
      </c>
      <c r="AH34" s="401"/>
      <c r="AI34" s="402" t="str">
        <f t="shared" si="14"/>
        <v/>
      </c>
      <c r="AJ34" s="401">
        <v>10372</v>
      </c>
      <c r="AK34" s="402">
        <f t="shared" si="15"/>
        <v>2897.2067039106146</v>
      </c>
      <c r="AL34" s="401"/>
      <c r="AM34" s="402" t="str">
        <f t="shared" si="16"/>
        <v/>
      </c>
      <c r="AN34" s="401">
        <v>7162</v>
      </c>
      <c r="AO34" s="402">
        <f t="shared" si="17"/>
        <v>2000.558659217877</v>
      </c>
      <c r="AP34" s="401">
        <v>165685</v>
      </c>
      <c r="AQ34" s="402">
        <f t="shared" si="18"/>
        <v>46280.726256983238</v>
      </c>
      <c r="CSB34" s="404"/>
      <c r="CSC34" s="404"/>
      <c r="CSD34" s="404"/>
      <c r="CSE34" s="404"/>
      <c r="CSF34" s="404"/>
      <c r="CSG34" s="404"/>
      <c r="CSH34" s="404"/>
      <c r="CSI34" s="404"/>
      <c r="CSJ34" s="404"/>
      <c r="CSK34" s="404"/>
      <c r="CSL34" s="404"/>
      <c r="CSM34" s="404"/>
      <c r="CSN34" s="404"/>
      <c r="CSO34" s="404"/>
      <c r="CSP34" s="404"/>
      <c r="CSQ34" s="404"/>
      <c r="CSR34" s="404"/>
      <c r="CSS34" s="404"/>
      <c r="CST34" s="404"/>
      <c r="CSU34" s="404"/>
      <c r="CSV34" s="404"/>
      <c r="CSW34" s="404"/>
      <c r="CSX34" s="404"/>
      <c r="CSY34" s="404"/>
      <c r="CSZ34" s="404"/>
      <c r="CTA34" s="404"/>
      <c r="CTB34" s="404"/>
      <c r="CTC34" s="404"/>
      <c r="CTD34" s="404"/>
      <c r="CTE34" s="404"/>
      <c r="CTF34" s="404"/>
      <c r="CTG34" s="404"/>
      <c r="CTH34" s="404"/>
      <c r="CTI34" s="404"/>
      <c r="CTJ34" s="404"/>
      <c r="CTK34" s="404"/>
      <c r="CTL34" s="404"/>
      <c r="CTM34" s="404"/>
      <c r="CTN34" s="404"/>
      <c r="CTO34" s="404"/>
      <c r="DBH34" s="405"/>
      <c r="DBI34" s="405"/>
      <c r="DBJ34" s="405"/>
      <c r="DBK34" s="405"/>
      <c r="DBL34" s="405"/>
      <c r="DBM34" s="405"/>
      <c r="DBN34" s="405"/>
      <c r="DBO34" s="405"/>
      <c r="DBP34" s="405"/>
      <c r="DBQ34" s="405"/>
      <c r="DBR34" s="405"/>
      <c r="DBS34" s="405"/>
      <c r="DBT34" s="405"/>
      <c r="DBU34" s="405"/>
      <c r="DBV34" s="405"/>
      <c r="DBW34" s="405"/>
      <c r="DBX34" s="405"/>
      <c r="DBY34" s="405"/>
      <c r="DBZ34" s="405"/>
      <c r="DCA34" s="405"/>
      <c r="DCB34" s="405"/>
      <c r="DCC34" s="405"/>
      <c r="DCD34" s="405"/>
      <c r="DCE34" s="405"/>
      <c r="DCF34" s="405"/>
      <c r="DCG34" s="405"/>
      <c r="DCH34" s="405"/>
      <c r="DCI34" s="405"/>
      <c r="DCJ34" s="405"/>
      <c r="DCK34" s="405"/>
      <c r="DCL34" s="405"/>
      <c r="DCM34" s="405"/>
      <c r="DCN34" s="405"/>
      <c r="DCO34" s="405"/>
      <c r="DCP34" s="405"/>
      <c r="DCQ34" s="405"/>
      <c r="DCR34" s="405"/>
      <c r="DCS34" s="405"/>
      <c r="DCT34" s="405"/>
      <c r="DCU34" s="405"/>
      <c r="DCV34" s="405"/>
      <c r="DCW34" s="405"/>
      <c r="DCX34" s="405"/>
      <c r="DCY34" s="405"/>
      <c r="DCZ34" s="405"/>
      <c r="DDA34" s="405"/>
      <c r="DDB34" s="405"/>
      <c r="DDC34" s="405"/>
      <c r="DDD34" s="405"/>
      <c r="DDE34" s="405"/>
      <c r="DDF34" s="405"/>
      <c r="DDG34" s="405"/>
      <c r="DDH34" s="405"/>
      <c r="DDI34" s="405"/>
      <c r="DDJ34" s="405"/>
      <c r="DDK34" s="405"/>
      <c r="DDL34" s="405"/>
      <c r="DDM34" s="405"/>
      <c r="DDN34" s="405"/>
      <c r="DDO34" s="405"/>
      <c r="DDP34" s="405"/>
      <c r="DDQ34" s="405"/>
      <c r="DDR34" s="405"/>
      <c r="DDS34" s="405"/>
      <c r="DDT34" s="405"/>
      <c r="DDU34" s="405"/>
      <c r="DDV34" s="405"/>
      <c r="DDW34" s="405"/>
      <c r="DDX34" s="405"/>
      <c r="DDY34" s="405"/>
      <c r="DDZ34" s="405"/>
      <c r="DEA34" s="405"/>
      <c r="DEB34" s="405"/>
      <c r="DEC34" s="405"/>
      <c r="DED34" s="405"/>
      <c r="DEE34" s="405"/>
      <c r="DEF34" s="405"/>
      <c r="DEG34" s="405"/>
      <c r="DEH34" s="405"/>
      <c r="DEI34" s="405"/>
      <c r="DEJ34" s="405"/>
      <c r="DEK34" s="405"/>
      <c r="DEL34" s="405"/>
      <c r="DEM34" s="405"/>
      <c r="DEN34" s="405"/>
      <c r="DEO34" s="405"/>
      <c r="DEP34" s="405"/>
      <c r="DEQ34" s="405"/>
      <c r="DER34" s="405"/>
      <c r="DES34" s="405"/>
      <c r="DET34" s="405"/>
      <c r="DEU34" s="405"/>
      <c r="DEV34" s="405"/>
      <c r="DEW34" s="405"/>
      <c r="DEX34" s="405"/>
      <c r="DEY34" s="405"/>
      <c r="DEZ34" s="405"/>
      <c r="DFA34" s="405"/>
      <c r="DFB34" s="405"/>
      <c r="DFC34" s="405"/>
      <c r="DFD34" s="405"/>
      <c r="DFE34" s="405"/>
      <c r="DFF34" s="405"/>
      <c r="DFG34" s="405"/>
      <c r="DFH34" s="405"/>
      <c r="DFI34" s="405"/>
      <c r="DFJ34" s="405"/>
      <c r="DFK34" s="405"/>
      <c r="DFL34" s="405"/>
      <c r="DFM34" s="405"/>
      <c r="DFN34" s="405"/>
      <c r="DFO34" s="405"/>
      <c r="DFP34" s="405"/>
      <c r="DFQ34" s="405"/>
      <c r="DFR34" s="405"/>
      <c r="DFS34" s="405"/>
      <c r="DFT34" s="405"/>
      <c r="DFU34" s="405"/>
      <c r="DFV34" s="405"/>
      <c r="DFW34" s="405"/>
    </row>
    <row r="35" spans="1:43 2524:2883" x14ac:dyDescent="0.25">
      <c r="E35" s="353" t="str">
        <f t="shared" si="0"/>
        <v/>
      </c>
      <c r="G35" s="353" t="str">
        <f t="shared" si="0"/>
        <v/>
      </c>
      <c r="I35" s="353" t="str">
        <f t="shared" si="1"/>
        <v/>
      </c>
      <c r="K35" s="353" t="str">
        <f t="shared" si="2"/>
        <v/>
      </c>
      <c r="M35" s="353" t="str">
        <f t="shared" si="3"/>
        <v/>
      </c>
      <c r="O35" s="353" t="str">
        <f t="shared" si="4"/>
        <v/>
      </c>
      <c r="Q35" s="353" t="str">
        <f t="shared" si="5"/>
        <v/>
      </c>
      <c r="S35" s="353" t="str">
        <f t="shared" si="6"/>
        <v/>
      </c>
      <c r="U35" s="353" t="str">
        <f t="shared" si="7"/>
        <v/>
      </c>
      <c r="W35" s="353" t="str">
        <f t="shared" si="8"/>
        <v/>
      </c>
      <c r="Y35" s="353" t="str">
        <f t="shared" si="9"/>
        <v/>
      </c>
      <c r="AA35" s="353" t="str">
        <f t="shared" si="10"/>
        <v/>
      </c>
      <c r="AC35" s="353" t="str">
        <f t="shared" si="11"/>
        <v/>
      </c>
      <c r="AE35" s="353" t="str">
        <f t="shared" si="12"/>
        <v/>
      </c>
      <c r="AG35" s="353" t="str">
        <f t="shared" si="13"/>
        <v/>
      </c>
      <c r="AI35" s="353" t="str">
        <f t="shared" si="14"/>
        <v/>
      </c>
      <c r="AK35" s="353" t="str">
        <f t="shared" si="15"/>
        <v/>
      </c>
      <c r="AM35" s="353" t="str">
        <f t="shared" si="16"/>
        <v/>
      </c>
      <c r="AO35" s="353" t="str">
        <f t="shared" si="17"/>
        <v/>
      </c>
      <c r="AQ35" s="353" t="str">
        <f t="shared" si="18"/>
        <v/>
      </c>
    </row>
    <row r="36" spans="1:43 2524:2883" x14ac:dyDescent="0.25">
      <c r="E36" s="353" t="str">
        <f t="shared" si="0"/>
        <v/>
      </c>
      <c r="G36" s="353" t="str">
        <f t="shared" si="0"/>
        <v/>
      </c>
      <c r="I36" s="353" t="str">
        <f t="shared" si="1"/>
        <v/>
      </c>
      <c r="K36" s="353" t="str">
        <f t="shared" si="2"/>
        <v/>
      </c>
      <c r="M36" s="353" t="str">
        <f t="shared" si="3"/>
        <v/>
      </c>
      <c r="O36" s="353" t="str">
        <f t="shared" si="4"/>
        <v/>
      </c>
      <c r="Q36" s="353" t="str">
        <f t="shared" si="5"/>
        <v/>
      </c>
      <c r="S36" s="353" t="str">
        <f t="shared" si="6"/>
        <v/>
      </c>
      <c r="U36" s="353" t="str">
        <f t="shared" si="7"/>
        <v/>
      </c>
      <c r="W36" s="353" t="str">
        <f t="shared" si="8"/>
        <v/>
      </c>
      <c r="Y36" s="353" t="str">
        <f t="shared" si="9"/>
        <v/>
      </c>
      <c r="AA36" s="353" t="str">
        <f t="shared" si="10"/>
        <v/>
      </c>
      <c r="AC36" s="353" t="str">
        <f t="shared" si="11"/>
        <v/>
      </c>
      <c r="AE36" s="353" t="str">
        <f t="shared" si="12"/>
        <v/>
      </c>
      <c r="AG36" s="353" t="str">
        <f t="shared" si="13"/>
        <v/>
      </c>
      <c r="AI36" s="353" t="str">
        <f t="shared" si="14"/>
        <v/>
      </c>
      <c r="AK36" s="353" t="str">
        <f t="shared" si="15"/>
        <v/>
      </c>
      <c r="AM36" s="353" t="str">
        <f t="shared" si="16"/>
        <v/>
      </c>
      <c r="AO36" s="353" t="str">
        <f t="shared" si="17"/>
        <v/>
      </c>
      <c r="AQ36" s="353" t="str">
        <f t="shared" si="18"/>
        <v/>
      </c>
    </row>
    <row r="37" spans="1:43 2524:2883" x14ac:dyDescent="0.25">
      <c r="E37" s="353" t="str">
        <f t="shared" si="0"/>
        <v/>
      </c>
      <c r="G37" s="353" t="str">
        <f t="shared" si="0"/>
        <v/>
      </c>
      <c r="I37" s="353" t="str">
        <f t="shared" si="1"/>
        <v/>
      </c>
      <c r="K37" s="353" t="str">
        <f t="shared" si="2"/>
        <v/>
      </c>
      <c r="M37" s="353" t="str">
        <f t="shared" si="3"/>
        <v/>
      </c>
      <c r="O37" s="353" t="str">
        <f t="shared" si="4"/>
        <v/>
      </c>
      <c r="Q37" s="353" t="str">
        <f t="shared" si="5"/>
        <v/>
      </c>
      <c r="S37" s="353" t="str">
        <f t="shared" si="6"/>
        <v/>
      </c>
      <c r="U37" s="353" t="str">
        <f t="shared" si="7"/>
        <v/>
      </c>
      <c r="W37" s="353" t="str">
        <f t="shared" si="8"/>
        <v/>
      </c>
      <c r="Y37" s="353" t="str">
        <f t="shared" si="9"/>
        <v/>
      </c>
      <c r="AA37" s="353" t="str">
        <f t="shared" si="10"/>
        <v/>
      </c>
      <c r="AC37" s="353" t="str">
        <f t="shared" si="11"/>
        <v/>
      </c>
      <c r="AE37" s="353" t="str">
        <f t="shared" si="12"/>
        <v/>
      </c>
      <c r="AG37" s="353" t="str">
        <f t="shared" si="13"/>
        <v/>
      </c>
      <c r="AI37" s="353" t="str">
        <f t="shared" si="14"/>
        <v/>
      </c>
      <c r="AK37" s="353" t="str">
        <f t="shared" si="15"/>
        <v/>
      </c>
      <c r="AM37" s="353" t="str">
        <f t="shared" si="16"/>
        <v/>
      </c>
      <c r="AO37" s="353" t="str">
        <f t="shared" si="17"/>
        <v/>
      </c>
      <c r="AQ37" s="353" t="str">
        <f t="shared" si="18"/>
        <v/>
      </c>
    </row>
    <row r="38" spans="1:43 2524:2883" x14ac:dyDescent="0.25">
      <c r="E38" s="353" t="str">
        <f t="shared" si="0"/>
        <v/>
      </c>
      <c r="G38" s="353" t="str">
        <f t="shared" si="0"/>
        <v/>
      </c>
      <c r="I38" s="353" t="str">
        <f t="shared" si="1"/>
        <v/>
      </c>
      <c r="K38" s="353" t="str">
        <f t="shared" si="2"/>
        <v/>
      </c>
      <c r="M38" s="353" t="str">
        <f t="shared" si="3"/>
        <v/>
      </c>
      <c r="O38" s="353" t="str">
        <f t="shared" si="4"/>
        <v/>
      </c>
      <c r="Q38" s="353" t="str">
        <f t="shared" si="5"/>
        <v/>
      </c>
      <c r="S38" s="353" t="str">
        <f t="shared" si="6"/>
        <v/>
      </c>
      <c r="U38" s="353" t="str">
        <f t="shared" si="7"/>
        <v/>
      </c>
      <c r="W38" s="353" t="str">
        <f t="shared" si="8"/>
        <v/>
      </c>
      <c r="Y38" s="353" t="str">
        <f t="shared" si="9"/>
        <v/>
      </c>
      <c r="AA38" s="353" t="str">
        <f t="shared" si="10"/>
        <v/>
      </c>
      <c r="AC38" s="353" t="str">
        <f t="shared" si="11"/>
        <v/>
      </c>
      <c r="AE38" s="353" t="str">
        <f t="shared" si="12"/>
        <v/>
      </c>
      <c r="AG38" s="353" t="str">
        <f t="shared" si="13"/>
        <v/>
      </c>
      <c r="AI38" s="353" t="str">
        <f t="shared" si="14"/>
        <v/>
      </c>
      <c r="AK38" s="353" t="str">
        <f t="shared" si="15"/>
        <v/>
      </c>
      <c r="AM38" s="353" t="str">
        <f t="shared" si="16"/>
        <v/>
      </c>
      <c r="AO38" s="353" t="str">
        <f t="shared" si="17"/>
        <v/>
      </c>
      <c r="AQ38" s="353" t="str">
        <f t="shared" si="18"/>
        <v/>
      </c>
    </row>
    <row r="39" spans="1:43 2524:2883" x14ac:dyDescent="0.25">
      <c r="E39" s="353" t="str">
        <f t="shared" si="0"/>
        <v/>
      </c>
      <c r="G39" s="353" t="str">
        <f t="shared" si="0"/>
        <v/>
      </c>
      <c r="I39" s="353" t="str">
        <f t="shared" si="1"/>
        <v/>
      </c>
      <c r="K39" s="353" t="str">
        <f t="shared" si="2"/>
        <v/>
      </c>
      <c r="M39" s="353" t="str">
        <f t="shared" si="3"/>
        <v/>
      </c>
      <c r="O39" s="353" t="str">
        <f t="shared" si="4"/>
        <v/>
      </c>
      <c r="Q39" s="353" t="str">
        <f t="shared" si="5"/>
        <v/>
      </c>
      <c r="S39" s="353" t="str">
        <f t="shared" si="6"/>
        <v/>
      </c>
      <c r="U39" s="353" t="str">
        <f t="shared" si="7"/>
        <v/>
      </c>
      <c r="W39" s="353" t="str">
        <f t="shared" si="8"/>
        <v/>
      </c>
      <c r="Y39" s="353" t="str">
        <f t="shared" si="9"/>
        <v/>
      </c>
      <c r="AA39" s="353" t="str">
        <f t="shared" si="10"/>
        <v/>
      </c>
      <c r="AC39" s="353" t="str">
        <f t="shared" si="11"/>
        <v/>
      </c>
      <c r="AE39" s="353" t="str">
        <f t="shared" si="12"/>
        <v/>
      </c>
      <c r="AG39" s="353" t="str">
        <f t="shared" si="13"/>
        <v/>
      </c>
      <c r="AI39" s="353" t="str">
        <f t="shared" si="14"/>
        <v/>
      </c>
      <c r="AK39" s="353" t="str">
        <f t="shared" si="15"/>
        <v/>
      </c>
      <c r="AM39" s="353" t="str">
        <f t="shared" si="16"/>
        <v/>
      </c>
      <c r="AO39" s="353" t="str">
        <f t="shared" si="17"/>
        <v/>
      </c>
      <c r="AQ39" s="353" t="str">
        <f t="shared" si="18"/>
        <v/>
      </c>
    </row>
    <row r="40" spans="1:43 2524:2883" x14ac:dyDescent="0.25">
      <c r="E40" s="353" t="str">
        <f t="shared" si="0"/>
        <v/>
      </c>
      <c r="G40" s="353" t="str">
        <f t="shared" si="0"/>
        <v/>
      </c>
      <c r="I40" s="353" t="str">
        <f t="shared" si="1"/>
        <v/>
      </c>
      <c r="K40" s="353" t="str">
        <f t="shared" si="2"/>
        <v/>
      </c>
      <c r="M40" s="353" t="str">
        <f t="shared" si="3"/>
        <v/>
      </c>
      <c r="O40" s="353" t="str">
        <f t="shared" si="4"/>
        <v/>
      </c>
      <c r="Q40" s="353" t="str">
        <f t="shared" si="5"/>
        <v/>
      </c>
      <c r="S40" s="353" t="str">
        <f t="shared" si="6"/>
        <v/>
      </c>
      <c r="U40" s="353" t="str">
        <f t="shared" si="7"/>
        <v/>
      </c>
      <c r="W40" s="353" t="str">
        <f t="shared" si="8"/>
        <v/>
      </c>
      <c r="Y40" s="353" t="str">
        <f t="shared" si="9"/>
        <v/>
      </c>
      <c r="AA40" s="353" t="str">
        <f t="shared" si="10"/>
        <v/>
      </c>
      <c r="AC40" s="353" t="str">
        <f t="shared" si="11"/>
        <v/>
      </c>
      <c r="AE40" s="353" t="str">
        <f t="shared" si="12"/>
        <v/>
      </c>
      <c r="AG40" s="353" t="str">
        <f t="shared" si="13"/>
        <v/>
      </c>
      <c r="AI40" s="353" t="str">
        <f t="shared" si="14"/>
        <v/>
      </c>
      <c r="AK40" s="353" t="str">
        <f t="shared" si="15"/>
        <v/>
      </c>
      <c r="AM40" s="353" t="str">
        <f t="shared" si="16"/>
        <v/>
      </c>
      <c r="AO40" s="353" t="str">
        <f t="shared" si="17"/>
        <v/>
      </c>
      <c r="AQ40" s="353" t="str">
        <f t="shared" si="18"/>
        <v/>
      </c>
    </row>
    <row r="41" spans="1:43 2524:2883" x14ac:dyDescent="0.25">
      <c r="E41" s="353" t="str">
        <f t="shared" si="0"/>
        <v/>
      </c>
      <c r="G41" s="353" t="str">
        <f t="shared" si="0"/>
        <v/>
      </c>
      <c r="I41" s="353" t="str">
        <f t="shared" si="1"/>
        <v/>
      </c>
      <c r="K41" s="353" t="str">
        <f t="shared" si="2"/>
        <v/>
      </c>
      <c r="M41" s="353" t="str">
        <f t="shared" si="3"/>
        <v/>
      </c>
      <c r="O41" s="353" t="str">
        <f t="shared" si="4"/>
        <v/>
      </c>
      <c r="Q41" s="353" t="str">
        <f t="shared" si="5"/>
        <v/>
      </c>
      <c r="S41" s="353" t="str">
        <f t="shared" si="6"/>
        <v/>
      </c>
      <c r="U41" s="353" t="str">
        <f t="shared" si="7"/>
        <v/>
      </c>
      <c r="W41" s="353" t="str">
        <f t="shared" si="8"/>
        <v/>
      </c>
      <c r="Y41" s="353" t="str">
        <f t="shared" si="9"/>
        <v/>
      </c>
      <c r="AA41" s="353" t="str">
        <f t="shared" si="10"/>
        <v/>
      </c>
      <c r="AC41" s="353" t="str">
        <f t="shared" si="11"/>
        <v/>
      </c>
      <c r="AE41" s="353" t="str">
        <f t="shared" si="12"/>
        <v/>
      </c>
      <c r="AG41" s="353" t="str">
        <f t="shared" si="13"/>
        <v/>
      </c>
      <c r="AI41" s="353" t="str">
        <f t="shared" si="14"/>
        <v/>
      </c>
      <c r="AK41" s="353" t="str">
        <f t="shared" si="15"/>
        <v/>
      </c>
      <c r="AM41" s="353" t="str">
        <f t="shared" si="16"/>
        <v/>
      </c>
      <c r="AO41" s="353" t="str">
        <f t="shared" si="17"/>
        <v/>
      </c>
      <c r="AQ41" s="353" t="str">
        <f t="shared" si="18"/>
        <v/>
      </c>
    </row>
    <row r="42" spans="1:43 2524:2883" x14ac:dyDescent="0.25">
      <c r="E42" s="353" t="str">
        <f t="shared" si="0"/>
        <v/>
      </c>
      <c r="G42" s="353" t="str">
        <f t="shared" si="0"/>
        <v/>
      </c>
      <c r="I42" s="353" t="str">
        <f t="shared" si="1"/>
        <v/>
      </c>
      <c r="K42" s="353" t="str">
        <f t="shared" si="2"/>
        <v/>
      </c>
      <c r="M42" s="353" t="str">
        <f t="shared" si="3"/>
        <v/>
      </c>
      <c r="O42" s="353" t="str">
        <f t="shared" si="4"/>
        <v/>
      </c>
      <c r="Q42" s="353" t="str">
        <f t="shared" si="5"/>
        <v/>
      </c>
      <c r="S42" s="353" t="str">
        <f t="shared" si="6"/>
        <v/>
      </c>
      <c r="U42" s="353" t="str">
        <f t="shared" si="7"/>
        <v/>
      </c>
      <c r="W42" s="353" t="str">
        <f t="shared" si="8"/>
        <v/>
      </c>
      <c r="Y42" s="353" t="str">
        <f t="shared" si="9"/>
        <v/>
      </c>
      <c r="AA42" s="353" t="str">
        <f t="shared" si="10"/>
        <v/>
      </c>
      <c r="AC42" s="353" t="str">
        <f t="shared" si="11"/>
        <v/>
      </c>
      <c r="AE42" s="353" t="str">
        <f t="shared" si="12"/>
        <v/>
      </c>
      <c r="AG42" s="353" t="str">
        <f t="shared" si="13"/>
        <v/>
      </c>
      <c r="AI42" s="353" t="str">
        <f t="shared" si="14"/>
        <v/>
      </c>
      <c r="AK42" s="353" t="str">
        <f t="shared" si="15"/>
        <v/>
      </c>
      <c r="AM42" s="353" t="str">
        <f t="shared" si="16"/>
        <v/>
      </c>
      <c r="AO42" s="353" t="str">
        <f t="shared" si="17"/>
        <v/>
      </c>
      <c r="AQ42" s="353" t="str">
        <f t="shared" si="18"/>
        <v/>
      </c>
    </row>
    <row r="43" spans="1:43 2524:2883" x14ac:dyDescent="0.25">
      <c r="E43" s="353" t="str">
        <f t="shared" si="0"/>
        <v/>
      </c>
      <c r="G43" s="353" t="str">
        <f t="shared" si="0"/>
        <v/>
      </c>
      <c r="I43" s="353" t="str">
        <f t="shared" si="1"/>
        <v/>
      </c>
      <c r="K43" s="353" t="str">
        <f t="shared" si="2"/>
        <v/>
      </c>
      <c r="M43" s="353" t="str">
        <f t="shared" si="3"/>
        <v/>
      </c>
      <c r="O43" s="353" t="str">
        <f t="shared" si="4"/>
        <v/>
      </c>
      <c r="Q43" s="353" t="str">
        <f t="shared" si="5"/>
        <v/>
      </c>
      <c r="S43" s="353" t="str">
        <f t="shared" si="6"/>
        <v/>
      </c>
      <c r="U43" s="353" t="str">
        <f t="shared" si="7"/>
        <v/>
      </c>
      <c r="W43" s="353" t="str">
        <f t="shared" si="8"/>
        <v/>
      </c>
      <c r="Y43" s="353" t="str">
        <f t="shared" si="9"/>
        <v/>
      </c>
      <c r="AA43" s="353" t="str">
        <f t="shared" si="10"/>
        <v/>
      </c>
      <c r="AC43" s="353" t="str">
        <f t="shared" si="11"/>
        <v/>
      </c>
      <c r="AE43" s="353" t="str">
        <f t="shared" si="12"/>
        <v/>
      </c>
      <c r="AG43" s="353" t="str">
        <f t="shared" si="13"/>
        <v/>
      </c>
      <c r="AI43" s="353" t="str">
        <f t="shared" si="14"/>
        <v/>
      </c>
      <c r="AK43" s="353" t="str">
        <f t="shared" si="15"/>
        <v/>
      </c>
      <c r="AM43" s="353" t="str">
        <f t="shared" si="16"/>
        <v/>
      </c>
      <c r="AO43" s="353" t="str">
        <f t="shared" si="17"/>
        <v/>
      </c>
      <c r="AQ43" s="353" t="str">
        <f t="shared" si="18"/>
        <v/>
      </c>
    </row>
    <row r="44" spans="1:43 2524:2883" x14ac:dyDescent="0.25">
      <c r="E44" s="353" t="str">
        <f t="shared" si="0"/>
        <v/>
      </c>
      <c r="G44" s="353" t="str">
        <f t="shared" si="0"/>
        <v/>
      </c>
      <c r="I44" s="353" t="str">
        <f t="shared" si="1"/>
        <v/>
      </c>
      <c r="K44" s="353" t="str">
        <f t="shared" si="2"/>
        <v/>
      </c>
      <c r="M44" s="353" t="str">
        <f t="shared" si="3"/>
        <v/>
      </c>
      <c r="O44" s="353" t="str">
        <f t="shared" si="4"/>
        <v/>
      </c>
      <c r="Q44" s="353" t="str">
        <f t="shared" si="5"/>
        <v/>
      </c>
      <c r="S44" s="353" t="str">
        <f t="shared" si="6"/>
        <v/>
      </c>
      <c r="U44" s="353" t="str">
        <f t="shared" si="7"/>
        <v/>
      </c>
      <c r="W44" s="353" t="str">
        <f t="shared" si="8"/>
        <v/>
      </c>
      <c r="Y44" s="353" t="str">
        <f t="shared" si="9"/>
        <v/>
      </c>
      <c r="AA44" s="353" t="str">
        <f t="shared" si="10"/>
        <v/>
      </c>
      <c r="AC44" s="353" t="str">
        <f t="shared" si="11"/>
        <v/>
      </c>
      <c r="AE44" s="353" t="str">
        <f t="shared" si="12"/>
        <v/>
      </c>
      <c r="AG44" s="353" t="str">
        <f t="shared" si="13"/>
        <v/>
      </c>
      <c r="AI44" s="353" t="str">
        <f t="shared" si="14"/>
        <v/>
      </c>
      <c r="AK44" s="353" t="str">
        <f t="shared" si="15"/>
        <v/>
      </c>
      <c r="AM44" s="353" t="str">
        <f t="shared" si="16"/>
        <v/>
      </c>
      <c r="AO44" s="353" t="str">
        <f t="shared" si="17"/>
        <v/>
      </c>
      <c r="AQ44" s="353" t="str">
        <f t="shared" si="18"/>
        <v/>
      </c>
    </row>
    <row r="45" spans="1:43 2524:2883" x14ac:dyDescent="0.25">
      <c r="E45" s="353" t="str">
        <f t="shared" si="0"/>
        <v/>
      </c>
      <c r="G45" s="353" t="str">
        <f t="shared" si="0"/>
        <v/>
      </c>
      <c r="I45" s="353" t="str">
        <f t="shared" si="1"/>
        <v/>
      </c>
      <c r="K45" s="353" t="str">
        <f t="shared" si="2"/>
        <v/>
      </c>
      <c r="M45" s="353" t="str">
        <f t="shared" si="3"/>
        <v/>
      </c>
      <c r="O45" s="353" t="str">
        <f t="shared" si="4"/>
        <v/>
      </c>
      <c r="Q45" s="353" t="str">
        <f t="shared" si="5"/>
        <v/>
      </c>
      <c r="S45" s="353" t="str">
        <f t="shared" si="6"/>
        <v/>
      </c>
      <c r="U45" s="353" t="str">
        <f t="shared" si="7"/>
        <v/>
      </c>
      <c r="W45" s="353" t="str">
        <f t="shared" si="8"/>
        <v/>
      </c>
      <c r="Y45" s="353" t="str">
        <f t="shared" si="9"/>
        <v/>
      </c>
      <c r="AA45" s="353" t="str">
        <f t="shared" si="10"/>
        <v/>
      </c>
      <c r="AC45" s="353" t="str">
        <f t="shared" si="11"/>
        <v/>
      </c>
      <c r="AE45" s="353" t="str">
        <f t="shared" si="12"/>
        <v/>
      </c>
      <c r="AG45" s="353" t="str">
        <f t="shared" si="13"/>
        <v/>
      </c>
      <c r="AI45" s="353" t="str">
        <f t="shared" si="14"/>
        <v/>
      </c>
      <c r="AK45" s="353" t="str">
        <f t="shared" si="15"/>
        <v/>
      </c>
      <c r="AM45" s="353" t="str">
        <f t="shared" si="16"/>
        <v/>
      </c>
      <c r="AO45" s="353" t="str">
        <f t="shared" si="17"/>
        <v/>
      </c>
      <c r="AQ45" s="353" t="str">
        <f t="shared" si="18"/>
        <v/>
      </c>
    </row>
    <row r="46" spans="1:43 2524:2883" x14ac:dyDescent="0.25">
      <c r="E46" s="353" t="str">
        <f t="shared" si="0"/>
        <v/>
      </c>
      <c r="G46" s="353" t="str">
        <f t="shared" si="0"/>
        <v/>
      </c>
      <c r="I46" s="353" t="str">
        <f t="shared" si="1"/>
        <v/>
      </c>
      <c r="K46" s="353" t="str">
        <f t="shared" si="2"/>
        <v/>
      </c>
      <c r="M46" s="353" t="str">
        <f t="shared" si="3"/>
        <v/>
      </c>
      <c r="O46" s="353" t="str">
        <f t="shared" si="4"/>
        <v/>
      </c>
      <c r="Q46" s="353" t="str">
        <f t="shared" si="5"/>
        <v/>
      </c>
      <c r="S46" s="353" t="str">
        <f t="shared" si="6"/>
        <v/>
      </c>
      <c r="U46" s="353" t="str">
        <f t="shared" si="7"/>
        <v/>
      </c>
      <c r="W46" s="353" t="str">
        <f t="shared" si="8"/>
        <v/>
      </c>
      <c r="Y46" s="353" t="str">
        <f t="shared" si="9"/>
        <v/>
      </c>
      <c r="AA46" s="353" t="str">
        <f t="shared" si="10"/>
        <v/>
      </c>
      <c r="AC46" s="353" t="str">
        <f t="shared" si="11"/>
        <v/>
      </c>
      <c r="AE46" s="353" t="str">
        <f t="shared" si="12"/>
        <v/>
      </c>
      <c r="AG46" s="353" t="str">
        <f t="shared" si="13"/>
        <v/>
      </c>
      <c r="AI46" s="353" t="str">
        <f t="shared" si="14"/>
        <v/>
      </c>
      <c r="AK46" s="353" t="str">
        <f t="shared" si="15"/>
        <v/>
      </c>
      <c r="AM46" s="353" t="str">
        <f t="shared" si="16"/>
        <v/>
      </c>
      <c r="AO46" s="353" t="str">
        <f t="shared" si="17"/>
        <v/>
      </c>
      <c r="AQ46" s="353" t="str">
        <f t="shared" si="18"/>
        <v/>
      </c>
    </row>
    <row r="47" spans="1:43 2524:2883" x14ac:dyDescent="0.25">
      <c r="E47" s="353" t="str">
        <f t="shared" si="0"/>
        <v/>
      </c>
      <c r="G47" s="353" t="str">
        <f t="shared" si="0"/>
        <v/>
      </c>
      <c r="I47" s="353" t="str">
        <f t="shared" si="1"/>
        <v/>
      </c>
      <c r="K47" s="353" t="str">
        <f t="shared" si="2"/>
        <v/>
      </c>
      <c r="M47" s="353" t="str">
        <f t="shared" si="3"/>
        <v/>
      </c>
      <c r="O47" s="353" t="str">
        <f t="shared" si="4"/>
        <v/>
      </c>
      <c r="Q47" s="353" t="str">
        <f t="shared" si="5"/>
        <v/>
      </c>
      <c r="S47" s="353" t="str">
        <f t="shared" si="6"/>
        <v/>
      </c>
      <c r="U47" s="353" t="str">
        <f t="shared" si="7"/>
        <v/>
      </c>
      <c r="W47" s="353" t="str">
        <f t="shared" si="8"/>
        <v/>
      </c>
      <c r="Y47" s="353" t="str">
        <f t="shared" si="9"/>
        <v/>
      </c>
      <c r="AA47" s="353" t="str">
        <f t="shared" si="10"/>
        <v/>
      </c>
      <c r="AC47" s="353" t="str">
        <f t="shared" si="11"/>
        <v/>
      </c>
      <c r="AE47" s="353" t="str">
        <f t="shared" si="12"/>
        <v/>
      </c>
      <c r="AG47" s="353" t="str">
        <f t="shared" si="13"/>
        <v/>
      </c>
      <c r="AI47" s="353" t="str">
        <f t="shared" si="14"/>
        <v/>
      </c>
      <c r="AK47" s="353" t="str">
        <f t="shared" si="15"/>
        <v/>
      </c>
      <c r="AM47" s="353" t="str">
        <f t="shared" si="16"/>
        <v/>
      </c>
      <c r="AO47" s="353" t="str">
        <f t="shared" si="17"/>
        <v/>
      </c>
      <c r="AQ47" s="353" t="str">
        <f t="shared" si="18"/>
        <v/>
      </c>
    </row>
    <row r="48" spans="1:43 2524:2883" x14ac:dyDescent="0.25">
      <c r="E48" s="353" t="str">
        <f t="shared" si="0"/>
        <v/>
      </c>
      <c r="G48" s="353" t="str">
        <f t="shared" si="0"/>
        <v/>
      </c>
      <c r="I48" s="353" t="str">
        <f t="shared" si="1"/>
        <v/>
      </c>
      <c r="K48" s="353" t="str">
        <f t="shared" si="2"/>
        <v/>
      </c>
      <c r="M48" s="353" t="str">
        <f t="shared" si="3"/>
        <v/>
      </c>
      <c r="O48" s="353" t="str">
        <f t="shared" si="4"/>
        <v/>
      </c>
      <c r="Q48" s="353" t="str">
        <f t="shared" si="5"/>
        <v/>
      </c>
      <c r="S48" s="353" t="str">
        <f t="shared" si="6"/>
        <v/>
      </c>
      <c r="U48" s="353" t="str">
        <f t="shared" si="7"/>
        <v/>
      </c>
      <c r="W48" s="353" t="str">
        <f t="shared" si="8"/>
        <v/>
      </c>
      <c r="Y48" s="353" t="str">
        <f t="shared" si="9"/>
        <v/>
      </c>
      <c r="AA48" s="353" t="str">
        <f t="shared" si="10"/>
        <v/>
      </c>
      <c r="AC48" s="353" t="str">
        <f t="shared" si="11"/>
        <v/>
      </c>
      <c r="AE48" s="353" t="str">
        <f t="shared" si="12"/>
        <v/>
      </c>
      <c r="AG48" s="353" t="str">
        <f t="shared" si="13"/>
        <v/>
      </c>
      <c r="AI48" s="353" t="str">
        <f t="shared" si="14"/>
        <v/>
      </c>
      <c r="AK48" s="353" t="str">
        <f t="shared" si="15"/>
        <v/>
      </c>
      <c r="AM48" s="353" t="str">
        <f t="shared" si="16"/>
        <v/>
      </c>
      <c r="AO48" s="353" t="str">
        <f t="shared" si="17"/>
        <v/>
      </c>
      <c r="AQ48" s="353" t="str">
        <f t="shared" si="18"/>
        <v/>
      </c>
    </row>
    <row r="49" spans="5:43" x14ac:dyDescent="0.25">
      <c r="E49" s="353" t="str">
        <f t="shared" si="0"/>
        <v/>
      </c>
      <c r="G49" s="353" t="str">
        <f t="shared" si="0"/>
        <v/>
      </c>
      <c r="I49" s="353" t="str">
        <f t="shared" si="1"/>
        <v/>
      </c>
      <c r="K49" s="353" t="str">
        <f t="shared" si="2"/>
        <v/>
      </c>
      <c r="M49" s="353" t="str">
        <f t="shared" si="3"/>
        <v/>
      </c>
      <c r="O49" s="353" t="str">
        <f t="shared" si="4"/>
        <v/>
      </c>
      <c r="Q49" s="353" t="str">
        <f t="shared" si="5"/>
        <v/>
      </c>
      <c r="S49" s="353" t="str">
        <f t="shared" si="6"/>
        <v/>
      </c>
      <c r="U49" s="353" t="str">
        <f t="shared" si="7"/>
        <v/>
      </c>
      <c r="W49" s="353" t="str">
        <f t="shared" si="8"/>
        <v/>
      </c>
      <c r="Y49" s="353" t="str">
        <f t="shared" si="9"/>
        <v/>
      </c>
      <c r="AA49" s="353" t="str">
        <f t="shared" si="10"/>
        <v/>
      </c>
      <c r="AC49" s="353" t="str">
        <f t="shared" si="11"/>
        <v/>
      </c>
      <c r="AE49" s="353" t="str">
        <f t="shared" si="12"/>
        <v/>
      </c>
      <c r="AG49" s="353" t="str">
        <f t="shared" si="13"/>
        <v/>
      </c>
      <c r="AI49" s="353" t="str">
        <f t="shared" si="14"/>
        <v/>
      </c>
      <c r="AK49" s="353" t="str">
        <f t="shared" si="15"/>
        <v/>
      </c>
      <c r="AM49" s="353" t="str">
        <f t="shared" si="16"/>
        <v/>
      </c>
      <c r="AO49" s="353" t="str">
        <f t="shared" si="17"/>
        <v/>
      </c>
      <c r="AQ49" s="353" t="str">
        <f t="shared" si="18"/>
        <v/>
      </c>
    </row>
    <row r="50" spans="5:43" x14ac:dyDescent="0.25">
      <c r="E50" s="353" t="str">
        <f t="shared" si="0"/>
        <v/>
      </c>
      <c r="G50" s="353" t="str">
        <f t="shared" si="0"/>
        <v/>
      </c>
      <c r="I50" s="353" t="str">
        <f t="shared" si="1"/>
        <v/>
      </c>
      <c r="K50" s="353" t="str">
        <f t="shared" si="2"/>
        <v/>
      </c>
      <c r="M50" s="353" t="str">
        <f t="shared" si="3"/>
        <v/>
      </c>
      <c r="O50" s="353" t="str">
        <f t="shared" si="4"/>
        <v/>
      </c>
      <c r="Q50" s="353" t="str">
        <f t="shared" si="5"/>
        <v/>
      </c>
      <c r="S50" s="353" t="str">
        <f t="shared" si="6"/>
        <v/>
      </c>
      <c r="U50" s="353" t="str">
        <f t="shared" si="7"/>
        <v/>
      </c>
      <c r="W50" s="353" t="str">
        <f t="shared" si="8"/>
        <v/>
      </c>
      <c r="Y50" s="353" t="str">
        <f t="shared" si="9"/>
        <v/>
      </c>
      <c r="AA50" s="353" t="str">
        <f t="shared" si="10"/>
        <v/>
      </c>
      <c r="AC50" s="353" t="str">
        <f t="shared" si="11"/>
        <v/>
      </c>
      <c r="AE50" s="353" t="str">
        <f t="shared" si="12"/>
        <v/>
      </c>
      <c r="AG50" s="353" t="str">
        <f t="shared" si="13"/>
        <v/>
      </c>
      <c r="AI50" s="353" t="str">
        <f t="shared" si="14"/>
        <v/>
      </c>
      <c r="AK50" s="353" t="str">
        <f t="shared" si="15"/>
        <v/>
      </c>
      <c r="AM50" s="353" t="str">
        <f t="shared" si="16"/>
        <v/>
      </c>
      <c r="AO50" s="353" t="str">
        <f t="shared" si="17"/>
        <v/>
      </c>
      <c r="AQ50" s="353" t="str">
        <f t="shared" si="18"/>
        <v/>
      </c>
    </row>
    <row r="51" spans="5:43" x14ac:dyDescent="0.25">
      <c r="E51" s="353" t="str">
        <f t="shared" si="0"/>
        <v/>
      </c>
      <c r="G51" s="353" t="str">
        <f t="shared" si="0"/>
        <v/>
      </c>
      <c r="I51" s="353" t="str">
        <f t="shared" si="1"/>
        <v/>
      </c>
      <c r="K51" s="353" t="str">
        <f t="shared" si="2"/>
        <v/>
      </c>
      <c r="M51" s="353" t="str">
        <f t="shared" si="3"/>
        <v/>
      </c>
      <c r="O51" s="353" t="str">
        <f t="shared" si="4"/>
        <v/>
      </c>
      <c r="Q51" s="353" t="str">
        <f t="shared" si="5"/>
        <v/>
      </c>
      <c r="S51" s="353" t="str">
        <f t="shared" si="6"/>
        <v/>
      </c>
      <c r="U51" s="353" t="str">
        <f t="shared" si="7"/>
        <v/>
      </c>
      <c r="W51" s="353" t="str">
        <f t="shared" si="8"/>
        <v/>
      </c>
      <c r="Y51" s="353" t="str">
        <f t="shared" si="9"/>
        <v/>
      </c>
      <c r="AA51" s="353" t="str">
        <f t="shared" si="10"/>
        <v/>
      </c>
      <c r="AC51" s="353" t="str">
        <f t="shared" si="11"/>
        <v/>
      </c>
      <c r="AE51" s="353" t="str">
        <f t="shared" si="12"/>
        <v/>
      </c>
      <c r="AG51" s="353" t="str">
        <f t="shared" si="13"/>
        <v/>
      </c>
      <c r="AI51" s="353" t="str">
        <f t="shared" si="14"/>
        <v/>
      </c>
      <c r="AK51" s="353" t="str">
        <f t="shared" si="15"/>
        <v/>
      </c>
      <c r="AM51" s="353" t="str">
        <f t="shared" si="16"/>
        <v/>
      </c>
      <c r="AO51" s="353" t="str">
        <f t="shared" si="17"/>
        <v/>
      </c>
      <c r="AQ51" s="353" t="str">
        <f t="shared" si="18"/>
        <v/>
      </c>
    </row>
    <row r="52" spans="5:43" x14ac:dyDescent="0.25">
      <c r="E52" s="353" t="str">
        <f t="shared" si="0"/>
        <v/>
      </c>
      <c r="G52" s="353" t="str">
        <f t="shared" si="0"/>
        <v/>
      </c>
      <c r="I52" s="353" t="str">
        <f t="shared" si="1"/>
        <v/>
      </c>
      <c r="K52" s="353" t="str">
        <f t="shared" si="2"/>
        <v/>
      </c>
      <c r="M52" s="353" t="str">
        <f t="shared" si="3"/>
        <v/>
      </c>
      <c r="O52" s="353" t="str">
        <f t="shared" si="4"/>
        <v/>
      </c>
      <c r="Q52" s="353" t="str">
        <f t="shared" si="5"/>
        <v/>
      </c>
      <c r="S52" s="353" t="str">
        <f t="shared" si="6"/>
        <v/>
      </c>
      <c r="U52" s="353" t="str">
        <f t="shared" si="7"/>
        <v/>
      </c>
      <c r="W52" s="353" t="str">
        <f t="shared" si="8"/>
        <v/>
      </c>
      <c r="Y52" s="353" t="str">
        <f t="shared" si="9"/>
        <v/>
      </c>
      <c r="AA52" s="353" t="str">
        <f t="shared" si="10"/>
        <v/>
      </c>
      <c r="AC52" s="353" t="str">
        <f t="shared" si="11"/>
        <v/>
      </c>
      <c r="AE52" s="353" t="str">
        <f t="shared" si="12"/>
        <v/>
      </c>
      <c r="AG52" s="353" t="str">
        <f t="shared" si="13"/>
        <v/>
      </c>
      <c r="AI52" s="353" t="str">
        <f t="shared" si="14"/>
        <v/>
      </c>
      <c r="AK52" s="353" t="str">
        <f t="shared" si="15"/>
        <v/>
      </c>
      <c r="AM52" s="353" t="str">
        <f t="shared" si="16"/>
        <v/>
      </c>
      <c r="AO52" s="353" t="str">
        <f t="shared" si="17"/>
        <v/>
      </c>
      <c r="AQ52" s="353" t="str">
        <f t="shared" si="18"/>
        <v/>
      </c>
    </row>
    <row r="53" spans="5:43" x14ac:dyDescent="0.25">
      <c r="E53" s="353" t="str">
        <f t="shared" si="0"/>
        <v/>
      </c>
      <c r="G53" s="353" t="str">
        <f t="shared" si="0"/>
        <v/>
      </c>
      <c r="I53" s="353" t="str">
        <f t="shared" si="1"/>
        <v/>
      </c>
      <c r="K53" s="353" t="str">
        <f t="shared" si="2"/>
        <v/>
      </c>
      <c r="M53" s="353" t="str">
        <f t="shared" si="3"/>
        <v/>
      </c>
      <c r="O53" s="353" t="str">
        <f t="shared" si="4"/>
        <v/>
      </c>
      <c r="Q53" s="353" t="str">
        <f t="shared" si="5"/>
        <v/>
      </c>
      <c r="S53" s="353" t="str">
        <f t="shared" si="6"/>
        <v/>
      </c>
      <c r="U53" s="353" t="str">
        <f t="shared" si="7"/>
        <v/>
      </c>
      <c r="W53" s="353" t="str">
        <f t="shared" si="8"/>
        <v/>
      </c>
      <c r="Y53" s="353" t="str">
        <f t="shared" si="9"/>
        <v/>
      </c>
      <c r="AA53" s="353" t="str">
        <f t="shared" si="10"/>
        <v/>
      </c>
      <c r="AC53" s="353" t="str">
        <f t="shared" si="11"/>
        <v/>
      </c>
      <c r="AE53" s="353" t="str">
        <f t="shared" si="12"/>
        <v/>
      </c>
      <c r="AG53" s="353" t="str">
        <f t="shared" si="13"/>
        <v/>
      </c>
      <c r="AI53" s="353" t="str">
        <f t="shared" si="14"/>
        <v/>
      </c>
      <c r="AK53" s="353" t="str">
        <f t="shared" si="15"/>
        <v/>
      </c>
      <c r="AM53" s="353" t="str">
        <f t="shared" si="16"/>
        <v/>
      </c>
      <c r="AO53" s="353" t="str">
        <f t="shared" si="17"/>
        <v/>
      </c>
      <c r="AQ53" s="353" t="str">
        <f t="shared" si="18"/>
        <v/>
      </c>
    </row>
    <row r="54" spans="5:43" x14ac:dyDescent="0.25">
      <c r="E54" s="353" t="str">
        <f t="shared" si="0"/>
        <v/>
      </c>
      <c r="G54" s="353" t="str">
        <f t="shared" si="0"/>
        <v/>
      </c>
      <c r="I54" s="353" t="str">
        <f t="shared" si="1"/>
        <v/>
      </c>
      <c r="K54" s="353" t="str">
        <f t="shared" si="2"/>
        <v/>
      </c>
      <c r="M54" s="353" t="str">
        <f t="shared" si="3"/>
        <v/>
      </c>
      <c r="O54" s="353" t="str">
        <f t="shared" si="4"/>
        <v/>
      </c>
      <c r="Q54" s="353" t="str">
        <f t="shared" si="5"/>
        <v/>
      </c>
      <c r="S54" s="353" t="str">
        <f t="shared" si="6"/>
        <v/>
      </c>
      <c r="U54" s="353" t="str">
        <f t="shared" si="7"/>
        <v/>
      </c>
      <c r="W54" s="353" t="str">
        <f t="shared" si="8"/>
        <v/>
      </c>
      <c r="Y54" s="353" t="str">
        <f t="shared" si="9"/>
        <v/>
      </c>
      <c r="AA54" s="353" t="str">
        <f t="shared" si="10"/>
        <v/>
      </c>
      <c r="AC54" s="353" t="str">
        <f t="shared" si="11"/>
        <v/>
      </c>
      <c r="AE54" s="353" t="str">
        <f t="shared" si="12"/>
        <v/>
      </c>
      <c r="AG54" s="353" t="str">
        <f t="shared" si="13"/>
        <v/>
      </c>
      <c r="AI54" s="353" t="str">
        <f t="shared" si="14"/>
        <v/>
      </c>
      <c r="AK54" s="353" t="str">
        <f t="shared" si="15"/>
        <v/>
      </c>
      <c r="AM54" s="353" t="str">
        <f t="shared" si="16"/>
        <v/>
      </c>
      <c r="AO54" s="353" t="str">
        <f t="shared" si="17"/>
        <v/>
      </c>
      <c r="AQ54" s="353" t="str">
        <f t="shared" si="18"/>
        <v/>
      </c>
    </row>
    <row r="55" spans="5:43" x14ac:dyDescent="0.25">
      <c r="E55" s="353" t="str">
        <f t="shared" si="0"/>
        <v/>
      </c>
      <c r="G55" s="353" t="str">
        <f t="shared" si="0"/>
        <v/>
      </c>
      <c r="I55" s="353" t="str">
        <f t="shared" si="1"/>
        <v/>
      </c>
      <c r="K55" s="353" t="str">
        <f t="shared" si="2"/>
        <v/>
      </c>
      <c r="M55" s="353" t="str">
        <f t="shared" si="3"/>
        <v/>
      </c>
      <c r="O55" s="353" t="str">
        <f t="shared" si="4"/>
        <v/>
      </c>
      <c r="Q55" s="353" t="str">
        <f t="shared" si="5"/>
        <v/>
      </c>
      <c r="S55" s="353" t="str">
        <f t="shared" si="6"/>
        <v/>
      </c>
      <c r="U55" s="353" t="str">
        <f t="shared" si="7"/>
        <v/>
      </c>
      <c r="W55" s="353" t="str">
        <f t="shared" si="8"/>
        <v/>
      </c>
      <c r="Y55" s="353" t="str">
        <f t="shared" si="9"/>
        <v/>
      </c>
      <c r="AA55" s="353" t="str">
        <f t="shared" si="10"/>
        <v/>
      </c>
      <c r="AC55" s="353" t="str">
        <f t="shared" si="11"/>
        <v/>
      </c>
      <c r="AE55" s="353" t="str">
        <f t="shared" si="12"/>
        <v/>
      </c>
      <c r="AG55" s="353" t="str">
        <f t="shared" si="13"/>
        <v/>
      </c>
      <c r="AI55" s="353" t="str">
        <f t="shared" si="14"/>
        <v/>
      </c>
      <c r="AK55" s="353" t="str">
        <f t="shared" si="15"/>
        <v/>
      </c>
      <c r="AM55" s="353" t="str">
        <f t="shared" si="16"/>
        <v/>
      </c>
      <c r="AO55" s="353" t="str">
        <f t="shared" si="17"/>
        <v/>
      </c>
      <c r="AQ55" s="353" t="str">
        <f t="shared" si="18"/>
        <v/>
      </c>
    </row>
    <row r="56" spans="5:43" x14ac:dyDescent="0.25">
      <c r="E56" s="353" t="str">
        <f t="shared" si="0"/>
        <v/>
      </c>
      <c r="G56" s="353" t="str">
        <f t="shared" si="0"/>
        <v/>
      </c>
      <c r="I56" s="353" t="str">
        <f t="shared" si="1"/>
        <v/>
      </c>
      <c r="K56" s="353" t="str">
        <f t="shared" si="2"/>
        <v/>
      </c>
      <c r="M56" s="353" t="str">
        <f t="shared" si="3"/>
        <v/>
      </c>
      <c r="O56" s="353" t="str">
        <f t="shared" si="4"/>
        <v/>
      </c>
      <c r="Q56" s="353" t="str">
        <f t="shared" si="5"/>
        <v/>
      </c>
      <c r="S56" s="353" t="str">
        <f t="shared" si="6"/>
        <v/>
      </c>
      <c r="U56" s="353" t="str">
        <f t="shared" si="7"/>
        <v/>
      </c>
      <c r="W56" s="353" t="str">
        <f t="shared" si="8"/>
        <v/>
      </c>
      <c r="Y56" s="353" t="str">
        <f t="shared" si="9"/>
        <v/>
      </c>
      <c r="AA56" s="353" t="str">
        <f t="shared" si="10"/>
        <v/>
      </c>
      <c r="AC56" s="353" t="str">
        <f t="shared" si="11"/>
        <v/>
      </c>
      <c r="AE56" s="353" t="str">
        <f t="shared" si="12"/>
        <v/>
      </c>
      <c r="AG56" s="353" t="str">
        <f t="shared" si="13"/>
        <v/>
      </c>
      <c r="AI56" s="353" t="str">
        <f t="shared" si="14"/>
        <v/>
      </c>
      <c r="AK56" s="353" t="str">
        <f t="shared" si="15"/>
        <v/>
      </c>
      <c r="AM56" s="353" t="str">
        <f t="shared" si="16"/>
        <v/>
      </c>
      <c r="AO56" s="353" t="str">
        <f t="shared" si="17"/>
        <v/>
      </c>
      <c r="AQ56" s="353" t="str">
        <f t="shared" si="18"/>
        <v/>
      </c>
    </row>
    <row r="57" spans="5:43" x14ac:dyDescent="0.25">
      <c r="E57" s="353" t="str">
        <f t="shared" si="0"/>
        <v/>
      </c>
      <c r="G57" s="353" t="str">
        <f t="shared" si="0"/>
        <v/>
      </c>
      <c r="I57" s="353" t="str">
        <f t="shared" si="1"/>
        <v/>
      </c>
      <c r="K57" s="353" t="str">
        <f t="shared" si="2"/>
        <v/>
      </c>
      <c r="M57" s="353" t="str">
        <f t="shared" si="3"/>
        <v/>
      </c>
      <c r="O57" s="353" t="str">
        <f t="shared" si="4"/>
        <v/>
      </c>
      <c r="Q57" s="353" t="str">
        <f t="shared" si="5"/>
        <v/>
      </c>
      <c r="S57" s="353" t="str">
        <f t="shared" si="6"/>
        <v/>
      </c>
      <c r="U57" s="353" t="str">
        <f t="shared" si="7"/>
        <v/>
      </c>
      <c r="W57" s="353" t="str">
        <f t="shared" si="8"/>
        <v/>
      </c>
      <c r="Y57" s="353" t="str">
        <f t="shared" si="9"/>
        <v/>
      </c>
      <c r="AA57" s="353" t="str">
        <f t="shared" si="10"/>
        <v/>
      </c>
      <c r="AC57" s="353" t="str">
        <f t="shared" si="11"/>
        <v/>
      </c>
      <c r="AE57" s="353" t="str">
        <f t="shared" si="12"/>
        <v/>
      </c>
      <c r="AG57" s="353" t="str">
        <f t="shared" si="13"/>
        <v/>
      </c>
      <c r="AI57" s="353" t="str">
        <f t="shared" si="14"/>
        <v/>
      </c>
      <c r="AK57" s="353" t="str">
        <f t="shared" si="15"/>
        <v/>
      </c>
      <c r="AM57" s="353" t="str">
        <f t="shared" si="16"/>
        <v/>
      </c>
      <c r="AO57" s="353" t="str">
        <f t="shared" si="17"/>
        <v/>
      </c>
      <c r="AQ57" s="353" t="str">
        <f t="shared" si="18"/>
        <v/>
      </c>
    </row>
    <row r="58" spans="5:43" x14ac:dyDescent="0.25">
      <c r="E58" s="353" t="str">
        <f t="shared" si="0"/>
        <v/>
      </c>
      <c r="G58" s="353" t="str">
        <f t="shared" si="0"/>
        <v/>
      </c>
      <c r="I58" s="353" t="str">
        <f t="shared" si="1"/>
        <v/>
      </c>
      <c r="K58" s="353" t="str">
        <f t="shared" si="2"/>
        <v/>
      </c>
      <c r="M58" s="353" t="str">
        <f t="shared" si="3"/>
        <v/>
      </c>
      <c r="O58" s="353" t="str">
        <f t="shared" si="4"/>
        <v/>
      </c>
      <c r="Q58" s="353" t="str">
        <f t="shared" si="5"/>
        <v/>
      </c>
      <c r="S58" s="353" t="str">
        <f t="shared" si="6"/>
        <v/>
      </c>
      <c r="U58" s="353" t="str">
        <f t="shared" si="7"/>
        <v/>
      </c>
      <c r="W58" s="353" t="str">
        <f t="shared" si="8"/>
        <v/>
      </c>
      <c r="Y58" s="353" t="str">
        <f t="shared" si="9"/>
        <v/>
      </c>
      <c r="AA58" s="353" t="str">
        <f t="shared" si="10"/>
        <v/>
      </c>
      <c r="AC58" s="353" t="str">
        <f t="shared" si="11"/>
        <v/>
      </c>
      <c r="AE58" s="353" t="str">
        <f t="shared" si="12"/>
        <v/>
      </c>
      <c r="AG58" s="353" t="str">
        <f t="shared" si="13"/>
        <v/>
      </c>
      <c r="AI58" s="353" t="str">
        <f t="shared" si="14"/>
        <v/>
      </c>
      <c r="AK58" s="353" t="str">
        <f t="shared" si="15"/>
        <v/>
      </c>
      <c r="AM58" s="353" t="str">
        <f t="shared" si="16"/>
        <v/>
      </c>
      <c r="AO58" s="353" t="str">
        <f t="shared" si="17"/>
        <v/>
      </c>
      <c r="AQ58" s="353" t="str">
        <f t="shared" si="18"/>
        <v/>
      </c>
    </row>
    <row r="59" spans="5:43" x14ac:dyDescent="0.25">
      <c r="E59" s="353" t="str">
        <f t="shared" si="0"/>
        <v/>
      </c>
      <c r="G59" s="353" t="str">
        <f t="shared" si="0"/>
        <v/>
      </c>
      <c r="I59" s="353" t="str">
        <f t="shared" si="1"/>
        <v/>
      </c>
      <c r="K59" s="353" t="str">
        <f t="shared" si="2"/>
        <v/>
      </c>
      <c r="M59" s="353" t="str">
        <f t="shared" si="3"/>
        <v/>
      </c>
      <c r="O59" s="353" t="str">
        <f t="shared" si="4"/>
        <v/>
      </c>
      <c r="Q59" s="353" t="str">
        <f t="shared" si="5"/>
        <v/>
      </c>
      <c r="S59" s="353" t="str">
        <f t="shared" si="6"/>
        <v/>
      </c>
      <c r="U59" s="353" t="str">
        <f t="shared" si="7"/>
        <v/>
      </c>
      <c r="W59" s="353" t="str">
        <f t="shared" si="8"/>
        <v/>
      </c>
      <c r="Y59" s="353" t="str">
        <f t="shared" si="9"/>
        <v/>
      </c>
      <c r="AA59" s="353" t="str">
        <f t="shared" si="10"/>
        <v/>
      </c>
      <c r="AC59" s="353" t="str">
        <f t="shared" si="11"/>
        <v/>
      </c>
      <c r="AE59" s="353" t="str">
        <f t="shared" si="12"/>
        <v/>
      </c>
      <c r="AG59" s="353" t="str">
        <f t="shared" si="13"/>
        <v/>
      </c>
      <c r="AI59" s="353" t="str">
        <f t="shared" si="14"/>
        <v/>
      </c>
      <c r="AK59" s="353" t="str">
        <f t="shared" si="15"/>
        <v/>
      </c>
      <c r="AM59" s="353" t="str">
        <f t="shared" si="16"/>
        <v/>
      </c>
      <c r="AO59" s="353" t="str">
        <f t="shared" si="17"/>
        <v/>
      </c>
      <c r="AQ59" s="353" t="str">
        <f t="shared" si="18"/>
        <v/>
      </c>
    </row>
    <row r="60" spans="5:43" x14ac:dyDescent="0.25">
      <c r="E60" s="353" t="str">
        <f t="shared" si="0"/>
        <v/>
      </c>
      <c r="G60" s="353" t="str">
        <f t="shared" si="0"/>
        <v/>
      </c>
      <c r="I60" s="353" t="str">
        <f t="shared" si="1"/>
        <v/>
      </c>
      <c r="K60" s="353" t="str">
        <f t="shared" si="2"/>
        <v/>
      </c>
      <c r="M60" s="353" t="str">
        <f t="shared" si="3"/>
        <v/>
      </c>
      <c r="O60" s="353" t="str">
        <f t="shared" si="4"/>
        <v/>
      </c>
      <c r="Q60" s="353" t="str">
        <f t="shared" si="5"/>
        <v/>
      </c>
      <c r="S60" s="353" t="str">
        <f t="shared" si="6"/>
        <v/>
      </c>
      <c r="U60" s="353" t="str">
        <f t="shared" si="7"/>
        <v/>
      </c>
      <c r="W60" s="353" t="str">
        <f t="shared" si="8"/>
        <v/>
      </c>
      <c r="Y60" s="353" t="str">
        <f t="shared" si="9"/>
        <v/>
      </c>
      <c r="AA60" s="353" t="str">
        <f t="shared" si="10"/>
        <v/>
      </c>
      <c r="AC60" s="353" t="str">
        <f t="shared" si="11"/>
        <v/>
      </c>
      <c r="AE60" s="353" t="str">
        <f t="shared" si="12"/>
        <v/>
      </c>
      <c r="AG60" s="353" t="str">
        <f t="shared" si="13"/>
        <v/>
      </c>
      <c r="AI60" s="353" t="str">
        <f t="shared" si="14"/>
        <v/>
      </c>
      <c r="AK60" s="353" t="str">
        <f t="shared" si="15"/>
        <v/>
      </c>
      <c r="AM60" s="353" t="str">
        <f t="shared" si="16"/>
        <v/>
      </c>
      <c r="AO60" s="353" t="str">
        <f t="shared" si="17"/>
        <v/>
      </c>
      <c r="AQ60" s="353" t="str">
        <f t="shared" si="18"/>
        <v/>
      </c>
    </row>
    <row r="61" spans="5:43" x14ac:dyDescent="0.25">
      <c r="E61" s="353" t="str">
        <f t="shared" si="0"/>
        <v/>
      </c>
      <c r="G61" s="353" t="str">
        <f t="shared" si="0"/>
        <v/>
      </c>
      <c r="I61" s="353" t="str">
        <f t="shared" si="1"/>
        <v/>
      </c>
      <c r="K61" s="353" t="str">
        <f t="shared" si="2"/>
        <v/>
      </c>
      <c r="M61" s="353" t="str">
        <f t="shared" si="3"/>
        <v/>
      </c>
      <c r="O61" s="353" t="str">
        <f t="shared" si="4"/>
        <v/>
      </c>
      <c r="Q61" s="353" t="str">
        <f t="shared" si="5"/>
        <v/>
      </c>
      <c r="S61" s="353" t="str">
        <f t="shared" si="6"/>
        <v/>
      </c>
      <c r="U61" s="353" t="str">
        <f t="shared" si="7"/>
        <v/>
      </c>
      <c r="W61" s="353" t="str">
        <f t="shared" si="8"/>
        <v/>
      </c>
      <c r="Y61" s="353" t="str">
        <f t="shared" si="9"/>
        <v/>
      </c>
      <c r="AA61" s="353" t="str">
        <f t="shared" si="10"/>
        <v/>
      </c>
      <c r="AC61" s="353" t="str">
        <f t="shared" si="11"/>
        <v/>
      </c>
      <c r="AE61" s="353" t="str">
        <f t="shared" si="12"/>
        <v/>
      </c>
      <c r="AG61" s="353" t="str">
        <f t="shared" si="13"/>
        <v/>
      </c>
      <c r="AI61" s="353" t="str">
        <f t="shared" si="14"/>
        <v/>
      </c>
      <c r="AK61" s="353" t="str">
        <f t="shared" si="15"/>
        <v/>
      </c>
      <c r="AM61" s="353" t="str">
        <f t="shared" si="16"/>
        <v/>
      </c>
      <c r="AO61" s="353" t="str">
        <f t="shared" si="17"/>
        <v/>
      </c>
      <c r="AQ61" s="353" t="str">
        <f t="shared" si="18"/>
        <v/>
      </c>
    </row>
    <row r="62" spans="5:43" x14ac:dyDescent="0.25">
      <c r="E62" s="353" t="str">
        <f t="shared" si="0"/>
        <v/>
      </c>
      <c r="G62" s="353" t="str">
        <f t="shared" si="0"/>
        <v/>
      </c>
      <c r="I62" s="353" t="str">
        <f t="shared" si="1"/>
        <v/>
      </c>
      <c r="K62" s="353" t="str">
        <f t="shared" si="2"/>
        <v/>
      </c>
      <c r="M62" s="353" t="str">
        <f t="shared" si="3"/>
        <v/>
      </c>
      <c r="O62" s="353" t="str">
        <f t="shared" si="4"/>
        <v/>
      </c>
      <c r="Q62" s="353" t="str">
        <f t="shared" si="5"/>
        <v/>
      </c>
      <c r="S62" s="353" t="str">
        <f t="shared" si="6"/>
        <v/>
      </c>
      <c r="U62" s="353" t="str">
        <f t="shared" si="7"/>
        <v/>
      </c>
      <c r="W62" s="353" t="str">
        <f t="shared" si="8"/>
        <v/>
      </c>
      <c r="Y62" s="353" t="str">
        <f t="shared" si="9"/>
        <v/>
      </c>
      <c r="AA62" s="353" t="str">
        <f t="shared" si="10"/>
        <v/>
      </c>
      <c r="AC62" s="353" t="str">
        <f t="shared" si="11"/>
        <v/>
      </c>
      <c r="AE62" s="353" t="str">
        <f t="shared" si="12"/>
        <v/>
      </c>
      <c r="AG62" s="353" t="str">
        <f t="shared" si="13"/>
        <v/>
      </c>
      <c r="AI62" s="353" t="str">
        <f t="shared" si="14"/>
        <v/>
      </c>
      <c r="AK62" s="353" t="str">
        <f t="shared" si="15"/>
        <v/>
      </c>
      <c r="AM62" s="353" t="str">
        <f t="shared" si="16"/>
        <v/>
      </c>
      <c r="AO62" s="353" t="str">
        <f t="shared" si="17"/>
        <v/>
      </c>
      <c r="AQ62" s="353" t="str">
        <f t="shared" si="18"/>
        <v/>
      </c>
    </row>
    <row r="63" spans="5:43" x14ac:dyDescent="0.25">
      <c r="E63" s="353" t="str">
        <f t="shared" si="0"/>
        <v/>
      </c>
      <c r="G63" s="353" t="str">
        <f t="shared" si="0"/>
        <v/>
      </c>
      <c r="I63" s="353" t="str">
        <f t="shared" si="1"/>
        <v/>
      </c>
      <c r="K63" s="353" t="str">
        <f t="shared" si="2"/>
        <v/>
      </c>
      <c r="M63" s="353" t="str">
        <f t="shared" si="3"/>
        <v/>
      </c>
      <c r="O63" s="353" t="str">
        <f t="shared" si="4"/>
        <v/>
      </c>
      <c r="Q63" s="353" t="str">
        <f t="shared" si="5"/>
        <v/>
      </c>
      <c r="S63" s="353" t="str">
        <f t="shared" si="6"/>
        <v/>
      </c>
      <c r="U63" s="353" t="str">
        <f t="shared" si="7"/>
        <v/>
      </c>
      <c r="W63" s="353" t="str">
        <f t="shared" si="8"/>
        <v/>
      </c>
      <c r="Y63" s="353" t="str">
        <f t="shared" si="9"/>
        <v/>
      </c>
      <c r="AA63" s="353" t="str">
        <f t="shared" si="10"/>
        <v/>
      </c>
      <c r="AC63" s="353" t="str">
        <f t="shared" si="11"/>
        <v/>
      </c>
      <c r="AE63" s="353" t="str">
        <f t="shared" si="12"/>
        <v/>
      </c>
      <c r="AG63" s="353" t="str">
        <f t="shared" si="13"/>
        <v/>
      </c>
      <c r="AI63" s="353" t="str">
        <f t="shared" si="14"/>
        <v/>
      </c>
      <c r="AK63" s="353" t="str">
        <f t="shared" si="15"/>
        <v/>
      </c>
      <c r="AM63" s="353" t="str">
        <f t="shared" si="16"/>
        <v/>
      </c>
      <c r="AO63" s="353" t="str">
        <f t="shared" si="17"/>
        <v/>
      </c>
      <c r="AQ63" s="353" t="str">
        <f t="shared" si="18"/>
        <v/>
      </c>
    </row>
    <row r="64" spans="5:43" x14ac:dyDescent="0.25">
      <c r="E64" s="353" t="str">
        <f t="shared" si="0"/>
        <v/>
      </c>
      <c r="G64" s="353" t="str">
        <f t="shared" si="0"/>
        <v/>
      </c>
      <c r="I64" s="353" t="str">
        <f t="shared" si="1"/>
        <v/>
      </c>
      <c r="K64" s="353" t="str">
        <f t="shared" si="2"/>
        <v/>
      </c>
      <c r="M64" s="353" t="str">
        <f t="shared" si="3"/>
        <v/>
      </c>
      <c r="O64" s="353" t="str">
        <f t="shared" si="4"/>
        <v/>
      </c>
      <c r="Q64" s="353" t="str">
        <f t="shared" si="5"/>
        <v/>
      </c>
      <c r="S64" s="353" t="str">
        <f t="shared" si="6"/>
        <v/>
      </c>
      <c r="U64" s="353" t="str">
        <f t="shared" si="7"/>
        <v/>
      </c>
      <c r="W64" s="353" t="str">
        <f t="shared" si="8"/>
        <v/>
      </c>
      <c r="Y64" s="353" t="str">
        <f t="shared" si="9"/>
        <v/>
      </c>
      <c r="AA64" s="353" t="str">
        <f t="shared" si="10"/>
        <v/>
      </c>
      <c r="AC64" s="353" t="str">
        <f t="shared" si="11"/>
        <v/>
      </c>
      <c r="AE64" s="353" t="str">
        <f t="shared" si="12"/>
        <v/>
      </c>
      <c r="AG64" s="353" t="str">
        <f t="shared" si="13"/>
        <v/>
      </c>
      <c r="AI64" s="353" t="str">
        <f t="shared" si="14"/>
        <v/>
      </c>
      <c r="AK64" s="353" t="str">
        <f t="shared" si="15"/>
        <v/>
      </c>
      <c r="AM64" s="353" t="str">
        <f t="shared" si="16"/>
        <v/>
      </c>
      <c r="AO64" s="353" t="str">
        <f t="shared" si="17"/>
        <v/>
      </c>
      <c r="AQ64" s="353" t="str">
        <f t="shared" si="18"/>
        <v/>
      </c>
    </row>
    <row r="65" spans="5:43" x14ac:dyDescent="0.25">
      <c r="E65" s="353" t="str">
        <f t="shared" si="0"/>
        <v/>
      </c>
      <c r="G65" s="353" t="str">
        <f t="shared" si="0"/>
        <v/>
      </c>
      <c r="I65" s="353" t="str">
        <f t="shared" si="1"/>
        <v/>
      </c>
      <c r="K65" s="353" t="str">
        <f t="shared" si="2"/>
        <v/>
      </c>
      <c r="M65" s="353" t="str">
        <f t="shared" si="3"/>
        <v/>
      </c>
      <c r="O65" s="353" t="str">
        <f t="shared" si="4"/>
        <v/>
      </c>
      <c r="Q65" s="353" t="str">
        <f t="shared" si="5"/>
        <v/>
      </c>
      <c r="S65" s="353" t="str">
        <f t="shared" si="6"/>
        <v/>
      </c>
      <c r="U65" s="353" t="str">
        <f t="shared" si="7"/>
        <v/>
      </c>
      <c r="W65" s="353" t="str">
        <f t="shared" si="8"/>
        <v/>
      </c>
      <c r="Y65" s="353" t="str">
        <f t="shared" si="9"/>
        <v/>
      </c>
      <c r="AA65" s="353" t="str">
        <f t="shared" si="10"/>
        <v/>
      </c>
      <c r="AC65" s="353" t="str">
        <f t="shared" si="11"/>
        <v/>
      </c>
      <c r="AE65" s="353" t="str">
        <f t="shared" si="12"/>
        <v/>
      </c>
      <c r="AG65" s="353" t="str">
        <f t="shared" si="13"/>
        <v/>
      </c>
      <c r="AI65" s="353" t="str">
        <f t="shared" si="14"/>
        <v/>
      </c>
      <c r="AK65" s="353" t="str">
        <f t="shared" si="15"/>
        <v/>
      </c>
      <c r="AM65" s="353" t="str">
        <f t="shared" si="16"/>
        <v/>
      </c>
      <c r="AO65" s="353" t="str">
        <f t="shared" si="17"/>
        <v/>
      </c>
      <c r="AQ65" s="353" t="str">
        <f t="shared" si="18"/>
        <v/>
      </c>
    </row>
    <row r="66" spans="5:43" x14ac:dyDescent="0.25">
      <c r="E66" s="353" t="str">
        <f t="shared" si="0"/>
        <v/>
      </c>
      <c r="G66" s="353" t="str">
        <f t="shared" si="0"/>
        <v/>
      </c>
      <c r="I66" s="353" t="str">
        <f t="shared" si="1"/>
        <v/>
      </c>
      <c r="K66" s="353" t="str">
        <f t="shared" si="2"/>
        <v/>
      </c>
      <c r="M66" s="353" t="str">
        <f t="shared" si="3"/>
        <v/>
      </c>
      <c r="O66" s="353" t="str">
        <f t="shared" si="4"/>
        <v/>
      </c>
      <c r="Q66" s="353" t="str">
        <f t="shared" si="5"/>
        <v/>
      </c>
      <c r="S66" s="353" t="str">
        <f t="shared" si="6"/>
        <v/>
      </c>
      <c r="U66" s="353" t="str">
        <f t="shared" si="7"/>
        <v/>
      </c>
      <c r="W66" s="353" t="str">
        <f t="shared" si="8"/>
        <v/>
      </c>
      <c r="Y66" s="353" t="str">
        <f t="shared" si="9"/>
        <v/>
      </c>
      <c r="AA66" s="353" t="str">
        <f t="shared" si="10"/>
        <v/>
      </c>
      <c r="AC66" s="353" t="str">
        <f t="shared" si="11"/>
        <v/>
      </c>
      <c r="AE66" s="353" t="str">
        <f t="shared" si="12"/>
        <v/>
      </c>
      <c r="AG66" s="353" t="str">
        <f t="shared" si="13"/>
        <v/>
      </c>
      <c r="AI66" s="353" t="str">
        <f t="shared" si="14"/>
        <v/>
      </c>
      <c r="AK66" s="353" t="str">
        <f t="shared" si="15"/>
        <v/>
      </c>
      <c r="AM66" s="353" t="str">
        <f t="shared" si="16"/>
        <v/>
      </c>
      <c r="AO66" s="353" t="str">
        <f t="shared" si="17"/>
        <v/>
      </c>
      <c r="AQ66" s="353" t="str">
        <f t="shared" si="18"/>
        <v/>
      </c>
    </row>
    <row r="67" spans="5:43" x14ac:dyDescent="0.25">
      <c r="E67" s="353" t="str">
        <f t="shared" si="0"/>
        <v/>
      </c>
      <c r="G67" s="353" t="str">
        <f t="shared" si="0"/>
        <v/>
      </c>
      <c r="I67" s="353" t="str">
        <f t="shared" si="1"/>
        <v/>
      </c>
      <c r="K67" s="353" t="str">
        <f t="shared" si="2"/>
        <v/>
      </c>
      <c r="M67" s="353" t="str">
        <f t="shared" si="3"/>
        <v/>
      </c>
      <c r="O67" s="353" t="str">
        <f t="shared" si="4"/>
        <v/>
      </c>
      <c r="Q67" s="353" t="str">
        <f t="shared" si="5"/>
        <v/>
      </c>
      <c r="S67" s="353" t="str">
        <f t="shared" si="6"/>
        <v/>
      </c>
      <c r="U67" s="353" t="str">
        <f t="shared" si="7"/>
        <v/>
      </c>
      <c r="W67" s="353" t="str">
        <f t="shared" si="8"/>
        <v/>
      </c>
      <c r="Y67" s="353" t="str">
        <f t="shared" si="9"/>
        <v/>
      </c>
      <c r="AA67" s="353" t="str">
        <f t="shared" si="10"/>
        <v/>
      </c>
      <c r="AC67" s="353" t="str">
        <f t="shared" si="11"/>
        <v/>
      </c>
      <c r="AE67" s="353" t="str">
        <f t="shared" si="12"/>
        <v/>
      </c>
      <c r="AG67" s="353" t="str">
        <f t="shared" si="13"/>
        <v/>
      </c>
      <c r="AI67" s="353" t="str">
        <f t="shared" si="14"/>
        <v/>
      </c>
      <c r="AK67" s="353" t="str">
        <f t="shared" si="15"/>
        <v/>
      </c>
      <c r="AM67" s="353" t="str">
        <f t="shared" si="16"/>
        <v/>
      </c>
      <c r="AO67" s="353" t="str">
        <f t="shared" si="17"/>
        <v/>
      </c>
      <c r="AQ67" s="353" t="str">
        <f t="shared" si="18"/>
        <v/>
      </c>
    </row>
    <row r="68" spans="5:43" x14ac:dyDescent="0.25">
      <c r="E68" s="353" t="str">
        <f t="shared" si="0"/>
        <v/>
      </c>
      <c r="G68" s="353" t="str">
        <f t="shared" si="0"/>
        <v/>
      </c>
      <c r="I68" s="353" t="str">
        <f t="shared" si="1"/>
        <v/>
      </c>
      <c r="K68" s="353" t="str">
        <f t="shared" si="2"/>
        <v/>
      </c>
      <c r="M68" s="353" t="str">
        <f t="shared" si="3"/>
        <v/>
      </c>
      <c r="O68" s="353" t="str">
        <f t="shared" si="4"/>
        <v/>
      </c>
      <c r="Q68" s="353" t="str">
        <f t="shared" si="5"/>
        <v/>
      </c>
      <c r="S68" s="353" t="str">
        <f t="shared" si="6"/>
        <v/>
      </c>
      <c r="U68" s="353" t="str">
        <f t="shared" si="7"/>
        <v/>
      </c>
      <c r="W68" s="353" t="str">
        <f t="shared" si="8"/>
        <v/>
      </c>
      <c r="Y68" s="353" t="str">
        <f t="shared" si="9"/>
        <v/>
      </c>
      <c r="AA68" s="353" t="str">
        <f t="shared" si="10"/>
        <v/>
      </c>
      <c r="AC68" s="353" t="str">
        <f t="shared" si="11"/>
        <v/>
      </c>
      <c r="AE68" s="353" t="str">
        <f t="shared" si="12"/>
        <v/>
      </c>
      <c r="AG68" s="353" t="str">
        <f t="shared" si="13"/>
        <v/>
      </c>
      <c r="AI68" s="353" t="str">
        <f t="shared" si="14"/>
        <v/>
      </c>
      <c r="AK68" s="353" t="str">
        <f t="shared" si="15"/>
        <v/>
      </c>
      <c r="AM68" s="353" t="str">
        <f t="shared" si="16"/>
        <v/>
      </c>
      <c r="AO68" s="353" t="str">
        <f t="shared" si="17"/>
        <v/>
      </c>
      <c r="AQ68" s="353" t="str">
        <f t="shared" si="18"/>
        <v/>
      </c>
    </row>
    <row r="69" spans="5:43" x14ac:dyDescent="0.25">
      <c r="E69" s="353" t="str">
        <f t="shared" si="0"/>
        <v/>
      </c>
      <c r="G69" s="353" t="str">
        <f t="shared" si="0"/>
        <v/>
      </c>
      <c r="I69" s="353" t="str">
        <f t="shared" si="1"/>
        <v/>
      </c>
      <c r="K69" s="353" t="str">
        <f t="shared" si="2"/>
        <v/>
      </c>
      <c r="M69" s="353" t="str">
        <f t="shared" si="3"/>
        <v/>
      </c>
      <c r="O69" s="353" t="str">
        <f t="shared" si="4"/>
        <v/>
      </c>
      <c r="Q69" s="353" t="str">
        <f t="shared" si="5"/>
        <v/>
      </c>
      <c r="S69" s="353" t="str">
        <f t="shared" si="6"/>
        <v/>
      </c>
      <c r="U69" s="353" t="str">
        <f t="shared" si="7"/>
        <v/>
      </c>
      <c r="W69" s="353" t="str">
        <f t="shared" si="8"/>
        <v/>
      </c>
      <c r="Y69" s="353" t="str">
        <f t="shared" si="9"/>
        <v/>
      </c>
      <c r="AA69" s="353" t="str">
        <f t="shared" si="10"/>
        <v/>
      </c>
      <c r="AC69" s="353" t="str">
        <f t="shared" si="11"/>
        <v/>
      </c>
      <c r="AE69" s="353" t="str">
        <f t="shared" si="12"/>
        <v/>
      </c>
      <c r="AG69" s="353" t="str">
        <f t="shared" si="13"/>
        <v/>
      </c>
      <c r="AI69" s="353" t="str">
        <f t="shared" si="14"/>
        <v/>
      </c>
      <c r="AK69" s="353" t="str">
        <f t="shared" si="15"/>
        <v/>
      </c>
      <c r="AM69" s="353" t="str">
        <f t="shared" si="16"/>
        <v/>
      </c>
      <c r="AO69" s="353" t="str">
        <f t="shared" si="17"/>
        <v/>
      </c>
      <c r="AQ69" s="353" t="str">
        <f t="shared" si="18"/>
        <v/>
      </c>
    </row>
    <row r="70" spans="5:43" x14ac:dyDescent="0.25">
      <c r="E70" s="353" t="str">
        <f t="shared" si="0"/>
        <v/>
      </c>
      <c r="G70" s="353" t="str">
        <f t="shared" si="0"/>
        <v/>
      </c>
      <c r="I70" s="353" t="str">
        <f t="shared" si="1"/>
        <v/>
      </c>
      <c r="K70" s="353" t="str">
        <f t="shared" si="2"/>
        <v/>
      </c>
      <c r="M70" s="353" t="str">
        <f t="shared" si="3"/>
        <v/>
      </c>
      <c r="O70" s="353" t="str">
        <f t="shared" si="4"/>
        <v/>
      </c>
      <c r="Q70" s="353" t="str">
        <f t="shared" si="5"/>
        <v/>
      </c>
      <c r="S70" s="353" t="str">
        <f t="shared" si="6"/>
        <v/>
      </c>
      <c r="U70" s="353" t="str">
        <f t="shared" si="7"/>
        <v/>
      </c>
      <c r="W70" s="353" t="str">
        <f t="shared" si="8"/>
        <v/>
      </c>
      <c r="Y70" s="353" t="str">
        <f t="shared" si="9"/>
        <v/>
      </c>
      <c r="AA70" s="353" t="str">
        <f t="shared" si="10"/>
        <v/>
      </c>
      <c r="AC70" s="353" t="str">
        <f t="shared" si="11"/>
        <v/>
      </c>
      <c r="AE70" s="353" t="str">
        <f t="shared" si="12"/>
        <v/>
      </c>
      <c r="AG70" s="353" t="str">
        <f t="shared" si="13"/>
        <v/>
      </c>
      <c r="AI70" s="353" t="str">
        <f t="shared" si="14"/>
        <v/>
      </c>
      <c r="AK70" s="353" t="str">
        <f t="shared" si="15"/>
        <v/>
      </c>
      <c r="AM70" s="353" t="str">
        <f t="shared" si="16"/>
        <v/>
      </c>
      <c r="AO70" s="353" t="str">
        <f t="shared" si="17"/>
        <v/>
      </c>
      <c r="AQ70" s="353" t="str">
        <f t="shared" si="18"/>
        <v/>
      </c>
    </row>
    <row r="71" spans="5:43" x14ac:dyDescent="0.25">
      <c r="E71" s="353" t="str">
        <f t="shared" si="0"/>
        <v/>
      </c>
      <c r="G71" s="353" t="str">
        <f t="shared" si="0"/>
        <v/>
      </c>
      <c r="I71" s="353" t="str">
        <f t="shared" si="1"/>
        <v/>
      </c>
      <c r="K71" s="353" t="str">
        <f t="shared" si="2"/>
        <v/>
      </c>
      <c r="M71" s="353" t="str">
        <f t="shared" si="3"/>
        <v/>
      </c>
      <c r="O71" s="353" t="str">
        <f t="shared" si="4"/>
        <v/>
      </c>
      <c r="Q71" s="353" t="str">
        <f t="shared" si="5"/>
        <v/>
      </c>
      <c r="S71" s="353" t="str">
        <f t="shared" si="6"/>
        <v/>
      </c>
      <c r="U71" s="353" t="str">
        <f t="shared" si="7"/>
        <v/>
      </c>
      <c r="W71" s="353" t="str">
        <f t="shared" si="8"/>
        <v/>
      </c>
      <c r="Y71" s="353" t="str">
        <f t="shared" si="9"/>
        <v/>
      </c>
      <c r="AA71" s="353" t="str">
        <f t="shared" si="10"/>
        <v/>
      </c>
      <c r="AC71" s="353" t="str">
        <f t="shared" si="11"/>
        <v/>
      </c>
      <c r="AE71" s="353" t="str">
        <f t="shared" si="12"/>
        <v/>
      </c>
      <c r="AG71" s="353" t="str">
        <f t="shared" si="13"/>
        <v/>
      </c>
      <c r="AI71" s="353" t="str">
        <f t="shared" si="14"/>
        <v/>
      </c>
      <c r="AK71" s="353" t="str">
        <f t="shared" si="15"/>
        <v/>
      </c>
      <c r="AM71" s="353" t="str">
        <f t="shared" si="16"/>
        <v/>
      </c>
      <c r="AO71" s="353" t="str">
        <f t="shared" si="17"/>
        <v/>
      </c>
      <c r="AQ71" s="353" t="str">
        <f t="shared" si="18"/>
        <v/>
      </c>
    </row>
    <row r="72" spans="5:43" x14ac:dyDescent="0.25">
      <c r="E72" s="353" t="str">
        <f t="shared" si="0"/>
        <v/>
      </c>
      <c r="G72" s="353" t="str">
        <f t="shared" si="0"/>
        <v/>
      </c>
      <c r="I72" s="353" t="str">
        <f t="shared" si="1"/>
        <v/>
      </c>
      <c r="K72" s="353" t="str">
        <f t="shared" si="2"/>
        <v/>
      </c>
      <c r="M72" s="353" t="str">
        <f t="shared" si="3"/>
        <v/>
      </c>
      <c r="O72" s="353" t="str">
        <f t="shared" si="4"/>
        <v/>
      </c>
      <c r="Q72" s="353" t="str">
        <f t="shared" si="5"/>
        <v/>
      </c>
      <c r="S72" s="353" t="str">
        <f t="shared" si="6"/>
        <v/>
      </c>
      <c r="U72" s="353" t="str">
        <f t="shared" si="7"/>
        <v/>
      </c>
      <c r="W72" s="353" t="str">
        <f t="shared" si="8"/>
        <v/>
      </c>
      <c r="Y72" s="353" t="str">
        <f t="shared" si="9"/>
        <v/>
      </c>
      <c r="AA72" s="353" t="str">
        <f t="shared" si="10"/>
        <v/>
      </c>
      <c r="AC72" s="353" t="str">
        <f t="shared" si="11"/>
        <v/>
      </c>
      <c r="AE72" s="353" t="str">
        <f t="shared" si="12"/>
        <v/>
      </c>
      <c r="AG72" s="353" t="str">
        <f t="shared" si="13"/>
        <v/>
      </c>
      <c r="AI72" s="353" t="str">
        <f t="shared" si="14"/>
        <v/>
      </c>
      <c r="AK72" s="353" t="str">
        <f t="shared" si="15"/>
        <v/>
      </c>
      <c r="AM72" s="353" t="str">
        <f t="shared" si="16"/>
        <v/>
      </c>
      <c r="AO72" s="353" t="str">
        <f t="shared" si="17"/>
        <v/>
      </c>
      <c r="AQ72" s="353" t="str">
        <f t="shared" si="18"/>
        <v/>
      </c>
    </row>
    <row r="73" spans="5:43" x14ac:dyDescent="0.25">
      <c r="E73" s="353" t="str">
        <f t="shared" si="0"/>
        <v/>
      </c>
      <c r="G73" s="353" t="str">
        <f t="shared" si="0"/>
        <v/>
      </c>
      <c r="I73" s="353" t="str">
        <f t="shared" si="1"/>
        <v/>
      </c>
      <c r="K73" s="353" t="str">
        <f t="shared" si="2"/>
        <v/>
      </c>
      <c r="M73" s="353" t="str">
        <f t="shared" si="3"/>
        <v/>
      </c>
      <c r="O73" s="353" t="str">
        <f t="shared" si="4"/>
        <v/>
      </c>
      <c r="Q73" s="353" t="str">
        <f t="shared" si="5"/>
        <v/>
      </c>
      <c r="S73" s="353" t="str">
        <f t="shared" si="6"/>
        <v/>
      </c>
      <c r="U73" s="353" t="str">
        <f t="shared" si="7"/>
        <v/>
      </c>
      <c r="W73" s="353" t="str">
        <f t="shared" si="8"/>
        <v/>
      </c>
      <c r="Y73" s="353" t="str">
        <f t="shared" si="9"/>
        <v/>
      </c>
      <c r="AA73" s="353" t="str">
        <f t="shared" si="10"/>
        <v/>
      </c>
      <c r="AC73" s="353" t="str">
        <f t="shared" si="11"/>
        <v/>
      </c>
      <c r="AE73" s="353" t="str">
        <f t="shared" si="12"/>
        <v/>
      </c>
      <c r="AG73" s="353" t="str">
        <f t="shared" si="13"/>
        <v/>
      </c>
      <c r="AI73" s="353" t="str">
        <f t="shared" si="14"/>
        <v/>
      </c>
      <c r="AK73" s="353" t="str">
        <f t="shared" si="15"/>
        <v/>
      </c>
      <c r="AM73" s="353" t="str">
        <f t="shared" si="16"/>
        <v/>
      </c>
      <c r="AO73" s="353" t="str">
        <f t="shared" si="17"/>
        <v/>
      </c>
      <c r="AQ73" s="353" t="str">
        <f t="shared" si="18"/>
        <v/>
      </c>
    </row>
    <row r="74" spans="5:43" x14ac:dyDescent="0.25">
      <c r="E74" s="353" t="str">
        <f t="shared" si="0"/>
        <v/>
      </c>
      <c r="G74" s="353" t="str">
        <f t="shared" si="0"/>
        <v/>
      </c>
      <c r="I74" s="353" t="str">
        <f t="shared" si="1"/>
        <v/>
      </c>
      <c r="K74" s="353" t="str">
        <f t="shared" si="2"/>
        <v/>
      </c>
      <c r="M74" s="353" t="str">
        <f t="shared" si="3"/>
        <v/>
      </c>
      <c r="O74" s="353" t="str">
        <f t="shared" si="4"/>
        <v/>
      </c>
      <c r="Q74" s="353" t="str">
        <f t="shared" si="5"/>
        <v/>
      </c>
      <c r="S74" s="353" t="str">
        <f t="shared" si="6"/>
        <v/>
      </c>
      <c r="U74" s="353" t="str">
        <f t="shared" si="7"/>
        <v/>
      </c>
      <c r="W74" s="353" t="str">
        <f t="shared" si="8"/>
        <v/>
      </c>
      <c r="Y74" s="353" t="str">
        <f t="shared" si="9"/>
        <v/>
      </c>
      <c r="AA74" s="353" t="str">
        <f t="shared" si="10"/>
        <v/>
      </c>
      <c r="AC74" s="353" t="str">
        <f t="shared" si="11"/>
        <v/>
      </c>
      <c r="AE74" s="353" t="str">
        <f t="shared" si="12"/>
        <v/>
      </c>
      <c r="AG74" s="353" t="str">
        <f t="shared" si="13"/>
        <v/>
      </c>
      <c r="AI74" s="353" t="str">
        <f t="shared" si="14"/>
        <v/>
      </c>
      <c r="AK74" s="353" t="str">
        <f t="shared" si="15"/>
        <v/>
      </c>
      <c r="AM74" s="353" t="str">
        <f t="shared" si="16"/>
        <v/>
      </c>
      <c r="AO74" s="353" t="str">
        <f t="shared" si="17"/>
        <v/>
      </c>
      <c r="AQ74" s="353" t="str">
        <f t="shared" si="18"/>
        <v/>
      </c>
    </row>
    <row r="75" spans="5:43" x14ac:dyDescent="0.25">
      <c r="E75" s="353" t="str">
        <f t="shared" si="0"/>
        <v/>
      </c>
      <c r="G75" s="353" t="str">
        <f t="shared" si="0"/>
        <v/>
      </c>
      <c r="I75" s="353" t="str">
        <f t="shared" si="1"/>
        <v/>
      </c>
      <c r="K75" s="353" t="str">
        <f t="shared" si="2"/>
        <v/>
      </c>
      <c r="M75" s="353" t="str">
        <f t="shared" si="3"/>
        <v/>
      </c>
      <c r="O75" s="353" t="str">
        <f t="shared" si="4"/>
        <v/>
      </c>
      <c r="Q75" s="353" t="str">
        <f t="shared" si="5"/>
        <v/>
      </c>
      <c r="S75" s="353" t="str">
        <f t="shared" si="6"/>
        <v/>
      </c>
      <c r="U75" s="353" t="str">
        <f t="shared" si="7"/>
        <v/>
      </c>
      <c r="W75" s="353" t="str">
        <f t="shared" si="8"/>
        <v/>
      </c>
      <c r="Y75" s="353" t="str">
        <f t="shared" si="9"/>
        <v/>
      </c>
      <c r="AA75" s="353" t="str">
        <f t="shared" si="10"/>
        <v/>
      </c>
      <c r="AC75" s="353" t="str">
        <f t="shared" si="11"/>
        <v/>
      </c>
      <c r="AE75" s="353" t="str">
        <f t="shared" si="12"/>
        <v/>
      </c>
      <c r="AG75" s="353" t="str">
        <f t="shared" si="13"/>
        <v/>
      </c>
      <c r="AI75" s="353" t="str">
        <f t="shared" si="14"/>
        <v/>
      </c>
      <c r="AK75" s="353" t="str">
        <f t="shared" si="15"/>
        <v/>
      </c>
      <c r="AM75" s="353" t="str">
        <f t="shared" si="16"/>
        <v/>
      </c>
      <c r="AO75" s="353" t="str">
        <f t="shared" si="17"/>
        <v/>
      </c>
      <c r="AQ75" s="353" t="str">
        <f t="shared" si="18"/>
        <v/>
      </c>
    </row>
    <row r="76" spans="5:43" x14ac:dyDescent="0.25">
      <c r="E76" s="353" t="str">
        <f t="shared" si="0"/>
        <v/>
      </c>
      <c r="G76" s="353" t="str">
        <f t="shared" si="0"/>
        <v/>
      </c>
      <c r="I76" s="353" t="str">
        <f t="shared" si="1"/>
        <v/>
      </c>
      <c r="K76" s="353" t="str">
        <f t="shared" si="2"/>
        <v/>
      </c>
      <c r="M76" s="353" t="str">
        <f t="shared" si="3"/>
        <v/>
      </c>
      <c r="O76" s="353" t="str">
        <f t="shared" si="4"/>
        <v/>
      </c>
      <c r="Q76" s="353" t="str">
        <f t="shared" si="5"/>
        <v/>
      </c>
      <c r="S76" s="353" t="str">
        <f t="shared" si="6"/>
        <v/>
      </c>
      <c r="U76" s="353" t="str">
        <f t="shared" si="7"/>
        <v/>
      </c>
      <c r="W76" s="353" t="str">
        <f t="shared" si="8"/>
        <v/>
      </c>
      <c r="Y76" s="353" t="str">
        <f t="shared" si="9"/>
        <v/>
      </c>
      <c r="AA76" s="353" t="str">
        <f t="shared" si="10"/>
        <v/>
      </c>
      <c r="AC76" s="353" t="str">
        <f t="shared" si="11"/>
        <v/>
      </c>
      <c r="AE76" s="353" t="str">
        <f t="shared" si="12"/>
        <v/>
      </c>
      <c r="AG76" s="353" t="str">
        <f t="shared" si="13"/>
        <v/>
      </c>
      <c r="AI76" s="353" t="str">
        <f t="shared" si="14"/>
        <v/>
      </c>
      <c r="AK76" s="353" t="str">
        <f t="shared" si="15"/>
        <v/>
      </c>
      <c r="AM76" s="353" t="str">
        <f t="shared" si="16"/>
        <v/>
      </c>
      <c r="AO76" s="353" t="str">
        <f t="shared" si="17"/>
        <v/>
      </c>
      <c r="AQ76" s="353" t="str">
        <f t="shared" si="18"/>
        <v/>
      </c>
    </row>
    <row r="77" spans="5:43" x14ac:dyDescent="0.25">
      <c r="E77" s="353" t="str">
        <f t="shared" ref="E77:G140" si="19">IF(OR($B77=0,D77=0),"",D77/$B77)</f>
        <v/>
      </c>
      <c r="G77" s="353" t="str">
        <f t="shared" si="19"/>
        <v/>
      </c>
      <c r="I77" s="353" t="str">
        <f t="shared" ref="I77:I140" si="20">IF(OR($B77=0,H77=0),"",H77/$B77)</f>
        <v/>
      </c>
      <c r="K77" s="353" t="str">
        <f t="shared" ref="K77:K140" si="21">IF(OR($B77=0,J77=0),"",J77/$B77)</f>
        <v/>
      </c>
      <c r="M77" s="353" t="str">
        <f t="shared" ref="M77:M140" si="22">IF(OR($B77=0,L77=0),"",L77/$B77)</f>
        <v/>
      </c>
      <c r="O77" s="353" t="str">
        <f t="shared" ref="O77:O140" si="23">IF(OR($B77=0,N77=0),"",N77/$B77)</f>
        <v/>
      </c>
      <c r="Q77" s="353" t="str">
        <f t="shared" ref="Q77:Q140" si="24">IF(OR($B77=0,P77=0),"",P77/$B77)</f>
        <v/>
      </c>
      <c r="S77" s="353" t="str">
        <f t="shared" ref="S77:S140" si="25">IF(OR($B77=0,R77=0),"",R77/$B77)</f>
        <v/>
      </c>
      <c r="U77" s="353" t="str">
        <f t="shared" ref="U77:U140" si="26">IF(OR($B77=0,T77=0),"",T77/$B77)</f>
        <v/>
      </c>
      <c r="W77" s="353" t="str">
        <f t="shared" ref="W77:W140" si="27">IF(OR($B77=0,V77=0),"",V77/$B77)</f>
        <v/>
      </c>
      <c r="Y77" s="353" t="str">
        <f t="shared" ref="Y77:Y140" si="28">IF(OR($B77=0,X77=0),"",X77/$B77)</f>
        <v/>
      </c>
      <c r="AA77" s="353" t="str">
        <f t="shared" ref="AA77:AA140" si="29">IF(OR($B77=0,Z77=0),"",Z77/$B77)</f>
        <v/>
      </c>
      <c r="AC77" s="353" t="str">
        <f t="shared" ref="AC77:AC140" si="30">IF(OR($B77=0,AB77=0),"",AB77/$B77)</f>
        <v/>
      </c>
      <c r="AE77" s="353" t="str">
        <f t="shared" ref="AE77:AE140" si="31">IF(OR($B77=0,AD77=0),"",AD77/$B77)</f>
        <v/>
      </c>
      <c r="AG77" s="353" t="str">
        <f t="shared" ref="AG77:AG140" si="32">IF(OR($B77=0,AF77=0),"",AF77/$B77)</f>
        <v/>
      </c>
      <c r="AI77" s="353" t="str">
        <f t="shared" ref="AI77:AI140" si="33">IF(OR($B77=0,AH77=0),"",AH77/$B77)</f>
        <v/>
      </c>
      <c r="AK77" s="353" t="str">
        <f t="shared" ref="AK77:AK140" si="34">IF(OR($B77=0,AJ77=0),"",AJ77/$B77)</f>
        <v/>
      </c>
      <c r="AM77" s="353" t="str">
        <f t="shared" ref="AM77:AM140" si="35">IF(OR($B77=0,AL77=0),"",AL77/$B77)</f>
        <v/>
      </c>
      <c r="AO77" s="353" t="str">
        <f t="shared" ref="AO77:AO140" si="36">IF(OR($B77=0,AN77=0),"",AN77/$B77)</f>
        <v/>
      </c>
      <c r="AQ77" s="353" t="str">
        <f t="shared" ref="AQ77:AQ140" si="37">IF(OR($B77=0,AP77=0),"",AP77/$B77)</f>
        <v/>
      </c>
    </row>
    <row r="78" spans="5:43" x14ac:dyDescent="0.25">
      <c r="E78" s="353" t="str">
        <f t="shared" si="19"/>
        <v/>
      </c>
      <c r="G78" s="353" t="str">
        <f t="shared" si="19"/>
        <v/>
      </c>
      <c r="I78" s="353" t="str">
        <f t="shared" si="20"/>
        <v/>
      </c>
      <c r="K78" s="353" t="str">
        <f t="shared" si="21"/>
        <v/>
      </c>
      <c r="M78" s="353" t="str">
        <f t="shared" si="22"/>
        <v/>
      </c>
      <c r="O78" s="353" t="str">
        <f t="shared" si="23"/>
        <v/>
      </c>
      <c r="Q78" s="353" t="str">
        <f t="shared" si="24"/>
        <v/>
      </c>
      <c r="S78" s="353" t="str">
        <f t="shared" si="25"/>
        <v/>
      </c>
      <c r="U78" s="353" t="str">
        <f t="shared" si="26"/>
        <v/>
      </c>
      <c r="W78" s="353" t="str">
        <f t="shared" si="27"/>
        <v/>
      </c>
      <c r="Y78" s="353" t="str">
        <f t="shared" si="28"/>
        <v/>
      </c>
      <c r="AA78" s="353" t="str">
        <f t="shared" si="29"/>
        <v/>
      </c>
      <c r="AC78" s="353" t="str">
        <f t="shared" si="30"/>
        <v/>
      </c>
      <c r="AE78" s="353" t="str">
        <f t="shared" si="31"/>
        <v/>
      </c>
      <c r="AG78" s="353" t="str">
        <f t="shared" si="32"/>
        <v/>
      </c>
      <c r="AI78" s="353" t="str">
        <f t="shared" si="33"/>
        <v/>
      </c>
      <c r="AK78" s="353" t="str">
        <f t="shared" si="34"/>
        <v/>
      </c>
      <c r="AM78" s="353" t="str">
        <f t="shared" si="35"/>
        <v/>
      </c>
      <c r="AO78" s="353" t="str">
        <f t="shared" si="36"/>
        <v/>
      </c>
      <c r="AQ78" s="353" t="str">
        <f t="shared" si="37"/>
        <v/>
      </c>
    </row>
    <row r="79" spans="5:43" x14ac:dyDescent="0.25">
      <c r="E79" s="353" t="str">
        <f t="shared" si="19"/>
        <v/>
      </c>
      <c r="G79" s="353" t="str">
        <f t="shared" si="19"/>
        <v/>
      </c>
      <c r="I79" s="353" t="str">
        <f t="shared" si="20"/>
        <v/>
      </c>
      <c r="K79" s="353" t="str">
        <f t="shared" si="21"/>
        <v/>
      </c>
      <c r="M79" s="353" t="str">
        <f t="shared" si="22"/>
        <v/>
      </c>
      <c r="O79" s="353" t="str">
        <f t="shared" si="23"/>
        <v/>
      </c>
      <c r="Q79" s="353" t="str">
        <f t="shared" si="24"/>
        <v/>
      </c>
      <c r="S79" s="353" t="str">
        <f t="shared" si="25"/>
        <v/>
      </c>
      <c r="U79" s="353" t="str">
        <f t="shared" si="26"/>
        <v/>
      </c>
      <c r="W79" s="353" t="str">
        <f t="shared" si="27"/>
        <v/>
      </c>
      <c r="Y79" s="353" t="str">
        <f t="shared" si="28"/>
        <v/>
      </c>
      <c r="AA79" s="353" t="str">
        <f t="shared" si="29"/>
        <v/>
      </c>
      <c r="AC79" s="353" t="str">
        <f t="shared" si="30"/>
        <v/>
      </c>
      <c r="AE79" s="353" t="str">
        <f t="shared" si="31"/>
        <v/>
      </c>
      <c r="AG79" s="353" t="str">
        <f t="shared" si="32"/>
        <v/>
      </c>
      <c r="AI79" s="353" t="str">
        <f t="shared" si="33"/>
        <v/>
      </c>
      <c r="AK79" s="353" t="str">
        <f t="shared" si="34"/>
        <v/>
      </c>
      <c r="AM79" s="353" t="str">
        <f t="shared" si="35"/>
        <v/>
      </c>
      <c r="AO79" s="353" t="str">
        <f t="shared" si="36"/>
        <v/>
      </c>
      <c r="AQ79" s="353" t="str">
        <f t="shared" si="37"/>
        <v/>
      </c>
    </row>
    <row r="80" spans="5:43" x14ac:dyDescent="0.25">
      <c r="E80" s="353" t="str">
        <f t="shared" si="19"/>
        <v/>
      </c>
      <c r="G80" s="353" t="str">
        <f t="shared" si="19"/>
        <v/>
      </c>
      <c r="I80" s="353" t="str">
        <f t="shared" si="20"/>
        <v/>
      </c>
      <c r="K80" s="353" t="str">
        <f t="shared" si="21"/>
        <v/>
      </c>
      <c r="M80" s="353" t="str">
        <f t="shared" si="22"/>
        <v/>
      </c>
      <c r="O80" s="353" t="str">
        <f t="shared" si="23"/>
        <v/>
      </c>
      <c r="Q80" s="353" t="str">
        <f t="shared" si="24"/>
        <v/>
      </c>
      <c r="S80" s="353" t="str">
        <f t="shared" si="25"/>
        <v/>
      </c>
      <c r="U80" s="353" t="str">
        <f t="shared" si="26"/>
        <v/>
      </c>
      <c r="W80" s="353" t="str">
        <f t="shared" si="27"/>
        <v/>
      </c>
      <c r="Y80" s="353" t="str">
        <f t="shared" si="28"/>
        <v/>
      </c>
      <c r="AA80" s="353" t="str">
        <f t="shared" si="29"/>
        <v/>
      </c>
      <c r="AC80" s="353" t="str">
        <f t="shared" si="30"/>
        <v/>
      </c>
      <c r="AE80" s="353" t="str">
        <f t="shared" si="31"/>
        <v/>
      </c>
      <c r="AG80" s="353" t="str">
        <f t="shared" si="32"/>
        <v/>
      </c>
      <c r="AI80" s="353" t="str">
        <f t="shared" si="33"/>
        <v/>
      </c>
      <c r="AK80" s="353" t="str">
        <f t="shared" si="34"/>
        <v/>
      </c>
      <c r="AM80" s="353" t="str">
        <f t="shared" si="35"/>
        <v/>
      </c>
      <c r="AO80" s="353" t="str">
        <f t="shared" si="36"/>
        <v/>
      </c>
      <c r="AQ80" s="353" t="str">
        <f t="shared" si="37"/>
        <v/>
      </c>
    </row>
    <row r="81" spans="5:43" x14ac:dyDescent="0.25">
      <c r="E81" s="353" t="str">
        <f t="shared" si="19"/>
        <v/>
      </c>
      <c r="G81" s="353" t="str">
        <f t="shared" si="19"/>
        <v/>
      </c>
      <c r="I81" s="353" t="str">
        <f t="shared" si="20"/>
        <v/>
      </c>
      <c r="K81" s="353" t="str">
        <f t="shared" si="21"/>
        <v/>
      </c>
      <c r="M81" s="353" t="str">
        <f t="shared" si="22"/>
        <v/>
      </c>
      <c r="O81" s="353" t="str">
        <f t="shared" si="23"/>
        <v/>
      </c>
      <c r="Q81" s="353" t="str">
        <f t="shared" si="24"/>
        <v/>
      </c>
      <c r="S81" s="353" t="str">
        <f t="shared" si="25"/>
        <v/>
      </c>
      <c r="U81" s="353" t="str">
        <f t="shared" si="26"/>
        <v/>
      </c>
      <c r="W81" s="353" t="str">
        <f t="shared" si="27"/>
        <v/>
      </c>
      <c r="Y81" s="353" t="str">
        <f t="shared" si="28"/>
        <v/>
      </c>
      <c r="AA81" s="353" t="str">
        <f t="shared" si="29"/>
        <v/>
      </c>
      <c r="AC81" s="353" t="str">
        <f t="shared" si="30"/>
        <v/>
      </c>
      <c r="AE81" s="353" t="str">
        <f t="shared" si="31"/>
        <v/>
      </c>
      <c r="AG81" s="353" t="str">
        <f t="shared" si="32"/>
        <v/>
      </c>
      <c r="AI81" s="353" t="str">
        <f t="shared" si="33"/>
        <v/>
      </c>
      <c r="AK81" s="353" t="str">
        <f t="shared" si="34"/>
        <v/>
      </c>
      <c r="AM81" s="353" t="str">
        <f t="shared" si="35"/>
        <v/>
      </c>
      <c r="AO81" s="353" t="str">
        <f t="shared" si="36"/>
        <v/>
      </c>
      <c r="AQ81" s="353" t="str">
        <f t="shared" si="37"/>
        <v/>
      </c>
    </row>
    <row r="82" spans="5:43" x14ac:dyDescent="0.25">
      <c r="E82" s="353" t="str">
        <f t="shared" si="19"/>
        <v/>
      </c>
      <c r="G82" s="353" t="str">
        <f t="shared" si="19"/>
        <v/>
      </c>
      <c r="I82" s="353" t="str">
        <f t="shared" si="20"/>
        <v/>
      </c>
      <c r="K82" s="353" t="str">
        <f t="shared" si="21"/>
        <v/>
      </c>
      <c r="M82" s="353" t="str">
        <f t="shared" si="22"/>
        <v/>
      </c>
      <c r="O82" s="353" t="str">
        <f t="shared" si="23"/>
        <v/>
      </c>
      <c r="Q82" s="353" t="str">
        <f t="shared" si="24"/>
        <v/>
      </c>
      <c r="S82" s="353" t="str">
        <f t="shared" si="25"/>
        <v/>
      </c>
      <c r="U82" s="353" t="str">
        <f t="shared" si="26"/>
        <v/>
      </c>
      <c r="W82" s="353" t="str">
        <f t="shared" si="27"/>
        <v/>
      </c>
      <c r="Y82" s="353" t="str">
        <f t="shared" si="28"/>
        <v/>
      </c>
      <c r="AA82" s="353" t="str">
        <f t="shared" si="29"/>
        <v/>
      </c>
      <c r="AC82" s="353" t="str">
        <f t="shared" si="30"/>
        <v/>
      </c>
      <c r="AE82" s="353" t="str">
        <f t="shared" si="31"/>
        <v/>
      </c>
      <c r="AG82" s="353" t="str">
        <f t="shared" si="32"/>
        <v/>
      </c>
      <c r="AI82" s="353" t="str">
        <f t="shared" si="33"/>
        <v/>
      </c>
      <c r="AK82" s="353" t="str">
        <f t="shared" si="34"/>
        <v/>
      </c>
      <c r="AM82" s="353" t="str">
        <f t="shared" si="35"/>
        <v/>
      </c>
      <c r="AO82" s="353" t="str">
        <f t="shared" si="36"/>
        <v/>
      </c>
      <c r="AQ82" s="353" t="str">
        <f t="shared" si="37"/>
        <v/>
      </c>
    </row>
    <row r="83" spans="5:43" x14ac:dyDescent="0.25">
      <c r="E83" s="353" t="str">
        <f t="shared" si="19"/>
        <v/>
      </c>
      <c r="G83" s="353" t="str">
        <f t="shared" si="19"/>
        <v/>
      </c>
      <c r="I83" s="353" t="str">
        <f t="shared" si="20"/>
        <v/>
      </c>
      <c r="K83" s="353" t="str">
        <f t="shared" si="21"/>
        <v/>
      </c>
      <c r="M83" s="353" t="str">
        <f t="shared" si="22"/>
        <v/>
      </c>
      <c r="O83" s="353" t="str">
        <f t="shared" si="23"/>
        <v/>
      </c>
      <c r="Q83" s="353" t="str">
        <f t="shared" si="24"/>
        <v/>
      </c>
      <c r="S83" s="353" t="str">
        <f t="shared" si="25"/>
        <v/>
      </c>
      <c r="U83" s="353" t="str">
        <f t="shared" si="26"/>
        <v/>
      </c>
      <c r="W83" s="353" t="str">
        <f t="shared" si="27"/>
        <v/>
      </c>
      <c r="Y83" s="353" t="str">
        <f t="shared" si="28"/>
        <v/>
      </c>
      <c r="AA83" s="353" t="str">
        <f t="shared" si="29"/>
        <v/>
      </c>
      <c r="AC83" s="353" t="str">
        <f t="shared" si="30"/>
        <v/>
      </c>
      <c r="AE83" s="353" t="str">
        <f t="shared" si="31"/>
        <v/>
      </c>
      <c r="AG83" s="353" t="str">
        <f t="shared" si="32"/>
        <v/>
      </c>
      <c r="AI83" s="353" t="str">
        <f t="shared" si="33"/>
        <v/>
      </c>
      <c r="AK83" s="353" t="str">
        <f t="shared" si="34"/>
        <v/>
      </c>
      <c r="AM83" s="353" t="str">
        <f t="shared" si="35"/>
        <v/>
      </c>
      <c r="AO83" s="353" t="str">
        <f t="shared" si="36"/>
        <v/>
      </c>
      <c r="AQ83" s="353" t="str">
        <f t="shared" si="37"/>
        <v/>
      </c>
    </row>
    <row r="84" spans="5:43" x14ac:dyDescent="0.25">
      <c r="E84" s="353" t="str">
        <f t="shared" si="19"/>
        <v/>
      </c>
      <c r="G84" s="353" t="str">
        <f t="shared" si="19"/>
        <v/>
      </c>
      <c r="I84" s="353" t="str">
        <f t="shared" si="20"/>
        <v/>
      </c>
      <c r="K84" s="353" t="str">
        <f t="shared" si="21"/>
        <v/>
      </c>
      <c r="M84" s="353" t="str">
        <f t="shared" si="22"/>
        <v/>
      </c>
      <c r="O84" s="353" t="str">
        <f t="shared" si="23"/>
        <v/>
      </c>
      <c r="Q84" s="353" t="str">
        <f t="shared" si="24"/>
        <v/>
      </c>
      <c r="S84" s="353" t="str">
        <f t="shared" si="25"/>
        <v/>
      </c>
      <c r="U84" s="353" t="str">
        <f t="shared" si="26"/>
        <v/>
      </c>
      <c r="W84" s="353" t="str">
        <f t="shared" si="27"/>
        <v/>
      </c>
      <c r="Y84" s="353" t="str">
        <f t="shared" si="28"/>
        <v/>
      </c>
      <c r="AA84" s="353" t="str">
        <f t="shared" si="29"/>
        <v/>
      </c>
      <c r="AC84" s="353" t="str">
        <f t="shared" si="30"/>
        <v/>
      </c>
      <c r="AE84" s="353" t="str">
        <f t="shared" si="31"/>
        <v/>
      </c>
      <c r="AG84" s="353" t="str">
        <f t="shared" si="32"/>
        <v/>
      </c>
      <c r="AI84" s="353" t="str">
        <f t="shared" si="33"/>
        <v/>
      </c>
      <c r="AK84" s="353" t="str">
        <f t="shared" si="34"/>
        <v/>
      </c>
      <c r="AM84" s="353" t="str">
        <f t="shared" si="35"/>
        <v/>
      </c>
      <c r="AO84" s="353" t="str">
        <f t="shared" si="36"/>
        <v/>
      </c>
      <c r="AQ84" s="353" t="str">
        <f t="shared" si="37"/>
        <v/>
      </c>
    </row>
    <row r="85" spans="5:43" x14ac:dyDescent="0.25">
      <c r="E85" s="353" t="str">
        <f t="shared" si="19"/>
        <v/>
      </c>
      <c r="G85" s="353" t="str">
        <f t="shared" si="19"/>
        <v/>
      </c>
      <c r="I85" s="353" t="str">
        <f t="shared" si="20"/>
        <v/>
      </c>
      <c r="K85" s="353" t="str">
        <f t="shared" si="21"/>
        <v/>
      </c>
      <c r="M85" s="353" t="str">
        <f t="shared" si="22"/>
        <v/>
      </c>
      <c r="O85" s="353" t="str">
        <f t="shared" si="23"/>
        <v/>
      </c>
      <c r="Q85" s="353" t="str">
        <f t="shared" si="24"/>
        <v/>
      </c>
      <c r="S85" s="353" t="str">
        <f t="shared" si="25"/>
        <v/>
      </c>
      <c r="U85" s="353" t="str">
        <f t="shared" si="26"/>
        <v/>
      </c>
      <c r="W85" s="353" t="str">
        <f t="shared" si="27"/>
        <v/>
      </c>
      <c r="Y85" s="353" t="str">
        <f t="shared" si="28"/>
        <v/>
      </c>
      <c r="AA85" s="353" t="str">
        <f t="shared" si="29"/>
        <v/>
      </c>
      <c r="AC85" s="353" t="str">
        <f t="shared" si="30"/>
        <v/>
      </c>
      <c r="AE85" s="353" t="str">
        <f t="shared" si="31"/>
        <v/>
      </c>
      <c r="AG85" s="353" t="str">
        <f t="shared" si="32"/>
        <v/>
      </c>
      <c r="AI85" s="353" t="str">
        <f t="shared" si="33"/>
        <v/>
      </c>
      <c r="AK85" s="353" t="str">
        <f t="shared" si="34"/>
        <v/>
      </c>
      <c r="AM85" s="353" t="str">
        <f t="shared" si="35"/>
        <v/>
      </c>
      <c r="AO85" s="353" t="str">
        <f t="shared" si="36"/>
        <v/>
      </c>
      <c r="AQ85" s="353" t="str">
        <f t="shared" si="37"/>
        <v/>
      </c>
    </row>
    <row r="86" spans="5:43" x14ac:dyDescent="0.25">
      <c r="E86" s="353" t="str">
        <f t="shared" si="19"/>
        <v/>
      </c>
      <c r="G86" s="353" t="str">
        <f t="shared" si="19"/>
        <v/>
      </c>
      <c r="I86" s="353" t="str">
        <f t="shared" si="20"/>
        <v/>
      </c>
      <c r="K86" s="353" t="str">
        <f t="shared" si="21"/>
        <v/>
      </c>
      <c r="M86" s="353" t="str">
        <f t="shared" si="22"/>
        <v/>
      </c>
      <c r="O86" s="353" t="str">
        <f t="shared" si="23"/>
        <v/>
      </c>
      <c r="Q86" s="353" t="str">
        <f t="shared" si="24"/>
        <v/>
      </c>
      <c r="S86" s="353" t="str">
        <f t="shared" si="25"/>
        <v/>
      </c>
      <c r="U86" s="353" t="str">
        <f t="shared" si="26"/>
        <v/>
      </c>
      <c r="W86" s="353" t="str">
        <f t="shared" si="27"/>
        <v/>
      </c>
      <c r="Y86" s="353" t="str">
        <f t="shared" si="28"/>
        <v/>
      </c>
      <c r="AA86" s="353" t="str">
        <f t="shared" si="29"/>
        <v/>
      </c>
      <c r="AC86" s="353" t="str">
        <f t="shared" si="30"/>
        <v/>
      </c>
      <c r="AE86" s="353" t="str">
        <f t="shared" si="31"/>
        <v/>
      </c>
      <c r="AG86" s="353" t="str">
        <f t="shared" si="32"/>
        <v/>
      </c>
      <c r="AI86" s="353" t="str">
        <f t="shared" si="33"/>
        <v/>
      </c>
      <c r="AK86" s="353" t="str">
        <f t="shared" si="34"/>
        <v/>
      </c>
      <c r="AM86" s="353" t="str">
        <f t="shared" si="35"/>
        <v/>
      </c>
      <c r="AO86" s="353" t="str">
        <f t="shared" si="36"/>
        <v/>
      </c>
      <c r="AQ86" s="353" t="str">
        <f t="shared" si="37"/>
        <v/>
      </c>
    </row>
    <row r="87" spans="5:43" x14ac:dyDescent="0.25">
      <c r="E87" s="353" t="str">
        <f t="shared" si="19"/>
        <v/>
      </c>
      <c r="G87" s="353" t="str">
        <f t="shared" si="19"/>
        <v/>
      </c>
      <c r="I87" s="353" t="str">
        <f t="shared" si="20"/>
        <v/>
      </c>
      <c r="K87" s="353" t="str">
        <f t="shared" si="21"/>
        <v/>
      </c>
      <c r="M87" s="353" t="str">
        <f t="shared" si="22"/>
        <v/>
      </c>
      <c r="O87" s="353" t="str">
        <f t="shared" si="23"/>
        <v/>
      </c>
      <c r="Q87" s="353" t="str">
        <f t="shared" si="24"/>
        <v/>
      </c>
      <c r="S87" s="353" t="str">
        <f t="shared" si="25"/>
        <v/>
      </c>
      <c r="U87" s="353" t="str">
        <f t="shared" si="26"/>
        <v/>
      </c>
      <c r="W87" s="353" t="str">
        <f t="shared" si="27"/>
        <v/>
      </c>
      <c r="Y87" s="353" t="str">
        <f t="shared" si="28"/>
        <v/>
      </c>
      <c r="AA87" s="353" t="str">
        <f t="shared" si="29"/>
        <v/>
      </c>
      <c r="AC87" s="353" t="str">
        <f t="shared" si="30"/>
        <v/>
      </c>
      <c r="AE87" s="353" t="str">
        <f t="shared" si="31"/>
        <v/>
      </c>
      <c r="AG87" s="353" t="str">
        <f t="shared" si="32"/>
        <v/>
      </c>
      <c r="AI87" s="353" t="str">
        <f t="shared" si="33"/>
        <v/>
      </c>
      <c r="AK87" s="353" t="str">
        <f t="shared" si="34"/>
        <v/>
      </c>
      <c r="AM87" s="353" t="str">
        <f t="shared" si="35"/>
        <v/>
      </c>
      <c r="AO87" s="353" t="str">
        <f t="shared" si="36"/>
        <v/>
      </c>
      <c r="AQ87" s="353" t="str">
        <f t="shared" si="37"/>
        <v/>
      </c>
    </row>
    <row r="88" spans="5:43" x14ac:dyDescent="0.25">
      <c r="E88" s="353" t="str">
        <f t="shared" si="19"/>
        <v/>
      </c>
      <c r="G88" s="353" t="str">
        <f t="shared" si="19"/>
        <v/>
      </c>
      <c r="I88" s="353" t="str">
        <f t="shared" si="20"/>
        <v/>
      </c>
      <c r="K88" s="353" t="str">
        <f t="shared" si="21"/>
        <v/>
      </c>
      <c r="M88" s="353" t="str">
        <f t="shared" si="22"/>
        <v/>
      </c>
      <c r="O88" s="353" t="str">
        <f t="shared" si="23"/>
        <v/>
      </c>
      <c r="Q88" s="353" t="str">
        <f t="shared" si="24"/>
        <v/>
      </c>
      <c r="S88" s="353" t="str">
        <f t="shared" si="25"/>
        <v/>
      </c>
      <c r="U88" s="353" t="str">
        <f t="shared" si="26"/>
        <v/>
      </c>
      <c r="W88" s="353" t="str">
        <f t="shared" si="27"/>
        <v/>
      </c>
      <c r="Y88" s="353" t="str">
        <f t="shared" si="28"/>
        <v/>
      </c>
      <c r="AA88" s="353" t="str">
        <f t="shared" si="29"/>
        <v/>
      </c>
      <c r="AC88" s="353" t="str">
        <f t="shared" si="30"/>
        <v/>
      </c>
      <c r="AE88" s="353" t="str">
        <f t="shared" si="31"/>
        <v/>
      </c>
      <c r="AG88" s="353" t="str">
        <f t="shared" si="32"/>
        <v/>
      </c>
      <c r="AI88" s="353" t="str">
        <f t="shared" si="33"/>
        <v/>
      </c>
      <c r="AK88" s="353" t="str">
        <f t="shared" si="34"/>
        <v/>
      </c>
      <c r="AM88" s="353" t="str">
        <f t="shared" si="35"/>
        <v/>
      </c>
      <c r="AO88" s="353" t="str">
        <f t="shared" si="36"/>
        <v/>
      </c>
      <c r="AQ88" s="353" t="str">
        <f t="shared" si="37"/>
        <v/>
      </c>
    </row>
    <row r="89" spans="5:43" x14ac:dyDescent="0.25">
      <c r="E89" s="353" t="str">
        <f t="shared" si="19"/>
        <v/>
      </c>
      <c r="G89" s="353" t="str">
        <f t="shared" si="19"/>
        <v/>
      </c>
      <c r="I89" s="353" t="str">
        <f t="shared" si="20"/>
        <v/>
      </c>
      <c r="K89" s="353" t="str">
        <f t="shared" si="21"/>
        <v/>
      </c>
      <c r="M89" s="353" t="str">
        <f t="shared" si="22"/>
        <v/>
      </c>
      <c r="O89" s="353" t="str">
        <f t="shared" si="23"/>
        <v/>
      </c>
      <c r="Q89" s="353" t="str">
        <f t="shared" si="24"/>
        <v/>
      </c>
      <c r="S89" s="353" t="str">
        <f t="shared" si="25"/>
        <v/>
      </c>
      <c r="U89" s="353" t="str">
        <f t="shared" si="26"/>
        <v/>
      </c>
      <c r="W89" s="353" t="str">
        <f t="shared" si="27"/>
        <v/>
      </c>
      <c r="Y89" s="353" t="str">
        <f t="shared" si="28"/>
        <v/>
      </c>
      <c r="AA89" s="353" t="str">
        <f t="shared" si="29"/>
        <v/>
      </c>
      <c r="AC89" s="353" t="str">
        <f t="shared" si="30"/>
        <v/>
      </c>
      <c r="AE89" s="353" t="str">
        <f t="shared" si="31"/>
        <v/>
      </c>
      <c r="AG89" s="353" t="str">
        <f t="shared" si="32"/>
        <v/>
      </c>
      <c r="AI89" s="353" t="str">
        <f t="shared" si="33"/>
        <v/>
      </c>
      <c r="AK89" s="353" t="str">
        <f t="shared" si="34"/>
        <v/>
      </c>
      <c r="AM89" s="353" t="str">
        <f t="shared" si="35"/>
        <v/>
      </c>
      <c r="AO89" s="353" t="str">
        <f t="shared" si="36"/>
        <v/>
      </c>
      <c r="AQ89" s="353" t="str">
        <f t="shared" si="37"/>
        <v/>
      </c>
    </row>
    <row r="90" spans="5:43" x14ac:dyDescent="0.25">
      <c r="E90" s="353" t="str">
        <f t="shared" si="19"/>
        <v/>
      </c>
      <c r="G90" s="353" t="str">
        <f t="shared" si="19"/>
        <v/>
      </c>
      <c r="I90" s="353" t="str">
        <f t="shared" si="20"/>
        <v/>
      </c>
      <c r="K90" s="353" t="str">
        <f t="shared" si="21"/>
        <v/>
      </c>
      <c r="M90" s="353" t="str">
        <f t="shared" si="22"/>
        <v/>
      </c>
      <c r="O90" s="353" t="str">
        <f t="shared" si="23"/>
        <v/>
      </c>
      <c r="Q90" s="353" t="str">
        <f t="shared" si="24"/>
        <v/>
      </c>
      <c r="S90" s="353" t="str">
        <f t="shared" si="25"/>
        <v/>
      </c>
      <c r="U90" s="353" t="str">
        <f t="shared" si="26"/>
        <v/>
      </c>
      <c r="W90" s="353" t="str">
        <f t="shared" si="27"/>
        <v/>
      </c>
      <c r="Y90" s="353" t="str">
        <f t="shared" si="28"/>
        <v/>
      </c>
      <c r="AA90" s="353" t="str">
        <f t="shared" si="29"/>
        <v/>
      </c>
      <c r="AC90" s="353" t="str">
        <f t="shared" si="30"/>
        <v/>
      </c>
      <c r="AE90" s="353" t="str">
        <f t="shared" si="31"/>
        <v/>
      </c>
      <c r="AG90" s="353" t="str">
        <f t="shared" si="32"/>
        <v/>
      </c>
      <c r="AI90" s="353" t="str">
        <f t="shared" si="33"/>
        <v/>
      </c>
      <c r="AK90" s="353" t="str">
        <f t="shared" si="34"/>
        <v/>
      </c>
      <c r="AM90" s="353" t="str">
        <f t="shared" si="35"/>
        <v/>
      </c>
      <c r="AO90" s="353" t="str">
        <f t="shared" si="36"/>
        <v/>
      </c>
      <c r="AQ90" s="353" t="str">
        <f t="shared" si="37"/>
        <v/>
      </c>
    </row>
    <row r="91" spans="5:43" x14ac:dyDescent="0.25">
      <c r="E91" s="353" t="str">
        <f t="shared" si="19"/>
        <v/>
      </c>
      <c r="G91" s="353" t="str">
        <f t="shared" si="19"/>
        <v/>
      </c>
      <c r="I91" s="353" t="str">
        <f t="shared" si="20"/>
        <v/>
      </c>
      <c r="K91" s="353" t="str">
        <f t="shared" si="21"/>
        <v/>
      </c>
      <c r="M91" s="353" t="str">
        <f t="shared" si="22"/>
        <v/>
      </c>
      <c r="O91" s="353" t="str">
        <f t="shared" si="23"/>
        <v/>
      </c>
      <c r="Q91" s="353" t="str">
        <f t="shared" si="24"/>
        <v/>
      </c>
      <c r="S91" s="353" t="str">
        <f t="shared" si="25"/>
        <v/>
      </c>
      <c r="U91" s="353" t="str">
        <f t="shared" si="26"/>
        <v/>
      </c>
      <c r="W91" s="353" t="str">
        <f t="shared" si="27"/>
        <v/>
      </c>
      <c r="Y91" s="353" t="str">
        <f t="shared" si="28"/>
        <v/>
      </c>
      <c r="AA91" s="353" t="str">
        <f t="shared" si="29"/>
        <v/>
      </c>
      <c r="AC91" s="353" t="str">
        <f t="shared" si="30"/>
        <v/>
      </c>
      <c r="AE91" s="353" t="str">
        <f t="shared" si="31"/>
        <v/>
      </c>
      <c r="AG91" s="353" t="str">
        <f t="shared" si="32"/>
        <v/>
      </c>
      <c r="AI91" s="353" t="str">
        <f t="shared" si="33"/>
        <v/>
      </c>
      <c r="AK91" s="353" t="str">
        <f t="shared" si="34"/>
        <v/>
      </c>
      <c r="AM91" s="353" t="str">
        <f t="shared" si="35"/>
        <v/>
      </c>
      <c r="AO91" s="353" t="str">
        <f t="shared" si="36"/>
        <v/>
      </c>
      <c r="AQ91" s="353" t="str">
        <f t="shared" si="37"/>
        <v/>
      </c>
    </row>
    <row r="92" spans="5:43" x14ac:dyDescent="0.25">
      <c r="E92" s="353" t="str">
        <f t="shared" si="19"/>
        <v/>
      </c>
      <c r="G92" s="353" t="str">
        <f t="shared" si="19"/>
        <v/>
      </c>
      <c r="I92" s="353" t="str">
        <f t="shared" si="20"/>
        <v/>
      </c>
      <c r="K92" s="353" t="str">
        <f t="shared" si="21"/>
        <v/>
      </c>
      <c r="M92" s="353" t="str">
        <f t="shared" si="22"/>
        <v/>
      </c>
      <c r="O92" s="353" t="str">
        <f t="shared" si="23"/>
        <v/>
      </c>
      <c r="Q92" s="353" t="str">
        <f t="shared" si="24"/>
        <v/>
      </c>
      <c r="S92" s="353" t="str">
        <f t="shared" si="25"/>
        <v/>
      </c>
      <c r="U92" s="353" t="str">
        <f t="shared" si="26"/>
        <v/>
      </c>
      <c r="W92" s="353" t="str">
        <f t="shared" si="27"/>
        <v/>
      </c>
      <c r="Y92" s="353" t="str">
        <f t="shared" si="28"/>
        <v/>
      </c>
      <c r="AA92" s="353" t="str">
        <f t="shared" si="29"/>
        <v/>
      </c>
      <c r="AC92" s="353" t="str">
        <f t="shared" si="30"/>
        <v/>
      </c>
      <c r="AE92" s="353" t="str">
        <f t="shared" si="31"/>
        <v/>
      </c>
      <c r="AG92" s="353" t="str">
        <f t="shared" si="32"/>
        <v/>
      </c>
      <c r="AI92" s="353" t="str">
        <f t="shared" si="33"/>
        <v/>
      </c>
      <c r="AK92" s="353" t="str">
        <f t="shared" si="34"/>
        <v/>
      </c>
      <c r="AM92" s="353" t="str">
        <f t="shared" si="35"/>
        <v/>
      </c>
      <c r="AO92" s="353" t="str">
        <f t="shared" si="36"/>
        <v/>
      </c>
      <c r="AQ92" s="353" t="str">
        <f t="shared" si="37"/>
        <v/>
      </c>
    </row>
    <row r="93" spans="5:43" x14ac:dyDescent="0.25">
      <c r="E93" s="353" t="str">
        <f t="shared" si="19"/>
        <v/>
      </c>
      <c r="G93" s="353" t="str">
        <f t="shared" si="19"/>
        <v/>
      </c>
      <c r="I93" s="353" t="str">
        <f t="shared" si="20"/>
        <v/>
      </c>
      <c r="K93" s="353" t="str">
        <f t="shared" si="21"/>
        <v/>
      </c>
      <c r="M93" s="353" t="str">
        <f t="shared" si="22"/>
        <v/>
      </c>
      <c r="O93" s="353" t="str">
        <f t="shared" si="23"/>
        <v/>
      </c>
      <c r="Q93" s="353" t="str">
        <f t="shared" si="24"/>
        <v/>
      </c>
      <c r="S93" s="353" t="str">
        <f t="shared" si="25"/>
        <v/>
      </c>
      <c r="U93" s="353" t="str">
        <f t="shared" si="26"/>
        <v/>
      </c>
      <c r="W93" s="353" t="str">
        <f t="shared" si="27"/>
        <v/>
      </c>
      <c r="Y93" s="353" t="str">
        <f t="shared" si="28"/>
        <v/>
      </c>
      <c r="AA93" s="353" t="str">
        <f t="shared" si="29"/>
        <v/>
      </c>
      <c r="AC93" s="353" t="str">
        <f t="shared" si="30"/>
        <v/>
      </c>
      <c r="AE93" s="353" t="str">
        <f t="shared" si="31"/>
        <v/>
      </c>
      <c r="AG93" s="353" t="str">
        <f t="shared" si="32"/>
        <v/>
      </c>
      <c r="AI93" s="353" t="str">
        <f t="shared" si="33"/>
        <v/>
      </c>
      <c r="AK93" s="353" t="str">
        <f t="shared" si="34"/>
        <v/>
      </c>
      <c r="AM93" s="353" t="str">
        <f t="shared" si="35"/>
        <v/>
      </c>
      <c r="AO93" s="353" t="str">
        <f t="shared" si="36"/>
        <v/>
      </c>
      <c r="AQ93" s="353" t="str">
        <f t="shared" si="37"/>
        <v/>
      </c>
    </row>
    <row r="94" spans="5:43" x14ac:dyDescent="0.25">
      <c r="E94" s="353" t="str">
        <f t="shared" si="19"/>
        <v/>
      </c>
      <c r="G94" s="353" t="str">
        <f t="shared" si="19"/>
        <v/>
      </c>
      <c r="I94" s="353" t="str">
        <f t="shared" si="20"/>
        <v/>
      </c>
      <c r="K94" s="353" t="str">
        <f t="shared" si="21"/>
        <v/>
      </c>
      <c r="M94" s="353" t="str">
        <f t="shared" si="22"/>
        <v/>
      </c>
      <c r="O94" s="353" t="str">
        <f t="shared" si="23"/>
        <v/>
      </c>
      <c r="Q94" s="353" t="str">
        <f t="shared" si="24"/>
        <v/>
      </c>
      <c r="S94" s="353" t="str">
        <f t="shared" si="25"/>
        <v/>
      </c>
      <c r="U94" s="353" t="str">
        <f t="shared" si="26"/>
        <v/>
      </c>
      <c r="W94" s="353" t="str">
        <f t="shared" si="27"/>
        <v/>
      </c>
      <c r="Y94" s="353" t="str">
        <f t="shared" si="28"/>
        <v/>
      </c>
      <c r="AA94" s="353" t="str">
        <f t="shared" si="29"/>
        <v/>
      </c>
      <c r="AC94" s="353" t="str">
        <f t="shared" si="30"/>
        <v/>
      </c>
      <c r="AE94" s="353" t="str">
        <f t="shared" si="31"/>
        <v/>
      </c>
      <c r="AG94" s="353" t="str">
        <f t="shared" si="32"/>
        <v/>
      </c>
      <c r="AI94" s="353" t="str">
        <f t="shared" si="33"/>
        <v/>
      </c>
      <c r="AK94" s="353" t="str">
        <f t="shared" si="34"/>
        <v/>
      </c>
      <c r="AM94" s="353" t="str">
        <f t="shared" si="35"/>
        <v/>
      </c>
      <c r="AO94" s="353" t="str">
        <f t="shared" si="36"/>
        <v/>
      </c>
      <c r="AQ94" s="353" t="str">
        <f t="shared" si="37"/>
        <v/>
      </c>
    </row>
    <row r="95" spans="5:43" x14ac:dyDescent="0.25">
      <c r="E95" s="353" t="str">
        <f t="shared" si="19"/>
        <v/>
      </c>
      <c r="G95" s="353" t="str">
        <f t="shared" si="19"/>
        <v/>
      </c>
      <c r="I95" s="353" t="str">
        <f t="shared" si="20"/>
        <v/>
      </c>
      <c r="K95" s="353" t="str">
        <f t="shared" si="21"/>
        <v/>
      </c>
      <c r="M95" s="353" t="str">
        <f t="shared" si="22"/>
        <v/>
      </c>
      <c r="O95" s="353" t="str">
        <f t="shared" si="23"/>
        <v/>
      </c>
      <c r="Q95" s="353" t="str">
        <f t="shared" si="24"/>
        <v/>
      </c>
      <c r="S95" s="353" t="str">
        <f t="shared" si="25"/>
        <v/>
      </c>
      <c r="U95" s="353" t="str">
        <f t="shared" si="26"/>
        <v/>
      </c>
      <c r="W95" s="353" t="str">
        <f t="shared" si="27"/>
        <v/>
      </c>
      <c r="Y95" s="353" t="str">
        <f t="shared" si="28"/>
        <v/>
      </c>
      <c r="AA95" s="353" t="str">
        <f t="shared" si="29"/>
        <v/>
      </c>
      <c r="AC95" s="353" t="str">
        <f t="shared" si="30"/>
        <v/>
      </c>
      <c r="AE95" s="353" t="str">
        <f t="shared" si="31"/>
        <v/>
      </c>
      <c r="AG95" s="353" t="str">
        <f t="shared" si="32"/>
        <v/>
      </c>
      <c r="AI95" s="353" t="str">
        <f t="shared" si="33"/>
        <v/>
      </c>
      <c r="AK95" s="353" t="str">
        <f t="shared" si="34"/>
        <v/>
      </c>
      <c r="AM95" s="353" t="str">
        <f t="shared" si="35"/>
        <v/>
      </c>
      <c r="AO95" s="353" t="str">
        <f t="shared" si="36"/>
        <v/>
      </c>
      <c r="AQ95" s="353" t="str">
        <f t="shared" si="37"/>
        <v/>
      </c>
    </row>
    <row r="96" spans="5:43" x14ac:dyDescent="0.25">
      <c r="E96" s="353" t="str">
        <f t="shared" si="19"/>
        <v/>
      </c>
      <c r="G96" s="353" t="str">
        <f t="shared" si="19"/>
        <v/>
      </c>
      <c r="I96" s="353" t="str">
        <f t="shared" si="20"/>
        <v/>
      </c>
      <c r="K96" s="353" t="str">
        <f t="shared" si="21"/>
        <v/>
      </c>
      <c r="M96" s="353" t="str">
        <f t="shared" si="22"/>
        <v/>
      </c>
      <c r="O96" s="353" t="str">
        <f t="shared" si="23"/>
        <v/>
      </c>
      <c r="Q96" s="353" t="str">
        <f t="shared" si="24"/>
        <v/>
      </c>
      <c r="S96" s="353" t="str">
        <f t="shared" si="25"/>
        <v/>
      </c>
      <c r="U96" s="353" t="str">
        <f t="shared" si="26"/>
        <v/>
      </c>
      <c r="W96" s="353" t="str">
        <f t="shared" si="27"/>
        <v/>
      </c>
      <c r="Y96" s="353" t="str">
        <f t="shared" si="28"/>
        <v/>
      </c>
      <c r="AA96" s="353" t="str">
        <f t="shared" si="29"/>
        <v/>
      </c>
      <c r="AC96" s="353" t="str">
        <f t="shared" si="30"/>
        <v/>
      </c>
      <c r="AE96" s="353" t="str">
        <f t="shared" si="31"/>
        <v/>
      </c>
      <c r="AG96" s="353" t="str">
        <f t="shared" si="32"/>
        <v/>
      </c>
      <c r="AI96" s="353" t="str">
        <f t="shared" si="33"/>
        <v/>
      </c>
      <c r="AK96" s="353" t="str">
        <f t="shared" si="34"/>
        <v/>
      </c>
      <c r="AM96" s="353" t="str">
        <f t="shared" si="35"/>
        <v/>
      </c>
      <c r="AO96" s="353" t="str">
        <f t="shared" si="36"/>
        <v/>
      </c>
      <c r="AQ96" s="353" t="str">
        <f t="shared" si="37"/>
        <v/>
      </c>
    </row>
    <row r="97" spans="5:43" x14ac:dyDescent="0.25">
      <c r="E97" s="353" t="str">
        <f t="shared" si="19"/>
        <v/>
      </c>
      <c r="G97" s="353" t="str">
        <f t="shared" si="19"/>
        <v/>
      </c>
      <c r="I97" s="353" t="str">
        <f t="shared" si="20"/>
        <v/>
      </c>
      <c r="K97" s="353" t="str">
        <f t="shared" si="21"/>
        <v/>
      </c>
      <c r="M97" s="353" t="str">
        <f t="shared" si="22"/>
        <v/>
      </c>
      <c r="O97" s="353" t="str">
        <f t="shared" si="23"/>
        <v/>
      </c>
      <c r="Q97" s="353" t="str">
        <f t="shared" si="24"/>
        <v/>
      </c>
      <c r="S97" s="353" t="str">
        <f t="shared" si="25"/>
        <v/>
      </c>
      <c r="U97" s="353" t="str">
        <f t="shared" si="26"/>
        <v/>
      </c>
      <c r="W97" s="353" t="str">
        <f t="shared" si="27"/>
        <v/>
      </c>
      <c r="Y97" s="353" t="str">
        <f t="shared" si="28"/>
        <v/>
      </c>
      <c r="AA97" s="353" t="str">
        <f t="shared" si="29"/>
        <v/>
      </c>
      <c r="AC97" s="353" t="str">
        <f t="shared" si="30"/>
        <v/>
      </c>
      <c r="AE97" s="353" t="str">
        <f t="shared" si="31"/>
        <v/>
      </c>
      <c r="AG97" s="353" t="str">
        <f t="shared" si="32"/>
        <v/>
      </c>
      <c r="AI97" s="353" t="str">
        <f t="shared" si="33"/>
        <v/>
      </c>
      <c r="AK97" s="353" t="str">
        <f t="shared" si="34"/>
        <v/>
      </c>
      <c r="AM97" s="353" t="str">
        <f t="shared" si="35"/>
        <v/>
      </c>
      <c r="AO97" s="353" t="str">
        <f t="shared" si="36"/>
        <v/>
      </c>
      <c r="AQ97" s="353" t="str">
        <f t="shared" si="37"/>
        <v/>
      </c>
    </row>
    <row r="98" spans="5:43" x14ac:dyDescent="0.25">
      <c r="E98" s="353" t="str">
        <f t="shared" si="19"/>
        <v/>
      </c>
      <c r="G98" s="353" t="str">
        <f t="shared" si="19"/>
        <v/>
      </c>
      <c r="I98" s="353" t="str">
        <f t="shared" si="20"/>
        <v/>
      </c>
      <c r="K98" s="353" t="str">
        <f t="shared" si="21"/>
        <v/>
      </c>
      <c r="M98" s="353" t="str">
        <f t="shared" si="22"/>
        <v/>
      </c>
      <c r="O98" s="353" t="str">
        <f t="shared" si="23"/>
        <v/>
      </c>
      <c r="Q98" s="353" t="str">
        <f t="shared" si="24"/>
        <v/>
      </c>
      <c r="S98" s="353" t="str">
        <f t="shared" si="25"/>
        <v/>
      </c>
      <c r="U98" s="353" t="str">
        <f t="shared" si="26"/>
        <v/>
      </c>
      <c r="W98" s="353" t="str">
        <f t="shared" si="27"/>
        <v/>
      </c>
      <c r="Y98" s="353" t="str">
        <f t="shared" si="28"/>
        <v/>
      </c>
      <c r="AA98" s="353" t="str">
        <f t="shared" si="29"/>
        <v/>
      </c>
      <c r="AC98" s="353" t="str">
        <f t="shared" si="30"/>
        <v/>
      </c>
      <c r="AE98" s="353" t="str">
        <f t="shared" si="31"/>
        <v/>
      </c>
      <c r="AG98" s="353" t="str">
        <f t="shared" si="32"/>
        <v/>
      </c>
      <c r="AI98" s="353" t="str">
        <f t="shared" si="33"/>
        <v/>
      </c>
      <c r="AK98" s="353" t="str">
        <f t="shared" si="34"/>
        <v/>
      </c>
      <c r="AM98" s="353" t="str">
        <f t="shared" si="35"/>
        <v/>
      </c>
      <c r="AO98" s="353" t="str">
        <f t="shared" si="36"/>
        <v/>
      </c>
      <c r="AQ98" s="353" t="str">
        <f t="shared" si="37"/>
        <v/>
      </c>
    </row>
    <row r="99" spans="5:43" x14ac:dyDescent="0.25">
      <c r="E99" s="353" t="str">
        <f t="shared" si="19"/>
        <v/>
      </c>
      <c r="G99" s="353" t="str">
        <f t="shared" si="19"/>
        <v/>
      </c>
      <c r="I99" s="353" t="str">
        <f t="shared" si="20"/>
        <v/>
      </c>
      <c r="K99" s="353" t="str">
        <f t="shared" si="21"/>
        <v/>
      </c>
      <c r="M99" s="353" t="str">
        <f t="shared" si="22"/>
        <v/>
      </c>
      <c r="O99" s="353" t="str">
        <f t="shared" si="23"/>
        <v/>
      </c>
      <c r="Q99" s="353" t="str">
        <f t="shared" si="24"/>
        <v/>
      </c>
      <c r="S99" s="353" t="str">
        <f t="shared" si="25"/>
        <v/>
      </c>
      <c r="U99" s="353" t="str">
        <f t="shared" si="26"/>
        <v/>
      </c>
      <c r="W99" s="353" t="str">
        <f t="shared" si="27"/>
        <v/>
      </c>
      <c r="Y99" s="353" t="str">
        <f t="shared" si="28"/>
        <v/>
      </c>
      <c r="AA99" s="353" t="str">
        <f t="shared" si="29"/>
        <v/>
      </c>
      <c r="AC99" s="353" t="str">
        <f t="shared" si="30"/>
        <v/>
      </c>
      <c r="AE99" s="353" t="str">
        <f t="shared" si="31"/>
        <v/>
      </c>
      <c r="AG99" s="353" t="str">
        <f t="shared" si="32"/>
        <v/>
      </c>
      <c r="AI99" s="353" t="str">
        <f t="shared" si="33"/>
        <v/>
      </c>
      <c r="AK99" s="353" t="str">
        <f t="shared" si="34"/>
        <v/>
      </c>
      <c r="AM99" s="353" t="str">
        <f t="shared" si="35"/>
        <v/>
      </c>
      <c r="AO99" s="353" t="str">
        <f t="shared" si="36"/>
        <v/>
      </c>
      <c r="AQ99" s="353" t="str">
        <f t="shared" si="37"/>
        <v/>
      </c>
    </row>
    <row r="100" spans="5:43" x14ac:dyDescent="0.25">
      <c r="E100" s="353" t="str">
        <f t="shared" si="19"/>
        <v/>
      </c>
      <c r="G100" s="353" t="str">
        <f t="shared" si="19"/>
        <v/>
      </c>
      <c r="I100" s="353" t="str">
        <f t="shared" si="20"/>
        <v/>
      </c>
      <c r="K100" s="353" t="str">
        <f t="shared" si="21"/>
        <v/>
      </c>
      <c r="M100" s="353" t="str">
        <f t="shared" si="22"/>
        <v/>
      </c>
      <c r="O100" s="353" t="str">
        <f t="shared" si="23"/>
        <v/>
      </c>
      <c r="Q100" s="353" t="str">
        <f t="shared" si="24"/>
        <v/>
      </c>
      <c r="S100" s="353" t="str">
        <f t="shared" si="25"/>
        <v/>
      </c>
      <c r="U100" s="353" t="str">
        <f t="shared" si="26"/>
        <v/>
      </c>
      <c r="W100" s="353" t="str">
        <f t="shared" si="27"/>
        <v/>
      </c>
      <c r="Y100" s="353" t="str">
        <f t="shared" si="28"/>
        <v/>
      </c>
      <c r="AA100" s="353" t="str">
        <f t="shared" si="29"/>
        <v/>
      </c>
      <c r="AC100" s="353" t="str">
        <f t="shared" si="30"/>
        <v/>
      </c>
      <c r="AE100" s="353" t="str">
        <f t="shared" si="31"/>
        <v/>
      </c>
      <c r="AG100" s="353" t="str">
        <f t="shared" si="32"/>
        <v/>
      </c>
      <c r="AI100" s="353" t="str">
        <f t="shared" si="33"/>
        <v/>
      </c>
      <c r="AK100" s="353" t="str">
        <f t="shared" si="34"/>
        <v/>
      </c>
      <c r="AM100" s="353" t="str">
        <f t="shared" si="35"/>
        <v/>
      </c>
      <c r="AO100" s="353" t="str">
        <f t="shared" si="36"/>
        <v/>
      </c>
      <c r="AQ100" s="353" t="str">
        <f t="shared" si="37"/>
        <v/>
      </c>
    </row>
    <row r="101" spans="5:43" x14ac:dyDescent="0.25">
      <c r="E101" s="353" t="str">
        <f t="shared" si="19"/>
        <v/>
      </c>
      <c r="G101" s="353" t="str">
        <f t="shared" si="19"/>
        <v/>
      </c>
      <c r="I101" s="353" t="str">
        <f t="shared" si="20"/>
        <v/>
      </c>
      <c r="K101" s="353" t="str">
        <f t="shared" si="21"/>
        <v/>
      </c>
      <c r="M101" s="353" t="str">
        <f t="shared" si="22"/>
        <v/>
      </c>
      <c r="O101" s="353" t="str">
        <f t="shared" si="23"/>
        <v/>
      </c>
      <c r="Q101" s="353" t="str">
        <f t="shared" si="24"/>
        <v/>
      </c>
      <c r="S101" s="353" t="str">
        <f t="shared" si="25"/>
        <v/>
      </c>
      <c r="U101" s="353" t="str">
        <f t="shared" si="26"/>
        <v/>
      </c>
      <c r="W101" s="353" t="str">
        <f t="shared" si="27"/>
        <v/>
      </c>
      <c r="Y101" s="353" t="str">
        <f t="shared" si="28"/>
        <v/>
      </c>
      <c r="AA101" s="353" t="str">
        <f t="shared" si="29"/>
        <v/>
      </c>
      <c r="AC101" s="353" t="str">
        <f t="shared" si="30"/>
        <v/>
      </c>
      <c r="AE101" s="353" t="str">
        <f t="shared" si="31"/>
        <v/>
      </c>
      <c r="AG101" s="353" t="str">
        <f t="shared" si="32"/>
        <v/>
      </c>
      <c r="AI101" s="353" t="str">
        <f t="shared" si="33"/>
        <v/>
      </c>
      <c r="AK101" s="353" t="str">
        <f t="shared" si="34"/>
        <v/>
      </c>
      <c r="AM101" s="353" t="str">
        <f t="shared" si="35"/>
        <v/>
      </c>
      <c r="AO101" s="353" t="str">
        <f t="shared" si="36"/>
        <v/>
      </c>
      <c r="AQ101" s="353" t="str">
        <f t="shared" si="37"/>
        <v/>
      </c>
    </row>
    <row r="102" spans="5:43" x14ac:dyDescent="0.25">
      <c r="E102" s="353" t="str">
        <f t="shared" si="19"/>
        <v/>
      </c>
      <c r="G102" s="353" t="str">
        <f t="shared" si="19"/>
        <v/>
      </c>
      <c r="I102" s="353" t="str">
        <f t="shared" si="20"/>
        <v/>
      </c>
      <c r="K102" s="353" t="str">
        <f t="shared" si="21"/>
        <v/>
      </c>
      <c r="M102" s="353" t="str">
        <f t="shared" si="22"/>
        <v/>
      </c>
      <c r="O102" s="353" t="str">
        <f t="shared" si="23"/>
        <v/>
      </c>
      <c r="Q102" s="353" t="str">
        <f t="shared" si="24"/>
        <v/>
      </c>
      <c r="S102" s="353" t="str">
        <f t="shared" si="25"/>
        <v/>
      </c>
      <c r="U102" s="353" t="str">
        <f t="shared" si="26"/>
        <v/>
      </c>
      <c r="W102" s="353" t="str">
        <f t="shared" si="27"/>
        <v/>
      </c>
      <c r="Y102" s="353" t="str">
        <f t="shared" si="28"/>
        <v/>
      </c>
      <c r="AA102" s="353" t="str">
        <f t="shared" si="29"/>
        <v/>
      </c>
      <c r="AC102" s="353" t="str">
        <f t="shared" si="30"/>
        <v/>
      </c>
      <c r="AE102" s="353" t="str">
        <f t="shared" si="31"/>
        <v/>
      </c>
      <c r="AG102" s="353" t="str">
        <f t="shared" si="32"/>
        <v/>
      </c>
      <c r="AI102" s="353" t="str">
        <f t="shared" si="33"/>
        <v/>
      </c>
      <c r="AK102" s="353" t="str">
        <f t="shared" si="34"/>
        <v/>
      </c>
      <c r="AM102" s="353" t="str">
        <f t="shared" si="35"/>
        <v/>
      </c>
      <c r="AO102" s="353" t="str">
        <f t="shared" si="36"/>
        <v/>
      </c>
      <c r="AQ102" s="353" t="str">
        <f t="shared" si="37"/>
        <v/>
      </c>
    </row>
    <row r="103" spans="5:43" x14ac:dyDescent="0.25">
      <c r="E103" s="353" t="str">
        <f t="shared" si="19"/>
        <v/>
      </c>
      <c r="G103" s="353" t="str">
        <f t="shared" si="19"/>
        <v/>
      </c>
      <c r="I103" s="353" t="str">
        <f t="shared" si="20"/>
        <v/>
      </c>
      <c r="K103" s="353" t="str">
        <f t="shared" si="21"/>
        <v/>
      </c>
      <c r="M103" s="353" t="str">
        <f t="shared" si="22"/>
        <v/>
      </c>
      <c r="O103" s="353" t="str">
        <f t="shared" si="23"/>
        <v/>
      </c>
      <c r="Q103" s="353" t="str">
        <f t="shared" si="24"/>
        <v/>
      </c>
      <c r="S103" s="353" t="str">
        <f t="shared" si="25"/>
        <v/>
      </c>
      <c r="U103" s="353" t="str">
        <f t="shared" si="26"/>
        <v/>
      </c>
      <c r="W103" s="353" t="str">
        <f t="shared" si="27"/>
        <v/>
      </c>
      <c r="Y103" s="353" t="str">
        <f t="shared" si="28"/>
        <v/>
      </c>
      <c r="AA103" s="353" t="str">
        <f t="shared" si="29"/>
        <v/>
      </c>
      <c r="AC103" s="353" t="str">
        <f t="shared" si="30"/>
        <v/>
      </c>
      <c r="AE103" s="353" t="str">
        <f t="shared" si="31"/>
        <v/>
      </c>
      <c r="AG103" s="353" t="str">
        <f t="shared" si="32"/>
        <v/>
      </c>
      <c r="AI103" s="353" t="str">
        <f t="shared" si="33"/>
        <v/>
      </c>
      <c r="AK103" s="353" t="str">
        <f t="shared" si="34"/>
        <v/>
      </c>
      <c r="AM103" s="353" t="str">
        <f t="shared" si="35"/>
        <v/>
      </c>
      <c r="AO103" s="353" t="str">
        <f t="shared" si="36"/>
        <v/>
      </c>
      <c r="AQ103" s="353" t="str">
        <f t="shared" si="37"/>
        <v/>
      </c>
    </row>
    <row r="104" spans="5:43" x14ac:dyDescent="0.25">
      <c r="E104" s="353" t="str">
        <f t="shared" si="19"/>
        <v/>
      </c>
      <c r="G104" s="353" t="str">
        <f t="shared" si="19"/>
        <v/>
      </c>
      <c r="I104" s="353" t="str">
        <f t="shared" si="20"/>
        <v/>
      </c>
      <c r="K104" s="353" t="str">
        <f t="shared" si="21"/>
        <v/>
      </c>
      <c r="M104" s="353" t="str">
        <f t="shared" si="22"/>
        <v/>
      </c>
      <c r="O104" s="353" t="str">
        <f t="shared" si="23"/>
        <v/>
      </c>
      <c r="Q104" s="353" t="str">
        <f t="shared" si="24"/>
        <v/>
      </c>
      <c r="S104" s="353" t="str">
        <f t="shared" si="25"/>
        <v/>
      </c>
      <c r="U104" s="353" t="str">
        <f t="shared" si="26"/>
        <v/>
      </c>
      <c r="W104" s="353" t="str">
        <f t="shared" si="27"/>
        <v/>
      </c>
      <c r="Y104" s="353" t="str">
        <f t="shared" si="28"/>
        <v/>
      </c>
      <c r="AA104" s="353" t="str">
        <f t="shared" si="29"/>
        <v/>
      </c>
      <c r="AC104" s="353" t="str">
        <f t="shared" si="30"/>
        <v/>
      </c>
      <c r="AE104" s="353" t="str">
        <f t="shared" si="31"/>
        <v/>
      </c>
      <c r="AG104" s="353" t="str">
        <f t="shared" si="32"/>
        <v/>
      </c>
      <c r="AI104" s="353" t="str">
        <f t="shared" si="33"/>
        <v/>
      </c>
      <c r="AK104" s="353" t="str">
        <f t="shared" si="34"/>
        <v/>
      </c>
      <c r="AM104" s="353" t="str">
        <f t="shared" si="35"/>
        <v/>
      </c>
      <c r="AO104" s="353" t="str">
        <f t="shared" si="36"/>
        <v/>
      </c>
      <c r="AQ104" s="353" t="str">
        <f t="shared" si="37"/>
        <v/>
      </c>
    </row>
    <row r="105" spans="5:43" x14ac:dyDescent="0.25">
      <c r="E105" s="353" t="str">
        <f t="shared" si="19"/>
        <v/>
      </c>
      <c r="G105" s="353" t="str">
        <f t="shared" si="19"/>
        <v/>
      </c>
      <c r="I105" s="353" t="str">
        <f t="shared" si="20"/>
        <v/>
      </c>
      <c r="K105" s="353" t="str">
        <f t="shared" si="21"/>
        <v/>
      </c>
      <c r="M105" s="353" t="str">
        <f t="shared" si="22"/>
        <v/>
      </c>
      <c r="O105" s="353" t="str">
        <f t="shared" si="23"/>
        <v/>
      </c>
      <c r="Q105" s="353" t="str">
        <f t="shared" si="24"/>
        <v/>
      </c>
      <c r="S105" s="353" t="str">
        <f t="shared" si="25"/>
        <v/>
      </c>
      <c r="U105" s="353" t="str">
        <f t="shared" si="26"/>
        <v/>
      </c>
      <c r="W105" s="353" t="str">
        <f t="shared" si="27"/>
        <v/>
      </c>
      <c r="Y105" s="353" t="str">
        <f t="shared" si="28"/>
        <v/>
      </c>
      <c r="AA105" s="353" t="str">
        <f t="shared" si="29"/>
        <v/>
      </c>
      <c r="AC105" s="353" t="str">
        <f t="shared" si="30"/>
        <v/>
      </c>
      <c r="AE105" s="353" t="str">
        <f t="shared" si="31"/>
        <v/>
      </c>
      <c r="AG105" s="353" t="str">
        <f t="shared" si="32"/>
        <v/>
      </c>
      <c r="AI105" s="353" t="str">
        <f t="shared" si="33"/>
        <v/>
      </c>
      <c r="AK105" s="353" t="str">
        <f t="shared" si="34"/>
        <v/>
      </c>
      <c r="AM105" s="353" t="str">
        <f t="shared" si="35"/>
        <v/>
      </c>
      <c r="AO105" s="353" t="str">
        <f t="shared" si="36"/>
        <v/>
      </c>
      <c r="AQ105" s="353" t="str">
        <f t="shared" si="37"/>
        <v/>
      </c>
    </row>
    <row r="106" spans="5:43" x14ac:dyDescent="0.25">
      <c r="E106" s="353" t="str">
        <f t="shared" si="19"/>
        <v/>
      </c>
      <c r="G106" s="353" t="str">
        <f t="shared" si="19"/>
        <v/>
      </c>
      <c r="I106" s="353" t="str">
        <f t="shared" si="20"/>
        <v/>
      </c>
      <c r="K106" s="353" t="str">
        <f t="shared" si="21"/>
        <v/>
      </c>
      <c r="M106" s="353" t="str">
        <f t="shared" si="22"/>
        <v/>
      </c>
      <c r="O106" s="353" t="str">
        <f t="shared" si="23"/>
        <v/>
      </c>
      <c r="Q106" s="353" t="str">
        <f t="shared" si="24"/>
        <v/>
      </c>
      <c r="S106" s="353" t="str">
        <f t="shared" si="25"/>
        <v/>
      </c>
      <c r="U106" s="353" t="str">
        <f t="shared" si="26"/>
        <v/>
      </c>
      <c r="W106" s="353" t="str">
        <f t="shared" si="27"/>
        <v/>
      </c>
      <c r="Y106" s="353" t="str">
        <f t="shared" si="28"/>
        <v/>
      </c>
      <c r="AA106" s="353" t="str">
        <f t="shared" si="29"/>
        <v/>
      </c>
      <c r="AC106" s="353" t="str">
        <f t="shared" si="30"/>
        <v/>
      </c>
      <c r="AE106" s="353" t="str">
        <f t="shared" si="31"/>
        <v/>
      </c>
      <c r="AG106" s="353" t="str">
        <f t="shared" si="32"/>
        <v/>
      </c>
      <c r="AI106" s="353" t="str">
        <f t="shared" si="33"/>
        <v/>
      </c>
      <c r="AK106" s="353" t="str">
        <f t="shared" si="34"/>
        <v/>
      </c>
      <c r="AM106" s="353" t="str">
        <f t="shared" si="35"/>
        <v/>
      </c>
      <c r="AO106" s="353" t="str">
        <f t="shared" si="36"/>
        <v/>
      </c>
      <c r="AQ106" s="353" t="str">
        <f t="shared" si="37"/>
        <v/>
      </c>
    </row>
    <row r="107" spans="5:43" x14ac:dyDescent="0.25">
      <c r="E107" s="353" t="str">
        <f t="shared" si="19"/>
        <v/>
      </c>
      <c r="G107" s="353" t="str">
        <f t="shared" si="19"/>
        <v/>
      </c>
      <c r="I107" s="353" t="str">
        <f t="shared" si="20"/>
        <v/>
      </c>
      <c r="K107" s="353" t="str">
        <f t="shared" si="21"/>
        <v/>
      </c>
      <c r="M107" s="353" t="str">
        <f t="shared" si="22"/>
        <v/>
      </c>
      <c r="O107" s="353" t="str">
        <f t="shared" si="23"/>
        <v/>
      </c>
      <c r="Q107" s="353" t="str">
        <f t="shared" si="24"/>
        <v/>
      </c>
      <c r="S107" s="353" t="str">
        <f t="shared" si="25"/>
        <v/>
      </c>
      <c r="U107" s="353" t="str">
        <f t="shared" si="26"/>
        <v/>
      </c>
      <c r="W107" s="353" t="str">
        <f t="shared" si="27"/>
        <v/>
      </c>
      <c r="Y107" s="353" t="str">
        <f t="shared" si="28"/>
        <v/>
      </c>
      <c r="AA107" s="353" t="str">
        <f t="shared" si="29"/>
        <v/>
      </c>
      <c r="AC107" s="353" t="str">
        <f t="shared" si="30"/>
        <v/>
      </c>
      <c r="AE107" s="353" t="str">
        <f t="shared" si="31"/>
        <v/>
      </c>
      <c r="AG107" s="353" t="str">
        <f t="shared" si="32"/>
        <v/>
      </c>
      <c r="AI107" s="353" t="str">
        <f t="shared" si="33"/>
        <v/>
      </c>
      <c r="AK107" s="353" t="str">
        <f t="shared" si="34"/>
        <v/>
      </c>
      <c r="AM107" s="353" t="str">
        <f t="shared" si="35"/>
        <v/>
      </c>
      <c r="AO107" s="353" t="str">
        <f t="shared" si="36"/>
        <v/>
      </c>
      <c r="AQ107" s="353" t="str">
        <f t="shared" si="37"/>
        <v/>
      </c>
    </row>
    <row r="108" spans="5:43" x14ac:dyDescent="0.25">
      <c r="E108" s="353" t="str">
        <f t="shared" si="19"/>
        <v/>
      </c>
      <c r="G108" s="353" t="str">
        <f t="shared" si="19"/>
        <v/>
      </c>
      <c r="I108" s="353" t="str">
        <f t="shared" si="20"/>
        <v/>
      </c>
      <c r="K108" s="353" t="str">
        <f t="shared" si="21"/>
        <v/>
      </c>
      <c r="M108" s="353" t="str">
        <f t="shared" si="22"/>
        <v/>
      </c>
      <c r="O108" s="353" t="str">
        <f t="shared" si="23"/>
        <v/>
      </c>
      <c r="Q108" s="353" t="str">
        <f t="shared" si="24"/>
        <v/>
      </c>
      <c r="S108" s="353" t="str">
        <f t="shared" si="25"/>
        <v/>
      </c>
      <c r="U108" s="353" t="str">
        <f t="shared" si="26"/>
        <v/>
      </c>
      <c r="W108" s="353" t="str">
        <f t="shared" si="27"/>
        <v/>
      </c>
      <c r="Y108" s="353" t="str">
        <f t="shared" si="28"/>
        <v/>
      </c>
      <c r="AA108" s="353" t="str">
        <f t="shared" si="29"/>
        <v/>
      </c>
      <c r="AC108" s="353" t="str">
        <f t="shared" si="30"/>
        <v/>
      </c>
      <c r="AE108" s="353" t="str">
        <f t="shared" si="31"/>
        <v/>
      </c>
      <c r="AG108" s="353" t="str">
        <f t="shared" si="32"/>
        <v/>
      </c>
      <c r="AI108" s="353" t="str">
        <f t="shared" si="33"/>
        <v/>
      </c>
      <c r="AK108" s="353" t="str">
        <f t="shared" si="34"/>
        <v/>
      </c>
      <c r="AM108" s="353" t="str">
        <f t="shared" si="35"/>
        <v/>
      </c>
      <c r="AO108" s="353" t="str">
        <f t="shared" si="36"/>
        <v/>
      </c>
      <c r="AQ108" s="353" t="str">
        <f t="shared" si="37"/>
        <v/>
      </c>
    </row>
    <row r="109" spans="5:43" x14ac:dyDescent="0.25">
      <c r="E109" s="353" t="str">
        <f t="shared" si="19"/>
        <v/>
      </c>
      <c r="G109" s="353" t="str">
        <f t="shared" si="19"/>
        <v/>
      </c>
      <c r="I109" s="353" t="str">
        <f t="shared" si="20"/>
        <v/>
      </c>
      <c r="K109" s="353" t="str">
        <f t="shared" si="21"/>
        <v/>
      </c>
      <c r="M109" s="353" t="str">
        <f t="shared" si="22"/>
        <v/>
      </c>
      <c r="O109" s="353" t="str">
        <f t="shared" si="23"/>
        <v/>
      </c>
      <c r="Q109" s="353" t="str">
        <f t="shared" si="24"/>
        <v/>
      </c>
      <c r="S109" s="353" t="str">
        <f t="shared" si="25"/>
        <v/>
      </c>
      <c r="U109" s="353" t="str">
        <f t="shared" si="26"/>
        <v/>
      </c>
      <c r="W109" s="353" t="str">
        <f t="shared" si="27"/>
        <v/>
      </c>
      <c r="Y109" s="353" t="str">
        <f t="shared" si="28"/>
        <v/>
      </c>
      <c r="AA109" s="353" t="str">
        <f t="shared" si="29"/>
        <v/>
      </c>
      <c r="AC109" s="353" t="str">
        <f t="shared" si="30"/>
        <v/>
      </c>
      <c r="AE109" s="353" t="str">
        <f t="shared" si="31"/>
        <v/>
      </c>
      <c r="AG109" s="353" t="str">
        <f t="shared" si="32"/>
        <v/>
      </c>
      <c r="AI109" s="353" t="str">
        <f t="shared" si="33"/>
        <v/>
      </c>
      <c r="AK109" s="353" t="str">
        <f t="shared" si="34"/>
        <v/>
      </c>
      <c r="AM109" s="353" t="str">
        <f t="shared" si="35"/>
        <v/>
      </c>
      <c r="AO109" s="353" t="str">
        <f t="shared" si="36"/>
        <v/>
      </c>
      <c r="AQ109" s="353" t="str">
        <f t="shared" si="37"/>
        <v/>
      </c>
    </row>
    <row r="110" spans="5:43" x14ac:dyDescent="0.25">
      <c r="E110" s="353" t="str">
        <f t="shared" si="19"/>
        <v/>
      </c>
      <c r="G110" s="353" t="str">
        <f t="shared" si="19"/>
        <v/>
      </c>
      <c r="I110" s="353" t="str">
        <f t="shared" si="20"/>
        <v/>
      </c>
      <c r="K110" s="353" t="str">
        <f t="shared" si="21"/>
        <v/>
      </c>
      <c r="M110" s="353" t="str">
        <f t="shared" si="22"/>
        <v/>
      </c>
      <c r="O110" s="353" t="str">
        <f t="shared" si="23"/>
        <v/>
      </c>
      <c r="Q110" s="353" t="str">
        <f t="shared" si="24"/>
        <v/>
      </c>
      <c r="S110" s="353" t="str">
        <f t="shared" si="25"/>
        <v/>
      </c>
      <c r="U110" s="353" t="str">
        <f t="shared" si="26"/>
        <v/>
      </c>
      <c r="W110" s="353" t="str">
        <f t="shared" si="27"/>
        <v/>
      </c>
      <c r="Y110" s="353" t="str">
        <f t="shared" si="28"/>
        <v/>
      </c>
      <c r="AA110" s="353" t="str">
        <f t="shared" si="29"/>
        <v/>
      </c>
      <c r="AC110" s="353" t="str">
        <f t="shared" si="30"/>
        <v/>
      </c>
      <c r="AE110" s="353" t="str">
        <f t="shared" si="31"/>
        <v/>
      </c>
      <c r="AG110" s="353" t="str">
        <f t="shared" si="32"/>
        <v/>
      </c>
      <c r="AI110" s="353" t="str">
        <f t="shared" si="33"/>
        <v/>
      </c>
      <c r="AK110" s="353" t="str">
        <f t="shared" si="34"/>
        <v/>
      </c>
      <c r="AM110" s="353" t="str">
        <f t="shared" si="35"/>
        <v/>
      </c>
      <c r="AO110" s="353" t="str">
        <f t="shared" si="36"/>
        <v/>
      </c>
      <c r="AQ110" s="353" t="str">
        <f t="shared" si="37"/>
        <v/>
      </c>
    </row>
    <row r="111" spans="5:43" x14ac:dyDescent="0.25">
      <c r="E111" s="353" t="str">
        <f t="shared" si="19"/>
        <v/>
      </c>
      <c r="G111" s="353" t="str">
        <f t="shared" si="19"/>
        <v/>
      </c>
      <c r="I111" s="353" t="str">
        <f t="shared" si="20"/>
        <v/>
      </c>
      <c r="K111" s="353" t="str">
        <f t="shared" si="21"/>
        <v/>
      </c>
      <c r="M111" s="353" t="str">
        <f t="shared" si="22"/>
        <v/>
      </c>
      <c r="O111" s="353" t="str">
        <f t="shared" si="23"/>
        <v/>
      </c>
      <c r="Q111" s="353" t="str">
        <f t="shared" si="24"/>
        <v/>
      </c>
      <c r="S111" s="353" t="str">
        <f t="shared" si="25"/>
        <v/>
      </c>
      <c r="U111" s="353" t="str">
        <f t="shared" si="26"/>
        <v/>
      </c>
      <c r="W111" s="353" t="str">
        <f t="shared" si="27"/>
        <v/>
      </c>
      <c r="Y111" s="353" t="str">
        <f t="shared" si="28"/>
        <v/>
      </c>
      <c r="AA111" s="353" t="str">
        <f t="shared" si="29"/>
        <v/>
      </c>
      <c r="AC111" s="353" t="str">
        <f t="shared" si="30"/>
        <v/>
      </c>
      <c r="AE111" s="353" t="str">
        <f t="shared" si="31"/>
        <v/>
      </c>
      <c r="AG111" s="353" t="str">
        <f t="shared" si="32"/>
        <v/>
      </c>
      <c r="AI111" s="353" t="str">
        <f t="shared" si="33"/>
        <v/>
      </c>
      <c r="AK111" s="353" t="str">
        <f t="shared" si="34"/>
        <v/>
      </c>
      <c r="AM111" s="353" t="str">
        <f t="shared" si="35"/>
        <v/>
      </c>
      <c r="AO111" s="353" t="str">
        <f t="shared" si="36"/>
        <v/>
      </c>
      <c r="AQ111" s="353" t="str">
        <f t="shared" si="37"/>
        <v/>
      </c>
    </row>
    <row r="112" spans="5:43" x14ac:dyDescent="0.25">
      <c r="E112" s="353" t="str">
        <f t="shared" si="19"/>
        <v/>
      </c>
      <c r="G112" s="353" t="str">
        <f t="shared" si="19"/>
        <v/>
      </c>
      <c r="I112" s="353" t="str">
        <f t="shared" si="20"/>
        <v/>
      </c>
      <c r="K112" s="353" t="str">
        <f t="shared" si="21"/>
        <v/>
      </c>
      <c r="M112" s="353" t="str">
        <f t="shared" si="22"/>
        <v/>
      </c>
      <c r="O112" s="353" t="str">
        <f t="shared" si="23"/>
        <v/>
      </c>
      <c r="Q112" s="353" t="str">
        <f t="shared" si="24"/>
        <v/>
      </c>
      <c r="S112" s="353" t="str">
        <f t="shared" si="25"/>
        <v/>
      </c>
      <c r="U112" s="353" t="str">
        <f t="shared" si="26"/>
        <v/>
      </c>
      <c r="W112" s="353" t="str">
        <f t="shared" si="27"/>
        <v/>
      </c>
      <c r="Y112" s="353" t="str">
        <f t="shared" si="28"/>
        <v/>
      </c>
      <c r="AA112" s="353" t="str">
        <f t="shared" si="29"/>
        <v/>
      </c>
      <c r="AC112" s="353" t="str">
        <f t="shared" si="30"/>
        <v/>
      </c>
      <c r="AE112" s="353" t="str">
        <f t="shared" si="31"/>
        <v/>
      </c>
      <c r="AG112" s="353" t="str">
        <f t="shared" si="32"/>
        <v/>
      </c>
      <c r="AI112" s="353" t="str">
        <f t="shared" si="33"/>
        <v/>
      </c>
      <c r="AK112" s="353" t="str">
        <f t="shared" si="34"/>
        <v/>
      </c>
      <c r="AM112" s="353" t="str">
        <f t="shared" si="35"/>
        <v/>
      </c>
      <c r="AO112" s="353" t="str">
        <f t="shared" si="36"/>
        <v/>
      </c>
      <c r="AQ112" s="353" t="str">
        <f t="shared" si="37"/>
        <v/>
      </c>
    </row>
    <row r="113" spans="5:43" x14ac:dyDescent="0.25">
      <c r="E113" s="353" t="str">
        <f t="shared" si="19"/>
        <v/>
      </c>
      <c r="G113" s="353" t="str">
        <f t="shared" si="19"/>
        <v/>
      </c>
      <c r="I113" s="353" t="str">
        <f t="shared" si="20"/>
        <v/>
      </c>
      <c r="K113" s="353" t="str">
        <f t="shared" si="21"/>
        <v/>
      </c>
      <c r="M113" s="353" t="str">
        <f t="shared" si="22"/>
        <v/>
      </c>
      <c r="O113" s="353" t="str">
        <f t="shared" si="23"/>
        <v/>
      </c>
      <c r="Q113" s="353" t="str">
        <f t="shared" si="24"/>
        <v/>
      </c>
      <c r="S113" s="353" t="str">
        <f t="shared" si="25"/>
        <v/>
      </c>
      <c r="U113" s="353" t="str">
        <f t="shared" si="26"/>
        <v/>
      </c>
      <c r="W113" s="353" t="str">
        <f t="shared" si="27"/>
        <v/>
      </c>
      <c r="Y113" s="353" t="str">
        <f t="shared" si="28"/>
        <v/>
      </c>
      <c r="AA113" s="353" t="str">
        <f t="shared" si="29"/>
        <v/>
      </c>
      <c r="AC113" s="353" t="str">
        <f t="shared" si="30"/>
        <v/>
      </c>
      <c r="AE113" s="353" t="str">
        <f t="shared" si="31"/>
        <v/>
      </c>
      <c r="AG113" s="353" t="str">
        <f t="shared" si="32"/>
        <v/>
      </c>
      <c r="AI113" s="353" t="str">
        <f t="shared" si="33"/>
        <v/>
      </c>
      <c r="AK113" s="353" t="str">
        <f t="shared" si="34"/>
        <v/>
      </c>
      <c r="AM113" s="353" t="str">
        <f t="shared" si="35"/>
        <v/>
      </c>
      <c r="AO113" s="353" t="str">
        <f t="shared" si="36"/>
        <v/>
      </c>
      <c r="AQ113" s="353" t="str">
        <f t="shared" si="37"/>
        <v/>
      </c>
    </row>
    <row r="114" spans="5:43" x14ac:dyDescent="0.25">
      <c r="E114" s="353" t="str">
        <f t="shared" si="19"/>
        <v/>
      </c>
      <c r="G114" s="353" t="str">
        <f t="shared" si="19"/>
        <v/>
      </c>
      <c r="I114" s="353" t="str">
        <f t="shared" si="20"/>
        <v/>
      </c>
      <c r="K114" s="353" t="str">
        <f t="shared" si="21"/>
        <v/>
      </c>
      <c r="M114" s="353" t="str">
        <f t="shared" si="22"/>
        <v/>
      </c>
      <c r="O114" s="353" t="str">
        <f t="shared" si="23"/>
        <v/>
      </c>
      <c r="Q114" s="353" t="str">
        <f t="shared" si="24"/>
        <v/>
      </c>
      <c r="S114" s="353" t="str">
        <f t="shared" si="25"/>
        <v/>
      </c>
      <c r="U114" s="353" t="str">
        <f t="shared" si="26"/>
        <v/>
      </c>
      <c r="W114" s="353" t="str">
        <f t="shared" si="27"/>
        <v/>
      </c>
      <c r="Y114" s="353" t="str">
        <f t="shared" si="28"/>
        <v/>
      </c>
      <c r="AA114" s="353" t="str">
        <f t="shared" si="29"/>
        <v/>
      </c>
      <c r="AC114" s="353" t="str">
        <f t="shared" si="30"/>
        <v/>
      </c>
      <c r="AE114" s="353" t="str">
        <f t="shared" si="31"/>
        <v/>
      </c>
      <c r="AG114" s="353" t="str">
        <f t="shared" si="32"/>
        <v/>
      </c>
      <c r="AI114" s="353" t="str">
        <f t="shared" si="33"/>
        <v/>
      </c>
      <c r="AK114" s="353" t="str">
        <f t="shared" si="34"/>
        <v/>
      </c>
      <c r="AM114" s="353" t="str">
        <f t="shared" si="35"/>
        <v/>
      </c>
      <c r="AO114" s="353" t="str">
        <f t="shared" si="36"/>
        <v/>
      </c>
      <c r="AQ114" s="353" t="str">
        <f t="shared" si="37"/>
        <v/>
      </c>
    </row>
    <row r="115" spans="5:43" x14ac:dyDescent="0.25">
      <c r="E115" s="353" t="str">
        <f t="shared" si="19"/>
        <v/>
      </c>
      <c r="G115" s="353" t="str">
        <f t="shared" si="19"/>
        <v/>
      </c>
      <c r="I115" s="353" t="str">
        <f t="shared" si="20"/>
        <v/>
      </c>
      <c r="K115" s="353" t="str">
        <f t="shared" si="21"/>
        <v/>
      </c>
      <c r="M115" s="353" t="str">
        <f t="shared" si="22"/>
        <v/>
      </c>
      <c r="O115" s="353" t="str">
        <f t="shared" si="23"/>
        <v/>
      </c>
      <c r="Q115" s="353" t="str">
        <f t="shared" si="24"/>
        <v/>
      </c>
      <c r="S115" s="353" t="str">
        <f t="shared" si="25"/>
        <v/>
      </c>
      <c r="U115" s="353" t="str">
        <f t="shared" si="26"/>
        <v/>
      </c>
      <c r="W115" s="353" t="str">
        <f t="shared" si="27"/>
        <v/>
      </c>
      <c r="Y115" s="353" t="str">
        <f t="shared" si="28"/>
        <v/>
      </c>
      <c r="AA115" s="353" t="str">
        <f t="shared" si="29"/>
        <v/>
      </c>
      <c r="AC115" s="353" t="str">
        <f t="shared" si="30"/>
        <v/>
      </c>
      <c r="AE115" s="353" t="str">
        <f t="shared" si="31"/>
        <v/>
      </c>
      <c r="AG115" s="353" t="str">
        <f t="shared" si="32"/>
        <v/>
      </c>
      <c r="AI115" s="353" t="str">
        <f t="shared" si="33"/>
        <v/>
      </c>
      <c r="AK115" s="353" t="str">
        <f t="shared" si="34"/>
        <v/>
      </c>
      <c r="AM115" s="353" t="str">
        <f t="shared" si="35"/>
        <v/>
      </c>
      <c r="AO115" s="353" t="str">
        <f t="shared" si="36"/>
        <v/>
      </c>
      <c r="AQ115" s="353" t="str">
        <f t="shared" si="37"/>
        <v/>
      </c>
    </row>
    <row r="116" spans="5:43" x14ac:dyDescent="0.25">
      <c r="E116" s="353" t="str">
        <f t="shared" si="19"/>
        <v/>
      </c>
      <c r="G116" s="353" t="str">
        <f t="shared" si="19"/>
        <v/>
      </c>
      <c r="I116" s="353" t="str">
        <f t="shared" si="20"/>
        <v/>
      </c>
      <c r="K116" s="353" t="str">
        <f t="shared" si="21"/>
        <v/>
      </c>
      <c r="M116" s="353" t="str">
        <f t="shared" si="22"/>
        <v/>
      </c>
      <c r="O116" s="353" t="str">
        <f t="shared" si="23"/>
        <v/>
      </c>
      <c r="Q116" s="353" t="str">
        <f t="shared" si="24"/>
        <v/>
      </c>
      <c r="S116" s="353" t="str">
        <f t="shared" si="25"/>
        <v/>
      </c>
      <c r="U116" s="353" t="str">
        <f t="shared" si="26"/>
        <v/>
      </c>
      <c r="W116" s="353" t="str">
        <f t="shared" si="27"/>
        <v/>
      </c>
      <c r="Y116" s="353" t="str">
        <f t="shared" si="28"/>
        <v/>
      </c>
      <c r="AA116" s="353" t="str">
        <f t="shared" si="29"/>
        <v/>
      </c>
      <c r="AC116" s="353" t="str">
        <f t="shared" si="30"/>
        <v/>
      </c>
      <c r="AE116" s="353" t="str">
        <f t="shared" si="31"/>
        <v/>
      </c>
      <c r="AG116" s="353" t="str">
        <f t="shared" si="32"/>
        <v/>
      </c>
      <c r="AI116" s="353" t="str">
        <f t="shared" si="33"/>
        <v/>
      </c>
      <c r="AK116" s="353" t="str">
        <f t="shared" si="34"/>
        <v/>
      </c>
      <c r="AM116" s="353" t="str">
        <f t="shared" si="35"/>
        <v/>
      </c>
      <c r="AO116" s="353" t="str">
        <f t="shared" si="36"/>
        <v/>
      </c>
      <c r="AQ116" s="353" t="str">
        <f t="shared" si="37"/>
        <v/>
      </c>
    </row>
    <row r="117" spans="5:43" x14ac:dyDescent="0.25">
      <c r="E117" s="353" t="str">
        <f t="shared" si="19"/>
        <v/>
      </c>
      <c r="G117" s="353" t="str">
        <f t="shared" si="19"/>
        <v/>
      </c>
      <c r="I117" s="353" t="str">
        <f t="shared" si="20"/>
        <v/>
      </c>
      <c r="K117" s="353" t="str">
        <f t="shared" si="21"/>
        <v/>
      </c>
      <c r="M117" s="353" t="str">
        <f t="shared" si="22"/>
        <v/>
      </c>
      <c r="O117" s="353" t="str">
        <f t="shared" si="23"/>
        <v/>
      </c>
      <c r="Q117" s="353" t="str">
        <f t="shared" si="24"/>
        <v/>
      </c>
      <c r="S117" s="353" t="str">
        <f t="shared" si="25"/>
        <v/>
      </c>
      <c r="U117" s="353" t="str">
        <f t="shared" si="26"/>
        <v/>
      </c>
      <c r="W117" s="353" t="str">
        <f t="shared" si="27"/>
        <v/>
      </c>
      <c r="Y117" s="353" t="str">
        <f t="shared" si="28"/>
        <v/>
      </c>
      <c r="AA117" s="353" t="str">
        <f t="shared" si="29"/>
        <v/>
      </c>
      <c r="AC117" s="353" t="str">
        <f t="shared" si="30"/>
        <v/>
      </c>
      <c r="AE117" s="353" t="str">
        <f t="shared" si="31"/>
        <v/>
      </c>
      <c r="AG117" s="353" t="str">
        <f t="shared" si="32"/>
        <v/>
      </c>
      <c r="AI117" s="353" t="str">
        <f t="shared" si="33"/>
        <v/>
      </c>
      <c r="AK117" s="353" t="str">
        <f t="shared" si="34"/>
        <v/>
      </c>
      <c r="AM117" s="353" t="str">
        <f t="shared" si="35"/>
        <v/>
      </c>
      <c r="AO117" s="353" t="str">
        <f t="shared" si="36"/>
        <v/>
      </c>
      <c r="AQ117" s="353" t="str">
        <f t="shared" si="37"/>
        <v/>
      </c>
    </row>
    <row r="118" spans="5:43" x14ac:dyDescent="0.25">
      <c r="E118" s="353" t="str">
        <f t="shared" si="19"/>
        <v/>
      </c>
      <c r="G118" s="353" t="str">
        <f t="shared" si="19"/>
        <v/>
      </c>
      <c r="I118" s="353" t="str">
        <f t="shared" si="20"/>
        <v/>
      </c>
      <c r="K118" s="353" t="str">
        <f t="shared" si="21"/>
        <v/>
      </c>
      <c r="M118" s="353" t="str">
        <f t="shared" si="22"/>
        <v/>
      </c>
      <c r="O118" s="353" t="str">
        <f t="shared" si="23"/>
        <v/>
      </c>
      <c r="Q118" s="353" t="str">
        <f t="shared" si="24"/>
        <v/>
      </c>
      <c r="S118" s="353" t="str">
        <f t="shared" si="25"/>
        <v/>
      </c>
      <c r="U118" s="353" t="str">
        <f t="shared" si="26"/>
        <v/>
      </c>
      <c r="W118" s="353" t="str">
        <f t="shared" si="27"/>
        <v/>
      </c>
      <c r="Y118" s="353" t="str">
        <f t="shared" si="28"/>
        <v/>
      </c>
      <c r="AA118" s="353" t="str">
        <f t="shared" si="29"/>
        <v/>
      </c>
      <c r="AC118" s="353" t="str">
        <f t="shared" si="30"/>
        <v/>
      </c>
      <c r="AE118" s="353" t="str">
        <f t="shared" si="31"/>
        <v/>
      </c>
      <c r="AG118" s="353" t="str">
        <f t="shared" si="32"/>
        <v/>
      </c>
      <c r="AI118" s="353" t="str">
        <f t="shared" si="33"/>
        <v/>
      </c>
      <c r="AK118" s="353" t="str">
        <f t="shared" si="34"/>
        <v/>
      </c>
      <c r="AM118" s="353" t="str">
        <f t="shared" si="35"/>
        <v/>
      </c>
      <c r="AO118" s="353" t="str">
        <f t="shared" si="36"/>
        <v/>
      </c>
      <c r="AQ118" s="353" t="str">
        <f t="shared" si="37"/>
        <v/>
      </c>
    </row>
    <row r="119" spans="5:43" x14ac:dyDescent="0.25">
      <c r="E119" s="353" t="str">
        <f t="shared" si="19"/>
        <v/>
      </c>
      <c r="G119" s="353" t="str">
        <f t="shared" si="19"/>
        <v/>
      </c>
      <c r="I119" s="353" t="str">
        <f t="shared" si="20"/>
        <v/>
      </c>
      <c r="K119" s="353" t="str">
        <f t="shared" si="21"/>
        <v/>
      </c>
      <c r="M119" s="353" t="str">
        <f t="shared" si="22"/>
        <v/>
      </c>
      <c r="O119" s="353" t="str">
        <f t="shared" si="23"/>
        <v/>
      </c>
      <c r="Q119" s="353" t="str">
        <f t="shared" si="24"/>
        <v/>
      </c>
      <c r="S119" s="353" t="str">
        <f t="shared" si="25"/>
        <v/>
      </c>
      <c r="U119" s="353" t="str">
        <f t="shared" si="26"/>
        <v/>
      </c>
      <c r="W119" s="353" t="str">
        <f t="shared" si="27"/>
        <v/>
      </c>
      <c r="Y119" s="353" t="str">
        <f t="shared" si="28"/>
        <v/>
      </c>
      <c r="AA119" s="353" t="str">
        <f t="shared" si="29"/>
        <v/>
      </c>
      <c r="AC119" s="353" t="str">
        <f t="shared" si="30"/>
        <v/>
      </c>
      <c r="AE119" s="353" t="str">
        <f t="shared" si="31"/>
        <v/>
      </c>
      <c r="AG119" s="353" t="str">
        <f t="shared" si="32"/>
        <v/>
      </c>
      <c r="AI119" s="353" t="str">
        <f t="shared" si="33"/>
        <v/>
      </c>
      <c r="AK119" s="353" t="str">
        <f t="shared" si="34"/>
        <v/>
      </c>
      <c r="AM119" s="353" t="str">
        <f t="shared" si="35"/>
        <v/>
      </c>
      <c r="AO119" s="353" t="str">
        <f t="shared" si="36"/>
        <v/>
      </c>
      <c r="AQ119" s="353" t="str">
        <f t="shared" si="37"/>
        <v/>
      </c>
    </row>
    <row r="120" spans="5:43" x14ac:dyDescent="0.25">
      <c r="E120" s="353" t="str">
        <f t="shared" si="19"/>
        <v/>
      </c>
      <c r="G120" s="353" t="str">
        <f t="shared" si="19"/>
        <v/>
      </c>
      <c r="I120" s="353" t="str">
        <f t="shared" si="20"/>
        <v/>
      </c>
      <c r="K120" s="353" t="str">
        <f t="shared" si="21"/>
        <v/>
      </c>
      <c r="M120" s="353" t="str">
        <f t="shared" si="22"/>
        <v/>
      </c>
      <c r="O120" s="353" t="str">
        <f t="shared" si="23"/>
        <v/>
      </c>
      <c r="Q120" s="353" t="str">
        <f t="shared" si="24"/>
        <v/>
      </c>
      <c r="S120" s="353" t="str">
        <f t="shared" si="25"/>
        <v/>
      </c>
      <c r="U120" s="353" t="str">
        <f t="shared" si="26"/>
        <v/>
      </c>
      <c r="W120" s="353" t="str">
        <f t="shared" si="27"/>
        <v/>
      </c>
      <c r="Y120" s="353" t="str">
        <f t="shared" si="28"/>
        <v/>
      </c>
      <c r="AA120" s="353" t="str">
        <f t="shared" si="29"/>
        <v/>
      </c>
      <c r="AC120" s="353" t="str">
        <f t="shared" si="30"/>
        <v/>
      </c>
      <c r="AE120" s="353" t="str">
        <f t="shared" si="31"/>
        <v/>
      </c>
      <c r="AG120" s="353" t="str">
        <f t="shared" si="32"/>
        <v/>
      </c>
      <c r="AI120" s="353" t="str">
        <f t="shared" si="33"/>
        <v/>
      </c>
      <c r="AK120" s="353" t="str">
        <f t="shared" si="34"/>
        <v/>
      </c>
      <c r="AM120" s="353" t="str">
        <f t="shared" si="35"/>
        <v/>
      </c>
      <c r="AO120" s="353" t="str">
        <f t="shared" si="36"/>
        <v/>
      </c>
      <c r="AQ120" s="353" t="str">
        <f t="shared" si="37"/>
        <v/>
      </c>
    </row>
    <row r="121" spans="5:43" x14ac:dyDescent="0.25">
      <c r="E121" s="353" t="str">
        <f t="shared" si="19"/>
        <v/>
      </c>
      <c r="G121" s="353" t="str">
        <f t="shared" si="19"/>
        <v/>
      </c>
      <c r="I121" s="353" t="str">
        <f t="shared" si="20"/>
        <v/>
      </c>
      <c r="K121" s="353" t="str">
        <f t="shared" si="21"/>
        <v/>
      </c>
      <c r="M121" s="353" t="str">
        <f t="shared" si="22"/>
        <v/>
      </c>
      <c r="O121" s="353" t="str">
        <f t="shared" si="23"/>
        <v/>
      </c>
      <c r="Q121" s="353" t="str">
        <f t="shared" si="24"/>
        <v/>
      </c>
      <c r="S121" s="353" t="str">
        <f t="shared" si="25"/>
        <v/>
      </c>
      <c r="U121" s="353" t="str">
        <f t="shared" si="26"/>
        <v/>
      </c>
      <c r="W121" s="353" t="str">
        <f t="shared" si="27"/>
        <v/>
      </c>
      <c r="Y121" s="353" t="str">
        <f t="shared" si="28"/>
        <v/>
      </c>
      <c r="AA121" s="353" t="str">
        <f t="shared" si="29"/>
        <v/>
      </c>
      <c r="AC121" s="353" t="str">
        <f t="shared" si="30"/>
        <v/>
      </c>
      <c r="AE121" s="353" t="str">
        <f t="shared" si="31"/>
        <v/>
      </c>
      <c r="AG121" s="353" t="str">
        <f t="shared" si="32"/>
        <v/>
      </c>
      <c r="AI121" s="353" t="str">
        <f t="shared" si="33"/>
        <v/>
      </c>
      <c r="AK121" s="353" t="str">
        <f t="shared" si="34"/>
        <v/>
      </c>
      <c r="AM121" s="353" t="str">
        <f t="shared" si="35"/>
        <v/>
      </c>
      <c r="AO121" s="353" t="str">
        <f t="shared" si="36"/>
        <v/>
      </c>
      <c r="AQ121" s="353" t="str">
        <f t="shared" si="37"/>
        <v/>
      </c>
    </row>
    <row r="122" spans="5:43" x14ac:dyDescent="0.25">
      <c r="E122" s="353" t="str">
        <f t="shared" si="19"/>
        <v/>
      </c>
      <c r="G122" s="353" t="str">
        <f t="shared" si="19"/>
        <v/>
      </c>
      <c r="I122" s="353" t="str">
        <f t="shared" si="20"/>
        <v/>
      </c>
      <c r="K122" s="353" t="str">
        <f t="shared" si="21"/>
        <v/>
      </c>
      <c r="M122" s="353" t="str">
        <f t="shared" si="22"/>
        <v/>
      </c>
      <c r="O122" s="353" t="str">
        <f t="shared" si="23"/>
        <v/>
      </c>
      <c r="Q122" s="353" t="str">
        <f t="shared" si="24"/>
        <v/>
      </c>
      <c r="S122" s="353" t="str">
        <f t="shared" si="25"/>
        <v/>
      </c>
      <c r="U122" s="353" t="str">
        <f t="shared" si="26"/>
        <v/>
      </c>
      <c r="W122" s="353" t="str">
        <f t="shared" si="27"/>
        <v/>
      </c>
      <c r="Y122" s="353" t="str">
        <f t="shared" si="28"/>
        <v/>
      </c>
      <c r="AA122" s="353" t="str">
        <f t="shared" si="29"/>
        <v/>
      </c>
      <c r="AC122" s="353" t="str">
        <f t="shared" si="30"/>
        <v/>
      </c>
      <c r="AE122" s="353" t="str">
        <f t="shared" si="31"/>
        <v/>
      </c>
      <c r="AG122" s="353" t="str">
        <f t="shared" si="32"/>
        <v/>
      </c>
      <c r="AI122" s="353" t="str">
        <f t="shared" si="33"/>
        <v/>
      </c>
      <c r="AK122" s="353" t="str">
        <f t="shared" si="34"/>
        <v/>
      </c>
      <c r="AM122" s="353" t="str">
        <f t="shared" si="35"/>
        <v/>
      </c>
      <c r="AO122" s="353" t="str">
        <f t="shared" si="36"/>
        <v/>
      </c>
      <c r="AQ122" s="353" t="str">
        <f t="shared" si="37"/>
        <v/>
      </c>
    </row>
    <row r="123" spans="5:43" x14ac:dyDescent="0.25">
      <c r="E123" s="353" t="str">
        <f t="shared" si="19"/>
        <v/>
      </c>
      <c r="G123" s="353" t="str">
        <f t="shared" si="19"/>
        <v/>
      </c>
      <c r="I123" s="353" t="str">
        <f t="shared" si="20"/>
        <v/>
      </c>
      <c r="K123" s="353" t="str">
        <f t="shared" si="21"/>
        <v/>
      </c>
      <c r="M123" s="353" t="str">
        <f t="shared" si="22"/>
        <v/>
      </c>
      <c r="O123" s="353" t="str">
        <f t="shared" si="23"/>
        <v/>
      </c>
      <c r="Q123" s="353" t="str">
        <f t="shared" si="24"/>
        <v/>
      </c>
      <c r="S123" s="353" t="str">
        <f t="shared" si="25"/>
        <v/>
      </c>
      <c r="U123" s="353" t="str">
        <f t="shared" si="26"/>
        <v/>
      </c>
      <c r="W123" s="353" t="str">
        <f t="shared" si="27"/>
        <v/>
      </c>
      <c r="Y123" s="353" t="str">
        <f t="shared" si="28"/>
        <v/>
      </c>
      <c r="AA123" s="353" t="str">
        <f t="shared" si="29"/>
        <v/>
      </c>
      <c r="AC123" s="353" t="str">
        <f t="shared" si="30"/>
        <v/>
      </c>
      <c r="AE123" s="353" t="str">
        <f t="shared" si="31"/>
        <v/>
      </c>
      <c r="AG123" s="353" t="str">
        <f t="shared" si="32"/>
        <v/>
      </c>
      <c r="AI123" s="353" t="str">
        <f t="shared" si="33"/>
        <v/>
      </c>
      <c r="AK123" s="353" t="str">
        <f t="shared" si="34"/>
        <v/>
      </c>
      <c r="AM123" s="353" t="str">
        <f t="shared" si="35"/>
        <v/>
      </c>
      <c r="AO123" s="353" t="str">
        <f t="shared" si="36"/>
        <v/>
      </c>
      <c r="AQ123" s="353" t="str">
        <f t="shared" si="37"/>
        <v/>
      </c>
    </row>
    <row r="124" spans="5:43" x14ac:dyDescent="0.25">
      <c r="E124" s="353" t="str">
        <f t="shared" si="19"/>
        <v/>
      </c>
      <c r="G124" s="353" t="str">
        <f t="shared" si="19"/>
        <v/>
      </c>
      <c r="I124" s="353" t="str">
        <f t="shared" si="20"/>
        <v/>
      </c>
      <c r="K124" s="353" t="str">
        <f t="shared" si="21"/>
        <v/>
      </c>
      <c r="M124" s="353" t="str">
        <f t="shared" si="22"/>
        <v/>
      </c>
      <c r="O124" s="353" t="str">
        <f t="shared" si="23"/>
        <v/>
      </c>
      <c r="Q124" s="353" t="str">
        <f t="shared" si="24"/>
        <v/>
      </c>
      <c r="S124" s="353" t="str">
        <f t="shared" si="25"/>
        <v/>
      </c>
      <c r="U124" s="353" t="str">
        <f t="shared" si="26"/>
        <v/>
      </c>
      <c r="W124" s="353" t="str">
        <f t="shared" si="27"/>
        <v/>
      </c>
      <c r="Y124" s="353" t="str">
        <f t="shared" si="28"/>
        <v/>
      </c>
      <c r="AA124" s="353" t="str">
        <f t="shared" si="29"/>
        <v/>
      </c>
      <c r="AC124" s="353" t="str">
        <f t="shared" si="30"/>
        <v/>
      </c>
      <c r="AE124" s="353" t="str">
        <f t="shared" si="31"/>
        <v/>
      </c>
      <c r="AG124" s="353" t="str">
        <f t="shared" si="32"/>
        <v/>
      </c>
      <c r="AI124" s="353" t="str">
        <f t="shared" si="33"/>
        <v/>
      </c>
      <c r="AK124" s="353" t="str">
        <f t="shared" si="34"/>
        <v/>
      </c>
      <c r="AM124" s="353" t="str">
        <f t="shared" si="35"/>
        <v/>
      </c>
      <c r="AO124" s="353" t="str">
        <f t="shared" si="36"/>
        <v/>
      </c>
      <c r="AQ124" s="353" t="str">
        <f t="shared" si="37"/>
        <v/>
      </c>
    </row>
    <row r="125" spans="5:43" x14ac:dyDescent="0.25">
      <c r="E125" s="353" t="str">
        <f t="shared" si="19"/>
        <v/>
      </c>
      <c r="G125" s="353" t="str">
        <f t="shared" si="19"/>
        <v/>
      </c>
      <c r="I125" s="353" t="str">
        <f t="shared" si="20"/>
        <v/>
      </c>
      <c r="K125" s="353" t="str">
        <f t="shared" si="21"/>
        <v/>
      </c>
      <c r="M125" s="353" t="str">
        <f t="shared" si="22"/>
        <v/>
      </c>
      <c r="O125" s="353" t="str">
        <f t="shared" si="23"/>
        <v/>
      </c>
      <c r="Q125" s="353" t="str">
        <f t="shared" si="24"/>
        <v/>
      </c>
      <c r="S125" s="353" t="str">
        <f t="shared" si="25"/>
        <v/>
      </c>
      <c r="U125" s="353" t="str">
        <f t="shared" si="26"/>
        <v/>
      </c>
      <c r="W125" s="353" t="str">
        <f t="shared" si="27"/>
        <v/>
      </c>
      <c r="Y125" s="353" t="str">
        <f t="shared" si="28"/>
        <v/>
      </c>
      <c r="AA125" s="353" t="str">
        <f t="shared" si="29"/>
        <v/>
      </c>
      <c r="AC125" s="353" t="str">
        <f t="shared" si="30"/>
        <v/>
      </c>
      <c r="AE125" s="353" t="str">
        <f t="shared" si="31"/>
        <v/>
      </c>
      <c r="AG125" s="353" t="str">
        <f t="shared" si="32"/>
        <v/>
      </c>
      <c r="AI125" s="353" t="str">
        <f t="shared" si="33"/>
        <v/>
      </c>
      <c r="AK125" s="353" t="str">
        <f t="shared" si="34"/>
        <v/>
      </c>
      <c r="AM125" s="353" t="str">
        <f t="shared" si="35"/>
        <v/>
      </c>
      <c r="AO125" s="353" t="str">
        <f t="shared" si="36"/>
        <v/>
      </c>
      <c r="AQ125" s="353" t="str">
        <f t="shared" si="37"/>
        <v/>
      </c>
    </row>
    <row r="126" spans="5:43" x14ac:dyDescent="0.25">
      <c r="E126" s="353" t="str">
        <f t="shared" si="19"/>
        <v/>
      </c>
      <c r="G126" s="353" t="str">
        <f t="shared" si="19"/>
        <v/>
      </c>
      <c r="I126" s="353" t="str">
        <f t="shared" si="20"/>
        <v/>
      </c>
      <c r="K126" s="353" t="str">
        <f t="shared" si="21"/>
        <v/>
      </c>
      <c r="M126" s="353" t="str">
        <f t="shared" si="22"/>
        <v/>
      </c>
      <c r="O126" s="353" t="str">
        <f t="shared" si="23"/>
        <v/>
      </c>
      <c r="Q126" s="353" t="str">
        <f t="shared" si="24"/>
        <v/>
      </c>
      <c r="S126" s="353" t="str">
        <f t="shared" si="25"/>
        <v/>
      </c>
      <c r="U126" s="353" t="str">
        <f t="shared" si="26"/>
        <v/>
      </c>
      <c r="W126" s="353" t="str">
        <f t="shared" si="27"/>
        <v/>
      </c>
      <c r="Y126" s="353" t="str">
        <f t="shared" si="28"/>
        <v/>
      </c>
      <c r="AA126" s="353" t="str">
        <f t="shared" si="29"/>
        <v/>
      </c>
      <c r="AC126" s="353" t="str">
        <f t="shared" si="30"/>
        <v/>
      </c>
      <c r="AE126" s="353" t="str">
        <f t="shared" si="31"/>
        <v/>
      </c>
      <c r="AG126" s="353" t="str">
        <f t="shared" si="32"/>
        <v/>
      </c>
      <c r="AI126" s="353" t="str">
        <f t="shared" si="33"/>
        <v/>
      </c>
      <c r="AK126" s="353" t="str">
        <f t="shared" si="34"/>
        <v/>
      </c>
      <c r="AM126" s="353" t="str">
        <f t="shared" si="35"/>
        <v/>
      </c>
      <c r="AO126" s="353" t="str">
        <f t="shared" si="36"/>
        <v/>
      </c>
      <c r="AQ126" s="353" t="str">
        <f t="shared" si="37"/>
        <v/>
      </c>
    </row>
    <row r="127" spans="5:43" x14ac:dyDescent="0.25">
      <c r="E127" s="353" t="str">
        <f t="shared" si="19"/>
        <v/>
      </c>
      <c r="G127" s="353" t="str">
        <f t="shared" si="19"/>
        <v/>
      </c>
      <c r="I127" s="353" t="str">
        <f t="shared" si="20"/>
        <v/>
      </c>
      <c r="K127" s="353" t="str">
        <f t="shared" si="21"/>
        <v/>
      </c>
      <c r="M127" s="353" t="str">
        <f t="shared" si="22"/>
        <v/>
      </c>
      <c r="O127" s="353" t="str">
        <f t="shared" si="23"/>
        <v/>
      </c>
      <c r="Q127" s="353" t="str">
        <f t="shared" si="24"/>
        <v/>
      </c>
      <c r="S127" s="353" t="str">
        <f t="shared" si="25"/>
        <v/>
      </c>
      <c r="U127" s="353" t="str">
        <f t="shared" si="26"/>
        <v/>
      </c>
      <c r="W127" s="353" t="str">
        <f t="shared" si="27"/>
        <v/>
      </c>
      <c r="Y127" s="353" t="str">
        <f t="shared" si="28"/>
        <v/>
      </c>
      <c r="AA127" s="353" t="str">
        <f t="shared" si="29"/>
        <v/>
      </c>
      <c r="AC127" s="353" t="str">
        <f t="shared" si="30"/>
        <v/>
      </c>
      <c r="AE127" s="353" t="str">
        <f t="shared" si="31"/>
        <v/>
      </c>
      <c r="AG127" s="353" t="str">
        <f t="shared" si="32"/>
        <v/>
      </c>
      <c r="AI127" s="353" t="str">
        <f t="shared" si="33"/>
        <v/>
      </c>
      <c r="AK127" s="353" t="str">
        <f t="shared" si="34"/>
        <v/>
      </c>
      <c r="AM127" s="353" t="str">
        <f t="shared" si="35"/>
        <v/>
      </c>
      <c r="AO127" s="353" t="str">
        <f t="shared" si="36"/>
        <v/>
      </c>
      <c r="AQ127" s="353" t="str">
        <f t="shared" si="37"/>
        <v/>
      </c>
    </row>
    <row r="128" spans="5:43" x14ac:dyDescent="0.25">
      <c r="E128" s="353" t="str">
        <f t="shared" si="19"/>
        <v/>
      </c>
      <c r="G128" s="353" t="str">
        <f t="shared" si="19"/>
        <v/>
      </c>
      <c r="I128" s="353" t="str">
        <f t="shared" si="20"/>
        <v/>
      </c>
      <c r="K128" s="353" t="str">
        <f t="shared" si="21"/>
        <v/>
      </c>
      <c r="M128" s="353" t="str">
        <f t="shared" si="22"/>
        <v/>
      </c>
      <c r="O128" s="353" t="str">
        <f t="shared" si="23"/>
        <v/>
      </c>
      <c r="Q128" s="353" t="str">
        <f t="shared" si="24"/>
        <v/>
      </c>
      <c r="S128" s="353" t="str">
        <f t="shared" si="25"/>
        <v/>
      </c>
      <c r="U128" s="353" t="str">
        <f t="shared" si="26"/>
        <v/>
      </c>
      <c r="W128" s="353" t="str">
        <f t="shared" si="27"/>
        <v/>
      </c>
      <c r="Y128" s="353" t="str">
        <f t="shared" si="28"/>
        <v/>
      </c>
      <c r="AA128" s="353" t="str">
        <f t="shared" si="29"/>
        <v/>
      </c>
      <c r="AC128" s="353" t="str">
        <f t="shared" si="30"/>
        <v/>
      </c>
      <c r="AE128" s="353" t="str">
        <f t="shared" si="31"/>
        <v/>
      </c>
      <c r="AG128" s="353" t="str">
        <f t="shared" si="32"/>
        <v/>
      </c>
      <c r="AI128" s="353" t="str">
        <f t="shared" si="33"/>
        <v/>
      </c>
      <c r="AK128" s="353" t="str">
        <f t="shared" si="34"/>
        <v/>
      </c>
      <c r="AM128" s="353" t="str">
        <f t="shared" si="35"/>
        <v/>
      </c>
      <c r="AO128" s="353" t="str">
        <f t="shared" si="36"/>
        <v/>
      </c>
      <c r="AQ128" s="353" t="str">
        <f t="shared" si="37"/>
        <v/>
      </c>
    </row>
    <row r="129" spans="5:43" x14ac:dyDescent="0.25">
      <c r="E129" s="353" t="str">
        <f t="shared" si="19"/>
        <v/>
      </c>
      <c r="G129" s="353" t="str">
        <f t="shared" si="19"/>
        <v/>
      </c>
      <c r="I129" s="353" t="str">
        <f t="shared" si="20"/>
        <v/>
      </c>
      <c r="K129" s="353" t="str">
        <f t="shared" si="21"/>
        <v/>
      </c>
      <c r="M129" s="353" t="str">
        <f t="shared" si="22"/>
        <v/>
      </c>
      <c r="O129" s="353" t="str">
        <f t="shared" si="23"/>
        <v/>
      </c>
      <c r="Q129" s="353" t="str">
        <f t="shared" si="24"/>
        <v/>
      </c>
      <c r="S129" s="353" t="str">
        <f t="shared" si="25"/>
        <v/>
      </c>
      <c r="U129" s="353" t="str">
        <f t="shared" si="26"/>
        <v/>
      </c>
      <c r="W129" s="353" t="str">
        <f t="shared" si="27"/>
        <v/>
      </c>
      <c r="Y129" s="353" t="str">
        <f t="shared" si="28"/>
        <v/>
      </c>
      <c r="AA129" s="353" t="str">
        <f t="shared" si="29"/>
        <v/>
      </c>
      <c r="AC129" s="353" t="str">
        <f t="shared" si="30"/>
        <v/>
      </c>
      <c r="AE129" s="353" t="str">
        <f t="shared" si="31"/>
        <v/>
      </c>
      <c r="AG129" s="353" t="str">
        <f t="shared" si="32"/>
        <v/>
      </c>
      <c r="AI129" s="353" t="str">
        <f t="shared" si="33"/>
        <v/>
      </c>
      <c r="AK129" s="353" t="str">
        <f t="shared" si="34"/>
        <v/>
      </c>
      <c r="AM129" s="353" t="str">
        <f t="shared" si="35"/>
        <v/>
      </c>
      <c r="AO129" s="353" t="str">
        <f t="shared" si="36"/>
        <v/>
      </c>
      <c r="AQ129" s="353" t="str">
        <f t="shared" si="37"/>
        <v/>
      </c>
    </row>
    <row r="130" spans="5:43" x14ac:dyDescent="0.25">
      <c r="E130" s="353" t="str">
        <f t="shared" si="19"/>
        <v/>
      </c>
      <c r="G130" s="353" t="str">
        <f t="shared" si="19"/>
        <v/>
      </c>
      <c r="I130" s="353" t="str">
        <f t="shared" si="20"/>
        <v/>
      </c>
      <c r="K130" s="353" t="str">
        <f t="shared" si="21"/>
        <v/>
      </c>
      <c r="M130" s="353" t="str">
        <f t="shared" si="22"/>
        <v/>
      </c>
      <c r="O130" s="353" t="str">
        <f t="shared" si="23"/>
        <v/>
      </c>
      <c r="Q130" s="353" t="str">
        <f t="shared" si="24"/>
        <v/>
      </c>
      <c r="S130" s="353" t="str">
        <f t="shared" si="25"/>
        <v/>
      </c>
      <c r="U130" s="353" t="str">
        <f t="shared" si="26"/>
        <v/>
      </c>
      <c r="W130" s="353" t="str">
        <f t="shared" si="27"/>
        <v/>
      </c>
      <c r="Y130" s="353" t="str">
        <f t="shared" si="28"/>
        <v/>
      </c>
      <c r="AA130" s="353" t="str">
        <f t="shared" si="29"/>
        <v/>
      </c>
      <c r="AC130" s="353" t="str">
        <f t="shared" si="30"/>
        <v/>
      </c>
      <c r="AE130" s="353" t="str">
        <f t="shared" si="31"/>
        <v/>
      </c>
      <c r="AG130" s="353" t="str">
        <f t="shared" si="32"/>
        <v/>
      </c>
      <c r="AI130" s="353" t="str">
        <f t="shared" si="33"/>
        <v/>
      </c>
      <c r="AK130" s="353" t="str">
        <f t="shared" si="34"/>
        <v/>
      </c>
      <c r="AM130" s="353" t="str">
        <f t="shared" si="35"/>
        <v/>
      </c>
      <c r="AO130" s="353" t="str">
        <f t="shared" si="36"/>
        <v/>
      </c>
      <c r="AQ130" s="353" t="str">
        <f t="shared" si="37"/>
        <v/>
      </c>
    </row>
    <row r="131" spans="5:43" x14ac:dyDescent="0.25">
      <c r="E131" s="353" t="str">
        <f t="shared" si="19"/>
        <v/>
      </c>
      <c r="G131" s="353" t="str">
        <f t="shared" si="19"/>
        <v/>
      </c>
      <c r="I131" s="353" t="str">
        <f t="shared" si="20"/>
        <v/>
      </c>
      <c r="K131" s="353" t="str">
        <f t="shared" si="21"/>
        <v/>
      </c>
      <c r="M131" s="353" t="str">
        <f t="shared" si="22"/>
        <v/>
      </c>
      <c r="O131" s="353" t="str">
        <f t="shared" si="23"/>
        <v/>
      </c>
      <c r="Q131" s="353" t="str">
        <f t="shared" si="24"/>
        <v/>
      </c>
      <c r="S131" s="353" t="str">
        <f t="shared" si="25"/>
        <v/>
      </c>
      <c r="U131" s="353" t="str">
        <f t="shared" si="26"/>
        <v/>
      </c>
      <c r="W131" s="353" t="str">
        <f t="shared" si="27"/>
        <v/>
      </c>
      <c r="Y131" s="353" t="str">
        <f t="shared" si="28"/>
        <v/>
      </c>
      <c r="AA131" s="353" t="str">
        <f t="shared" si="29"/>
        <v/>
      </c>
      <c r="AC131" s="353" t="str">
        <f t="shared" si="30"/>
        <v/>
      </c>
      <c r="AE131" s="353" t="str">
        <f t="shared" si="31"/>
        <v/>
      </c>
      <c r="AG131" s="353" t="str">
        <f t="shared" si="32"/>
        <v/>
      </c>
      <c r="AI131" s="353" t="str">
        <f t="shared" si="33"/>
        <v/>
      </c>
      <c r="AK131" s="353" t="str">
        <f t="shared" si="34"/>
        <v/>
      </c>
      <c r="AM131" s="353" t="str">
        <f t="shared" si="35"/>
        <v/>
      </c>
      <c r="AO131" s="353" t="str">
        <f t="shared" si="36"/>
        <v/>
      </c>
      <c r="AQ131" s="353" t="str">
        <f t="shared" si="37"/>
        <v/>
      </c>
    </row>
    <row r="132" spans="5:43" x14ac:dyDescent="0.25">
      <c r="E132" s="353" t="str">
        <f t="shared" si="19"/>
        <v/>
      </c>
      <c r="G132" s="353" t="str">
        <f t="shared" si="19"/>
        <v/>
      </c>
      <c r="I132" s="353" t="str">
        <f t="shared" si="20"/>
        <v/>
      </c>
      <c r="K132" s="353" t="str">
        <f t="shared" si="21"/>
        <v/>
      </c>
      <c r="M132" s="353" t="str">
        <f t="shared" si="22"/>
        <v/>
      </c>
      <c r="O132" s="353" t="str">
        <f t="shared" si="23"/>
        <v/>
      </c>
      <c r="Q132" s="353" t="str">
        <f t="shared" si="24"/>
        <v/>
      </c>
      <c r="S132" s="353" t="str">
        <f t="shared" si="25"/>
        <v/>
      </c>
      <c r="U132" s="353" t="str">
        <f t="shared" si="26"/>
        <v/>
      </c>
      <c r="W132" s="353" t="str">
        <f t="shared" si="27"/>
        <v/>
      </c>
      <c r="Y132" s="353" t="str">
        <f t="shared" si="28"/>
        <v/>
      </c>
      <c r="AA132" s="353" t="str">
        <f t="shared" si="29"/>
        <v/>
      </c>
      <c r="AC132" s="353" t="str">
        <f t="shared" si="30"/>
        <v/>
      </c>
      <c r="AE132" s="353" t="str">
        <f t="shared" si="31"/>
        <v/>
      </c>
      <c r="AG132" s="353" t="str">
        <f t="shared" si="32"/>
        <v/>
      </c>
      <c r="AI132" s="353" t="str">
        <f t="shared" si="33"/>
        <v/>
      </c>
      <c r="AK132" s="353" t="str">
        <f t="shared" si="34"/>
        <v/>
      </c>
      <c r="AM132" s="353" t="str">
        <f t="shared" si="35"/>
        <v/>
      </c>
      <c r="AO132" s="353" t="str">
        <f t="shared" si="36"/>
        <v/>
      </c>
      <c r="AQ132" s="353" t="str">
        <f t="shared" si="37"/>
        <v/>
      </c>
    </row>
    <row r="133" spans="5:43" x14ac:dyDescent="0.25">
      <c r="E133" s="353" t="str">
        <f t="shared" si="19"/>
        <v/>
      </c>
      <c r="G133" s="353" t="str">
        <f t="shared" si="19"/>
        <v/>
      </c>
      <c r="I133" s="353" t="str">
        <f t="shared" si="20"/>
        <v/>
      </c>
      <c r="K133" s="353" t="str">
        <f t="shared" si="21"/>
        <v/>
      </c>
      <c r="M133" s="353" t="str">
        <f t="shared" si="22"/>
        <v/>
      </c>
      <c r="O133" s="353" t="str">
        <f t="shared" si="23"/>
        <v/>
      </c>
      <c r="Q133" s="353" t="str">
        <f t="shared" si="24"/>
        <v/>
      </c>
      <c r="S133" s="353" t="str">
        <f t="shared" si="25"/>
        <v/>
      </c>
      <c r="U133" s="353" t="str">
        <f t="shared" si="26"/>
        <v/>
      </c>
      <c r="W133" s="353" t="str">
        <f t="shared" si="27"/>
        <v/>
      </c>
      <c r="Y133" s="353" t="str">
        <f t="shared" si="28"/>
        <v/>
      </c>
      <c r="AA133" s="353" t="str">
        <f t="shared" si="29"/>
        <v/>
      </c>
      <c r="AC133" s="353" t="str">
        <f t="shared" si="30"/>
        <v/>
      </c>
      <c r="AE133" s="353" t="str">
        <f t="shared" si="31"/>
        <v/>
      </c>
      <c r="AG133" s="353" t="str">
        <f t="shared" si="32"/>
        <v/>
      </c>
      <c r="AI133" s="353" t="str">
        <f t="shared" si="33"/>
        <v/>
      </c>
      <c r="AK133" s="353" t="str">
        <f t="shared" si="34"/>
        <v/>
      </c>
      <c r="AM133" s="353" t="str">
        <f t="shared" si="35"/>
        <v/>
      </c>
      <c r="AO133" s="353" t="str">
        <f t="shared" si="36"/>
        <v/>
      </c>
      <c r="AQ133" s="353" t="str">
        <f t="shared" si="37"/>
        <v/>
      </c>
    </row>
    <row r="134" spans="5:43" x14ac:dyDescent="0.25">
      <c r="E134" s="353" t="str">
        <f t="shared" si="19"/>
        <v/>
      </c>
      <c r="G134" s="353" t="str">
        <f t="shared" si="19"/>
        <v/>
      </c>
      <c r="I134" s="353" t="str">
        <f t="shared" si="20"/>
        <v/>
      </c>
      <c r="K134" s="353" t="str">
        <f t="shared" si="21"/>
        <v/>
      </c>
      <c r="M134" s="353" t="str">
        <f t="shared" si="22"/>
        <v/>
      </c>
      <c r="O134" s="353" t="str">
        <f t="shared" si="23"/>
        <v/>
      </c>
      <c r="Q134" s="353" t="str">
        <f t="shared" si="24"/>
        <v/>
      </c>
      <c r="S134" s="353" t="str">
        <f t="shared" si="25"/>
        <v/>
      </c>
      <c r="U134" s="353" t="str">
        <f t="shared" si="26"/>
        <v/>
      </c>
      <c r="W134" s="353" t="str">
        <f t="shared" si="27"/>
        <v/>
      </c>
      <c r="Y134" s="353" t="str">
        <f t="shared" si="28"/>
        <v/>
      </c>
      <c r="AA134" s="353" t="str">
        <f t="shared" si="29"/>
        <v/>
      </c>
      <c r="AC134" s="353" t="str">
        <f t="shared" si="30"/>
        <v/>
      </c>
      <c r="AE134" s="353" t="str">
        <f t="shared" si="31"/>
        <v/>
      </c>
      <c r="AG134" s="353" t="str">
        <f t="shared" si="32"/>
        <v/>
      </c>
      <c r="AI134" s="353" t="str">
        <f t="shared" si="33"/>
        <v/>
      </c>
      <c r="AK134" s="353" t="str">
        <f t="shared" si="34"/>
        <v/>
      </c>
      <c r="AM134" s="353" t="str">
        <f t="shared" si="35"/>
        <v/>
      </c>
      <c r="AO134" s="353" t="str">
        <f t="shared" si="36"/>
        <v/>
      </c>
      <c r="AQ134" s="353" t="str">
        <f t="shared" si="37"/>
        <v/>
      </c>
    </row>
    <row r="135" spans="5:43" x14ac:dyDescent="0.25">
      <c r="E135" s="353" t="str">
        <f t="shared" si="19"/>
        <v/>
      </c>
      <c r="G135" s="353" t="str">
        <f t="shared" si="19"/>
        <v/>
      </c>
      <c r="I135" s="353" t="str">
        <f t="shared" si="20"/>
        <v/>
      </c>
      <c r="K135" s="353" t="str">
        <f t="shared" si="21"/>
        <v/>
      </c>
      <c r="M135" s="353" t="str">
        <f t="shared" si="22"/>
        <v/>
      </c>
      <c r="O135" s="353" t="str">
        <f t="shared" si="23"/>
        <v/>
      </c>
      <c r="Q135" s="353" t="str">
        <f t="shared" si="24"/>
        <v/>
      </c>
      <c r="S135" s="353" t="str">
        <f t="shared" si="25"/>
        <v/>
      </c>
      <c r="U135" s="353" t="str">
        <f t="shared" si="26"/>
        <v/>
      </c>
      <c r="W135" s="353" t="str">
        <f t="shared" si="27"/>
        <v/>
      </c>
      <c r="Y135" s="353" t="str">
        <f t="shared" si="28"/>
        <v/>
      </c>
      <c r="AA135" s="353" t="str">
        <f t="shared" si="29"/>
        <v/>
      </c>
      <c r="AC135" s="353" t="str">
        <f t="shared" si="30"/>
        <v/>
      </c>
      <c r="AE135" s="353" t="str">
        <f t="shared" si="31"/>
        <v/>
      </c>
      <c r="AG135" s="353" t="str">
        <f t="shared" si="32"/>
        <v/>
      </c>
      <c r="AI135" s="353" t="str">
        <f t="shared" si="33"/>
        <v/>
      </c>
      <c r="AK135" s="353" t="str">
        <f t="shared" si="34"/>
        <v/>
      </c>
      <c r="AM135" s="353" t="str">
        <f t="shared" si="35"/>
        <v/>
      </c>
      <c r="AO135" s="353" t="str">
        <f t="shared" si="36"/>
        <v/>
      </c>
      <c r="AQ135" s="353" t="str">
        <f t="shared" si="37"/>
        <v/>
      </c>
    </row>
    <row r="136" spans="5:43" x14ac:dyDescent="0.25">
      <c r="E136" s="353" t="str">
        <f t="shared" si="19"/>
        <v/>
      </c>
      <c r="G136" s="353" t="str">
        <f t="shared" si="19"/>
        <v/>
      </c>
      <c r="I136" s="353" t="str">
        <f t="shared" si="20"/>
        <v/>
      </c>
      <c r="K136" s="353" t="str">
        <f t="shared" si="21"/>
        <v/>
      </c>
      <c r="M136" s="353" t="str">
        <f t="shared" si="22"/>
        <v/>
      </c>
      <c r="O136" s="353" t="str">
        <f t="shared" si="23"/>
        <v/>
      </c>
      <c r="Q136" s="353" t="str">
        <f t="shared" si="24"/>
        <v/>
      </c>
      <c r="S136" s="353" t="str">
        <f t="shared" si="25"/>
        <v/>
      </c>
      <c r="U136" s="353" t="str">
        <f t="shared" si="26"/>
        <v/>
      </c>
      <c r="W136" s="353" t="str">
        <f t="shared" si="27"/>
        <v/>
      </c>
      <c r="Y136" s="353" t="str">
        <f t="shared" si="28"/>
        <v/>
      </c>
      <c r="AA136" s="353" t="str">
        <f t="shared" si="29"/>
        <v/>
      </c>
      <c r="AC136" s="353" t="str">
        <f t="shared" si="30"/>
        <v/>
      </c>
      <c r="AE136" s="353" t="str">
        <f t="shared" si="31"/>
        <v/>
      </c>
      <c r="AG136" s="353" t="str">
        <f t="shared" si="32"/>
        <v/>
      </c>
      <c r="AI136" s="353" t="str">
        <f t="shared" si="33"/>
        <v/>
      </c>
      <c r="AK136" s="353" t="str">
        <f t="shared" si="34"/>
        <v/>
      </c>
      <c r="AM136" s="353" t="str">
        <f t="shared" si="35"/>
        <v/>
      </c>
      <c r="AO136" s="353" t="str">
        <f t="shared" si="36"/>
        <v/>
      </c>
      <c r="AQ136" s="353" t="str">
        <f t="shared" si="37"/>
        <v/>
      </c>
    </row>
    <row r="137" spans="5:43" x14ac:dyDescent="0.25">
      <c r="E137" s="353" t="str">
        <f t="shared" si="19"/>
        <v/>
      </c>
      <c r="G137" s="353" t="str">
        <f t="shared" si="19"/>
        <v/>
      </c>
      <c r="I137" s="353" t="str">
        <f t="shared" si="20"/>
        <v/>
      </c>
      <c r="K137" s="353" t="str">
        <f t="shared" si="21"/>
        <v/>
      </c>
      <c r="M137" s="353" t="str">
        <f t="shared" si="22"/>
        <v/>
      </c>
      <c r="O137" s="353" t="str">
        <f t="shared" si="23"/>
        <v/>
      </c>
      <c r="Q137" s="353" t="str">
        <f t="shared" si="24"/>
        <v/>
      </c>
      <c r="S137" s="353" t="str">
        <f t="shared" si="25"/>
        <v/>
      </c>
      <c r="U137" s="353" t="str">
        <f t="shared" si="26"/>
        <v/>
      </c>
      <c r="W137" s="353" t="str">
        <f t="shared" si="27"/>
        <v/>
      </c>
      <c r="Y137" s="353" t="str">
        <f t="shared" si="28"/>
        <v/>
      </c>
      <c r="AA137" s="353" t="str">
        <f t="shared" si="29"/>
        <v/>
      </c>
      <c r="AC137" s="353" t="str">
        <f t="shared" si="30"/>
        <v/>
      </c>
      <c r="AE137" s="353" t="str">
        <f t="shared" si="31"/>
        <v/>
      </c>
      <c r="AG137" s="353" t="str">
        <f t="shared" si="32"/>
        <v/>
      </c>
      <c r="AI137" s="353" t="str">
        <f t="shared" si="33"/>
        <v/>
      </c>
      <c r="AK137" s="353" t="str">
        <f t="shared" si="34"/>
        <v/>
      </c>
      <c r="AM137" s="353" t="str">
        <f t="shared" si="35"/>
        <v/>
      </c>
      <c r="AO137" s="353" t="str">
        <f t="shared" si="36"/>
        <v/>
      </c>
      <c r="AQ137" s="353" t="str">
        <f t="shared" si="37"/>
        <v/>
      </c>
    </row>
    <row r="138" spans="5:43" x14ac:dyDescent="0.25">
      <c r="E138" s="353" t="str">
        <f t="shared" si="19"/>
        <v/>
      </c>
      <c r="G138" s="353" t="str">
        <f t="shared" si="19"/>
        <v/>
      </c>
      <c r="I138" s="353" t="str">
        <f t="shared" si="20"/>
        <v/>
      </c>
      <c r="K138" s="353" t="str">
        <f t="shared" si="21"/>
        <v/>
      </c>
      <c r="M138" s="353" t="str">
        <f t="shared" si="22"/>
        <v/>
      </c>
      <c r="O138" s="353" t="str">
        <f t="shared" si="23"/>
        <v/>
      </c>
      <c r="Q138" s="353" t="str">
        <f t="shared" si="24"/>
        <v/>
      </c>
      <c r="S138" s="353" t="str">
        <f t="shared" si="25"/>
        <v/>
      </c>
      <c r="U138" s="353" t="str">
        <f t="shared" si="26"/>
        <v/>
      </c>
      <c r="W138" s="353" t="str">
        <f t="shared" si="27"/>
        <v/>
      </c>
      <c r="Y138" s="353" t="str">
        <f t="shared" si="28"/>
        <v/>
      </c>
      <c r="AA138" s="353" t="str">
        <f t="shared" si="29"/>
        <v/>
      </c>
      <c r="AC138" s="353" t="str">
        <f t="shared" si="30"/>
        <v/>
      </c>
      <c r="AE138" s="353" t="str">
        <f t="shared" si="31"/>
        <v/>
      </c>
      <c r="AG138" s="353" t="str">
        <f t="shared" si="32"/>
        <v/>
      </c>
      <c r="AI138" s="353" t="str">
        <f t="shared" si="33"/>
        <v/>
      </c>
      <c r="AK138" s="353" t="str">
        <f t="shared" si="34"/>
        <v/>
      </c>
      <c r="AM138" s="353" t="str">
        <f t="shared" si="35"/>
        <v/>
      </c>
      <c r="AO138" s="353" t="str">
        <f t="shared" si="36"/>
        <v/>
      </c>
      <c r="AQ138" s="353" t="str">
        <f t="shared" si="37"/>
        <v/>
      </c>
    </row>
    <row r="139" spans="5:43" x14ac:dyDescent="0.25">
      <c r="E139" s="353" t="str">
        <f t="shared" si="19"/>
        <v/>
      </c>
      <c r="G139" s="353" t="str">
        <f t="shared" si="19"/>
        <v/>
      </c>
      <c r="I139" s="353" t="str">
        <f t="shared" si="20"/>
        <v/>
      </c>
      <c r="K139" s="353" t="str">
        <f t="shared" si="21"/>
        <v/>
      </c>
      <c r="M139" s="353" t="str">
        <f t="shared" si="22"/>
        <v/>
      </c>
      <c r="O139" s="353" t="str">
        <f t="shared" si="23"/>
        <v/>
      </c>
      <c r="Q139" s="353" t="str">
        <f t="shared" si="24"/>
        <v/>
      </c>
      <c r="S139" s="353" t="str">
        <f t="shared" si="25"/>
        <v/>
      </c>
      <c r="U139" s="353" t="str">
        <f t="shared" si="26"/>
        <v/>
      </c>
      <c r="W139" s="353" t="str">
        <f t="shared" si="27"/>
        <v/>
      </c>
      <c r="Y139" s="353" t="str">
        <f t="shared" si="28"/>
        <v/>
      </c>
      <c r="AA139" s="353" t="str">
        <f t="shared" si="29"/>
        <v/>
      </c>
      <c r="AC139" s="353" t="str">
        <f t="shared" si="30"/>
        <v/>
      </c>
      <c r="AE139" s="353" t="str">
        <f t="shared" si="31"/>
        <v/>
      </c>
      <c r="AG139" s="353" t="str">
        <f t="shared" si="32"/>
        <v/>
      </c>
      <c r="AI139" s="353" t="str">
        <f t="shared" si="33"/>
        <v/>
      </c>
      <c r="AK139" s="353" t="str">
        <f t="shared" si="34"/>
        <v/>
      </c>
      <c r="AM139" s="353" t="str">
        <f t="shared" si="35"/>
        <v/>
      </c>
      <c r="AO139" s="353" t="str">
        <f t="shared" si="36"/>
        <v/>
      </c>
      <c r="AQ139" s="353" t="str">
        <f t="shared" si="37"/>
        <v/>
      </c>
    </row>
    <row r="140" spans="5:43" x14ac:dyDescent="0.25">
      <c r="E140" s="353" t="str">
        <f t="shared" si="19"/>
        <v/>
      </c>
      <c r="G140" s="353" t="str">
        <f t="shared" si="19"/>
        <v/>
      </c>
      <c r="I140" s="353" t="str">
        <f t="shared" si="20"/>
        <v/>
      </c>
      <c r="K140" s="353" t="str">
        <f t="shared" si="21"/>
        <v/>
      </c>
      <c r="M140" s="353" t="str">
        <f t="shared" si="22"/>
        <v/>
      </c>
      <c r="O140" s="353" t="str">
        <f t="shared" si="23"/>
        <v/>
      </c>
      <c r="Q140" s="353" t="str">
        <f t="shared" si="24"/>
        <v/>
      </c>
      <c r="S140" s="353" t="str">
        <f t="shared" si="25"/>
        <v/>
      </c>
      <c r="U140" s="353" t="str">
        <f t="shared" si="26"/>
        <v/>
      </c>
      <c r="W140" s="353" t="str">
        <f t="shared" si="27"/>
        <v/>
      </c>
      <c r="Y140" s="353" t="str">
        <f t="shared" si="28"/>
        <v/>
      </c>
      <c r="AA140" s="353" t="str">
        <f t="shared" si="29"/>
        <v/>
      </c>
      <c r="AC140" s="353" t="str">
        <f t="shared" si="30"/>
        <v/>
      </c>
      <c r="AE140" s="353" t="str">
        <f t="shared" si="31"/>
        <v/>
      </c>
      <c r="AG140" s="353" t="str">
        <f t="shared" si="32"/>
        <v/>
      </c>
      <c r="AI140" s="353" t="str">
        <f t="shared" si="33"/>
        <v/>
      </c>
      <c r="AK140" s="353" t="str">
        <f t="shared" si="34"/>
        <v/>
      </c>
      <c r="AM140" s="353" t="str">
        <f t="shared" si="35"/>
        <v/>
      </c>
      <c r="AO140" s="353" t="str">
        <f t="shared" si="36"/>
        <v/>
      </c>
      <c r="AQ140" s="353" t="str">
        <f t="shared" si="37"/>
        <v/>
      </c>
    </row>
    <row r="141" spans="5:43" x14ac:dyDescent="0.25">
      <c r="E141" s="353" t="str">
        <f t="shared" ref="E141:G204" si="38">IF(OR($B141=0,D141=0),"",D141/$B141)</f>
        <v/>
      </c>
      <c r="G141" s="353" t="str">
        <f t="shared" si="38"/>
        <v/>
      </c>
      <c r="I141" s="353" t="str">
        <f t="shared" ref="I141:I204" si="39">IF(OR($B141=0,H141=0),"",H141/$B141)</f>
        <v/>
      </c>
      <c r="K141" s="353" t="str">
        <f t="shared" ref="K141:K204" si="40">IF(OR($B141=0,J141=0),"",J141/$B141)</f>
        <v/>
      </c>
      <c r="M141" s="353" t="str">
        <f t="shared" ref="M141:M204" si="41">IF(OR($B141=0,L141=0),"",L141/$B141)</f>
        <v/>
      </c>
      <c r="O141" s="353" t="str">
        <f t="shared" ref="O141:O204" si="42">IF(OR($B141=0,N141=0),"",N141/$B141)</f>
        <v/>
      </c>
      <c r="Q141" s="353" t="str">
        <f t="shared" ref="Q141:Q204" si="43">IF(OR($B141=0,P141=0),"",P141/$B141)</f>
        <v/>
      </c>
      <c r="S141" s="353" t="str">
        <f t="shared" ref="S141:S204" si="44">IF(OR($B141=0,R141=0),"",R141/$B141)</f>
        <v/>
      </c>
      <c r="U141" s="353" t="str">
        <f t="shared" ref="U141:U204" si="45">IF(OR($B141=0,T141=0),"",T141/$B141)</f>
        <v/>
      </c>
      <c r="W141" s="353" t="str">
        <f t="shared" ref="W141:W204" si="46">IF(OR($B141=0,V141=0),"",V141/$B141)</f>
        <v/>
      </c>
      <c r="Y141" s="353" t="str">
        <f t="shared" ref="Y141:Y204" si="47">IF(OR($B141=0,X141=0),"",X141/$B141)</f>
        <v/>
      </c>
      <c r="AA141" s="353" t="str">
        <f t="shared" ref="AA141:AA204" si="48">IF(OR($B141=0,Z141=0),"",Z141/$B141)</f>
        <v/>
      </c>
      <c r="AC141" s="353" t="str">
        <f t="shared" ref="AC141:AC204" si="49">IF(OR($B141=0,AB141=0),"",AB141/$B141)</f>
        <v/>
      </c>
      <c r="AE141" s="353" t="str">
        <f t="shared" ref="AE141:AE204" si="50">IF(OR($B141=0,AD141=0),"",AD141/$B141)</f>
        <v/>
      </c>
      <c r="AG141" s="353" t="str">
        <f t="shared" ref="AG141:AG204" si="51">IF(OR($B141=0,AF141=0),"",AF141/$B141)</f>
        <v/>
      </c>
      <c r="AI141" s="353" t="str">
        <f t="shared" ref="AI141:AI204" si="52">IF(OR($B141=0,AH141=0),"",AH141/$B141)</f>
        <v/>
      </c>
      <c r="AK141" s="353" t="str">
        <f t="shared" ref="AK141:AK204" si="53">IF(OR($B141=0,AJ141=0),"",AJ141/$B141)</f>
        <v/>
      </c>
      <c r="AM141" s="353" t="str">
        <f t="shared" ref="AM141:AM204" si="54">IF(OR($B141=0,AL141=0),"",AL141/$B141)</f>
        <v/>
      </c>
      <c r="AO141" s="353" t="str">
        <f t="shared" ref="AO141:AO204" si="55">IF(OR($B141=0,AN141=0),"",AN141/$B141)</f>
        <v/>
      </c>
      <c r="AQ141" s="353" t="str">
        <f t="shared" ref="AQ141:AQ204" si="56">IF(OR($B141=0,AP141=0),"",AP141/$B141)</f>
        <v/>
      </c>
    </row>
    <row r="142" spans="5:43" x14ac:dyDescent="0.25">
      <c r="E142" s="353" t="str">
        <f t="shared" si="38"/>
        <v/>
      </c>
      <c r="G142" s="353" t="str">
        <f t="shared" si="38"/>
        <v/>
      </c>
      <c r="I142" s="353" t="str">
        <f t="shared" si="39"/>
        <v/>
      </c>
      <c r="K142" s="353" t="str">
        <f t="shared" si="40"/>
        <v/>
      </c>
      <c r="M142" s="353" t="str">
        <f t="shared" si="41"/>
        <v/>
      </c>
      <c r="O142" s="353" t="str">
        <f t="shared" si="42"/>
        <v/>
      </c>
      <c r="Q142" s="353" t="str">
        <f t="shared" si="43"/>
        <v/>
      </c>
      <c r="S142" s="353" t="str">
        <f t="shared" si="44"/>
        <v/>
      </c>
      <c r="U142" s="353" t="str">
        <f t="shared" si="45"/>
        <v/>
      </c>
      <c r="W142" s="353" t="str">
        <f t="shared" si="46"/>
        <v/>
      </c>
      <c r="Y142" s="353" t="str">
        <f t="shared" si="47"/>
        <v/>
      </c>
      <c r="AA142" s="353" t="str">
        <f t="shared" si="48"/>
        <v/>
      </c>
      <c r="AC142" s="353" t="str">
        <f t="shared" si="49"/>
        <v/>
      </c>
      <c r="AE142" s="353" t="str">
        <f t="shared" si="50"/>
        <v/>
      </c>
      <c r="AG142" s="353" t="str">
        <f t="shared" si="51"/>
        <v/>
      </c>
      <c r="AI142" s="353" t="str">
        <f t="shared" si="52"/>
        <v/>
      </c>
      <c r="AK142" s="353" t="str">
        <f t="shared" si="53"/>
        <v/>
      </c>
      <c r="AM142" s="353" t="str">
        <f t="shared" si="54"/>
        <v/>
      </c>
      <c r="AO142" s="353" t="str">
        <f t="shared" si="55"/>
        <v/>
      </c>
      <c r="AQ142" s="353" t="str">
        <f t="shared" si="56"/>
        <v/>
      </c>
    </row>
    <row r="143" spans="5:43" x14ac:dyDescent="0.25">
      <c r="E143" s="353" t="str">
        <f t="shared" si="38"/>
        <v/>
      </c>
      <c r="G143" s="353" t="str">
        <f t="shared" si="38"/>
        <v/>
      </c>
      <c r="I143" s="353" t="str">
        <f t="shared" si="39"/>
        <v/>
      </c>
      <c r="K143" s="353" t="str">
        <f t="shared" si="40"/>
        <v/>
      </c>
      <c r="M143" s="353" t="str">
        <f t="shared" si="41"/>
        <v/>
      </c>
      <c r="O143" s="353" t="str">
        <f t="shared" si="42"/>
        <v/>
      </c>
      <c r="Q143" s="353" t="str">
        <f t="shared" si="43"/>
        <v/>
      </c>
      <c r="S143" s="353" t="str">
        <f t="shared" si="44"/>
        <v/>
      </c>
      <c r="U143" s="353" t="str">
        <f t="shared" si="45"/>
        <v/>
      </c>
      <c r="W143" s="353" t="str">
        <f t="shared" si="46"/>
        <v/>
      </c>
      <c r="Y143" s="353" t="str">
        <f t="shared" si="47"/>
        <v/>
      </c>
      <c r="AA143" s="353" t="str">
        <f t="shared" si="48"/>
        <v/>
      </c>
      <c r="AC143" s="353" t="str">
        <f t="shared" si="49"/>
        <v/>
      </c>
      <c r="AE143" s="353" t="str">
        <f t="shared" si="50"/>
        <v/>
      </c>
      <c r="AG143" s="353" t="str">
        <f t="shared" si="51"/>
        <v/>
      </c>
      <c r="AI143" s="353" t="str">
        <f t="shared" si="52"/>
        <v/>
      </c>
      <c r="AK143" s="353" t="str">
        <f t="shared" si="53"/>
        <v/>
      </c>
      <c r="AM143" s="353" t="str">
        <f t="shared" si="54"/>
        <v/>
      </c>
      <c r="AO143" s="353" t="str">
        <f t="shared" si="55"/>
        <v/>
      </c>
      <c r="AQ143" s="353" t="str">
        <f t="shared" si="56"/>
        <v/>
      </c>
    </row>
    <row r="144" spans="5:43" x14ac:dyDescent="0.25">
      <c r="E144" s="353" t="str">
        <f t="shared" si="38"/>
        <v/>
      </c>
      <c r="G144" s="353" t="str">
        <f t="shared" si="38"/>
        <v/>
      </c>
      <c r="I144" s="353" t="str">
        <f t="shared" si="39"/>
        <v/>
      </c>
      <c r="K144" s="353" t="str">
        <f t="shared" si="40"/>
        <v/>
      </c>
      <c r="M144" s="353" t="str">
        <f t="shared" si="41"/>
        <v/>
      </c>
      <c r="O144" s="353" t="str">
        <f t="shared" si="42"/>
        <v/>
      </c>
      <c r="Q144" s="353" t="str">
        <f t="shared" si="43"/>
        <v/>
      </c>
      <c r="S144" s="353" t="str">
        <f t="shared" si="44"/>
        <v/>
      </c>
      <c r="U144" s="353" t="str">
        <f t="shared" si="45"/>
        <v/>
      </c>
      <c r="W144" s="353" t="str">
        <f t="shared" si="46"/>
        <v/>
      </c>
      <c r="Y144" s="353" t="str">
        <f t="shared" si="47"/>
        <v/>
      </c>
      <c r="AA144" s="353" t="str">
        <f t="shared" si="48"/>
        <v/>
      </c>
      <c r="AC144" s="353" t="str">
        <f t="shared" si="49"/>
        <v/>
      </c>
      <c r="AE144" s="353" t="str">
        <f t="shared" si="50"/>
        <v/>
      </c>
      <c r="AG144" s="353" t="str">
        <f t="shared" si="51"/>
        <v/>
      </c>
      <c r="AI144" s="353" t="str">
        <f t="shared" si="52"/>
        <v/>
      </c>
      <c r="AK144" s="353" t="str">
        <f t="shared" si="53"/>
        <v/>
      </c>
      <c r="AM144" s="353" t="str">
        <f t="shared" si="54"/>
        <v/>
      </c>
      <c r="AO144" s="353" t="str">
        <f t="shared" si="55"/>
        <v/>
      </c>
      <c r="AQ144" s="353" t="str">
        <f t="shared" si="56"/>
        <v/>
      </c>
    </row>
    <row r="145" spans="5:43" x14ac:dyDescent="0.25">
      <c r="E145" s="353" t="str">
        <f t="shared" si="38"/>
        <v/>
      </c>
      <c r="G145" s="353" t="str">
        <f t="shared" si="38"/>
        <v/>
      </c>
      <c r="I145" s="353" t="str">
        <f t="shared" si="39"/>
        <v/>
      </c>
      <c r="K145" s="353" t="str">
        <f t="shared" si="40"/>
        <v/>
      </c>
      <c r="M145" s="353" t="str">
        <f t="shared" si="41"/>
        <v/>
      </c>
      <c r="O145" s="353" t="str">
        <f t="shared" si="42"/>
        <v/>
      </c>
      <c r="Q145" s="353" t="str">
        <f t="shared" si="43"/>
        <v/>
      </c>
      <c r="S145" s="353" t="str">
        <f t="shared" si="44"/>
        <v/>
      </c>
      <c r="U145" s="353" t="str">
        <f t="shared" si="45"/>
        <v/>
      </c>
      <c r="W145" s="353" t="str">
        <f t="shared" si="46"/>
        <v/>
      </c>
      <c r="Y145" s="353" t="str">
        <f t="shared" si="47"/>
        <v/>
      </c>
      <c r="AA145" s="353" t="str">
        <f t="shared" si="48"/>
        <v/>
      </c>
      <c r="AC145" s="353" t="str">
        <f t="shared" si="49"/>
        <v/>
      </c>
      <c r="AE145" s="353" t="str">
        <f t="shared" si="50"/>
        <v/>
      </c>
      <c r="AG145" s="353" t="str">
        <f t="shared" si="51"/>
        <v/>
      </c>
      <c r="AI145" s="353" t="str">
        <f t="shared" si="52"/>
        <v/>
      </c>
      <c r="AK145" s="353" t="str">
        <f t="shared" si="53"/>
        <v/>
      </c>
      <c r="AM145" s="353" t="str">
        <f t="shared" si="54"/>
        <v/>
      </c>
      <c r="AO145" s="353" t="str">
        <f t="shared" si="55"/>
        <v/>
      </c>
      <c r="AQ145" s="353" t="str">
        <f t="shared" si="56"/>
        <v/>
      </c>
    </row>
    <row r="146" spans="5:43" x14ac:dyDescent="0.25">
      <c r="E146" s="353" t="str">
        <f t="shared" si="38"/>
        <v/>
      </c>
      <c r="G146" s="353" t="str">
        <f t="shared" si="38"/>
        <v/>
      </c>
      <c r="I146" s="353" t="str">
        <f t="shared" si="39"/>
        <v/>
      </c>
      <c r="K146" s="353" t="str">
        <f t="shared" si="40"/>
        <v/>
      </c>
      <c r="M146" s="353" t="str">
        <f t="shared" si="41"/>
        <v/>
      </c>
      <c r="O146" s="353" t="str">
        <f t="shared" si="42"/>
        <v/>
      </c>
      <c r="Q146" s="353" t="str">
        <f t="shared" si="43"/>
        <v/>
      </c>
      <c r="S146" s="353" t="str">
        <f t="shared" si="44"/>
        <v/>
      </c>
      <c r="U146" s="353" t="str">
        <f t="shared" si="45"/>
        <v/>
      </c>
      <c r="W146" s="353" t="str">
        <f t="shared" si="46"/>
        <v/>
      </c>
      <c r="Y146" s="353" t="str">
        <f t="shared" si="47"/>
        <v/>
      </c>
      <c r="AA146" s="353" t="str">
        <f t="shared" si="48"/>
        <v/>
      </c>
      <c r="AC146" s="353" t="str">
        <f t="shared" si="49"/>
        <v/>
      </c>
      <c r="AE146" s="353" t="str">
        <f t="shared" si="50"/>
        <v/>
      </c>
      <c r="AG146" s="353" t="str">
        <f t="shared" si="51"/>
        <v/>
      </c>
      <c r="AI146" s="353" t="str">
        <f t="shared" si="52"/>
        <v/>
      </c>
      <c r="AK146" s="353" t="str">
        <f t="shared" si="53"/>
        <v/>
      </c>
      <c r="AM146" s="353" t="str">
        <f t="shared" si="54"/>
        <v/>
      </c>
      <c r="AO146" s="353" t="str">
        <f t="shared" si="55"/>
        <v/>
      </c>
      <c r="AQ146" s="353" t="str">
        <f t="shared" si="56"/>
        <v/>
      </c>
    </row>
    <row r="147" spans="5:43" x14ac:dyDescent="0.25">
      <c r="E147" s="353" t="str">
        <f t="shared" si="38"/>
        <v/>
      </c>
      <c r="G147" s="353" t="str">
        <f t="shared" si="38"/>
        <v/>
      </c>
      <c r="I147" s="353" t="str">
        <f t="shared" si="39"/>
        <v/>
      </c>
      <c r="K147" s="353" t="str">
        <f t="shared" si="40"/>
        <v/>
      </c>
      <c r="M147" s="353" t="str">
        <f t="shared" si="41"/>
        <v/>
      </c>
      <c r="O147" s="353" t="str">
        <f t="shared" si="42"/>
        <v/>
      </c>
      <c r="Q147" s="353" t="str">
        <f t="shared" si="43"/>
        <v/>
      </c>
      <c r="S147" s="353" t="str">
        <f t="shared" si="44"/>
        <v/>
      </c>
      <c r="U147" s="353" t="str">
        <f t="shared" si="45"/>
        <v/>
      </c>
      <c r="W147" s="353" t="str">
        <f t="shared" si="46"/>
        <v/>
      </c>
      <c r="Y147" s="353" t="str">
        <f t="shared" si="47"/>
        <v/>
      </c>
      <c r="AA147" s="353" t="str">
        <f t="shared" si="48"/>
        <v/>
      </c>
      <c r="AC147" s="353" t="str">
        <f t="shared" si="49"/>
        <v/>
      </c>
      <c r="AE147" s="353" t="str">
        <f t="shared" si="50"/>
        <v/>
      </c>
      <c r="AG147" s="353" t="str">
        <f t="shared" si="51"/>
        <v/>
      </c>
      <c r="AI147" s="353" t="str">
        <f t="shared" si="52"/>
        <v/>
      </c>
      <c r="AK147" s="353" t="str">
        <f t="shared" si="53"/>
        <v/>
      </c>
      <c r="AM147" s="353" t="str">
        <f t="shared" si="54"/>
        <v/>
      </c>
      <c r="AO147" s="353" t="str">
        <f t="shared" si="55"/>
        <v/>
      </c>
      <c r="AQ147" s="353" t="str">
        <f t="shared" si="56"/>
        <v/>
      </c>
    </row>
    <row r="148" spans="5:43" x14ac:dyDescent="0.25">
      <c r="E148" s="353" t="str">
        <f t="shared" si="38"/>
        <v/>
      </c>
      <c r="G148" s="353" t="str">
        <f t="shared" si="38"/>
        <v/>
      </c>
      <c r="I148" s="353" t="str">
        <f t="shared" si="39"/>
        <v/>
      </c>
      <c r="K148" s="353" t="str">
        <f t="shared" si="40"/>
        <v/>
      </c>
      <c r="M148" s="353" t="str">
        <f t="shared" si="41"/>
        <v/>
      </c>
      <c r="O148" s="353" t="str">
        <f t="shared" si="42"/>
        <v/>
      </c>
      <c r="Q148" s="353" t="str">
        <f t="shared" si="43"/>
        <v/>
      </c>
      <c r="S148" s="353" t="str">
        <f t="shared" si="44"/>
        <v/>
      </c>
      <c r="U148" s="353" t="str">
        <f t="shared" si="45"/>
        <v/>
      </c>
      <c r="W148" s="353" t="str">
        <f t="shared" si="46"/>
        <v/>
      </c>
      <c r="Y148" s="353" t="str">
        <f t="shared" si="47"/>
        <v/>
      </c>
      <c r="AA148" s="353" t="str">
        <f t="shared" si="48"/>
        <v/>
      </c>
      <c r="AC148" s="353" t="str">
        <f t="shared" si="49"/>
        <v/>
      </c>
      <c r="AE148" s="353" t="str">
        <f t="shared" si="50"/>
        <v/>
      </c>
      <c r="AG148" s="353" t="str">
        <f t="shared" si="51"/>
        <v/>
      </c>
      <c r="AI148" s="353" t="str">
        <f t="shared" si="52"/>
        <v/>
      </c>
      <c r="AK148" s="353" t="str">
        <f t="shared" si="53"/>
        <v/>
      </c>
      <c r="AM148" s="353" t="str">
        <f t="shared" si="54"/>
        <v/>
      </c>
      <c r="AO148" s="353" t="str">
        <f t="shared" si="55"/>
        <v/>
      </c>
      <c r="AQ148" s="353" t="str">
        <f t="shared" si="56"/>
        <v/>
      </c>
    </row>
    <row r="149" spans="5:43" x14ac:dyDescent="0.25">
      <c r="E149" s="353" t="str">
        <f t="shared" si="38"/>
        <v/>
      </c>
      <c r="G149" s="353" t="str">
        <f t="shared" si="38"/>
        <v/>
      </c>
      <c r="I149" s="353" t="str">
        <f t="shared" si="39"/>
        <v/>
      </c>
      <c r="K149" s="353" t="str">
        <f t="shared" si="40"/>
        <v/>
      </c>
      <c r="M149" s="353" t="str">
        <f t="shared" si="41"/>
        <v/>
      </c>
      <c r="O149" s="353" t="str">
        <f t="shared" si="42"/>
        <v/>
      </c>
      <c r="Q149" s="353" t="str">
        <f t="shared" si="43"/>
        <v/>
      </c>
      <c r="S149" s="353" t="str">
        <f t="shared" si="44"/>
        <v/>
      </c>
      <c r="U149" s="353" t="str">
        <f t="shared" si="45"/>
        <v/>
      </c>
      <c r="W149" s="353" t="str">
        <f t="shared" si="46"/>
        <v/>
      </c>
      <c r="Y149" s="353" t="str">
        <f t="shared" si="47"/>
        <v/>
      </c>
      <c r="AA149" s="353" t="str">
        <f t="shared" si="48"/>
        <v/>
      </c>
      <c r="AC149" s="353" t="str">
        <f t="shared" si="49"/>
        <v/>
      </c>
      <c r="AE149" s="353" t="str">
        <f t="shared" si="50"/>
        <v/>
      </c>
      <c r="AG149" s="353" t="str">
        <f t="shared" si="51"/>
        <v/>
      </c>
      <c r="AI149" s="353" t="str">
        <f t="shared" si="52"/>
        <v/>
      </c>
      <c r="AK149" s="353" t="str">
        <f t="shared" si="53"/>
        <v/>
      </c>
      <c r="AM149" s="353" t="str">
        <f t="shared" si="54"/>
        <v/>
      </c>
      <c r="AO149" s="353" t="str">
        <f t="shared" si="55"/>
        <v/>
      </c>
      <c r="AQ149" s="353" t="str">
        <f t="shared" si="56"/>
        <v/>
      </c>
    </row>
    <row r="150" spans="5:43" x14ac:dyDescent="0.25">
      <c r="E150" s="353" t="str">
        <f t="shared" si="38"/>
        <v/>
      </c>
      <c r="G150" s="353" t="str">
        <f t="shared" si="38"/>
        <v/>
      </c>
      <c r="I150" s="353" t="str">
        <f t="shared" si="39"/>
        <v/>
      </c>
      <c r="K150" s="353" t="str">
        <f t="shared" si="40"/>
        <v/>
      </c>
      <c r="M150" s="353" t="str">
        <f t="shared" si="41"/>
        <v/>
      </c>
      <c r="O150" s="353" t="str">
        <f t="shared" si="42"/>
        <v/>
      </c>
      <c r="Q150" s="353" t="str">
        <f t="shared" si="43"/>
        <v/>
      </c>
      <c r="S150" s="353" t="str">
        <f t="shared" si="44"/>
        <v/>
      </c>
      <c r="U150" s="353" t="str">
        <f t="shared" si="45"/>
        <v/>
      </c>
      <c r="W150" s="353" t="str">
        <f t="shared" si="46"/>
        <v/>
      </c>
      <c r="Y150" s="353" t="str">
        <f t="shared" si="47"/>
        <v/>
      </c>
      <c r="AA150" s="353" t="str">
        <f t="shared" si="48"/>
        <v/>
      </c>
      <c r="AC150" s="353" t="str">
        <f t="shared" si="49"/>
        <v/>
      </c>
      <c r="AE150" s="353" t="str">
        <f t="shared" si="50"/>
        <v/>
      </c>
      <c r="AG150" s="353" t="str">
        <f t="shared" si="51"/>
        <v/>
      </c>
      <c r="AI150" s="353" t="str">
        <f t="shared" si="52"/>
        <v/>
      </c>
      <c r="AK150" s="353" t="str">
        <f t="shared" si="53"/>
        <v/>
      </c>
      <c r="AM150" s="353" t="str">
        <f t="shared" si="54"/>
        <v/>
      </c>
      <c r="AO150" s="353" t="str">
        <f t="shared" si="55"/>
        <v/>
      </c>
      <c r="AQ150" s="353" t="str">
        <f t="shared" si="56"/>
        <v/>
      </c>
    </row>
    <row r="151" spans="5:43" x14ac:dyDescent="0.25">
      <c r="E151" s="353" t="str">
        <f t="shared" si="38"/>
        <v/>
      </c>
      <c r="G151" s="353" t="str">
        <f t="shared" si="38"/>
        <v/>
      </c>
      <c r="I151" s="353" t="str">
        <f t="shared" si="39"/>
        <v/>
      </c>
      <c r="K151" s="353" t="str">
        <f t="shared" si="40"/>
        <v/>
      </c>
      <c r="M151" s="353" t="str">
        <f t="shared" si="41"/>
        <v/>
      </c>
      <c r="O151" s="353" t="str">
        <f t="shared" si="42"/>
        <v/>
      </c>
      <c r="Q151" s="353" t="str">
        <f t="shared" si="43"/>
        <v/>
      </c>
      <c r="S151" s="353" t="str">
        <f t="shared" si="44"/>
        <v/>
      </c>
      <c r="U151" s="353" t="str">
        <f t="shared" si="45"/>
        <v/>
      </c>
      <c r="W151" s="353" t="str">
        <f t="shared" si="46"/>
        <v/>
      </c>
      <c r="Y151" s="353" t="str">
        <f t="shared" si="47"/>
        <v/>
      </c>
      <c r="AA151" s="353" t="str">
        <f t="shared" si="48"/>
        <v/>
      </c>
      <c r="AC151" s="353" t="str">
        <f t="shared" si="49"/>
        <v/>
      </c>
      <c r="AE151" s="353" t="str">
        <f t="shared" si="50"/>
        <v/>
      </c>
      <c r="AG151" s="353" t="str">
        <f t="shared" si="51"/>
        <v/>
      </c>
      <c r="AI151" s="353" t="str">
        <f t="shared" si="52"/>
        <v/>
      </c>
      <c r="AK151" s="353" t="str">
        <f t="shared" si="53"/>
        <v/>
      </c>
      <c r="AM151" s="353" t="str">
        <f t="shared" si="54"/>
        <v/>
      </c>
      <c r="AO151" s="353" t="str">
        <f t="shared" si="55"/>
        <v/>
      </c>
      <c r="AQ151" s="353" t="str">
        <f t="shared" si="56"/>
        <v/>
      </c>
    </row>
    <row r="152" spans="5:43" x14ac:dyDescent="0.25">
      <c r="E152" s="353" t="str">
        <f t="shared" si="38"/>
        <v/>
      </c>
      <c r="G152" s="353" t="str">
        <f t="shared" si="38"/>
        <v/>
      </c>
      <c r="I152" s="353" t="str">
        <f t="shared" si="39"/>
        <v/>
      </c>
      <c r="K152" s="353" t="str">
        <f t="shared" si="40"/>
        <v/>
      </c>
      <c r="M152" s="353" t="str">
        <f t="shared" si="41"/>
        <v/>
      </c>
      <c r="O152" s="353" t="str">
        <f t="shared" si="42"/>
        <v/>
      </c>
      <c r="Q152" s="353" t="str">
        <f t="shared" si="43"/>
        <v/>
      </c>
      <c r="S152" s="353" t="str">
        <f t="shared" si="44"/>
        <v/>
      </c>
      <c r="U152" s="353" t="str">
        <f t="shared" si="45"/>
        <v/>
      </c>
      <c r="W152" s="353" t="str">
        <f t="shared" si="46"/>
        <v/>
      </c>
      <c r="Y152" s="353" t="str">
        <f t="shared" si="47"/>
        <v/>
      </c>
      <c r="AA152" s="353" t="str">
        <f t="shared" si="48"/>
        <v/>
      </c>
      <c r="AC152" s="353" t="str">
        <f t="shared" si="49"/>
        <v/>
      </c>
      <c r="AE152" s="353" t="str">
        <f t="shared" si="50"/>
        <v/>
      </c>
      <c r="AG152" s="353" t="str">
        <f t="shared" si="51"/>
        <v/>
      </c>
      <c r="AI152" s="353" t="str">
        <f t="shared" si="52"/>
        <v/>
      </c>
      <c r="AK152" s="353" t="str">
        <f t="shared" si="53"/>
        <v/>
      </c>
      <c r="AM152" s="353" t="str">
        <f t="shared" si="54"/>
        <v/>
      </c>
      <c r="AO152" s="353" t="str">
        <f t="shared" si="55"/>
        <v/>
      </c>
      <c r="AQ152" s="353" t="str">
        <f t="shared" si="56"/>
        <v/>
      </c>
    </row>
    <row r="153" spans="5:43" x14ac:dyDescent="0.25">
      <c r="E153" s="353" t="str">
        <f t="shared" si="38"/>
        <v/>
      </c>
      <c r="G153" s="353" t="str">
        <f t="shared" si="38"/>
        <v/>
      </c>
      <c r="I153" s="353" t="str">
        <f t="shared" si="39"/>
        <v/>
      </c>
      <c r="K153" s="353" t="str">
        <f t="shared" si="40"/>
        <v/>
      </c>
      <c r="M153" s="353" t="str">
        <f t="shared" si="41"/>
        <v/>
      </c>
      <c r="O153" s="353" t="str">
        <f t="shared" si="42"/>
        <v/>
      </c>
      <c r="Q153" s="353" t="str">
        <f t="shared" si="43"/>
        <v/>
      </c>
      <c r="S153" s="353" t="str">
        <f t="shared" si="44"/>
        <v/>
      </c>
      <c r="U153" s="353" t="str">
        <f t="shared" si="45"/>
        <v/>
      </c>
      <c r="W153" s="353" t="str">
        <f t="shared" si="46"/>
        <v/>
      </c>
      <c r="Y153" s="353" t="str">
        <f t="shared" si="47"/>
        <v/>
      </c>
      <c r="AA153" s="353" t="str">
        <f t="shared" si="48"/>
        <v/>
      </c>
      <c r="AC153" s="353" t="str">
        <f t="shared" si="49"/>
        <v/>
      </c>
      <c r="AE153" s="353" t="str">
        <f t="shared" si="50"/>
        <v/>
      </c>
      <c r="AG153" s="353" t="str">
        <f t="shared" si="51"/>
        <v/>
      </c>
      <c r="AI153" s="353" t="str">
        <f t="shared" si="52"/>
        <v/>
      </c>
      <c r="AK153" s="353" t="str">
        <f t="shared" si="53"/>
        <v/>
      </c>
      <c r="AM153" s="353" t="str">
        <f t="shared" si="54"/>
        <v/>
      </c>
      <c r="AO153" s="353" t="str">
        <f t="shared" si="55"/>
        <v/>
      </c>
      <c r="AQ153" s="353" t="str">
        <f t="shared" si="56"/>
        <v/>
      </c>
    </row>
    <row r="154" spans="5:43" x14ac:dyDescent="0.25">
      <c r="E154" s="353" t="str">
        <f t="shared" si="38"/>
        <v/>
      </c>
      <c r="G154" s="353" t="str">
        <f t="shared" si="38"/>
        <v/>
      </c>
      <c r="I154" s="353" t="str">
        <f t="shared" si="39"/>
        <v/>
      </c>
      <c r="K154" s="353" t="str">
        <f t="shared" si="40"/>
        <v/>
      </c>
      <c r="M154" s="353" t="str">
        <f t="shared" si="41"/>
        <v/>
      </c>
      <c r="O154" s="353" t="str">
        <f t="shared" si="42"/>
        <v/>
      </c>
      <c r="Q154" s="353" t="str">
        <f t="shared" si="43"/>
        <v/>
      </c>
      <c r="S154" s="353" t="str">
        <f t="shared" si="44"/>
        <v/>
      </c>
      <c r="U154" s="353" t="str">
        <f t="shared" si="45"/>
        <v/>
      </c>
      <c r="W154" s="353" t="str">
        <f t="shared" si="46"/>
        <v/>
      </c>
      <c r="Y154" s="353" t="str">
        <f t="shared" si="47"/>
        <v/>
      </c>
      <c r="AA154" s="353" t="str">
        <f t="shared" si="48"/>
        <v/>
      </c>
      <c r="AC154" s="353" t="str">
        <f t="shared" si="49"/>
        <v/>
      </c>
      <c r="AE154" s="353" t="str">
        <f t="shared" si="50"/>
        <v/>
      </c>
      <c r="AG154" s="353" t="str">
        <f t="shared" si="51"/>
        <v/>
      </c>
      <c r="AI154" s="353" t="str">
        <f t="shared" si="52"/>
        <v/>
      </c>
      <c r="AK154" s="353" t="str">
        <f t="shared" si="53"/>
        <v/>
      </c>
      <c r="AM154" s="353" t="str">
        <f t="shared" si="54"/>
        <v/>
      </c>
      <c r="AO154" s="353" t="str">
        <f t="shared" si="55"/>
        <v/>
      </c>
      <c r="AQ154" s="353" t="str">
        <f t="shared" si="56"/>
        <v/>
      </c>
    </row>
    <row r="155" spans="5:43" x14ac:dyDescent="0.25">
      <c r="E155" s="353" t="str">
        <f t="shared" si="38"/>
        <v/>
      </c>
      <c r="G155" s="353" t="str">
        <f t="shared" si="38"/>
        <v/>
      </c>
      <c r="I155" s="353" t="str">
        <f t="shared" si="39"/>
        <v/>
      </c>
      <c r="K155" s="353" t="str">
        <f t="shared" si="40"/>
        <v/>
      </c>
      <c r="M155" s="353" t="str">
        <f t="shared" si="41"/>
        <v/>
      </c>
      <c r="O155" s="353" t="str">
        <f t="shared" si="42"/>
        <v/>
      </c>
      <c r="Q155" s="353" t="str">
        <f t="shared" si="43"/>
        <v/>
      </c>
      <c r="S155" s="353" t="str">
        <f t="shared" si="44"/>
        <v/>
      </c>
      <c r="U155" s="353" t="str">
        <f t="shared" si="45"/>
        <v/>
      </c>
      <c r="W155" s="353" t="str">
        <f t="shared" si="46"/>
        <v/>
      </c>
      <c r="Y155" s="353" t="str">
        <f t="shared" si="47"/>
        <v/>
      </c>
      <c r="AA155" s="353" t="str">
        <f t="shared" si="48"/>
        <v/>
      </c>
      <c r="AC155" s="353" t="str">
        <f t="shared" si="49"/>
        <v/>
      </c>
      <c r="AE155" s="353" t="str">
        <f t="shared" si="50"/>
        <v/>
      </c>
      <c r="AG155" s="353" t="str">
        <f t="shared" si="51"/>
        <v/>
      </c>
      <c r="AI155" s="353" t="str">
        <f t="shared" si="52"/>
        <v/>
      </c>
      <c r="AK155" s="353" t="str">
        <f t="shared" si="53"/>
        <v/>
      </c>
      <c r="AM155" s="353" t="str">
        <f t="shared" si="54"/>
        <v/>
      </c>
      <c r="AO155" s="353" t="str">
        <f t="shared" si="55"/>
        <v/>
      </c>
      <c r="AQ155" s="353" t="str">
        <f t="shared" si="56"/>
        <v/>
      </c>
    </row>
    <row r="156" spans="5:43" x14ac:dyDescent="0.25">
      <c r="E156" s="353" t="str">
        <f t="shared" si="38"/>
        <v/>
      </c>
      <c r="G156" s="353" t="str">
        <f t="shared" si="38"/>
        <v/>
      </c>
      <c r="I156" s="353" t="str">
        <f t="shared" si="39"/>
        <v/>
      </c>
      <c r="K156" s="353" t="str">
        <f t="shared" si="40"/>
        <v/>
      </c>
      <c r="M156" s="353" t="str">
        <f t="shared" si="41"/>
        <v/>
      </c>
      <c r="O156" s="353" t="str">
        <f t="shared" si="42"/>
        <v/>
      </c>
      <c r="Q156" s="353" t="str">
        <f t="shared" si="43"/>
        <v/>
      </c>
      <c r="S156" s="353" t="str">
        <f t="shared" si="44"/>
        <v/>
      </c>
      <c r="U156" s="353" t="str">
        <f t="shared" si="45"/>
        <v/>
      </c>
      <c r="W156" s="353" t="str">
        <f t="shared" si="46"/>
        <v/>
      </c>
      <c r="Y156" s="353" t="str">
        <f t="shared" si="47"/>
        <v/>
      </c>
      <c r="AA156" s="353" t="str">
        <f t="shared" si="48"/>
        <v/>
      </c>
      <c r="AC156" s="353" t="str">
        <f t="shared" si="49"/>
        <v/>
      </c>
      <c r="AE156" s="353" t="str">
        <f t="shared" si="50"/>
        <v/>
      </c>
      <c r="AG156" s="353" t="str">
        <f t="shared" si="51"/>
        <v/>
      </c>
      <c r="AI156" s="353" t="str">
        <f t="shared" si="52"/>
        <v/>
      </c>
      <c r="AK156" s="353" t="str">
        <f t="shared" si="53"/>
        <v/>
      </c>
      <c r="AM156" s="353" t="str">
        <f t="shared" si="54"/>
        <v/>
      </c>
      <c r="AO156" s="353" t="str">
        <f t="shared" si="55"/>
        <v/>
      </c>
      <c r="AQ156" s="353" t="str">
        <f t="shared" si="56"/>
        <v/>
      </c>
    </row>
    <row r="157" spans="5:43" x14ac:dyDescent="0.25">
      <c r="E157" s="353" t="str">
        <f t="shared" si="38"/>
        <v/>
      </c>
      <c r="G157" s="353" t="str">
        <f t="shared" si="38"/>
        <v/>
      </c>
      <c r="I157" s="353" t="str">
        <f t="shared" si="39"/>
        <v/>
      </c>
      <c r="K157" s="353" t="str">
        <f t="shared" si="40"/>
        <v/>
      </c>
      <c r="M157" s="353" t="str">
        <f t="shared" si="41"/>
        <v/>
      </c>
      <c r="O157" s="353" t="str">
        <f t="shared" si="42"/>
        <v/>
      </c>
      <c r="Q157" s="353" t="str">
        <f t="shared" si="43"/>
        <v/>
      </c>
      <c r="S157" s="353" t="str">
        <f t="shared" si="44"/>
        <v/>
      </c>
      <c r="U157" s="353" t="str">
        <f t="shared" si="45"/>
        <v/>
      </c>
      <c r="W157" s="353" t="str">
        <f t="shared" si="46"/>
        <v/>
      </c>
      <c r="Y157" s="353" t="str">
        <f t="shared" si="47"/>
        <v/>
      </c>
      <c r="AA157" s="353" t="str">
        <f t="shared" si="48"/>
        <v/>
      </c>
      <c r="AC157" s="353" t="str">
        <f t="shared" si="49"/>
        <v/>
      </c>
      <c r="AE157" s="353" t="str">
        <f t="shared" si="50"/>
        <v/>
      </c>
      <c r="AG157" s="353" t="str">
        <f t="shared" si="51"/>
        <v/>
      </c>
      <c r="AI157" s="353" t="str">
        <f t="shared" si="52"/>
        <v/>
      </c>
      <c r="AK157" s="353" t="str">
        <f t="shared" si="53"/>
        <v/>
      </c>
      <c r="AM157" s="353" t="str">
        <f t="shared" si="54"/>
        <v/>
      </c>
      <c r="AO157" s="353" t="str">
        <f t="shared" si="55"/>
        <v/>
      </c>
      <c r="AQ157" s="353" t="str">
        <f t="shared" si="56"/>
        <v/>
      </c>
    </row>
    <row r="158" spans="5:43" x14ac:dyDescent="0.25">
      <c r="E158" s="353" t="str">
        <f t="shared" si="38"/>
        <v/>
      </c>
      <c r="G158" s="353" t="str">
        <f t="shared" si="38"/>
        <v/>
      </c>
      <c r="I158" s="353" t="str">
        <f t="shared" si="39"/>
        <v/>
      </c>
      <c r="K158" s="353" t="str">
        <f t="shared" si="40"/>
        <v/>
      </c>
      <c r="M158" s="353" t="str">
        <f t="shared" si="41"/>
        <v/>
      </c>
      <c r="O158" s="353" t="str">
        <f t="shared" si="42"/>
        <v/>
      </c>
      <c r="Q158" s="353" t="str">
        <f t="shared" si="43"/>
        <v/>
      </c>
      <c r="S158" s="353" t="str">
        <f t="shared" si="44"/>
        <v/>
      </c>
      <c r="U158" s="353" t="str">
        <f t="shared" si="45"/>
        <v/>
      </c>
      <c r="W158" s="353" t="str">
        <f t="shared" si="46"/>
        <v/>
      </c>
      <c r="Y158" s="353" t="str">
        <f t="shared" si="47"/>
        <v/>
      </c>
      <c r="AA158" s="353" t="str">
        <f t="shared" si="48"/>
        <v/>
      </c>
      <c r="AC158" s="353" t="str">
        <f t="shared" si="49"/>
        <v/>
      </c>
      <c r="AE158" s="353" t="str">
        <f t="shared" si="50"/>
        <v/>
      </c>
      <c r="AG158" s="353" t="str">
        <f t="shared" si="51"/>
        <v/>
      </c>
      <c r="AI158" s="353" t="str">
        <f t="shared" si="52"/>
        <v/>
      </c>
      <c r="AK158" s="353" t="str">
        <f t="shared" si="53"/>
        <v/>
      </c>
      <c r="AM158" s="353" t="str">
        <f t="shared" si="54"/>
        <v/>
      </c>
      <c r="AO158" s="353" t="str">
        <f t="shared" si="55"/>
        <v/>
      </c>
      <c r="AQ158" s="353" t="str">
        <f t="shared" si="56"/>
        <v/>
      </c>
    </row>
    <row r="159" spans="5:43" x14ac:dyDescent="0.25">
      <c r="E159" s="353" t="str">
        <f t="shared" si="38"/>
        <v/>
      </c>
      <c r="G159" s="353" t="str">
        <f t="shared" si="38"/>
        <v/>
      </c>
      <c r="I159" s="353" t="str">
        <f t="shared" si="39"/>
        <v/>
      </c>
      <c r="K159" s="353" t="str">
        <f t="shared" si="40"/>
        <v/>
      </c>
      <c r="M159" s="353" t="str">
        <f t="shared" si="41"/>
        <v/>
      </c>
      <c r="O159" s="353" t="str">
        <f t="shared" si="42"/>
        <v/>
      </c>
      <c r="Q159" s="353" t="str">
        <f t="shared" si="43"/>
        <v/>
      </c>
      <c r="S159" s="353" t="str">
        <f t="shared" si="44"/>
        <v/>
      </c>
      <c r="U159" s="353" t="str">
        <f t="shared" si="45"/>
        <v/>
      </c>
      <c r="W159" s="353" t="str">
        <f t="shared" si="46"/>
        <v/>
      </c>
      <c r="Y159" s="353" t="str">
        <f t="shared" si="47"/>
        <v/>
      </c>
      <c r="AA159" s="353" t="str">
        <f t="shared" si="48"/>
        <v/>
      </c>
      <c r="AC159" s="353" t="str">
        <f t="shared" si="49"/>
        <v/>
      </c>
      <c r="AE159" s="353" t="str">
        <f t="shared" si="50"/>
        <v/>
      </c>
      <c r="AG159" s="353" t="str">
        <f t="shared" si="51"/>
        <v/>
      </c>
      <c r="AI159" s="353" t="str">
        <f t="shared" si="52"/>
        <v/>
      </c>
      <c r="AK159" s="353" t="str">
        <f t="shared" si="53"/>
        <v/>
      </c>
      <c r="AM159" s="353" t="str">
        <f t="shared" si="54"/>
        <v/>
      </c>
      <c r="AO159" s="353" t="str">
        <f t="shared" si="55"/>
        <v/>
      </c>
      <c r="AQ159" s="353" t="str">
        <f t="shared" si="56"/>
        <v/>
      </c>
    </row>
    <row r="160" spans="5:43" x14ac:dyDescent="0.25">
      <c r="E160" s="353" t="str">
        <f t="shared" si="38"/>
        <v/>
      </c>
      <c r="G160" s="353" t="str">
        <f t="shared" si="38"/>
        <v/>
      </c>
      <c r="I160" s="353" t="str">
        <f t="shared" si="39"/>
        <v/>
      </c>
      <c r="K160" s="353" t="str">
        <f t="shared" si="40"/>
        <v/>
      </c>
      <c r="M160" s="353" t="str">
        <f t="shared" si="41"/>
        <v/>
      </c>
      <c r="O160" s="353" t="str">
        <f t="shared" si="42"/>
        <v/>
      </c>
      <c r="Q160" s="353" t="str">
        <f t="shared" si="43"/>
        <v/>
      </c>
      <c r="S160" s="353" t="str">
        <f t="shared" si="44"/>
        <v/>
      </c>
      <c r="U160" s="353" t="str">
        <f t="shared" si="45"/>
        <v/>
      </c>
      <c r="W160" s="353" t="str">
        <f t="shared" si="46"/>
        <v/>
      </c>
      <c r="Y160" s="353" t="str">
        <f t="shared" si="47"/>
        <v/>
      </c>
      <c r="AA160" s="353" t="str">
        <f t="shared" si="48"/>
        <v/>
      </c>
      <c r="AC160" s="353" t="str">
        <f t="shared" si="49"/>
        <v/>
      </c>
      <c r="AE160" s="353" t="str">
        <f t="shared" si="50"/>
        <v/>
      </c>
      <c r="AG160" s="353" t="str">
        <f t="shared" si="51"/>
        <v/>
      </c>
      <c r="AI160" s="353" t="str">
        <f t="shared" si="52"/>
        <v/>
      </c>
      <c r="AK160" s="353" t="str">
        <f t="shared" si="53"/>
        <v/>
      </c>
      <c r="AM160" s="353" t="str">
        <f t="shared" si="54"/>
        <v/>
      </c>
      <c r="AO160" s="353" t="str">
        <f t="shared" si="55"/>
        <v/>
      </c>
      <c r="AQ160" s="353" t="str">
        <f t="shared" si="56"/>
        <v/>
      </c>
    </row>
    <row r="161" spans="5:43" x14ac:dyDescent="0.25">
      <c r="E161" s="353" t="str">
        <f t="shared" si="38"/>
        <v/>
      </c>
      <c r="G161" s="353" t="str">
        <f t="shared" si="38"/>
        <v/>
      </c>
      <c r="I161" s="353" t="str">
        <f t="shared" si="39"/>
        <v/>
      </c>
      <c r="K161" s="353" t="str">
        <f t="shared" si="40"/>
        <v/>
      </c>
      <c r="M161" s="353" t="str">
        <f t="shared" si="41"/>
        <v/>
      </c>
      <c r="O161" s="353" t="str">
        <f t="shared" si="42"/>
        <v/>
      </c>
      <c r="Q161" s="353" t="str">
        <f t="shared" si="43"/>
        <v/>
      </c>
      <c r="S161" s="353" t="str">
        <f t="shared" si="44"/>
        <v/>
      </c>
      <c r="U161" s="353" t="str">
        <f t="shared" si="45"/>
        <v/>
      </c>
      <c r="W161" s="353" t="str">
        <f t="shared" si="46"/>
        <v/>
      </c>
      <c r="Y161" s="353" t="str">
        <f t="shared" si="47"/>
        <v/>
      </c>
      <c r="AA161" s="353" t="str">
        <f t="shared" si="48"/>
        <v/>
      </c>
      <c r="AC161" s="353" t="str">
        <f t="shared" si="49"/>
        <v/>
      </c>
      <c r="AE161" s="353" t="str">
        <f t="shared" si="50"/>
        <v/>
      </c>
      <c r="AG161" s="353" t="str">
        <f t="shared" si="51"/>
        <v/>
      </c>
      <c r="AI161" s="353" t="str">
        <f t="shared" si="52"/>
        <v/>
      </c>
      <c r="AK161" s="353" t="str">
        <f t="shared" si="53"/>
        <v/>
      </c>
      <c r="AM161" s="353" t="str">
        <f t="shared" si="54"/>
        <v/>
      </c>
      <c r="AO161" s="353" t="str">
        <f t="shared" si="55"/>
        <v/>
      </c>
      <c r="AQ161" s="353" t="str">
        <f t="shared" si="56"/>
        <v/>
      </c>
    </row>
    <row r="162" spans="5:43" x14ac:dyDescent="0.25">
      <c r="E162" s="353" t="str">
        <f t="shared" si="38"/>
        <v/>
      </c>
      <c r="G162" s="353" t="str">
        <f t="shared" si="38"/>
        <v/>
      </c>
      <c r="I162" s="353" t="str">
        <f t="shared" si="39"/>
        <v/>
      </c>
      <c r="K162" s="353" t="str">
        <f t="shared" si="40"/>
        <v/>
      </c>
      <c r="M162" s="353" t="str">
        <f t="shared" si="41"/>
        <v/>
      </c>
      <c r="O162" s="353" t="str">
        <f t="shared" si="42"/>
        <v/>
      </c>
      <c r="Q162" s="353" t="str">
        <f t="shared" si="43"/>
        <v/>
      </c>
      <c r="S162" s="353" t="str">
        <f t="shared" si="44"/>
        <v/>
      </c>
      <c r="U162" s="353" t="str">
        <f t="shared" si="45"/>
        <v/>
      </c>
      <c r="W162" s="353" t="str">
        <f t="shared" si="46"/>
        <v/>
      </c>
      <c r="Y162" s="353" t="str">
        <f t="shared" si="47"/>
        <v/>
      </c>
      <c r="AA162" s="353" t="str">
        <f t="shared" si="48"/>
        <v/>
      </c>
      <c r="AC162" s="353" t="str">
        <f t="shared" si="49"/>
        <v/>
      </c>
      <c r="AE162" s="353" t="str">
        <f t="shared" si="50"/>
        <v/>
      </c>
      <c r="AG162" s="353" t="str">
        <f t="shared" si="51"/>
        <v/>
      </c>
      <c r="AI162" s="353" t="str">
        <f t="shared" si="52"/>
        <v/>
      </c>
      <c r="AK162" s="353" t="str">
        <f t="shared" si="53"/>
        <v/>
      </c>
      <c r="AM162" s="353" t="str">
        <f t="shared" si="54"/>
        <v/>
      </c>
      <c r="AO162" s="353" t="str">
        <f t="shared" si="55"/>
        <v/>
      </c>
      <c r="AQ162" s="353" t="str">
        <f t="shared" si="56"/>
        <v/>
      </c>
    </row>
    <row r="163" spans="5:43" x14ac:dyDescent="0.25">
      <c r="E163" s="353" t="str">
        <f t="shared" si="38"/>
        <v/>
      </c>
      <c r="G163" s="353" t="str">
        <f t="shared" si="38"/>
        <v/>
      </c>
      <c r="I163" s="353" t="str">
        <f t="shared" si="39"/>
        <v/>
      </c>
      <c r="K163" s="353" t="str">
        <f t="shared" si="40"/>
        <v/>
      </c>
      <c r="M163" s="353" t="str">
        <f t="shared" si="41"/>
        <v/>
      </c>
      <c r="O163" s="353" t="str">
        <f t="shared" si="42"/>
        <v/>
      </c>
      <c r="Q163" s="353" t="str">
        <f t="shared" si="43"/>
        <v/>
      </c>
      <c r="S163" s="353" t="str">
        <f t="shared" si="44"/>
        <v/>
      </c>
      <c r="U163" s="353" t="str">
        <f t="shared" si="45"/>
        <v/>
      </c>
      <c r="W163" s="353" t="str">
        <f t="shared" si="46"/>
        <v/>
      </c>
      <c r="Y163" s="353" t="str">
        <f t="shared" si="47"/>
        <v/>
      </c>
      <c r="AA163" s="353" t="str">
        <f t="shared" si="48"/>
        <v/>
      </c>
      <c r="AC163" s="353" t="str">
        <f t="shared" si="49"/>
        <v/>
      </c>
      <c r="AE163" s="353" t="str">
        <f t="shared" si="50"/>
        <v/>
      </c>
      <c r="AG163" s="353" t="str">
        <f t="shared" si="51"/>
        <v/>
      </c>
      <c r="AI163" s="353" t="str">
        <f t="shared" si="52"/>
        <v/>
      </c>
      <c r="AK163" s="353" t="str">
        <f t="shared" si="53"/>
        <v/>
      </c>
      <c r="AM163" s="353" t="str">
        <f t="shared" si="54"/>
        <v/>
      </c>
      <c r="AO163" s="353" t="str">
        <f t="shared" si="55"/>
        <v/>
      </c>
      <c r="AQ163" s="353" t="str">
        <f t="shared" si="56"/>
        <v/>
      </c>
    </row>
    <row r="164" spans="5:43" x14ac:dyDescent="0.25">
      <c r="E164" s="353" t="str">
        <f t="shared" si="38"/>
        <v/>
      </c>
      <c r="G164" s="353" t="str">
        <f t="shared" si="38"/>
        <v/>
      </c>
      <c r="I164" s="353" t="str">
        <f t="shared" si="39"/>
        <v/>
      </c>
      <c r="K164" s="353" t="str">
        <f t="shared" si="40"/>
        <v/>
      </c>
      <c r="M164" s="353" t="str">
        <f t="shared" si="41"/>
        <v/>
      </c>
      <c r="O164" s="353" t="str">
        <f t="shared" si="42"/>
        <v/>
      </c>
      <c r="Q164" s="353" t="str">
        <f t="shared" si="43"/>
        <v/>
      </c>
      <c r="S164" s="353" t="str">
        <f t="shared" si="44"/>
        <v/>
      </c>
      <c r="U164" s="353" t="str">
        <f t="shared" si="45"/>
        <v/>
      </c>
      <c r="W164" s="353" t="str">
        <f t="shared" si="46"/>
        <v/>
      </c>
      <c r="Y164" s="353" t="str">
        <f t="shared" si="47"/>
        <v/>
      </c>
      <c r="AA164" s="353" t="str">
        <f t="shared" si="48"/>
        <v/>
      </c>
      <c r="AC164" s="353" t="str">
        <f t="shared" si="49"/>
        <v/>
      </c>
      <c r="AE164" s="353" t="str">
        <f t="shared" si="50"/>
        <v/>
      </c>
      <c r="AG164" s="353" t="str">
        <f t="shared" si="51"/>
        <v/>
      </c>
      <c r="AI164" s="353" t="str">
        <f t="shared" si="52"/>
        <v/>
      </c>
      <c r="AK164" s="353" t="str">
        <f t="shared" si="53"/>
        <v/>
      </c>
      <c r="AM164" s="353" t="str">
        <f t="shared" si="54"/>
        <v/>
      </c>
      <c r="AO164" s="353" t="str">
        <f t="shared" si="55"/>
        <v/>
      </c>
      <c r="AQ164" s="353" t="str">
        <f t="shared" si="56"/>
        <v/>
      </c>
    </row>
    <row r="165" spans="5:43" x14ac:dyDescent="0.25">
      <c r="E165" s="353" t="str">
        <f t="shared" si="38"/>
        <v/>
      </c>
      <c r="G165" s="353" t="str">
        <f t="shared" si="38"/>
        <v/>
      </c>
      <c r="I165" s="353" t="str">
        <f t="shared" si="39"/>
        <v/>
      </c>
      <c r="K165" s="353" t="str">
        <f t="shared" si="40"/>
        <v/>
      </c>
      <c r="M165" s="353" t="str">
        <f t="shared" si="41"/>
        <v/>
      </c>
      <c r="O165" s="353" t="str">
        <f t="shared" si="42"/>
        <v/>
      </c>
      <c r="Q165" s="353" t="str">
        <f t="shared" si="43"/>
        <v/>
      </c>
      <c r="S165" s="353" t="str">
        <f t="shared" si="44"/>
        <v/>
      </c>
      <c r="U165" s="353" t="str">
        <f t="shared" si="45"/>
        <v/>
      </c>
      <c r="W165" s="353" t="str">
        <f t="shared" si="46"/>
        <v/>
      </c>
      <c r="Y165" s="353" t="str">
        <f t="shared" si="47"/>
        <v/>
      </c>
      <c r="AA165" s="353" t="str">
        <f t="shared" si="48"/>
        <v/>
      </c>
      <c r="AC165" s="353" t="str">
        <f t="shared" si="49"/>
        <v/>
      </c>
      <c r="AE165" s="353" t="str">
        <f t="shared" si="50"/>
        <v/>
      </c>
      <c r="AG165" s="353" t="str">
        <f t="shared" si="51"/>
        <v/>
      </c>
      <c r="AI165" s="353" t="str">
        <f t="shared" si="52"/>
        <v/>
      </c>
      <c r="AK165" s="353" t="str">
        <f t="shared" si="53"/>
        <v/>
      </c>
      <c r="AM165" s="353" t="str">
        <f t="shared" si="54"/>
        <v/>
      </c>
      <c r="AO165" s="353" t="str">
        <f t="shared" si="55"/>
        <v/>
      </c>
      <c r="AQ165" s="353" t="str">
        <f t="shared" si="56"/>
        <v/>
      </c>
    </row>
    <row r="166" spans="5:43" x14ac:dyDescent="0.25">
      <c r="E166" s="353" t="str">
        <f t="shared" si="38"/>
        <v/>
      </c>
      <c r="G166" s="353" t="str">
        <f t="shared" si="38"/>
        <v/>
      </c>
      <c r="I166" s="353" t="str">
        <f t="shared" si="39"/>
        <v/>
      </c>
      <c r="K166" s="353" t="str">
        <f t="shared" si="40"/>
        <v/>
      </c>
      <c r="M166" s="353" t="str">
        <f t="shared" si="41"/>
        <v/>
      </c>
      <c r="O166" s="353" t="str">
        <f t="shared" si="42"/>
        <v/>
      </c>
      <c r="Q166" s="353" t="str">
        <f t="shared" si="43"/>
        <v/>
      </c>
      <c r="S166" s="353" t="str">
        <f t="shared" si="44"/>
        <v/>
      </c>
      <c r="U166" s="353" t="str">
        <f t="shared" si="45"/>
        <v/>
      </c>
      <c r="W166" s="353" t="str">
        <f t="shared" si="46"/>
        <v/>
      </c>
      <c r="Y166" s="353" t="str">
        <f t="shared" si="47"/>
        <v/>
      </c>
      <c r="AA166" s="353" t="str">
        <f t="shared" si="48"/>
        <v/>
      </c>
      <c r="AC166" s="353" t="str">
        <f t="shared" si="49"/>
        <v/>
      </c>
      <c r="AE166" s="353" t="str">
        <f t="shared" si="50"/>
        <v/>
      </c>
      <c r="AG166" s="353" t="str">
        <f t="shared" si="51"/>
        <v/>
      </c>
      <c r="AI166" s="353" t="str">
        <f t="shared" si="52"/>
        <v/>
      </c>
      <c r="AK166" s="353" t="str">
        <f t="shared" si="53"/>
        <v/>
      </c>
      <c r="AM166" s="353" t="str">
        <f t="shared" si="54"/>
        <v/>
      </c>
      <c r="AO166" s="353" t="str">
        <f t="shared" si="55"/>
        <v/>
      </c>
      <c r="AQ166" s="353" t="str">
        <f t="shared" si="56"/>
        <v/>
      </c>
    </row>
    <row r="167" spans="5:43" x14ac:dyDescent="0.25">
      <c r="E167" s="353" t="str">
        <f t="shared" si="38"/>
        <v/>
      </c>
      <c r="G167" s="353" t="str">
        <f t="shared" si="38"/>
        <v/>
      </c>
      <c r="I167" s="353" t="str">
        <f t="shared" si="39"/>
        <v/>
      </c>
      <c r="K167" s="353" t="str">
        <f t="shared" si="40"/>
        <v/>
      </c>
      <c r="M167" s="353" t="str">
        <f t="shared" si="41"/>
        <v/>
      </c>
      <c r="O167" s="353" t="str">
        <f t="shared" si="42"/>
        <v/>
      </c>
      <c r="Q167" s="353" t="str">
        <f t="shared" si="43"/>
        <v/>
      </c>
      <c r="S167" s="353" t="str">
        <f t="shared" si="44"/>
        <v/>
      </c>
      <c r="U167" s="353" t="str">
        <f t="shared" si="45"/>
        <v/>
      </c>
      <c r="W167" s="353" t="str">
        <f t="shared" si="46"/>
        <v/>
      </c>
      <c r="Y167" s="353" t="str">
        <f t="shared" si="47"/>
        <v/>
      </c>
      <c r="AA167" s="353" t="str">
        <f t="shared" si="48"/>
        <v/>
      </c>
      <c r="AC167" s="353" t="str">
        <f t="shared" si="49"/>
        <v/>
      </c>
      <c r="AE167" s="353" t="str">
        <f t="shared" si="50"/>
        <v/>
      </c>
      <c r="AG167" s="353" t="str">
        <f t="shared" si="51"/>
        <v/>
      </c>
      <c r="AI167" s="353" t="str">
        <f t="shared" si="52"/>
        <v/>
      </c>
      <c r="AK167" s="353" t="str">
        <f t="shared" si="53"/>
        <v/>
      </c>
      <c r="AM167" s="353" t="str">
        <f t="shared" si="54"/>
        <v/>
      </c>
      <c r="AO167" s="353" t="str">
        <f t="shared" si="55"/>
        <v/>
      </c>
      <c r="AQ167" s="353" t="str">
        <f t="shared" si="56"/>
        <v/>
      </c>
    </row>
    <row r="168" spans="5:43" x14ac:dyDescent="0.25">
      <c r="E168" s="353" t="str">
        <f t="shared" si="38"/>
        <v/>
      </c>
      <c r="G168" s="353" t="str">
        <f t="shared" si="38"/>
        <v/>
      </c>
      <c r="I168" s="353" t="str">
        <f t="shared" si="39"/>
        <v/>
      </c>
      <c r="K168" s="353" t="str">
        <f t="shared" si="40"/>
        <v/>
      </c>
      <c r="M168" s="353" t="str">
        <f t="shared" si="41"/>
        <v/>
      </c>
      <c r="O168" s="353" t="str">
        <f t="shared" si="42"/>
        <v/>
      </c>
      <c r="Q168" s="353" t="str">
        <f t="shared" si="43"/>
        <v/>
      </c>
      <c r="S168" s="353" t="str">
        <f t="shared" si="44"/>
        <v/>
      </c>
      <c r="U168" s="353" t="str">
        <f t="shared" si="45"/>
        <v/>
      </c>
      <c r="W168" s="353" t="str">
        <f t="shared" si="46"/>
        <v/>
      </c>
      <c r="Y168" s="353" t="str">
        <f t="shared" si="47"/>
        <v/>
      </c>
      <c r="AA168" s="353" t="str">
        <f t="shared" si="48"/>
        <v/>
      </c>
      <c r="AC168" s="353" t="str">
        <f t="shared" si="49"/>
        <v/>
      </c>
      <c r="AE168" s="353" t="str">
        <f t="shared" si="50"/>
        <v/>
      </c>
      <c r="AG168" s="353" t="str">
        <f t="shared" si="51"/>
        <v/>
      </c>
      <c r="AI168" s="353" t="str">
        <f t="shared" si="52"/>
        <v/>
      </c>
      <c r="AK168" s="353" t="str">
        <f t="shared" si="53"/>
        <v/>
      </c>
      <c r="AM168" s="353" t="str">
        <f t="shared" si="54"/>
        <v/>
      </c>
      <c r="AO168" s="353" t="str">
        <f t="shared" si="55"/>
        <v/>
      </c>
      <c r="AQ168" s="353" t="str">
        <f t="shared" si="56"/>
        <v/>
      </c>
    </row>
    <row r="169" spans="5:43" x14ac:dyDescent="0.25">
      <c r="E169" s="353" t="str">
        <f t="shared" si="38"/>
        <v/>
      </c>
      <c r="G169" s="353" t="str">
        <f t="shared" si="38"/>
        <v/>
      </c>
      <c r="I169" s="353" t="str">
        <f t="shared" si="39"/>
        <v/>
      </c>
      <c r="K169" s="353" t="str">
        <f t="shared" si="40"/>
        <v/>
      </c>
      <c r="M169" s="353" t="str">
        <f t="shared" si="41"/>
        <v/>
      </c>
      <c r="O169" s="353" t="str">
        <f t="shared" si="42"/>
        <v/>
      </c>
      <c r="Q169" s="353" t="str">
        <f t="shared" si="43"/>
        <v/>
      </c>
      <c r="S169" s="353" t="str">
        <f t="shared" si="44"/>
        <v/>
      </c>
      <c r="U169" s="353" t="str">
        <f t="shared" si="45"/>
        <v/>
      </c>
      <c r="W169" s="353" t="str">
        <f t="shared" si="46"/>
        <v/>
      </c>
      <c r="Y169" s="353" t="str">
        <f t="shared" si="47"/>
        <v/>
      </c>
      <c r="AA169" s="353" t="str">
        <f t="shared" si="48"/>
        <v/>
      </c>
      <c r="AC169" s="353" t="str">
        <f t="shared" si="49"/>
        <v/>
      </c>
      <c r="AE169" s="353" t="str">
        <f t="shared" si="50"/>
        <v/>
      </c>
      <c r="AG169" s="353" t="str">
        <f t="shared" si="51"/>
        <v/>
      </c>
      <c r="AI169" s="353" t="str">
        <f t="shared" si="52"/>
        <v/>
      </c>
      <c r="AK169" s="353" t="str">
        <f t="shared" si="53"/>
        <v/>
      </c>
      <c r="AM169" s="353" t="str">
        <f t="shared" si="54"/>
        <v/>
      </c>
      <c r="AO169" s="353" t="str">
        <f t="shared" si="55"/>
        <v/>
      </c>
      <c r="AQ169" s="353" t="str">
        <f t="shared" si="56"/>
        <v/>
      </c>
    </row>
    <row r="170" spans="5:43" x14ac:dyDescent="0.25">
      <c r="E170" s="353" t="str">
        <f t="shared" si="38"/>
        <v/>
      </c>
      <c r="G170" s="353" t="str">
        <f t="shared" si="38"/>
        <v/>
      </c>
      <c r="I170" s="353" t="str">
        <f t="shared" si="39"/>
        <v/>
      </c>
      <c r="K170" s="353" t="str">
        <f t="shared" si="40"/>
        <v/>
      </c>
      <c r="M170" s="353" t="str">
        <f t="shared" si="41"/>
        <v/>
      </c>
      <c r="O170" s="353" t="str">
        <f t="shared" si="42"/>
        <v/>
      </c>
      <c r="Q170" s="353" t="str">
        <f t="shared" si="43"/>
        <v/>
      </c>
      <c r="S170" s="353" t="str">
        <f t="shared" si="44"/>
        <v/>
      </c>
      <c r="U170" s="353" t="str">
        <f t="shared" si="45"/>
        <v/>
      </c>
      <c r="W170" s="353" t="str">
        <f t="shared" si="46"/>
        <v/>
      </c>
      <c r="Y170" s="353" t="str">
        <f t="shared" si="47"/>
        <v/>
      </c>
      <c r="AA170" s="353" t="str">
        <f t="shared" si="48"/>
        <v/>
      </c>
      <c r="AC170" s="353" t="str">
        <f t="shared" si="49"/>
        <v/>
      </c>
      <c r="AE170" s="353" t="str">
        <f t="shared" si="50"/>
        <v/>
      </c>
      <c r="AG170" s="353" t="str">
        <f t="shared" si="51"/>
        <v/>
      </c>
      <c r="AI170" s="353" t="str">
        <f t="shared" si="52"/>
        <v/>
      </c>
      <c r="AK170" s="353" t="str">
        <f t="shared" si="53"/>
        <v/>
      </c>
      <c r="AM170" s="353" t="str">
        <f t="shared" si="54"/>
        <v/>
      </c>
      <c r="AO170" s="353" t="str">
        <f t="shared" si="55"/>
        <v/>
      </c>
      <c r="AQ170" s="353" t="str">
        <f t="shared" si="56"/>
        <v/>
      </c>
    </row>
    <row r="171" spans="5:43" x14ac:dyDescent="0.25">
      <c r="E171" s="353" t="str">
        <f t="shared" si="38"/>
        <v/>
      </c>
      <c r="G171" s="353" t="str">
        <f t="shared" si="38"/>
        <v/>
      </c>
      <c r="I171" s="353" t="str">
        <f t="shared" si="39"/>
        <v/>
      </c>
      <c r="K171" s="353" t="str">
        <f t="shared" si="40"/>
        <v/>
      </c>
      <c r="M171" s="353" t="str">
        <f t="shared" si="41"/>
        <v/>
      </c>
      <c r="O171" s="353" t="str">
        <f t="shared" si="42"/>
        <v/>
      </c>
      <c r="Q171" s="353" t="str">
        <f t="shared" si="43"/>
        <v/>
      </c>
      <c r="S171" s="353" t="str">
        <f t="shared" si="44"/>
        <v/>
      </c>
      <c r="U171" s="353" t="str">
        <f t="shared" si="45"/>
        <v/>
      </c>
      <c r="W171" s="353" t="str">
        <f t="shared" si="46"/>
        <v/>
      </c>
      <c r="Y171" s="353" t="str">
        <f t="shared" si="47"/>
        <v/>
      </c>
      <c r="AA171" s="353" t="str">
        <f t="shared" si="48"/>
        <v/>
      </c>
      <c r="AC171" s="353" t="str">
        <f t="shared" si="49"/>
        <v/>
      </c>
      <c r="AE171" s="353" t="str">
        <f t="shared" si="50"/>
        <v/>
      </c>
      <c r="AG171" s="353" t="str">
        <f t="shared" si="51"/>
        <v/>
      </c>
      <c r="AI171" s="353" t="str">
        <f t="shared" si="52"/>
        <v/>
      </c>
      <c r="AK171" s="353" t="str">
        <f t="shared" si="53"/>
        <v/>
      </c>
      <c r="AM171" s="353" t="str">
        <f t="shared" si="54"/>
        <v/>
      </c>
      <c r="AO171" s="353" t="str">
        <f t="shared" si="55"/>
        <v/>
      </c>
      <c r="AQ171" s="353" t="str">
        <f t="shared" si="56"/>
        <v/>
      </c>
    </row>
    <row r="172" spans="5:43" x14ac:dyDescent="0.25">
      <c r="E172" s="353" t="str">
        <f t="shared" si="38"/>
        <v/>
      </c>
      <c r="G172" s="353" t="str">
        <f t="shared" si="38"/>
        <v/>
      </c>
      <c r="I172" s="353" t="str">
        <f t="shared" si="39"/>
        <v/>
      </c>
      <c r="K172" s="353" t="str">
        <f t="shared" si="40"/>
        <v/>
      </c>
      <c r="M172" s="353" t="str">
        <f t="shared" si="41"/>
        <v/>
      </c>
      <c r="O172" s="353" t="str">
        <f t="shared" si="42"/>
        <v/>
      </c>
      <c r="Q172" s="353" t="str">
        <f t="shared" si="43"/>
        <v/>
      </c>
      <c r="S172" s="353" t="str">
        <f t="shared" si="44"/>
        <v/>
      </c>
      <c r="U172" s="353" t="str">
        <f t="shared" si="45"/>
        <v/>
      </c>
      <c r="W172" s="353" t="str">
        <f t="shared" si="46"/>
        <v/>
      </c>
      <c r="Y172" s="353" t="str">
        <f t="shared" si="47"/>
        <v/>
      </c>
      <c r="AA172" s="353" t="str">
        <f t="shared" si="48"/>
        <v/>
      </c>
      <c r="AC172" s="353" t="str">
        <f t="shared" si="49"/>
        <v/>
      </c>
      <c r="AE172" s="353" t="str">
        <f t="shared" si="50"/>
        <v/>
      </c>
      <c r="AG172" s="353" t="str">
        <f t="shared" si="51"/>
        <v/>
      </c>
      <c r="AI172" s="353" t="str">
        <f t="shared" si="52"/>
        <v/>
      </c>
      <c r="AK172" s="353" t="str">
        <f t="shared" si="53"/>
        <v/>
      </c>
      <c r="AM172" s="353" t="str">
        <f t="shared" si="54"/>
        <v/>
      </c>
      <c r="AO172" s="353" t="str">
        <f t="shared" si="55"/>
        <v/>
      </c>
      <c r="AQ172" s="353" t="str">
        <f t="shared" si="56"/>
        <v/>
      </c>
    </row>
    <row r="173" spans="5:43" x14ac:dyDescent="0.25">
      <c r="E173" s="353" t="str">
        <f t="shared" si="38"/>
        <v/>
      </c>
      <c r="G173" s="353" t="str">
        <f t="shared" si="38"/>
        <v/>
      </c>
      <c r="I173" s="353" t="str">
        <f t="shared" si="39"/>
        <v/>
      </c>
      <c r="K173" s="353" t="str">
        <f t="shared" si="40"/>
        <v/>
      </c>
      <c r="M173" s="353" t="str">
        <f t="shared" si="41"/>
        <v/>
      </c>
      <c r="O173" s="353" t="str">
        <f t="shared" si="42"/>
        <v/>
      </c>
      <c r="Q173" s="353" t="str">
        <f t="shared" si="43"/>
        <v/>
      </c>
      <c r="S173" s="353" t="str">
        <f t="shared" si="44"/>
        <v/>
      </c>
      <c r="U173" s="353" t="str">
        <f t="shared" si="45"/>
        <v/>
      </c>
      <c r="W173" s="353" t="str">
        <f t="shared" si="46"/>
        <v/>
      </c>
      <c r="Y173" s="353" t="str">
        <f t="shared" si="47"/>
        <v/>
      </c>
      <c r="AA173" s="353" t="str">
        <f t="shared" si="48"/>
        <v/>
      </c>
      <c r="AC173" s="353" t="str">
        <f t="shared" si="49"/>
        <v/>
      </c>
      <c r="AE173" s="353" t="str">
        <f t="shared" si="50"/>
        <v/>
      </c>
      <c r="AG173" s="353" t="str">
        <f t="shared" si="51"/>
        <v/>
      </c>
      <c r="AI173" s="353" t="str">
        <f t="shared" si="52"/>
        <v/>
      </c>
      <c r="AK173" s="353" t="str">
        <f t="shared" si="53"/>
        <v/>
      </c>
      <c r="AM173" s="353" t="str">
        <f t="shared" si="54"/>
        <v/>
      </c>
      <c r="AO173" s="353" t="str">
        <f t="shared" si="55"/>
        <v/>
      </c>
      <c r="AQ173" s="353" t="str">
        <f t="shared" si="56"/>
        <v/>
      </c>
    </row>
    <row r="174" spans="5:43" x14ac:dyDescent="0.25">
      <c r="E174" s="353" t="str">
        <f t="shared" si="38"/>
        <v/>
      </c>
      <c r="G174" s="353" t="str">
        <f t="shared" si="38"/>
        <v/>
      </c>
      <c r="I174" s="353" t="str">
        <f t="shared" si="39"/>
        <v/>
      </c>
      <c r="K174" s="353" t="str">
        <f t="shared" si="40"/>
        <v/>
      </c>
      <c r="M174" s="353" t="str">
        <f t="shared" si="41"/>
        <v/>
      </c>
      <c r="O174" s="353" t="str">
        <f t="shared" si="42"/>
        <v/>
      </c>
      <c r="Q174" s="353" t="str">
        <f t="shared" si="43"/>
        <v/>
      </c>
      <c r="S174" s="353" t="str">
        <f t="shared" si="44"/>
        <v/>
      </c>
      <c r="U174" s="353" t="str">
        <f t="shared" si="45"/>
        <v/>
      </c>
      <c r="W174" s="353" t="str">
        <f t="shared" si="46"/>
        <v/>
      </c>
      <c r="Y174" s="353" t="str">
        <f t="shared" si="47"/>
        <v/>
      </c>
      <c r="AA174" s="353" t="str">
        <f t="shared" si="48"/>
        <v/>
      </c>
      <c r="AC174" s="353" t="str">
        <f t="shared" si="49"/>
        <v/>
      </c>
      <c r="AE174" s="353" t="str">
        <f t="shared" si="50"/>
        <v/>
      </c>
      <c r="AG174" s="353" t="str">
        <f t="shared" si="51"/>
        <v/>
      </c>
      <c r="AI174" s="353" t="str">
        <f t="shared" si="52"/>
        <v/>
      </c>
      <c r="AK174" s="353" t="str">
        <f t="shared" si="53"/>
        <v/>
      </c>
      <c r="AM174" s="353" t="str">
        <f t="shared" si="54"/>
        <v/>
      </c>
      <c r="AO174" s="353" t="str">
        <f t="shared" si="55"/>
        <v/>
      </c>
      <c r="AQ174" s="353" t="str">
        <f t="shared" si="56"/>
        <v/>
      </c>
    </row>
    <row r="175" spans="5:43" x14ac:dyDescent="0.25">
      <c r="E175" s="353" t="str">
        <f t="shared" si="38"/>
        <v/>
      </c>
      <c r="G175" s="353" t="str">
        <f t="shared" si="38"/>
        <v/>
      </c>
      <c r="I175" s="353" t="str">
        <f t="shared" si="39"/>
        <v/>
      </c>
      <c r="K175" s="353" t="str">
        <f t="shared" si="40"/>
        <v/>
      </c>
      <c r="M175" s="353" t="str">
        <f t="shared" si="41"/>
        <v/>
      </c>
      <c r="O175" s="353" t="str">
        <f t="shared" si="42"/>
        <v/>
      </c>
      <c r="Q175" s="353" t="str">
        <f t="shared" si="43"/>
        <v/>
      </c>
      <c r="S175" s="353" t="str">
        <f t="shared" si="44"/>
        <v/>
      </c>
      <c r="U175" s="353" t="str">
        <f t="shared" si="45"/>
        <v/>
      </c>
      <c r="W175" s="353" t="str">
        <f t="shared" si="46"/>
        <v/>
      </c>
      <c r="Y175" s="353" t="str">
        <f t="shared" si="47"/>
        <v/>
      </c>
      <c r="AA175" s="353" t="str">
        <f t="shared" si="48"/>
        <v/>
      </c>
      <c r="AC175" s="353" t="str">
        <f t="shared" si="49"/>
        <v/>
      </c>
      <c r="AE175" s="353" t="str">
        <f t="shared" si="50"/>
        <v/>
      </c>
      <c r="AG175" s="353" t="str">
        <f t="shared" si="51"/>
        <v/>
      </c>
      <c r="AI175" s="353" t="str">
        <f t="shared" si="52"/>
        <v/>
      </c>
      <c r="AK175" s="353" t="str">
        <f t="shared" si="53"/>
        <v/>
      </c>
      <c r="AM175" s="353" t="str">
        <f t="shared" si="54"/>
        <v/>
      </c>
      <c r="AO175" s="353" t="str">
        <f t="shared" si="55"/>
        <v/>
      </c>
      <c r="AQ175" s="353" t="str">
        <f t="shared" si="56"/>
        <v/>
      </c>
    </row>
    <row r="176" spans="5:43" x14ac:dyDescent="0.25">
      <c r="E176" s="353" t="str">
        <f t="shared" si="38"/>
        <v/>
      </c>
      <c r="G176" s="353" t="str">
        <f t="shared" si="38"/>
        <v/>
      </c>
      <c r="I176" s="353" t="str">
        <f t="shared" si="39"/>
        <v/>
      </c>
      <c r="K176" s="353" t="str">
        <f t="shared" si="40"/>
        <v/>
      </c>
      <c r="M176" s="353" t="str">
        <f t="shared" si="41"/>
        <v/>
      </c>
      <c r="O176" s="353" t="str">
        <f t="shared" si="42"/>
        <v/>
      </c>
      <c r="Q176" s="353" t="str">
        <f t="shared" si="43"/>
        <v/>
      </c>
      <c r="S176" s="353" t="str">
        <f t="shared" si="44"/>
        <v/>
      </c>
      <c r="U176" s="353" t="str">
        <f t="shared" si="45"/>
        <v/>
      </c>
      <c r="W176" s="353" t="str">
        <f t="shared" si="46"/>
        <v/>
      </c>
      <c r="Y176" s="353" t="str">
        <f t="shared" si="47"/>
        <v/>
      </c>
      <c r="AA176" s="353" t="str">
        <f t="shared" si="48"/>
        <v/>
      </c>
      <c r="AC176" s="353" t="str">
        <f t="shared" si="49"/>
        <v/>
      </c>
      <c r="AE176" s="353" t="str">
        <f t="shared" si="50"/>
        <v/>
      </c>
      <c r="AG176" s="353" t="str">
        <f t="shared" si="51"/>
        <v/>
      </c>
      <c r="AI176" s="353" t="str">
        <f t="shared" si="52"/>
        <v/>
      </c>
      <c r="AK176" s="353" t="str">
        <f t="shared" si="53"/>
        <v/>
      </c>
      <c r="AM176" s="353" t="str">
        <f t="shared" si="54"/>
        <v/>
      </c>
      <c r="AO176" s="353" t="str">
        <f t="shared" si="55"/>
        <v/>
      </c>
      <c r="AQ176" s="353" t="str">
        <f t="shared" si="56"/>
        <v/>
      </c>
    </row>
    <row r="177" spans="5:43" x14ac:dyDescent="0.25">
      <c r="E177" s="353" t="str">
        <f t="shared" si="38"/>
        <v/>
      </c>
      <c r="G177" s="353" t="str">
        <f t="shared" si="38"/>
        <v/>
      </c>
      <c r="I177" s="353" t="str">
        <f t="shared" si="39"/>
        <v/>
      </c>
      <c r="K177" s="353" t="str">
        <f t="shared" si="40"/>
        <v/>
      </c>
      <c r="M177" s="353" t="str">
        <f t="shared" si="41"/>
        <v/>
      </c>
      <c r="O177" s="353" t="str">
        <f t="shared" si="42"/>
        <v/>
      </c>
      <c r="Q177" s="353" t="str">
        <f t="shared" si="43"/>
        <v/>
      </c>
      <c r="S177" s="353" t="str">
        <f t="shared" si="44"/>
        <v/>
      </c>
      <c r="U177" s="353" t="str">
        <f t="shared" si="45"/>
        <v/>
      </c>
      <c r="W177" s="353" t="str">
        <f t="shared" si="46"/>
        <v/>
      </c>
      <c r="Y177" s="353" t="str">
        <f t="shared" si="47"/>
        <v/>
      </c>
      <c r="AA177" s="353" t="str">
        <f t="shared" si="48"/>
        <v/>
      </c>
      <c r="AC177" s="353" t="str">
        <f t="shared" si="49"/>
        <v/>
      </c>
      <c r="AE177" s="353" t="str">
        <f t="shared" si="50"/>
        <v/>
      </c>
      <c r="AG177" s="353" t="str">
        <f t="shared" si="51"/>
        <v/>
      </c>
      <c r="AI177" s="353" t="str">
        <f t="shared" si="52"/>
        <v/>
      </c>
      <c r="AK177" s="353" t="str">
        <f t="shared" si="53"/>
        <v/>
      </c>
      <c r="AM177" s="353" t="str">
        <f t="shared" si="54"/>
        <v/>
      </c>
      <c r="AO177" s="353" t="str">
        <f t="shared" si="55"/>
        <v/>
      </c>
      <c r="AQ177" s="353" t="str">
        <f t="shared" si="56"/>
        <v/>
      </c>
    </row>
    <row r="178" spans="5:43" x14ac:dyDescent="0.25">
      <c r="E178" s="353" t="str">
        <f t="shared" si="38"/>
        <v/>
      </c>
      <c r="G178" s="353" t="str">
        <f t="shared" si="38"/>
        <v/>
      </c>
      <c r="I178" s="353" t="str">
        <f t="shared" si="39"/>
        <v/>
      </c>
      <c r="K178" s="353" t="str">
        <f t="shared" si="40"/>
        <v/>
      </c>
      <c r="M178" s="353" t="str">
        <f t="shared" si="41"/>
        <v/>
      </c>
      <c r="O178" s="353" t="str">
        <f t="shared" si="42"/>
        <v/>
      </c>
      <c r="Q178" s="353" t="str">
        <f t="shared" si="43"/>
        <v/>
      </c>
      <c r="S178" s="353" t="str">
        <f t="shared" si="44"/>
        <v/>
      </c>
      <c r="U178" s="353" t="str">
        <f t="shared" si="45"/>
        <v/>
      </c>
      <c r="W178" s="353" t="str">
        <f t="shared" si="46"/>
        <v/>
      </c>
      <c r="Y178" s="353" t="str">
        <f t="shared" si="47"/>
        <v/>
      </c>
      <c r="AA178" s="353" t="str">
        <f t="shared" si="48"/>
        <v/>
      </c>
      <c r="AC178" s="353" t="str">
        <f t="shared" si="49"/>
        <v/>
      </c>
      <c r="AE178" s="353" t="str">
        <f t="shared" si="50"/>
        <v/>
      </c>
      <c r="AG178" s="353" t="str">
        <f t="shared" si="51"/>
        <v/>
      </c>
      <c r="AI178" s="353" t="str">
        <f t="shared" si="52"/>
        <v/>
      </c>
      <c r="AK178" s="353" t="str">
        <f t="shared" si="53"/>
        <v/>
      </c>
      <c r="AM178" s="353" t="str">
        <f t="shared" si="54"/>
        <v/>
      </c>
      <c r="AO178" s="353" t="str">
        <f t="shared" si="55"/>
        <v/>
      </c>
      <c r="AQ178" s="353" t="str">
        <f t="shared" si="56"/>
        <v/>
      </c>
    </row>
    <row r="179" spans="5:43" x14ac:dyDescent="0.25">
      <c r="E179" s="353" t="str">
        <f t="shared" si="38"/>
        <v/>
      </c>
      <c r="G179" s="353" t="str">
        <f t="shared" si="38"/>
        <v/>
      </c>
      <c r="I179" s="353" t="str">
        <f t="shared" si="39"/>
        <v/>
      </c>
      <c r="K179" s="353" t="str">
        <f t="shared" si="40"/>
        <v/>
      </c>
      <c r="M179" s="353" t="str">
        <f t="shared" si="41"/>
        <v/>
      </c>
      <c r="O179" s="353" t="str">
        <f t="shared" si="42"/>
        <v/>
      </c>
      <c r="Q179" s="353" t="str">
        <f t="shared" si="43"/>
        <v/>
      </c>
      <c r="S179" s="353" t="str">
        <f t="shared" si="44"/>
        <v/>
      </c>
      <c r="U179" s="353" t="str">
        <f t="shared" si="45"/>
        <v/>
      </c>
      <c r="W179" s="353" t="str">
        <f t="shared" si="46"/>
        <v/>
      </c>
      <c r="Y179" s="353" t="str">
        <f t="shared" si="47"/>
        <v/>
      </c>
      <c r="AA179" s="353" t="str">
        <f t="shared" si="48"/>
        <v/>
      </c>
      <c r="AC179" s="353" t="str">
        <f t="shared" si="49"/>
        <v/>
      </c>
      <c r="AE179" s="353" t="str">
        <f t="shared" si="50"/>
        <v/>
      </c>
      <c r="AG179" s="353" t="str">
        <f t="shared" si="51"/>
        <v/>
      </c>
      <c r="AI179" s="353" t="str">
        <f t="shared" si="52"/>
        <v/>
      </c>
      <c r="AK179" s="353" t="str">
        <f t="shared" si="53"/>
        <v/>
      </c>
      <c r="AM179" s="353" t="str">
        <f t="shared" si="54"/>
        <v/>
      </c>
      <c r="AO179" s="353" t="str">
        <f t="shared" si="55"/>
        <v/>
      </c>
      <c r="AQ179" s="353" t="str">
        <f t="shared" si="56"/>
        <v/>
      </c>
    </row>
    <row r="180" spans="5:43" x14ac:dyDescent="0.25">
      <c r="E180" s="353" t="str">
        <f t="shared" si="38"/>
        <v/>
      </c>
      <c r="G180" s="353" t="str">
        <f t="shared" si="38"/>
        <v/>
      </c>
      <c r="I180" s="353" t="str">
        <f t="shared" si="39"/>
        <v/>
      </c>
      <c r="K180" s="353" t="str">
        <f t="shared" si="40"/>
        <v/>
      </c>
      <c r="M180" s="353" t="str">
        <f t="shared" si="41"/>
        <v/>
      </c>
      <c r="O180" s="353" t="str">
        <f t="shared" si="42"/>
        <v/>
      </c>
      <c r="Q180" s="353" t="str">
        <f t="shared" si="43"/>
        <v/>
      </c>
      <c r="S180" s="353" t="str">
        <f t="shared" si="44"/>
        <v/>
      </c>
      <c r="U180" s="353" t="str">
        <f t="shared" si="45"/>
        <v/>
      </c>
      <c r="W180" s="353" t="str">
        <f t="shared" si="46"/>
        <v/>
      </c>
      <c r="Y180" s="353" t="str">
        <f t="shared" si="47"/>
        <v/>
      </c>
      <c r="AA180" s="353" t="str">
        <f t="shared" si="48"/>
        <v/>
      </c>
      <c r="AC180" s="353" t="str">
        <f t="shared" si="49"/>
        <v/>
      </c>
      <c r="AE180" s="353" t="str">
        <f t="shared" si="50"/>
        <v/>
      </c>
      <c r="AG180" s="353" t="str">
        <f t="shared" si="51"/>
        <v/>
      </c>
      <c r="AI180" s="353" t="str">
        <f t="shared" si="52"/>
        <v/>
      </c>
      <c r="AK180" s="353" t="str">
        <f t="shared" si="53"/>
        <v/>
      </c>
      <c r="AM180" s="353" t="str">
        <f t="shared" si="54"/>
        <v/>
      </c>
      <c r="AO180" s="353" t="str">
        <f t="shared" si="55"/>
        <v/>
      </c>
      <c r="AQ180" s="353" t="str">
        <f t="shared" si="56"/>
        <v/>
      </c>
    </row>
    <row r="181" spans="5:43" x14ac:dyDescent="0.25">
      <c r="E181" s="353" t="str">
        <f t="shared" si="38"/>
        <v/>
      </c>
      <c r="G181" s="353" t="str">
        <f t="shared" si="38"/>
        <v/>
      </c>
      <c r="I181" s="353" t="str">
        <f t="shared" si="39"/>
        <v/>
      </c>
      <c r="K181" s="353" t="str">
        <f t="shared" si="40"/>
        <v/>
      </c>
      <c r="M181" s="353" t="str">
        <f t="shared" si="41"/>
        <v/>
      </c>
      <c r="O181" s="353" t="str">
        <f t="shared" si="42"/>
        <v/>
      </c>
      <c r="Q181" s="353" t="str">
        <f t="shared" si="43"/>
        <v/>
      </c>
      <c r="S181" s="353" t="str">
        <f t="shared" si="44"/>
        <v/>
      </c>
      <c r="U181" s="353" t="str">
        <f t="shared" si="45"/>
        <v/>
      </c>
      <c r="W181" s="353" t="str">
        <f t="shared" si="46"/>
        <v/>
      </c>
      <c r="Y181" s="353" t="str">
        <f t="shared" si="47"/>
        <v/>
      </c>
      <c r="AA181" s="353" t="str">
        <f t="shared" si="48"/>
        <v/>
      </c>
      <c r="AC181" s="353" t="str">
        <f t="shared" si="49"/>
        <v/>
      </c>
      <c r="AE181" s="353" t="str">
        <f t="shared" si="50"/>
        <v/>
      </c>
      <c r="AG181" s="353" t="str">
        <f t="shared" si="51"/>
        <v/>
      </c>
      <c r="AI181" s="353" t="str">
        <f t="shared" si="52"/>
        <v/>
      </c>
      <c r="AK181" s="353" t="str">
        <f t="shared" si="53"/>
        <v/>
      </c>
      <c r="AM181" s="353" t="str">
        <f t="shared" si="54"/>
        <v/>
      </c>
      <c r="AO181" s="353" t="str">
        <f t="shared" si="55"/>
        <v/>
      </c>
      <c r="AQ181" s="353" t="str">
        <f t="shared" si="56"/>
        <v/>
      </c>
    </row>
    <row r="182" spans="5:43" x14ac:dyDescent="0.25">
      <c r="E182" s="353" t="str">
        <f t="shared" si="38"/>
        <v/>
      </c>
      <c r="G182" s="353" t="str">
        <f t="shared" si="38"/>
        <v/>
      </c>
      <c r="I182" s="353" t="str">
        <f t="shared" si="39"/>
        <v/>
      </c>
      <c r="K182" s="353" t="str">
        <f t="shared" si="40"/>
        <v/>
      </c>
      <c r="M182" s="353" t="str">
        <f t="shared" si="41"/>
        <v/>
      </c>
      <c r="O182" s="353" t="str">
        <f t="shared" si="42"/>
        <v/>
      </c>
      <c r="Q182" s="353" t="str">
        <f t="shared" si="43"/>
        <v/>
      </c>
      <c r="S182" s="353" t="str">
        <f t="shared" si="44"/>
        <v/>
      </c>
      <c r="U182" s="353" t="str">
        <f t="shared" si="45"/>
        <v/>
      </c>
      <c r="W182" s="353" t="str">
        <f t="shared" si="46"/>
        <v/>
      </c>
      <c r="Y182" s="353" t="str">
        <f t="shared" si="47"/>
        <v/>
      </c>
      <c r="AA182" s="353" t="str">
        <f t="shared" si="48"/>
        <v/>
      </c>
      <c r="AC182" s="353" t="str">
        <f t="shared" si="49"/>
        <v/>
      </c>
      <c r="AE182" s="353" t="str">
        <f t="shared" si="50"/>
        <v/>
      </c>
      <c r="AG182" s="353" t="str">
        <f t="shared" si="51"/>
        <v/>
      </c>
      <c r="AI182" s="353" t="str">
        <f t="shared" si="52"/>
        <v/>
      </c>
      <c r="AK182" s="353" t="str">
        <f t="shared" si="53"/>
        <v/>
      </c>
      <c r="AM182" s="353" t="str">
        <f t="shared" si="54"/>
        <v/>
      </c>
      <c r="AO182" s="353" t="str">
        <f t="shared" si="55"/>
        <v/>
      </c>
      <c r="AQ182" s="353" t="str">
        <f t="shared" si="56"/>
        <v/>
      </c>
    </row>
    <row r="183" spans="5:43" x14ac:dyDescent="0.25">
      <c r="E183" s="353" t="str">
        <f t="shared" si="38"/>
        <v/>
      </c>
      <c r="G183" s="353" t="str">
        <f t="shared" si="38"/>
        <v/>
      </c>
      <c r="I183" s="353" t="str">
        <f t="shared" si="39"/>
        <v/>
      </c>
      <c r="K183" s="353" t="str">
        <f t="shared" si="40"/>
        <v/>
      </c>
      <c r="M183" s="353" t="str">
        <f t="shared" si="41"/>
        <v/>
      </c>
      <c r="O183" s="353" t="str">
        <f t="shared" si="42"/>
        <v/>
      </c>
      <c r="Q183" s="353" t="str">
        <f t="shared" si="43"/>
        <v/>
      </c>
      <c r="S183" s="353" t="str">
        <f t="shared" si="44"/>
        <v/>
      </c>
      <c r="U183" s="353" t="str">
        <f t="shared" si="45"/>
        <v/>
      </c>
      <c r="W183" s="353" t="str">
        <f t="shared" si="46"/>
        <v/>
      </c>
      <c r="Y183" s="353" t="str">
        <f t="shared" si="47"/>
        <v/>
      </c>
      <c r="AA183" s="353" t="str">
        <f t="shared" si="48"/>
        <v/>
      </c>
      <c r="AC183" s="353" t="str">
        <f t="shared" si="49"/>
        <v/>
      </c>
      <c r="AE183" s="353" t="str">
        <f t="shared" si="50"/>
        <v/>
      </c>
      <c r="AG183" s="353" t="str">
        <f t="shared" si="51"/>
        <v/>
      </c>
      <c r="AI183" s="353" t="str">
        <f t="shared" si="52"/>
        <v/>
      </c>
      <c r="AK183" s="353" t="str">
        <f t="shared" si="53"/>
        <v/>
      </c>
      <c r="AM183" s="353" t="str">
        <f t="shared" si="54"/>
        <v/>
      </c>
      <c r="AO183" s="353" t="str">
        <f t="shared" si="55"/>
        <v/>
      </c>
      <c r="AQ183" s="353" t="str">
        <f t="shared" si="56"/>
        <v/>
      </c>
    </row>
    <row r="184" spans="5:43" x14ac:dyDescent="0.25">
      <c r="E184" s="353" t="str">
        <f t="shared" si="38"/>
        <v/>
      </c>
      <c r="G184" s="353" t="str">
        <f t="shared" si="38"/>
        <v/>
      </c>
      <c r="I184" s="353" t="str">
        <f t="shared" si="39"/>
        <v/>
      </c>
      <c r="K184" s="353" t="str">
        <f t="shared" si="40"/>
        <v/>
      </c>
      <c r="M184" s="353" t="str">
        <f t="shared" si="41"/>
        <v/>
      </c>
      <c r="O184" s="353" t="str">
        <f t="shared" si="42"/>
        <v/>
      </c>
      <c r="Q184" s="353" t="str">
        <f t="shared" si="43"/>
        <v/>
      </c>
      <c r="S184" s="353" t="str">
        <f t="shared" si="44"/>
        <v/>
      </c>
      <c r="U184" s="353" t="str">
        <f t="shared" si="45"/>
        <v/>
      </c>
      <c r="W184" s="353" t="str">
        <f t="shared" si="46"/>
        <v/>
      </c>
      <c r="Y184" s="353" t="str">
        <f t="shared" si="47"/>
        <v/>
      </c>
      <c r="AA184" s="353" t="str">
        <f t="shared" si="48"/>
        <v/>
      </c>
      <c r="AC184" s="353" t="str">
        <f t="shared" si="49"/>
        <v/>
      </c>
      <c r="AE184" s="353" t="str">
        <f t="shared" si="50"/>
        <v/>
      </c>
      <c r="AG184" s="353" t="str">
        <f t="shared" si="51"/>
        <v/>
      </c>
      <c r="AI184" s="353" t="str">
        <f t="shared" si="52"/>
        <v/>
      </c>
      <c r="AK184" s="353" t="str">
        <f t="shared" si="53"/>
        <v/>
      </c>
      <c r="AM184" s="353" t="str">
        <f t="shared" si="54"/>
        <v/>
      </c>
      <c r="AO184" s="353" t="str">
        <f t="shared" si="55"/>
        <v/>
      </c>
      <c r="AQ184" s="353" t="str">
        <f t="shared" si="56"/>
        <v/>
      </c>
    </row>
    <row r="185" spans="5:43" x14ac:dyDescent="0.25">
      <c r="E185" s="353" t="str">
        <f t="shared" si="38"/>
        <v/>
      </c>
      <c r="G185" s="353" t="str">
        <f t="shared" si="38"/>
        <v/>
      </c>
      <c r="I185" s="353" t="str">
        <f t="shared" si="39"/>
        <v/>
      </c>
      <c r="K185" s="353" t="str">
        <f t="shared" si="40"/>
        <v/>
      </c>
      <c r="M185" s="353" t="str">
        <f t="shared" si="41"/>
        <v/>
      </c>
      <c r="O185" s="353" t="str">
        <f t="shared" si="42"/>
        <v/>
      </c>
      <c r="Q185" s="353" t="str">
        <f t="shared" si="43"/>
        <v/>
      </c>
      <c r="S185" s="353" t="str">
        <f t="shared" si="44"/>
        <v/>
      </c>
      <c r="U185" s="353" t="str">
        <f t="shared" si="45"/>
        <v/>
      </c>
      <c r="W185" s="353" t="str">
        <f t="shared" si="46"/>
        <v/>
      </c>
      <c r="Y185" s="353" t="str">
        <f t="shared" si="47"/>
        <v/>
      </c>
      <c r="AA185" s="353" t="str">
        <f t="shared" si="48"/>
        <v/>
      </c>
      <c r="AC185" s="353" t="str">
        <f t="shared" si="49"/>
        <v/>
      </c>
      <c r="AE185" s="353" t="str">
        <f t="shared" si="50"/>
        <v/>
      </c>
      <c r="AG185" s="353" t="str">
        <f t="shared" si="51"/>
        <v/>
      </c>
      <c r="AI185" s="353" t="str">
        <f t="shared" si="52"/>
        <v/>
      </c>
      <c r="AK185" s="353" t="str">
        <f t="shared" si="53"/>
        <v/>
      </c>
      <c r="AM185" s="353" t="str">
        <f t="shared" si="54"/>
        <v/>
      </c>
      <c r="AO185" s="353" t="str">
        <f t="shared" si="55"/>
        <v/>
      </c>
      <c r="AQ185" s="353" t="str">
        <f t="shared" si="56"/>
        <v/>
      </c>
    </row>
    <row r="186" spans="5:43" x14ac:dyDescent="0.25">
      <c r="E186" s="353" t="str">
        <f t="shared" si="38"/>
        <v/>
      </c>
      <c r="G186" s="353" t="str">
        <f t="shared" si="38"/>
        <v/>
      </c>
      <c r="I186" s="353" t="str">
        <f t="shared" si="39"/>
        <v/>
      </c>
      <c r="K186" s="353" t="str">
        <f t="shared" si="40"/>
        <v/>
      </c>
      <c r="M186" s="353" t="str">
        <f t="shared" si="41"/>
        <v/>
      </c>
      <c r="O186" s="353" t="str">
        <f t="shared" si="42"/>
        <v/>
      </c>
      <c r="Q186" s="353" t="str">
        <f t="shared" si="43"/>
        <v/>
      </c>
      <c r="S186" s="353" t="str">
        <f t="shared" si="44"/>
        <v/>
      </c>
      <c r="U186" s="353" t="str">
        <f t="shared" si="45"/>
        <v/>
      </c>
      <c r="W186" s="353" t="str">
        <f t="shared" si="46"/>
        <v/>
      </c>
      <c r="Y186" s="353" t="str">
        <f t="shared" si="47"/>
        <v/>
      </c>
      <c r="AA186" s="353" t="str">
        <f t="shared" si="48"/>
        <v/>
      </c>
      <c r="AC186" s="353" t="str">
        <f t="shared" si="49"/>
        <v/>
      </c>
      <c r="AE186" s="353" t="str">
        <f t="shared" si="50"/>
        <v/>
      </c>
      <c r="AG186" s="353" t="str">
        <f t="shared" si="51"/>
        <v/>
      </c>
      <c r="AI186" s="353" t="str">
        <f t="shared" si="52"/>
        <v/>
      </c>
      <c r="AK186" s="353" t="str">
        <f t="shared" si="53"/>
        <v/>
      </c>
      <c r="AM186" s="353" t="str">
        <f t="shared" si="54"/>
        <v/>
      </c>
      <c r="AO186" s="353" t="str">
        <f t="shared" si="55"/>
        <v/>
      </c>
      <c r="AQ186" s="353" t="str">
        <f t="shared" si="56"/>
        <v/>
      </c>
    </row>
    <row r="187" spans="5:43" x14ac:dyDescent="0.25">
      <c r="E187" s="353" t="str">
        <f t="shared" si="38"/>
        <v/>
      </c>
      <c r="G187" s="353" t="str">
        <f t="shared" si="38"/>
        <v/>
      </c>
      <c r="I187" s="353" t="str">
        <f t="shared" si="39"/>
        <v/>
      </c>
      <c r="K187" s="353" t="str">
        <f t="shared" si="40"/>
        <v/>
      </c>
      <c r="M187" s="353" t="str">
        <f t="shared" si="41"/>
        <v/>
      </c>
      <c r="O187" s="353" t="str">
        <f t="shared" si="42"/>
        <v/>
      </c>
      <c r="Q187" s="353" t="str">
        <f t="shared" si="43"/>
        <v/>
      </c>
      <c r="S187" s="353" t="str">
        <f t="shared" si="44"/>
        <v/>
      </c>
      <c r="U187" s="353" t="str">
        <f t="shared" si="45"/>
        <v/>
      </c>
      <c r="W187" s="353" t="str">
        <f t="shared" si="46"/>
        <v/>
      </c>
      <c r="Y187" s="353" t="str">
        <f t="shared" si="47"/>
        <v/>
      </c>
      <c r="AA187" s="353" t="str">
        <f t="shared" si="48"/>
        <v/>
      </c>
      <c r="AC187" s="353" t="str">
        <f t="shared" si="49"/>
        <v/>
      </c>
      <c r="AE187" s="353" t="str">
        <f t="shared" si="50"/>
        <v/>
      </c>
      <c r="AG187" s="353" t="str">
        <f t="shared" si="51"/>
        <v/>
      </c>
      <c r="AI187" s="353" t="str">
        <f t="shared" si="52"/>
        <v/>
      </c>
      <c r="AK187" s="353" t="str">
        <f t="shared" si="53"/>
        <v/>
      </c>
      <c r="AM187" s="353" t="str">
        <f t="shared" si="54"/>
        <v/>
      </c>
      <c r="AO187" s="353" t="str">
        <f t="shared" si="55"/>
        <v/>
      </c>
      <c r="AQ187" s="353" t="str">
        <f t="shared" si="56"/>
        <v/>
      </c>
    </row>
    <row r="188" spans="5:43" x14ac:dyDescent="0.25">
      <c r="E188" s="353" t="str">
        <f t="shared" si="38"/>
        <v/>
      </c>
      <c r="G188" s="353" t="str">
        <f t="shared" si="38"/>
        <v/>
      </c>
      <c r="I188" s="353" t="str">
        <f t="shared" si="39"/>
        <v/>
      </c>
      <c r="K188" s="353" t="str">
        <f t="shared" si="40"/>
        <v/>
      </c>
      <c r="M188" s="353" t="str">
        <f t="shared" si="41"/>
        <v/>
      </c>
      <c r="O188" s="353" t="str">
        <f t="shared" si="42"/>
        <v/>
      </c>
      <c r="Q188" s="353" t="str">
        <f t="shared" si="43"/>
        <v/>
      </c>
      <c r="S188" s="353" t="str">
        <f t="shared" si="44"/>
        <v/>
      </c>
      <c r="U188" s="353" t="str">
        <f t="shared" si="45"/>
        <v/>
      </c>
      <c r="W188" s="353" t="str">
        <f t="shared" si="46"/>
        <v/>
      </c>
      <c r="Y188" s="353" t="str">
        <f t="shared" si="47"/>
        <v/>
      </c>
      <c r="AA188" s="353" t="str">
        <f t="shared" si="48"/>
        <v/>
      </c>
      <c r="AC188" s="353" t="str">
        <f t="shared" si="49"/>
        <v/>
      </c>
      <c r="AE188" s="353" t="str">
        <f t="shared" si="50"/>
        <v/>
      </c>
      <c r="AG188" s="353" t="str">
        <f t="shared" si="51"/>
        <v/>
      </c>
      <c r="AI188" s="353" t="str">
        <f t="shared" si="52"/>
        <v/>
      </c>
      <c r="AK188" s="353" t="str">
        <f t="shared" si="53"/>
        <v/>
      </c>
      <c r="AM188" s="353" t="str">
        <f t="shared" si="54"/>
        <v/>
      </c>
      <c r="AO188" s="353" t="str">
        <f t="shared" si="55"/>
        <v/>
      </c>
      <c r="AQ188" s="353" t="str">
        <f t="shared" si="56"/>
        <v/>
      </c>
    </row>
    <row r="189" spans="5:43" x14ac:dyDescent="0.25">
      <c r="E189" s="353" t="str">
        <f t="shared" si="38"/>
        <v/>
      </c>
      <c r="G189" s="353" t="str">
        <f t="shared" si="38"/>
        <v/>
      </c>
      <c r="I189" s="353" t="str">
        <f t="shared" si="39"/>
        <v/>
      </c>
      <c r="K189" s="353" t="str">
        <f t="shared" si="40"/>
        <v/>
      </c>
      <c r="M189" s="353" t="str">
        <f t="shared" si="41"/>
        <v/>
      </c>
      <c r="O189" s="353" t="str">
        <f t="shared" si="42"/>
        <v/>
      </c>
      <c r="Q189" s="353" t="str">
        <f t="shared" si="43"/>
        <v/>
      </c>
      <c r="S189" s="353" t="str">
        <f t="shared" si="44"/>
        <v/>
      </c>
      <c r="U189" s="353" t="str">
        <f t="shared" si="45"/>
        <v/>
      </c>
      <c r="W189" s="353" t="str">
        <f t="shared" si="46"/>
        <v/>
      </c>
      <c r="Y189" s="353" t="str">
        <f t="shared" si="47"/>
        <v/>
      </c>
      <c r="AA189" s="353" t="str">
        <f t="shared" si="48"/>
        <v/>
      </c>
      <c r="AC189" s="353" t="str">
        <f t="shared" si="49"/>
        <v/>
      </c>
      <c r="AE189" s="353" t="str">
        <f t="shared" si="50"/>
        <v/>
      </c>
      <c r="AG189" s="353" t="str">
        <f t="shared" si="51"/>
        <v/>
      </c>
      <c r="AI189" s="353" t="str">
        <f t="shared" si="52"/>
        <v/>
      </c>
      <c r="AK189" s="353" t="str">
        <f t="shared" si="53"/>
        <v/>
      </c>
      <c r="AM189" s="353" t="str">
        <f t="shared" si="54"/>
        <v/>
      </c>
      <c r="AO189" s="353" t="str">
        <f t="shared" si="55"/>
        <v/>
      </c>
      <c r="AQ189" s="353" t="str">
        <f t="shared" si="56"/>
        <v/>
      </c>
    </row>
    <row r="190" spans="5:43" x14ac:dyDescent="0.25">
      <c r="E190" s="353" t="str">
        <f t="shared" si="38"/>
        <v/>
      </c>
      <c r="G190" s="353" t="str">
        <f t="shared" si="38"/>
        <v/>
      </c>
      <c r="I190" s="353" t="str">
        <f t="shared" si="39"/>
        <v/>
      </c>
      <c r="K190" s="353" t="str">
        <f t="shared" si="40"/>
        <v/>
      </c>
      <c r="M190" s="353" t="str">
        <f t="shared" si="41"/>
        <v/>
      </c>
      <c r="O190" s="353" t="str">
        <f t="shared" si="42"/>
        <v/>
      </c>
      <c r="Q190" s="353" t="str">
        <f t="shared" si="43"/>
        <v/>
      </c>
      <c r="S190" s="353" t="str">
        <f t="shared" si="44"/>
        <v/>
      </c>
      <c r="U190" s="353" t="str">
        <f t="shared" si="45"/>
        <v/>
      </c>
      <c r="W190" s="353" t="str">
        <f t="shared" si="46"/>
        <v/>
      </c>
      <c r="Y190" s="353" t="str">
        <f t="shared" si="47"/>
        <v/>
      </c>
      <c r="AA190" s="353" t="str">
        <f t="shared" si="48"/>
        <v/>
      </c>
      <c r="AC190" s="353" t="str">
        <f t="shared" si="49"/>
        <v/>
      </c>
      <c r="AE190" s="353" t="str">
        <f t="shared" si="50"/>
        <v/>
      </c>
      <c r="AG190" s="353" t="str">
        <f t="shared" si="51"/>
        <v/>
      </c>
      <c r="AI190" s="353" t="str">
        <f t="shared" si="52"/>
        <v/>
      </c>
      <c r="AK190" s="353" t="str">
        <f t="shared" si="53"/>
        <v/>
      </c>
      <c r="AM190" s="353" t="str">
        <f t="shared" si="54"/>
        <v/>
      </c>
      <c r="AO190" s="353" t="str">
        <f t="shared" si="55"/>
        <v/>
      </c>
      <c r="AQ190" s="353" t="str">
        <f t="shared" si="56"/>
        <v/>
      </c>
    </row>
    <row r="191" spans="5:43" x14ac:dyDescent="0.25">
      <c r="E191" s="353" t="str">
        <f t="shared" si="38"/>
        <v/>
      </c>
      <c r="G191" s="353" t="str">
        <f t="shared" si="38"/>
        <v/>
      </c>
      <c r="I191" s="353" t="str">
        <f t="shared" si="39"/>
        <v/>
      </c>
      <c r="K191" s="353" t="str">
        <f t="shared" si="40"/>
        <v/>
      </c>
      <c r="M191" s="353" t="str">
        <f t="shared" si="41"/>
        <v/>
      </c>
      <c r="O191" s="353" t="str">
        <f t="shared" si="42"/>
        <v/>
      </c>
      <c r="Q191" s="353" t="str">
        <f t="shared" si="43"/>
        <v/>
      </c>
      <c r="S191" s="353" t="str">
        <f t="shared" si="44"/>
        <v/>
      </c>
      <c r="U191" s="353" t="str">
        <f t="shared" si="45"/>
        <v/>
      </c>
      <c r="W191" s="353" t="str">
        <f t="shared" si="46"/>
        <v/>
      </c>
      <c r="Y191" s="353" t="str">
        <f t="shared" si="47"/>
        <v/>
      </c>
      <c r="AA191" s="353" t="str">
        <f t="shared" si="48"/>
        <v/>
      </c>
      <c r="AC191" s="353" t="str">
        <f t="shared" si="49"/>
        <v/>
      </c>
      <c r="AE191" s="353" t="str">
        <f t="shared" si="50"/>
        <v/>
      </c>
      <c r="AG191" s="353" t="str">
        <f t="shared" si="51"/>
        <v/>
      </c>
      <c r="AI191" s="353" t="str">
        <f t="shared" si="52"/>
        <v/>
      </c>
      <c r="AK191" s="353" t="str">
        <f t="shared" si="53"/>
        <v/>
      </c>
      <c r="AM191" s="353" t="str">
        <f t="shared" si="54"/>
        <v/>
      </c>
      <c r="AO191" s="353" t="str">
        <f t="shared" si="55"/>
        <v/>
      </c>
      <c r="AQ191" s="353" t="str">
        <f t="shared" si="56"/>
        <v/>
      </c>
    </row>
    <row r="192" spans="5:43" x14ac:dyDescent="0.25">
      <c r="E192" s="353" t="str">
        <f t="shared" si="38"/>
        <v/>
      </c>
      <c r="G192" s="353" t="str">
        <f t="shared" si="38"/>
        <v/>
      </c>
      <c r="I192" s="353" t="str">
        <f t="shared" si="39"/>
        <v/>
      </c>
      <c r="K192" s="353" t="str">
        <f t="shared" si="40"/>
        <v/>
      </c>
      <c r="M192" s="353" t="str">
        <f t="shared" si="41"/>
        <v/>
      </c>
      <c r="O192" s="353" t="str">
        <f t="shared" si="42"/>
        <v/>
      </c>
      <c r="Q192" s="353" t="str">
        <f t="shared" si="43"/>
        <v/>
      </c>
      <c r="S192" s="353" t="str">
        <f t="shared" si="44"/>
        <v/>
      </c>
      <c r="U192" s="353" t="str">
        <f t="shared" si="45"/>
        <v/>
      </c>
      <c r="W192" s="353" t="str">
        <f t="shared" si="46"/>
        <v/>
      </c>
      <c r="Y192" s="353" t="str">
        <f t="shared" si="47"/>
        <v/>
      </c>
      <c r="AA192" s="353" t="str">
        <f t="shared" si="48"/>
        <v/>
      </c>
      <c r="AC192" s="353" t="str">
        <f t="shared" si="49"/>
        <v/>
      </c>
      <c r="AE192" s="353" t="str">
        <f t="shared" si="50"/>
        <v/>
      </c>
      <c r="AG192" s="353" t="str">
        <f t="shared" si="51"/>
        <v/>
      </c>
      <c r="AI192" s="353" t="str">
        <f t="shared" si="52"/>
        <v/>
      </c>
      <c r="AK192" s="353" t="str">
        <f t="shared" si="53"/>
        <v/>
      </c>
      <c r="AM192" s="353" t="str">
        <f t="shared" si="54"/>
        <v/>
      </c>
      <c r="AO192" s="353" t="str">
        <f t="shared" si="55"/>
        <v/>
      </c>
      <c r="AQ192" s="353" t="str">
        <f t="shared" si="56"/>
        <v/>
      </c>
    </row>
    <row r="193" spans="5:43" x14ac:dyDescent="0.25">
      <c r="E193" s="353" t="str">
        <f t="shared" si="38"/>
        <v/>
      </c>
      <c r="G193" s="353" t="str">
        <f t="shared" si="38"/>
        <v/>
      </c>
      <c r="I193" s="353" t="str">
        <f t="shared" si="39"/>
        <v/>
      </c>
      <c r="K193" s="353" t="str">
        <f t="shared" si="40"/>
        <v/>
      </c>
      <c r="M193" s="353" t="str">
        <f t="shared" si="41"/>
        <v/>
      </c>
      <c r="O193" s="353" t="str">
        <f t="shared" si="42"/>
        <v/>
      </c>
      <c r="Q193" s="353" t="str">
        <f t="shared" si="43"/>
        <v/>
      </c>
      <c r="S193" s="353" t="str">
        <f t="shared" si="44"/>
        <v/>
      </c>
      <c r="U193" s="353" t="str">
        <f t="shared" si="45"/>
        <v/>
      </c>
      <c r="W193" s="353" t="str">
        <f t="shared" si="46"/>
        <v/>
      </c>
      <c r="Y193" s="353" t="str">
        <f t="shared" si="47"/>
        <v/>
      </c>
      <c r="AA193" s="353" t="str">
        <f t="shared" si="48"/>
        <v/>
      </c>
      <c r="AC193" s="353" t="str">
        <f t="shared" si="49"/>
        <v/>
      </c>
      <c r="AE193" s="353" t="str">
        <f t="shared" si="50"/>
        <v/>
      </c>
      <c r="AG193" s="353" t="str">
        <f t="shared" si="51"/>
        <v/>
      </c>
      <c r="AI193" s="353" t="str">
        <f t="shared" si="52"/>
        <v/>
      </c>
      <c r="AK193" s="353" t="str">
        <f t="shared" si="53"/>
        <v/>
      </c>
      <c r="AM193" s="353" t="str">
        <f t="shared" si="54"/>
        <v/>
      </c>
      <c r="AO193" s="353" t="str">
        <f t="shared" si="55"/>
        <v/>
      </c>
      <c r="AQ193" s="353" t="str">
        <f t="shared" si="56"/>
        <v/>
      </c>
    </row>
    <row r="194" spans="5:43" x14ac:dyDescent="0.25">
      <c r="E194" s="353" t="str">
        <f t="shared" si="38"/>
        <v/>
      </c>
      <c r="G194" s="353" t="str">
        <f t="shared" si="38"/>
        <v/>
      </c>
      <c r="I194" s="353" t="str">
        <f t="shared" si="39"/>
        <v/>
      </c>
      <c r="K194" s="353" t="str">
        <f t="shared" si="40"/>
        <v/>
      </c>
      <c r="M194" s="353" t="str">
        <f t="shared" si="41"/>
        <v/>
      </c>
      <c r="O194" s="353" t="str">
        <f t="shared" si="42"/>
        <v/>
      </c>
      <c r="Q194" s="353" t="str">
        <f t="shared" si="43"/>
        <v/>
      </c>
      <c r="S194" s="353" t="str">
        <f t="shared" si="44"/>
        <v/>
      </c>
      <c r="U194" s="353" t="str">
        <f t="shared" si="45"/>
        <v/>
      </c>
      <c r="W194" s="353" t="str">
        <f t="shared" si="46"/>
        <v/>
      </c>
      <c r="Y194" s="353" t="str">
        <f t="shared" si="47"/>
        <v/>
      </c>
      <c r="AA194" s="353" t="str">
        <f t="shared" si="48"/>
        <v/>
      </c>
      <c r="AC194" s="353" t="str">
        <f t="shared" si="49"/>
        <v/>
      </c>
      <c r="AE194" s="353" t="str">
        <f t="shared" si="50"/>
        <v/>
      </c>
      <c r="AG194" s="353" t="str">
        <f t="shared" si="51"/>
        <v/>
      </c>
      <c r="AI194" s="353" t="str">
        <f t="shared" si="52"/>
        <v/>
      </c>
      <c r="AK194" s="353" t="str">
        <f t="shared" si="53"/>
        <v/>
      </c>
      <c r="AM194" s="353" t="str">
        <f t="shared" si="54"/>
        <v/>
      </c>
      <c r="AO194" s="353" t="str">
        <f t="shared" si="55"/>
        <v/>
      </c>
      <c r="AQ194" s="353" t="str">
        <f t="shared" si="56"/>
        <v/>
      </c>
    </row>
    <row r="195" spans="5:43" x14ac:dyDescent="0.25">
      <c r="E195" s="353" t="str">
        <f t="shared" si="38"/>
        <v/>
      </c>
      <c r="G195" s="353" t="str">
        <f t="shared" si="38"/>
        <v/>
      </c>
      <c r="I195" s="353" t="str">
        <f t="shared" si="39"/>
        <v/>
      </c>
      <c r="K195" s="353" t="str">
        <f t="shared" si="40"/>
        <v/>
      </c>
      <c r="M195" s="353" t="str">
        <f t="shared" si="41"/>
        <v/>
      </c>
      <c r="O195" s="353" t="str">
        <f t="shared" si="42"/>
        <v/>
      </c>
      <c r="Q195" s="353" t="str">
        <f t="shared" si="43"/>
        <v/>
      </c>
      <c r="S195" s="353" t="str">
        <f t="shared" si="44"/>
        <v/>
      </c>
      <c r="U195" s="353" t="str">
        <f t="shared" si="45"/>
        <v/>
      </c>
      <c r="W195" s="353" t="str">
        <f t="shared" si="46"/>
        <v/>
      </c>
      <c r="Y195" s="353" t="str">
        <f t="shared" si="47"/>
        <v/>
      </c>
      <c r="AA195" s="353" t="str">
        <f t="shared" si="48"/>
        <v/>
      </c>
      <c r="AC195" s="353" t="str">
        <f t="shared" si="49"/>
        <v/>
      </c>
      <c r="AE195" s="353" t="str">
        <f t="shared" si="50"/>
        <v/>
      </c>
      <c r="AG195" s="353" t="str">
        <f t="shared" si="51"/>
        <v/>
      </c>
      <c r="AI195" s="353" t="str">
        <f t="shared" si="52"/>
        <v/>
      </c>
      <c r="AK195" s="353" t="str">
        <f t="shared" si="53"/>
        <v/>
      </c>
      <c r="AM195" s="353" t="str">
        <f t="shared" si="54"/>
        <v/>
      </c>
      <c r="AO195" s="353" t="str">
        <f t="shared" si="55"/>
        <v/>
      </c>
      <c r="AQ195" s="353" t="str">
        <f t="shared" si="56"/>
        <v/>
      </c>
    </row>
    <row r="196" spans="5:43" x14ac:dyDescent="0.25">
      <c r="E196" s="353" t="str">
        <f t="shared" si="38"/>
        <v/>
      </c>
      <c r="G196" s="353" t="str">
        <f t="shared" si="38"/>
        <v/>
      </c>
      <c r="I196" s="353" t="str">
        <f t="shared" si="39"/>
        <v/>
      </c>
      <c r="K196" s="353" t="str">
        <f t="shared" si="40"/>
        <v/>
      </c>
      <c r="M196" s="353" t="str">
        <f t="shared" si="41"/>
        <v/>
      </c>
      <c r="O196" s="353" t="str">
        <f t="shared" si="42"/>
        <v/>
      </c>
      <c r="Q196" s="353" t="str">
        <f t="shared" si="43"/>
        <v/>
      </c>
      <c r="S196" s="353" t="str">
        <f t="shared" si="44"/>
        <v/>
      </c>
      <c r="U196" s="353" t="str">
        <f t="shared" si="45"/>
        <v/>
      </c>
      <c r="W196" s="353" t="str">
        <f t="shared" si="46"/>
        <v/>
      </c>
      <c r="Y196" s="353" t="str">
        <f t="shared" si="47"/>
        <v/>
      </c>
      <c r="AA196" s="353" t="str">
        <f t="shared" si="48"/>
        <v/>
      </c>
      <c r="AC196" s="353" t="str">
        <f t="shared" si="49"/>
        <v/>
      </c>
      <c r="AE196" s="353" t="str">
        <f t="shared" si="50"/>
        <v/>
      </c>
      <c r="AG196" s="353" t="str">
        <f t="shared" si="51"/>
        <v/>
      </c>
      <c r="AI196" s="353" t="str">
        <f t="shared" si="52"/>
        <v/>
      </c>
      <c r="AK196" s="353" t="str">
        <f t="shared" si="53"/>
        <v/>
      </c>
      <c r="AM196" s="353" t="str">
        <f t="shared" si="54"/>
        <v/>
      </c>
      <c r="AO196" s="353" t="str">
        <f t="shared" si="55"/>
        <v/>
      </c>
      <c r="AQ196" s="353" t="str">
        <f t="shared" si="56"/>
        <v/>
      </c>
    </row>
    <row r="197" spans="5:43" x14ac:dyDescent="0.25">
      <c r="E197" s="353" t="str">
        <f t="shared" si="38"/>
        <v/>
      </c>
      <c r="G197" s="353" t="str">
        <f t="shared" si="38"/>
        <v/>
      </c>
      <c r="I197" s="353" t="str">
        <f t="shared" si="39"/>
        <v/>
      </c>
      <c r="K197" s="353" t="str">
        <f t="shared" si="40"/>
        <v/>
      </c>
      <c r="M197" s="353" t="str">
        <f t="shared" si="41"/>
        <v/>
      </c>
      <c r="O197" s="353" t="str">
        <f t="shared" si="42"/>
        <v/>
      </c>
      <c r="Q197" s="353" t="str">
        <f t="shared" si="43"/>
        <v/>
      </c>
      <c r="S197" s="353" t="str">
        <f t="shared" si="44"/>
        <v/>
      </c>
      <c r="U197" s="353" t="str">
        <f t="shared" si="45"/>
        <v/>
      </c>
      <c r="W197" s="353" t="str">
        <f t="shared" si="46"/>
        <v/>
      </c>
      <c r="Y197" s="353" t="str">
        <f t="shared" si="47"/>
        <v/>
      </c>
      <c r="AA197" s="353" t="str">
        <f t="shared" si="48"/>
        <v/>
      </c>
      <c r="AC197" s="353" t="str">
        <f t="shared" si="49"/>
        <v/>
      </c>
      <c r="AE197" s="353" t="str">
        <f t="shared" si="50"/>
        <v/>
      </c>
      <c r="AG197" s="353" t="str">
        <f t="shared" si="51"/>
        <v/>
      </c>
      <c r="AI197" s="353" t="str">
        <f t="shared" si="52"/>
        <v/>
      </c>
      <c r="AK197" s="353" t="str">
        <f t="shared" si="53"/>
        <v/>
      </c>
      <c r="AM197" s="353" t="str">
        <f t="shared" si="54"/>
        <v/>
      </c>
      <c r="AO197" s="353" t="str">
        <f t="shared" si="55"/>
        <v/>
      </c>
      <c r="AQ197" s="353" t="str">
        <f t="shared" si="56"/>
        <v/>
      </c>
    </row>
    <row r="198" spans="5:43" x14ac:dyDescent="0.25">
      <c r="E198" s="353" t="str">
        <f t="shared" si="38"/>
        <v/>
      </c>
      <c r="G198" s="353" t="str">
        <f t="shared" si="38"/>
        <v/>
      </c>
      <c r="I198" s="353" t="str">
        <f t="shared" si="39"/>
        <v/>
      </c>
      <c r="K198" s="353" t="str">
        <f t="shared" si="40"/>
        <v/>
      </c>
      <c r="M198" s="353" t="str">
        <f t="shared" si="41"/>
        <v/>
      </c>
      <c r="O198" s="353" t="str">
        <f t="shared" si="42"/>
        <v/>
      </c>
      <c r="Q198" s="353" t="str">
        <f t="shared" si="43"/>
        <v/>
      </c>
      <c r="S198" s="353" t="str">
        <f t="shared" si="44"/>
        <v/>
      </c>
      <c r="U198" s="353" t="str">
        <f t="shared" si="45"/>
        <v/>
      </c>
      <c r="W198" s="353" t="str">
        <f t="shared" si="46"/>
        <v/>
      </c>
      <c r="Y198" s="353" t="str">
        <f t="shared" si="47"/>
        <v/>
      </c>
      <c r="AA198" s="353" t="str">
        <f t="shared" si="48"/>
        <v/>
      </c>
      <c r="AC198" s="353" t="str">
        <f t="shared" si="49"/>
        <v/>
      </c>
      <c r="AE198" s="353" t="str">
        <f t="shared" si="50"/>
        <v/>
      </c>
      <c r="AG198" s="353" t="str">
        <f t="shared" si="51"/>
        <v/>
      </c>
      <c r="AI198" s="353" t="str">
        <f t="shared" si="52"/>
        <v/>
      </c>
      <c r="AK198" s="353" t="str">
        <f t="shared" si="53"/>
        <v/>
      </c>
      <c r="AM198" s="353" t="str">
        <f t="shared" si="54"/>
        <v/>
      </c>
      <c r="AO198" s="353" t="str">
        <f t="shared" si="55"/>
        <v/>
      </c>
      <c r="AQ198" s="353" t="str">
        <f t="shared" si="56"/>
        <v/>
      </c>
    </row>
    <row r="199" spans="5:43" x14ac:dyDescent="0.25">
      <c r="E199" s="353" t="str">
        <f t="shared" si="38"/>
        <v/>
      </c>
      <c r="G199" s="353" t="str">
        <f t="shared" si="38"/>
        <v/>
      </c>
      <c r="I199" s="353" t="str">
        <f t="shared" si="39"/>
        <v/>
      </c>
      <c r="K199" s="353" t="str">
        <f t="shared" si="40"/>
        <v/>
      </c>
      <c r="M199" s="353" t="str">
        <f t="shared" si="41"/>
        <v/>
      </c>
      <c r="O199" s="353" t="str">
        <f t="shared" si="42"/>
        <v/>
      </c>
      <c r="Q199" s="353" t="str">
        <f t="shared" si="43"/>
        <v/>
      </c>
      <c r="S199" s="353" t="str">
        <f t="shared" si="44"/>
        <v/>
      </c>
      <c r="U199" s="353" t="str">
        <f t="shared" si="45"/>
        <v/>
      </c>
      <c r="W199" s="353" t="str">
        <f t="shared" si="46"/>
        <v/>
      </c>
      <c r="Y199" s="353" t="str">
        <f t="shared" si="47"/>
        <v/>
      </c>
      <c r="AA199" s="353" t="str">
        <f t="shared" si="48"/>
        <v/>
      </c>
      <c r="AC199" s="353" t="str">
        <f t="shared" si="49"/>
        <v/>
      </c>
      <c r="AE199" s="353" t="str">
        <f t="shared" si="50"/>
        <v/>
      </c>
      <c r="AG199" s="353" t="str">
        <f t="shared" si="51"/>
        <v/>
      </c>
      <c r="AI199" s="353" t="str">
        <f t="shared" si="52"/>
        <v/>
      </c>
      <c r="AK199" s="353" t="str">
        <f t="shared" si="53"/>
        <v/>
      </c>
      <c r="AM199" s="353" t="str">
        <f t="shared" si="54"/>
        <v/>
      </c>
      <c r="AO199" s="353" t="str">
        <f t="shared" si="55"/>
        <v/>
      </c>
      <c r="AQ199" s="353" t="str">
        <f t="shared" si="56"/>
        <v/>
      </c>
    </row>
    <row r="200" spans="5:43" x14ac:dyDescent="0.25">
      <c r="E200" s="353" t="str">
        <f t="shared" si="38"/>
        <v/>
      </c>
      <c r="G200" s="353" t="str">
        <f t="shared" si="38"/>
        <v/>
      </c>
      <c r="I200" s="353" t="str">
        <f t="shared" si="39"/>
        <v/>
      </c>
      <c r="K200" s="353" t="str">
        <f t="shared" si="40"/>
        <v/>
      </c>
      <c r="M200" s="353" t="str">
        <f t="shared" si="41"/>
        <v/>
      </c>
      <c r="O200" s="353" t="str">
        <f t="shared" si="42"/>
        <v/>
      </c>
      <c r="Q200" s="353" t="str">
        <f t="shared" si="43"/>
        <v/>
      </c>
      <c r="S200" s="353" t="str">
        <f t="shared" si="44"/>
        <v/>
      </c>
      <c r="U200" s="353" t="str">
        <f t="shared" si="45"/>
        <v/>
      </c>
      <c r="W200" s="353" t="str">
        <f t="shared" si="46"/>
        <v/>
      </c>
      <c r="Y200" s="353" t="str">
        <f t="shared" si="47"/>
        <v/>
      </c>
      <c r="AA200" s="353" t="str">
        <f t="shared" si="48"/>
        <v/>
      </c>
      <c r="AC200" s="353" t="str">
        <f t="shared" si="49"/>
        <v/>
      </c>
      <c r="AE200" s="353" t="str">
        <f t="shared" si="50"/>
        <v/>
      </c>
      <c r="AG200" s="353" t="str">
        <f t="shared" si="51"/>
        <v/>
      </c>
      <c r="AI200" s="353" t="str">
        <f t="shared" si="52"/>
        <v/>
      </c>
      <c r="AK200" s="353" t="str">
        <f t="shared" si="53"/>
        <v/>
      </c>
      <c r="AM200" s="353" t="str">
        <f t="shared" si="54"/>
        <v/>
      </c>
      <c r="AO200" s="353" t="str">
        <f t="shared" si="55"/>
        <v/>
      </c>
      <c r="AQ200" s="353" t="str">
        <f t="shared" si="56"/>
        <v/>
      </c>
    </row>
    <row r="201" spans="5:43" x14ac:dyDescent="0.25">
      <c r="E201" s="353" t="str">
        <f t="shared" si="38"/>
        <v/>
      </c>
      <c r="G201" s="353" t="str">
        <f t="shared" si="38"/>
        <v/>
      </c>
      <c r="I201" s="353" t="str">
        <f t="shared" si="39"/>
        <v/>
      </c>
      <c r="K201" s="353" t="str">
        <f t="shared" si="40"/>
        <v/>
      </c>
      <c r="M201" s="353" t="str">
        <f t="shared" si="41"/>
        <v/>
      </c>
      <c r="O201" s="353" t="str">
        <f t="shared" si="42"/>
        <v/>
      </c>
      <c r="Q201" s="353" t="str">
        <f t="shared" si="43"/>
        <v/>
      </c>
      <c r="S201" s="353" t="str">
        <f t="shared" si="44"/>
        <v/>
      </c>
      <c r="U201" s="353" t="str">
        <f t="shared" si="45"/>
        <v/>
      </c>
      <c r="W201" s="353" t="str">
        <f t="shared" si="46"/>
        <v/>
      </c>
      <c r="Y201" s="353" t="str">
        <f t="shared" si="47"/>
        <v/>
      </c>
      <c r="AA201" s="353" t="str">
        <f t="shared" si="48"/>
        <v/>
      </c>
      <c r="AC201" s="353" t="str">
        <f t="shared" si="49"/>
        <v/>
      </c>
      <c r="AE201" s="353" t="str">
        <f t="shared" si="50"/>
        <v/>
      </c>
      <c r="AG201" s="353" t="str">
        <f t="shared" si="51"/>
        <v/>
      </c>
      <c r="AI201" s="353" t="str">
        <f t="shared" si="52"/>
        <v/>
      </c>
      <c r="AK201" s="353" t="str">
        <f t="shared" si="53"/>
        <v/>
      </c>
      <c r="AM201" s="353" t="str">
        <f t="shared" si="54"/>
        <v/>
      </c>
      <c r="AO201" s="353" t="str">
        <f t="shared" si="55"/>
        <v/>
      </c>
      <c r="AQ201" s="353" t="str">
        <f t="shared" si="56"/>
        <v/>
      </c>
    </row>
    <row r="202" spans="5:43" x14ac:dyDescent="0.25">
      <c r="E202" s="353" t="str">
        <f t="shared" si="38"/>
        <v/>
      </c>
      <c r="G202" s="353" t="str">
        <f t="shared" si="38"/>
        <v/>
      </c>
      <c r="I202" s="353" t="str">
        <f t="shared" si="39"/>
        <v/>
      </c>
      <c r="K202" s="353" t="str">
        <f t="shared" si="40"/>
        <v/>
      </c>
      <c r="M202" s="353" t="str">
        <f t="shared" si="41"/>
        <v/>
      </c>
      <c r="O202" s="353" t="str">
        <f t="shared" si="42"/>
        <v/>
      </c>
      <c r="Q202" s="353" t="str">
        <f t="shared" si="43"/>
        <v/>
      </c>
      <c r="S202" s="353" t="str">
        <f t="shared" si="44"/>
        <v/>
      </c>
      <c r="U202" s="353" t="str">
        <f t="shared" si="45"/>
        <v/>
      </c>
      <c r="W202" s="353" t="str">
        <f t="shared" si="46"/>
        <v/>
      </c>
      <c r="Y202" s="353" t="str">
        <f t="shared" si="47"/>
        <v/>
      </c>
      <c r="AA202" s="353" t="str">
        <f t="shared" si="48"/>
        <v/>
      </c>
      <c r="AC202" s="353" t="str">
        <f t="shared" si="49"/>
        <v/>
      </c>
      <c r="AE202" s="353" t="str">
        <f t="shared" si="50"/>
        <v/>
      </c>
      <c r="AG202" s="353" t="str">
        <f t="shared" si="51"/>
        <v/>
      </c>
      <c r="AI202" s="353" t="str">
        <f t="shared" si="52"/>
        <v/>
      </c>
      <c r="AK202" s="353" t="str">
        <f t="shared" si="53"/>
        <v/>
      </c>
      <c r="AM202" s="353" t="str">
        <f t="shared" si="54"/>
        <v/>
      </c>
      <c r="AO202" s="353" t="str">
        <f t="shared" si="55"/>
        <v/>
      </c>
      <c r="AQ202" s="353" t="str">
        <f t="shared" si="56"/>
        <v/>
      </c>
    </row>
    <row r="203" spans="5:43" x14ac:dyDescent="0.25">
      <c r="E203" s="353" t="str">
        <f t="shared" si="38"/>
        <v/>
      </c>
      <c r="G203" s="353" t="str">
        <f t="shared" si="38"/>
        <v/>
      </c>
      <c r="I203" s="353" t="str">
        <f t="shared" si="39"/>
        <v/>
      </c>
      <c r="K203" s="353" t="str">
        <f t="shared" si="40"/>
        <v/>
      </c>
      <c r="M203" s="353" t="str">
        <f t="shared" si="41"/>
        <v/>
      </c>
      <c r="O203" s="353" t="str">
        <f t="shared" si="42"/>
        <v/>
      </c>
      <c r="Q203" s="353" t="str">
        <f t="shared" si="43"/>
        <v/>
      </c>
      <c r="S203" s="353" t="str">
        <f t="shared" si="44"/>
        <v/>
      </c>
      <c r="U203" s="353" t="str">
        <f t="shared" si="45"/>
        <v/>
      </c>
      <c r="W203" s="353" t="str">
        <f t="shared" si="46"/>
        <v/>
      </c>
      <c r="Y203" s="353" t="str">
        <f t="shared" si="47"/>
        <v/>
      </c>
      <c r="AA203" s="353" t="str">
        <f t="shared" si="48"/>
        <v/>
      </c>
      <c r="AC203" s="353" t="str">
        <f t="shared" si="49"/>
        <v/>
      </c>
      <c r="AE203" s="353" t="str">
        <f t="shared" si="50"/>
        <v/>
      </c>
      <c r="AG203" s="353" t="str">
        <f t="shared" si="51"/>
        <v/>
      </c>
      <c r="AI203" s="353" t="str">
        <f t="shared" si="52"/>
        <v/>
      </c>
      <c r="AK203" s="353" t="str">
        <f t="shared" si="53"/>
        <v/>
      </c>
      <c r="AM203" s="353" t="str">
        <f t="shared" si="54"/>
        <v/>
      </c>
      <c r="AO203" s="353" t="str">
        <f t="shared" si="55"/>
        <v/>
      </c>
      <c r="AQ203" s="353" t="str">
        <f t="shared" si="56"/>
        <v/>
      </c>
    </row>
    <row r="204" spans="5:43" x14ac:dyDescent="0.25">
      <c r="E204" s="353" t="str">
        <f t="shared" si="38"/>
        <v/>
      </c>
      <c r="G204" s="353" t="str">
        <f t="shared" si="38"/>
        <v/>
      </c>
      <c r="I204" s="353" t="str">
        <f t="shared" si="39"/>
        <v/>
      </c>
      <c r="K204" s="353" t="str">
        <f t="shared" si="40"/>
        <v/>
      </c>
      <c r="M204" s="353" t="str">
        <f t="shared" si="41"/>
        <v/>
      </c>
      <c r="O204" s="353" t="str">
        <f t="shared" si="42"/>
        <v/>
      </c>
      <c r="Q204" s="353" t="str">
        <f t="shared" si="43"/>
        <v/>
      </c>
      <c r="S204" s="353" t="str">
        <f t="shared" si="44"/>
        <v/>
      </c>
      <c r="U204" s="353" t="str">
        <f t="shared" si="45"/>
        <v/>
      </c>
      <c r="W204" s="353" t="str">
        <f t="shared" si="46"/>
        <v/>
      </c>
      <c r="Y204" s="353" t="str">
        <f t="shared" si="47"/>
        <v/>
      </c>
      <c r="AA204" s="353" t="str">
        <f t="shared" si="48"/>
        <v/>
      </c>
      <c r="AC204" s="353" t="str">
        <f t="shared" si="49"/>
        <v/>
      </c>
      <c r="AE204" s="353" t="str">
        <f t="shared" si="50"/>
        <v/>
      </c>
      <c r="AG204" s="353" t="str">
        <f t="shared" si="51"/>
        <v/>
      </c>
      <c r="AI204" s="353" t="str">
        <f t="shared" si="52"/>
        <v/>
      </c>
      <c r="AK204" s="353" t="str">
        <f t="shared" si="53"/>
        <v/>
      </c>
      <c r="AM204" s="353" t="str">
        <f t="shared" si="54"/>
        <v/>
      </c>
      <c r="AO204" s="353" t="str">
        <f t="shared" si="55"/>
        <v/>
      </c>
      <c r="AQ204" s="353" t="str">
        <f t="shared" si="56"/>
        <v/>
      </c>
    </row>
    <row r="205" spans="5:43" x14ac:dyDescent="0.25">
      <c r="E205" s="353" t="str">
        <f t="shared" ref="E205:G268" si="57">IF(OR($B205=0,D205=0),"",D205/$B205)</f>
        <v/>
      </c>
      <c r="G205" s="353" t="str">
        <f t="shared" si="57"/>
        <v/>
      </c>
      <c r="I205" s="353" t="str">
        <f t="shared" ref="I205:I268" si="58">IF(OR($B205=0,H205=0),"",H205/$B205)</f>
        <v/>
      </c>
      <c r="K205" s="353" t="str">
        <f t="shared" ref="K205:K268" si="59">IF(OR($B205=0,J205=0),"",J205/$B205)</f>
        <v/>
      </c>
      <c r="M205" s="353" t="str">
        <f t="shared" ref="M205:M268" si="60">IF(OR($B205=0,L205=0),"",L205/$B205)</f>
        <v/>
      </c>
      <c r="O205" s="353" t="str">
        <f t="shared" ref="O205:O268" si="61">IF(OR($B205=0,N205=0),"",N205/$B205)</f>
        <v/>
      </c>
      <c r="Q205" s="353" t="str">
        <f t="shared" ref="Q205:Q268" si="62">IF(OR($B205=0,P205=0),"",P205/$B205)</f>
        <v/>
      </c>
      <c r="S205" s="353" t="str">
        <f t="shared" ref="S205:S268" si="63">IF(OR($B205=0,R205=0),"",R205/$B205)</f>
        <v/>
      </c>
      <c r="U205" s="353" t="str">
        <f t="shared" ref="U205:U268" si="64">IF(OR($B205=0,T205=0),"",T205/$B205)</f>
        <v/>
      </c>
      <c r="W205" s="353" t="str">
        <f t="shared" ref="W205:W268" si="65">IF(OR($B205=0,V205=0),"",V205/$B205)</f>
        <v/>
      </c>
      <c r="Y205" s="353" t="str">
        <f t="shared" ref="Y205:Y268" si="66">IF(OR($B205=0,X205=0),"",X205/$B205)</f>
        <v/>
      </c>
      <c r="AA205" s="353" t="str">
        <f t="shared" ref="AA205:AA268" si="67">IF(OR($B205=0,Z205=0),"",Z205/$B205)</f>
        <v/>
      </c>
      <c r="AC205" s="353" t="str">
        <f t="shared" ref="AC205:AC268" si="68">IF(OR($B205=0,AB205=0),"",AB205/$B205)</f>
        <v/>
      </c>
      <c r="AE205" s="353" t="str">
        <f t="shared" ref="AE205:AE268" si="69">IF(OR($B205=0,AD205=0),"",AD205/$B205)</f>
        <v/>
      </c>
      <c r="AG205" s="353" t="str">
        <f t="shared" ref="AG205:AG268" si="70">IF(OR($B205=0,AF205=0),"",AF205/$B205)</f>
        <v/>
      </c>
      <c r="AI205" s="353" t="str">
        <f t="shared" ref="AI205:AI268" si="71">IF(OR($B205=0,AH205=0),"",AH205/$B205)</f>
        <v/>
      </c>
      <c r="AK205" s="353" t="str">
        <f t="shared" ref="AK205:AK268" si="72">IF(OR($B205=0,AJ205=0),"",AJ205/$B205)</f>
        <v/>
      </c>
      <c r="AM205" s="353" t="str">
        <f t="shared" ref="AM205:AM268" si="73">IF(OR($B205=0,AL205=0),"",AL205/$B205)</f>
        <v/>
      </c>
      <c r="AO205" s="353" t="str">
        <f t="shared" ref="AO205:AO268" si="74">IF(OR($B205=0,AN205=0),"",AN205/$B205)</f>
        <v/>
      </c>
      <c r="AQ205" s="353" t="str">
        <f t="shared" ref="AQ205:AQ268" si="75">IF(OR($B205=0,AP205=0),"",AP205/$B205)</f>
        <v/>
      </c>
    </row>
    <row r="206" spans="5:43" x14ac:dyDescent="0.25">
      <c r="E206" s="353" t="str">
        <f t="shared" si="57"/>
        <v/>
      </c>
      <c r="G206" s="353" t="str">
        <f t="shared" si="57"/>
        <v/>
      </c>
      <c r="I206" s="353" t="str">
        <f t="shared" si="58"/>
        <v/>
      </c>
      <c r="K206" s="353" t="str">
        <f t="shared" si="59"/>
        <v/>
      </c>
      <c r="M206" s="353" t="str">
        <f t="shared" si="60"/>
        <v/>
      </c>
      <c r="O206" s="353" t="str">
        <f t="shared" si="61"/>
        <v/>
      </c>
      <c r="Q206" s="353" t="str">
        <f t="shared" si="62"/>
        <v/>
      </c>
      <c r="S206" s="353" t="str">
        <f t="shared" si="63"/>
        <v/>
      </c>
      <c r="U206" s="353" t="str">
        <f t="shared" si="64"/>
        <v/>
      </c>
      <c r="W206" s="353" t="str">
        <f t="shared" si="65"/>
        <v/>
      </c>
      <c r="Y206" s="353" t="str">
        <f t="shared" si="66"/>
        <v/>
      </c>
      <c r="AA206" s="353" t="str">
        <f t="shared" si="67"/>
        <v/>
      </c>
      <c r="AC206" s="353" t="str">
        <f t="shared" si="68"/>
        <v/>
      </c>
      <c r="AE206" s="353" t="str">
        <f t="shared" si="69"/>
        <v/>
      </c>
      <c r="AG206" s="353" t="str">
        <f t="shared" si="70"/>
        <v/>
      </c>
      <c r="AI206" s="353" t="str">
        <f t="shared" si="71"/>
        <v/>
      </c>
      <c r="AK206" s="353" t="str">
        <f t="shared" si="72"/>
        <v/>
      </c>
      <c r="AM206" s="353" t="str">
        <f t="shared" si="73"/>
        <v/>
      </c>
      <c r="AO206" s="353" t="str">
        <f t="shared" si="74"/>
        <v/>
      </c>
      <c r="AQ206" s="353" t="str">
        <f t="shared" si="75"/>
        <v/>
      </c>
    </row>
    <row r="207" spans="5:43" x14ac:dyDescent="0.25">
      <c r="E207" s="353" t="str">
        <f t="shared" si="57"/>
        <v/>
      </c>
      <c r="G207" s="353" t="str">
        <f t="shared" si="57"/>
        <v/>
      </c>
      <c r="I207" s="353" t="str">
        <f t="shared" si="58"/>
        <v/>
      </c>
      <c r="K207" s="353" t="str">
        <f t="shared" si="59"/>
        <v/>
      </c>
      <c r="M207" s="353" t="str">
        <f t="shared" si="60"/>
        <v/>
      </c>
      <c r="O207" s="353" t="str">
        <f t="shared" si="61"/>
        <v/>
      </c>
      <c r="Q207" s="353" t="str">
        <f t="shared" si="62"/>
        <v/>
      </c>
      <c r="S207" s="353" t="str">
        <f t="shared" si="63"/>
        <v/>
      </c>
      <c r="U207" s="353" t="str">
        <f t="shared" si="64"/>
        <v/>
      </c>
      <c r="W207" s="353" t="str">
        <f t="shared" si="65"/>
        <v/>
      </c>
      <c r="Y207" s="353" t="str">
        <f t="shared" si="66"/>
        <v/>
      </c>
      <c r="AA207" s="353" t="str">
        <f t="shared" si="67"/>
        <v/>
      </c>
      <c r="AC207" s="353" t="str">
        <f t="shared" si="68"/>
        <v/>
      </c>
      <c r="AE207" s="353" t="str">
        <f t="shared" si="69"/>
        <v/>
      </c>
      <c r="AG207" s="353" t="str">
        <f t="shared" si="70"/>
        <v/>
      </c>
      <c r="AI207" s="353" t="str">
        <f t="shared" si="71"/>
        <v/>
      </c>
      <c r="AK207" s="353" t="str">
        <f t="shared" si="72"/>
        <v/>
      </c>
      <c r="AM207" s="353" t="str">
        <f t="shared" si="73"/>
        <v/>
      </c>
      <c r="AO207" s="353" t="str">
        <f t="shared" si="74"/>
        <v/>
      </c>
      <c r="AQ207" s="353" t="str">
        <f t="shared" si="75"/>
        <v/>
      </c>
    </row>
    <row r="208" spans="5:43" x14ac:dyDescent="0.25">
      <c r="E208" s="353" t="str">
        <f t="shared" si="57"/>
        <v/>
      </c>
      <c r="G208" s="353" t="str">
        <f t="shared" si="57"/>
        <v/>
      </c>
      <c r="I208" s="353" t="str">
        <f t="shared" si="58"/>
        <v/>
      </c>
      <c r="K208" s="353" t="str">
        <f t="shared" si="59"/>
        <v/>
      </c>
      <c r="M208" s="353" t="str">
        <f t="shared" si="60"/>
        <v/>
      </c>
      <c r="O208" s="353" t="str">
        <f t="shared" si="61"/>
        <v/>
      </c>
      <c r="Q208" s="353" t="str">
        <f t="shared" si="62"/>
        <v/>
      </c>
      <c r="S208" s="353" t="str">
        <f t="shared" si="63"/>
        <v/>
      </c>
      <c r="U208" s="353" t="str">
        <f t="shared" si="64"/>
        <v/>
      </c>
      <c r="W208" s="353" t="str">
        <f t="shared" si="65"/>
        <v/>
      </c>
      <c r="Y208" s="353" t="str">
        <f t="shared" si="66"/>
        <v/>
      </c>
      <c r="AA208" s="353" t="str">
        <f t="shared" si="67"/>
        <v/>
      </c>
      <c r="AC208" s="353" t="str">
        <f t="shared" si="68"/>
        <v/>
      </c>
      <c r="AE208" s="353" t="str">
        <f t="shared" si="69"/>
        <v/>
      </c>
      <c r="AG208" s="353" t="str">
        <f t="shared" si="70"/>
        <v/>
      </c>
      <c r="AI208" s="353" t="str">
        <f t="shared" si="71"/>
        <v/>
      </c>
      <c r="AK208" s="353" t="str">
        <f t="shared" si="72"/>
        <v/>
      </c>
      <c r="AM208" s="353" t="str">
        <f t="shared" si="73"/>
        <v/>
      </c>
      <c r="AO208" s="353" t="str">
        <f t="shared" si="74"/>
        <v/>
      </c>
      <c r="AQ208" s="353" t="str">
        <f t="shared" si="75"/>
        <v/>
      </c>
    </row>
    <row r="209" spans="5:43" x14ac:dyDescent="0.25">
      <c r="E209" s="353" t="str">
        <f t="shared" si="57"/>
        <v/>
      </c>
      <c r="G209" s="353" t="str">
        <f t="shared" si="57"/>
        <v/>
      </c>
      <c r="I209" s="353" t="str">
        <f t="shared" si="58"/>
        <v/>
      </c>
      <c r="K209" s="353" t="str">
        <f t="shared" si="59"/>
        <v/>
      </c>
      <c r="M209" s="353" t="str">
        <f t="shared" si="60"/>
        <v/>
      </c>
      <c r="O209" s="353" t="str">
        <f t="shared" si="61"/>
        <v/>
      </c>
      <c r="Q209" s="353" t="str">
        <f t="shared" si="62"/>
        <v/>
      </c>
      <c r="S209" s="353" t="str">
        <f t="shared" si="63"/>
        <v/>
      </c>
      <c r="U209" s="353" t="str">
        <f t="shared" si="64"/>
        <v/>
      </c>
      <c r="W209" s="353" t="str">
        <f t="shared" si="65"/>
        <v/>
      </c>
      <c r="Y209" s="353" t="str">
        <f t="shared" si="66"/>
        <v/>
      </c>
      <c r="AA209" s="353" t="str">
        <f t="shared" si="67"/>
        <v/>
      </c>
      <c r="AC209" s="353" t="str">
        <f t="shared" si="68"/>
        <v/>
      </c>
      <c r="AE209" s="353" t="str">
        <f t="shared" si="69"/>
        <v/>
      </c>
      <c r="AG209" s="353" t="str">
        <f t="shared" si="70"/>
        <v/>
      </c>
      <c r="AI209" s="353" t="str">
        <f t="shared" si="71"/>
        <v/>
      </c>
      <c r="AK209" s="353" t="str">
        <f t="shared" si="72"/>
        <v/>
      </c>
      <c r="AM209" s="353" t="str">
        <f t="shared" si="73"/>
        <v/>
      </c>
      <c r="AO209" s="353" t="str">
        <f t="shared" si="74"/>
        <v/>
      </c>
      <c r="AQ209" s="353" t="str">
        <f t="shared" si="75"/>
        <v/>
      </c>
    </row>
    <row r="210" spans="5:43" x14ac:dyDescent="0.25">
      <c r="E210" s="353" t="str">
        <f t="shared" si="57"/>
        <v/>
      </c>
      <c r="G210" s="353" t="str">
        <f t="shared" si="57"/>
        <v/>
      </c>
      <c r="I210" s="353" t="str">
        <f t="shared" si="58"/>
        <v/>
      </c>
      <c r="K210" s="353" t="str">
        <f t="shared" si="59"/>
        <v/>
      </c>
      <c r="M210" s="353" t="str">
        <f t="shared" si="60"/>
        <v/>
      </c>
      <c r="O210" s="353" t="str">
        <f t="shared" si="61"/>
        <v/>
      </c>
      <c r="Q210" s="353" t="str">
        <f t="shared" si="62"/>
        <v/>
      </c>
      <c r="S210" s="353" t="str">
        <f t="shared" si="63"/>
        <v/>
      </c>
      <c r="U210" s="353" t="str">
        <f t="shared" si="64"/>
        <v/>
      </c>
      <c r="W210" s="353" t="str">
        <f t="shared" si="65"/>
        <v/>
      </c>
      <c r="Y210" s="353" t="str">
        <f t="shared" si="66"/>
        <v/>
      </c>
      <c r="AA210" s="353" t="str">
        <f t="shared" si="67"/>
        <v/>
      </c>
      <c r="AC210" s="353" t="str">
        <f t="shared" si="68"/>
        <v/>
      </c>
      <c r="AE210" s="353" t="str">
        <f t="shared" si="69"/>
        <v/>
      </c>
      <c r="AG210" s="353" t="str">
        <f t="shared" si="70"/>
        <v/>
      </c>
      <c r="AI210" s="353" t="str">
        <f t="shared" si="71"/>
        <v/>
      </c>
      <c r="AK210" s="353" t="str">
        <f t="shared" si="72"/>
        <v/>
      </c>
      <c r="AM210" s="353" t="str">
        <f t="shared" si="73"/>
        <v/>
      </c>
      <c r="AO210" s="353" t="str">
        <f t="shared" si="74"/>
        <v/>
      </c>
      <c r="AQ210" s="353" t="str">
        <f t="shared" si="75"/>
        <v/>
      </c>
    </row>
    <row r="211" spans="5:43" x14ac:dyDescent="0.25">
      <c r="E211" s="353" t="str">
        <f t="shared" si="57"/>
        <v/>
      </c>
      <c r="G211" s="353" t="str">
        <f t="shared" si="57"/>
        <v/>
      </c>
      <c r="I211" s="353" t="str">
        <f t="shared" si="58"/>
        <v/>
      </c>
      <c r="K211" s="353" t="str">
        <f t="shared" si="59"/>
        <v/>
      </c>
      <c r="M211" s="353" t="str">
        <f t="shared" si="60"/>
        <v/>
      </c>
      <c r="O211" s="353" t="str">
        <f t="shared" si="61"/>
        <v/>
      </c>
      <c r="Q211" s="353" t="str">
        <f t="shared" si="62"/>
        <v/>
      </c>
      <c r="S211" s="353" t="str">
        <f t="shared" si="63"/>
        <v/>
      </c>
      <c r="U211" s="353" t="str">
        <f t="shared" si="64"/>
        <v/>
      </c>
      <c r="W211" s="353" t="str">
        <f t="shared" si="65"/>
        <v/>
      </c>
      <c r="Y211" s="353" t="str">
        <f t="shared" si="66"/>
        <v/>
      </c>
      <c r="AA211" s="353" t="str">
        <f t="shared" si="67"/>
        <v/>
      </c>
      <c r="AC211" s="353" t="str">
        <f t="shared" si="68"/>
        <v/>
      </c>
      <c r="AE211" s="353" t="str">
        <f t="shared" si="69"/>
        <v/>
      </c>
      <c r="AG211" s="353" t="str">
        <f t="shared" si="70"/>
        <v/>
      </c>
      <c r="AI211" s="353" t="str">
        <f t="shared" si="71"/>
        <v/>
      </c>
      <c r="AK211" s="353" t="str">
        <f t="shared" si="72"/>
        <v/>
      </c>
      <c r="AM211" s="353" t="str">
        <f t="shared" si="73"/>
        <v/>
      </c>
      <c r="AO211" s="353" t="str">
        <f t="shared" si="74"/>
        <v/>
      </c>
      <c r="AQ211" s="353" t="str">
        <f t="shared" si="75"/>
        <v/>
      </c>
    </row>
    <row r="212" spans="5:43" x14ac:dyDescent="0.25">
      <c r="E212" s="353" t="str">
        <f t="shared" si="57"/>
        <v/>
      </c>
      <c r="G212" s="353" t="str">
        <f t="shared" si="57"/>
        <v/>
      </c>
      <c r="I212" s="353" t="str">
        <f t="shared" si="58"/>
        <v/>
      </c>
      <c r="K212" s="353" t="str">
        <f t="shared" si="59"/>
        <v/>
      </c>
      <c r="M212" s="353" t="str">
        <f t="shared" si="60"/>
        <v/>
      </c>
      <c r="O212" s="353" t="str">
        <f t="shared" si="61"/>
        <v/>
      </c>
      <c r="Q212" s="353" t="str">
        <f t="shared" si="62"/>
        <v/>
      </c>
      <c r="S212" s="353" t="str">
        <f t="shared" si="63"/>
        <v/>
      </c>
      <c r="U212" s="353" t="str">
        <f t="shared" si="64"/>
        <v/>
      </c>
      <c r="W212" s="353" t="str">
        <f t="shared" si="65"/>
        <v/>
      </c>
      <c r="Y212" s="353" t="str">
        <f t="shared" si="66"/>
        <v/>
      </c>
      <c r="AA212" s="353" t="str">
        <f t="shared" si="67"/>
        <v/>
      </c>
      <c r="AC212" s="353" t="str">
        <f t="shared" si="68"/>
        <v/>
      </c>
      <c r="AE212" s="353" t="str">
        <f t="shared" si="69"/>
        <v/>
      </c>
      <c r="AG212" s="353" t="str">
        <f t="shared" si="70"/>
        <v/>
      </c>
      <c r="AI212" s="353" t="str">
        <f t="shared" si="71"/>
        <v/>
      </c>
      <c r="AK212" s="353" t="str">
        <f t="shared" si="72"/>
        <v/>
      </c>
      <c r="AM212" s="353" t="str">
        <f t="shared" si="73"/>
        <v/>
      </c>
      <c r="AO212" s="353" t="str">
        <f t="shared" si="74"/>
        <v/>
      </c>
      <c r="AQ212" s="353" t="str">
        <f t="shared" si="75"/>
        <v/>
      </c>
    </row>
    <row r="213" spans="5:43" x14ac:dyDescent="0.25">
      <c r="E213" s="353" t="str">
        <f t="shared" si="57"/>
        <v/>
      </c>
      <c r="G213" s="353" t="str">
        <f t="shared" si="57"/>
        <v/>
      </c>
      <c r="I213" s="353" t="str">
        <f t="shared" si="58"/>
        <v/>
      </c>
      <c r="K213" s="353" t="str">
        <f t="shared" si="59"/>
        <v/>
      </c>
      <c r="M213" s="353" t="str">
        <f t="shared" si="60"/>
        <v/>
      </c>
      <c r="O213" s="353" t="str">
        <f t="shared" si="61"/>
        <v/>
      </c>
      <c r="Q213" s="353" t="str">
        <f t="shared" si="62"/>
        <v/>
      </c>
      <c r="S213" s="353" t="str">
        <f t="shared" si="63"/>
        <v/>
      </c>
      <c r="U213" s="353" t="str">
        <f t="shared" si="64"/>
        <v/>
      </c>
      <c r="W213" s="353" t="str">
        <f t="shared" si="65"/>
        <v/>
      </c>
      <c r="Y213" s="353" t="str">
        <f t="shared" si="66"/>
        <v/>
      </c>
      <c r="AA213" s="353" t="str">
        <f t="shared" si="67"/>
        <v/>
      </c>
      <c r="AC213" s="353" t="str">
        <f t="shared" si="68"/>
        <v/>
      </c>
      <c r="AE213" s="353" t="str">
        <f t="shared" si="69"/>
        <v/>
      </c>
      <c r="AG213" s="353" t="str">
        <f t="shared" si="70"/>
        <v/>
      </c>
      <c r="AI213" s="353" t="str">
        <f t="shared" si="71"/>
        <v/>
      </c>
      <c r="AK213" s="353" t="str">
        <f t="shared" si="72"/>
        <v/>
      </c>
      <c r="AM213" s="353" t="str">
        <f t="shared" si="73"/>
        <v/>
      </c>
      <c r="AO213" s="353" t="str">
        <f t="shared" si="74"/>
        <v/>
      </c>
      <c r="AQ213" s="353" t="str">
        <f t="shared" si="75"/>
        <v/>
      </c>
    </row>
    <row r="214" spans="5:43" x14ac:dyDescent="0.25">
      <c r="E214" s="353" t="str">
        <f t="shared" si="57"/>
        <v/>
      </c>
      <c r="G214" s="353" t="str">
        <f t="shared" si="57"/>
        <v/>
      </c>
      <c r="I214" s="353" t="str">
        <f t="shared" si="58"/>
        <v/>
      </c>
      <c r="K214" s="353" t="str">
        <f t="shared" si="59"/>
        <v/>
      </c>
      <c r="M214" s="353" t="str">
        <f t="shared" si="60"/>
        <v/>
      </c>
      <c r="O214" s="353" t="str">
        <f t="shared" si="61"/>
        <v/>
      </c>
      <c r="Q214" s="353" t="str">
        <f t="shared" si="62"/>
        <v/>
      </c>
      <c r="S214" s="353" t="str">
        <f t="shared" si="63"/>
        <v/>
      </c>
      <c r="U214" s="353" t="str">
        <f t="shared" si="64"/>
        <v/>
      </c>
      <c r="W214" s="353" t="str">
        <f t="shared" si="65"/>
        <v/>
      </c>
      <c r="Y214" s="353" t="str">
        <f t="shared" si="66"/>
        <v/>
      </c>
      <c r="AA214" s="353" t="str">
        <f t="shared" si="67"/>
        <v/>
      </c>
      <c r="AC214" s="353" t="str">
        <f t="shared" si="68"/>
        <v/>
      </c>
      <c r="AE214" s="353" t="str">
        <f t="shared" si="69"/>
        <v/>
      </c>
      <c r="AG214" s="353" t="str">
        <f t="shared" si="70"/>
        <v/>
      </c>
      <c r="AI214" s="353" t="str">
        <f t="shared" si="71"/>
        <v/>
      </c>
      <c r="AK214" s="353" t="str">
        <f t="shared" si="72"/>
        <v/>
      </c>
      <c r="AM214" s="353" t="str">
        <f t="shared" si="73"/>
        <v/>
      </c>
      <c r="AO214" s="353" t="str">
        <f t="shared" si="74"/>
        <v/>
      </c>
      <c r="AQ214" s="353" t="str">
        <f t="shared" si="75"/>
        <v/>
      </c>
    </row>
    <row r="215" spans="5:43" x14ac:dyDescent="0.25">
      <c r="E215" s="353" t="str">
        <f t="shared" si="57"/>
        <v/>
      </c>
      <c r="G215" s="353" t="str">
        <f t="shared" si="57"/>
        <v/>
      </c>
      <c r="I215" s="353" t="str">
        <f t="shared" si="58"/>
        <v/>
      </c>
      <c r="K215" s="353" t="str">
        <f t="shared" si="59"/>
        <v/>
      </c>
      <c r="M215" s="353" t="str">
        <f t="shared" si="60"/>
        <v/>
      </c>
      <c r="O215" s="353" t="str">
        <f t="shared" si="61"/>
        <v/>
      </c>
      <c r="Q215" s="353" t="str">
        <f t="shared" si="62"/>
        <v/>
      </c>
      <c r="S215" s="353" t="str">
        <f t="shared" si="63"/>
        <v/>
      </c>
      <c r="U215" s="353" t="str">
        <f t="shared" si="64"/>
        <v/>
      </c>
      <c r="W215" s="353" t="str">
        <f t="shared" si="65"/>
        <v/>
      </c>
      <c r="Y215" s="353" t="str">
        <f t="shared" si="66"/>
        <v/>
      </c>
      <c r="AA215" s="353" t="str">
        <f t="shared" si="67"/>
        <v/>
      </c>
      <c r="AC215" s="353" t="str">
        <f t="shared" si="68"/>
        <v/>
      </c>
      <c r="AE215" s="353" t="str">
        <f t="shared" si="69"/>
        <v/>
      </c>
      <c r="AG215" s="353" t="str">
        <f t="shared" si="70"/>
        <v/>
      </c>
      <c r="AI215" s="353" t="str">
        <f t="shared" si="71"/>
        <v/>
      </c>
      <c r="AK215" s="353" t="str">
        <f t="shared" si="72"/>
        <v/>
      </c>
      <c r="AM215" s="353" t="str">
        <f t="shared" si="73"/>
        <v/>
      </c>
      <c r="AO215" s="353" t="str">
        <f t="shared" si="74"/>
        <v/>
      </c>
      <c r="AQ215" s="353" t="str">
        <f t="shared" si="75"/>
        <v/>
      </c>
    </row>
    <row r="216" spans="5:43" x14ac:dyDescent="0.25">
      <c r="E216" s="353" t="str">
        <f t="shared" si="57"/>
        <v/>
      </c>
      <c r="G216" s="353" t="str">
        <f t="shared" si="57"/>
        <v/>
      </c>
      <c r="I216" s="353" t="str">
        <f t="shared" si="58"/>
        <v/>
      </c>
      <c r="K216" s="353" t="str">
        <f t="shared" si="59"/>
        <v/>
      </c>
      <c r="M216" s="353" t="str">
        <f t="shared" si="60"/>
        <v/>
      </c>
      <c r="O216" s="353" t="str">
        <f t="shared" si="61"/>
        <v/>
      </c>
      <c r="Q216" s="353" t="str">
        <f t="shared" si="62"/>
        <v/>
      </c>
      <c r="S216" s="353" t="str">
        <f t="shared" si="63"/>
        <v/>
      </c>
      <c r="U216" s="353" t="str">
        <f t="shared" si="64"/>
        <v/>
      </c>
      <c r="W216" s="353" t="str">
        <f t="shared" si="65"/>
        <v/>
      </c>
      <c r="Y216" s="353" t="str">
        <f t="shared" si="66"/>
        <v/>
      </c>
      <c r="AA216" s="353" t="str">
        <f t="shared" si="67"/>
        <v/>
      </c>
      <c r="AC216" s="353" t="str">
        <f t="shared" si="68"/>
        <v/>
      </c>
      <c r="AE216" s="353" t="str">
        <f t="shared" si="69"/>
        <v/>
      </c>
      <c r="AG216" s="353" t="str">
        <f t="shared" si="70"/>
        <v/>
      </c>
      <c r="AI216" s="353" t="str">
        <f t="shared" si="71"/>
        <v/>
      </c>
      <c r="AK216" s="353" t="str">
        <f t="shared" si="72"/>
        <v/>
      </c>
      <c r="AM216" s="353" t="str">
        <f t="shared" si="73"/>
        <v/>
      </c>
      <c r="AO216" s="353" t="str">
        <f t="shared" si="74"/>
        <v/>
      </c>
      <c r="AQ216" s="353" t="str">
        <f t="shared" si="75"/>
        <v/>
      </c>
    </row>
    <row r="217" spans="5:43" x14ac:dyDescent="0.25">
      <c r="E217" s="353" t="str">
        <f t="shared" si="57"/>
        <v/>
      </c>
      <c r="G217" s="353" t="str">
        <f t="shared" si="57"/>
        <v/>
      </c>
      <c r="I217" s="353" t="str">
        <f t="shared" si="58"/>
        <v/>
      </c>
      <c r="K217" s="353" t="str">
        <f t="shared" si="59"/>
        <v/>
      </c>
      <c r="M217" s="353" t="str">
        <f t="shared" si="60"/>
        <v/>
      </c>
      <c r="O217" s="353" t="str">
        <f t="shared" si="61"/>
        <v/>
      </c>
      <c r="Q217" s="353" t="str">
        <f t="shared" si="62"/>
        <v/>
      </c>
      <c r="S217" s="353" t="str">
        <f t="shared" si="63"/>
        <v/>
      </c>
      <c r="U217" s="353" t="str">
        <f t="shared" si="64"/>
        <v/>
      </c>
      <c r="W217" s="353" t="str">
        <f t="shared" si="65"/>
        <v/>
      </c>
      <c r="Y217" s="353" t="str">
        <f t="shared" si="66"/>
        <v/>
      </c>
      <c r="AA217" s="353" t="str">
        <f t="shared" si="67"/>
        <v/>
      </c>
      <c r="AC217" s="353" t="str">
        <f t="shared" si="68"/>
        <v/>
      </c>
      <c r="AE217" s="353" t="str">
        <f t="shared" si="69"/>
        <v/>
      </c>
      <c r="AG217" s="353" t="str">
        <f t="shared" si="70"/>
        <v/>
      </c>
      <c r="AI217" s="353" t="str">
        <f t="shared" si="71"/>
        <v/>
      </c>
      <c r="AK217" s="353" t="str">
        <f t="shared" si="72"/>
        <v/>
      </c>
      <c r="AM217" s="353" t="str">
        <f t="shared" si="73"/>
        <v/>
      </c>
      <c r="AO217" s="353" t="str">
        <f t="shared" si="74"/>
        <v/>
      </c>
      <c r="AQ217" s="353" t="str">
        <f t="shared" si="75"/>
        <v/>
      </c>
    </row>
    <row r="218" spans="5:43" x14ac:dyDescent="0.25">
      <c r="E218" s="353" t="str">
        <f t="shared" si="57"/>
        <v/>
      </c>
      <c r="G218" s="353" t="str">
        <f t="shared" si="57"/>
        <v/>
      </c>
      <c r="I218" s="353" t="str">
        <f t="shared" si="58"/>
        <v/>
      </c>
      <c r="K218" s="353" t="str">
        <f t="shared" si="59"/>
        <v/>
      </c>
      <c r="M218" s="353" t="str">
        <f t="shared" si="60"/>
        <v/>
      </c>
      <c r="O218" s="353" t="str">
        <f t="shared" si="61"/>
        <v/>
      </c>
      <c r="Q218" s="353" t="str">
        <f t="shared" si="62"/>
        <v/>
      </c>
      <c r="S218" s="353" t="str">
        <f t="shared" si="63"/>
        <v/>
      </c>
      <c r="U218" s="353" t="str">
        <f t="shared" si="64"/>
        <v/>
      </c>
      <c r="W218" s="353" t="str">
        <f t="shared" si="65"/>
        <v/>
      </c>
      <c r="Y218" s="353" t="str">
        <f t="shared" si="66"/>
        <v/>
      </c>
      <c r="AA218" s="353" t="str">
        <f t="shared" si="67"/>
        <v/>
      </c>
      <c r="AC218" s="353" t="str">
        <f t="shared" si="68"/>
        <v/>
      </c>
      <c r="AE218" s="353" t="str">
        <f t="shared" si="69"/>
        <v/>
      </c>
      <c r="AG218" s="353" t="str">
        <f t="shared" si="70"/>
        <v/>
      </c>
      <c r="AI218" s="353" t="str">
        <f t="shared" si="71"/>
        <v/>
      </c>
      <c r="AK218" s="353" t="str">
        <f t="shared" si="72"/>
        <v/>
      </c>
      <c r="AM218" s="353" t="str">
        <f t="shared" si="73"/>
        <v/>
      </c>
      <c r="AO218" s="353" t="str">
        <f t="shared" si="74"/>
        <v/>
      </c>
      <c r="AQ218" s="353" t="str">
        <f t="shared" si="75"/>
        <v/>
      </c>
    </row>
    <row r="219" spans="5:43" x14ac:dyDescent="0.25">
      <c r="E219" s="353" t="str">
        <f t="shared" si="57"/>
        <v/>
      </c>
      <c r="G219" s="353" t="str">
        <f t="shared" si="57"/>
        <v/>
      </c>
      <c r="I219" s="353" t="str">
        <f t="shared" si="58"/>
        <v/>
      </c>
      <c r="K219" s="353" t="str">
        <f t="shared" si="59"/>
        <v/>
      </c>
      <c r="M219" s="353" t="str">
        <f t="shared" si="60"/>
        <v/>
      </c>
      <c r="O219" s="353" t="str">
        <f t="shared" si="61"/>
        <v/>
      </c>
      <c r="Q219" s="353" t="str">
        <f t="shared" si="62"/>
        <v/>
      </c>
      <c r="S219" s="353" t="str">
        <f t="shared" si="63"/>
        <v/>
      </c>
      <c r="U219" s="353" t="str">
        <f t="shared" si="64"/>
        <v/>
      </c>
      <c r="W219" s="353" t="str">
        <f t="shared" si="65"/>
        <v/>
      </c>
      <c r="Y219" s="353" t="str">
        <f t="shared" si="66"/>
        <v/>
      </c>
      <c r="AA219" s="353" t="str">
        <f t="shared" si="67"/>
        <v/>
      </c>
      <c r="AC219" s="353" t="str">
        <f t="shared" si="68"/>
        <v/>
      </c>
      <c r="AE219" s="353" t="str">
        <f t="shared" si="69"/>
        <v/>
      </c>
      <c r="AG219" s="353" t="str">
        <f t="shared" si="70"/>
        <v/>
      </c>
      <c r="AI219" s="353" t="str">
        <f t="shared" si="71"/>
        <v/>
      </c>
      <c r="AK219" s="353" t="str">
        <f t="shared" si="72"/>
        <v/>
      </c>
      <c r="AM219" s="353" t="str">
        <f t="shared" si="73"/>
        <v/>
      </c>
      <c r="AO219" s="353" t="str">
        <f t="shared" si="74"/>
        <v/>
      </c>
      <c r="AQ219" s="353" t="str">
        <f t="shared" si="75"/>
        <v/>
      </c>
    </row>
    <row r="220" spans="5:43" x14ac:dyDescent="0.25">
      <c r="E220" s="353" t="str">
        <f t="shared" si="57"/>
        <v/>
      </c>
      <c r="G220" s="353" t="str">
        <f t="shared" si="57"/>
        <v/>
      </c>
      <c r="I220" s="353" t="str">
        <f t="shared" si="58"/>
        <v/>
      </c>
      <c r="K220" s="353" t="str">
        <f t="shared" si="59"/>
        <v/>
      </c>
      <c r="M220" s="353" t="str">
        <f t="shared" si="60"/>
        <v/>
      </c>
      <c r="O220" s="353" t="str">
        <f t="shared" si="61"/>
        <v/>
      </c>
      <c r="Q220" s="353" t="str">
        <f t="shared" si="62"/>
        <v/>
      </c>
      <c r="S220" s="353" t="str">
        <f t="shared" si="63"/>
        <v/>
      </c>
      <c r="U220" s="353" t="str">
        <f t="shared" si="64"/>
        <v/>
      </c>
      <c r="W220" s="353" t="str">
        <f t="shared" si="65"/>
        <v/>
      </c>
      <c r="Y220" s="353" t="str">
        <f t="shared" si="66"/>
        <v/>
      </c>
      <c r="AA220" s="353" t="str">
        <f t="shared" si="67"/>
        <v/>
      </c>
      <c r="AC220" s="353" t="str">
        <f t="shared" si="68"/>
        <v/>
      </c>
      <c r="AE220" s="353" t="str">
        <f t="shared" si="69"/>
        <v/>
      </c>
      <c r="AG220" s="353" t="str">
        <f t="shared" si="70"/>
        <v/>
      </c>
      <c r="AI220" s="353" t="str">
        <f t="shared" si="71"/>
        <v/>
      </c>
      <c r="AK220" s="353" t="str">
        <f t="shared" si="72"/>
        <v/>
      </c>
      <c r="AM220" s="353" t="str">
        <f t="shared" si="73"/>
        <v/>
      </c>
      <c r="AO220" s="353" t="str">
        <f t="shared" si="74"/>
        <v/>
      </c>
      <c r="AQ220" s="353" t="str">
        <f t="shared" si="75"/>
        <v/>
      </c>
    </row>
    <row r="221" spans="5:43" x14ac:dyDescent="0.25">
      <c r="E221" s="353" t="str">
        <f t="shared" si="57"/>
        <v/>
      </c>
      <c r="G221" s="353" t="str">
        <f t="shared" si="57"/>
        <v/>
      </c>
      <c r="I221" s="353" t="str">
        <f t="shared" si="58"/>
        <v/>
      </c>
      <c r="K221" s="353" t="str">
        <f t="shared" si="59"/>
        <v/>
      </c>
      <c r="M221" s="353" t="str">
        <f t="shared" si="60"/>
        <v/>
      </c>
      <c r="O221" s="353" t="str">
        <f t="shared" si="61"/>
        <v/>
      </c>
      <c r="Q221" s="353" t="str">
        <f t="shared" si="62"/>
        <v/>
      </c>
      <c r="S221" s="353" t="str">
        <f t="shared" si="63"/>
        <v/>
      </c>
      <c r="U221" s="353" t="str">
        <f t="shared" si="64"/>
        <v/>
      </c>
      <c r="W221" s="353" t="str">
        <f t="shared" si="65"/>
        <v/>
      </c>
      <c r="Y221" s="353" t="str">
        <f t="shared" si="66"/>
        <v/>
      </c>
      <c r="AA221" s="353" t="str">
        <f t="shared" si="67"/>
        <v/>
      </c>
      <c r="AC221" s="353" t="str">
        <f t="shared" si="68"/>
        <v/>
      </c>
      <c r="AE221" s="353" t="str">
        <f t="shared" si="69"/>
        <v/>
      </c>
      <c r="AG221" s="353" t="str">
        <f t="shared" si="70"/>
        <v/>
      </c>
      <c r="AI221" s="353" t="str">
        <f t="shared" si="71"/>
        <v/>
      </c>
      <c r="AK221" s="353" t="str">
        <f t="shared" si="72"/>
        <v/>
      </c>
      <c r="AM221" s="353" t="str">
        <f t="shared" si="73"/>
        <v/>
      </c>
      <c r="AO221" s="353" t="str">
        <f t="shared" si="74"/>
        <v/>
      </c>
      <c r="AQ221" s="353" t="str">
        <f t="shared" si="75"/>
        <v/>
      </c>
    </row>
    <row r="222" spans="5:43" x14ac:dyDescent="0.25">
      <c r="E222" s="353" t="str">
        <f t="shared" si="57"/>
        <v/>
      </c>
      <c r="G222" s="353" t="str">
        <f t="shared" si="57"/>
        <v/>
      </c>
      <c r="I222" s="353" t="str">
        <f t="shared" si="58"/>
        <v/>
      </c>
      <c r="K222" s="353" t="str">
        <f t="shared" si="59"/>
        <v/>
      </c>
      <c r="M222" s="353" t="str">
        <f t="shared" si="60"/>
        <v/>
      </c>
      <c r="O222" s="353" t="str">
        <f t="shared" si="61"/>
        <v/>
      </c>
      <c r="Q222" s="353" t="str">
        <f t="shared" si="62"/>
        <v/>
      </c>
      <c r="S222" s="353" t="str">
        <f t="shared" si="63"/>
        <v/>
      </c>
      <c r="U222" s="353" t="str">
        <f t="shared" si="64"/>
        <v/>
      </c>
      <c r="W222" s="353" t="str">
        <f t="shared" si="65"/>
        <v/>
      </c>
      <c r="Y222" s="353" t="str">
        <f t="shared" si="66"/>
        <v/>
      </c>
      <c r="AA222" s="353" t="str">
        <f t="shared" si="67"/>
        <v/>
      </c>
      <c r="AC222" s="353" t="str">
        <f t="shared" si="68"/>
        <v/>
      </c>
      <c r="AE222" s="353" t="str">
        <f t="shared" si="69"/>
        <v/>
      </c>
      <c r="AG222" s="353" t="str">
        <f t="shared" si="70"/>
        <v/>
      </c>
      <c r="AI222" s="353" t="str">
        <f t="shared" si="71"/>
        <v/>
      </c>
      <c r="AK222" s="353" t="str">
        <f t="shared" si="72"/>
        <v/>
      </c>
      <c r="AM222" s="353" t="str">
        <f t="shared" si="73"/>
        <v/>
      </c>
      <c r="AO222" s="353" t="str">
        <f t="shared" si="74"/>
        <v/>
      </c>
      <c r="AQ222" s="353" t="str">
        <f t="shared" si="75"/>
        <v/>
      </c>
    </row>
    <row r="223" spans="5:43" x14ac:dyDescent="0.25">
      <c r="E223" s="353" t="str">
        <f t="shared" si="57"/>
        <v/>
      </c>
      <c r="G223" s="353" t="str">
        <f t="shared" si="57"/>
        <v/>
      </c>
      <c r="I223" s="353" t="str">
        <f t="shared" si="58"/>
        <v/>
      </c>
      <c r="K223" s="353" t="str">
        <f t="shared" si="59"/>
        <v/>
      </c>
      <c r="M223" s="353" t="str">
        <f t="shared" si="60"/>
        <v/>
      </c>
      <c r="O223" s="353" t="str">
        <f t="shared" si="61"/>
        <v/>
      </c>
      <c r="Q223" s="353" t="str">
        <f t="shared" si="62"/>
        <v/>
      </c>
      <c r="S223" s="353" t="str">
        <f t="shared" si="63"/>
        <v/>
      </c>
      <c r="U223" s="353" t="str">
        <f t="shared" si="64"/>
        <v/>
      </c>
      <c r="W223" s="353" t="str">
        <f t="shared" si="65"/>
        <v/>
      </c>
      <c r="Y223" s="353" t="str">
        <f t="shared" si="66"/>
        <v/>
      </c>
      <c r="AA223" s="353" t="str">
        <f t="shared" si="67"/>
        <v/>
      </c>
      <c r="AC223" s="353" t="str">
        <f t="shared" si="68"/>
        <v/>
      </c>
      <c r="AE223" s="353" t="str">
        <f t="shared" si="69"/>
        <v/>
      </c>
      <c r="AG223" s="353" t="str">
        <f t="shared" si="70"/>
        <v/>
      </c>
      <c r="AI223" s="353" t="str">
        <f t="shared" si="71"/>
        <v/>
      </c>
      <c r="AK223" s="353" t="str">
        <f t="shared" si="72"/>
        <v/>
      </c>
      <c r="AM223" s="353" t="str">
        <f t="shared" si="73"/>
        <v/>
      </c>
      <c r="AO223" s="353" t="str">
        <f t="shared" si="74"/>
        <v/>
      </c>
      <c r="AQ223" s="353" t="str">
        <f t="shared" si="75"/>
        <v/>
      </c>
    </row>
    <row r="224" spans="5:43" x14ac:dyDescent="0.25">
      <c r="E224" s="353" t="str">
        <f t="shared" si="57"/>
        <v/>
      </c>
      <c r="G224" s="353" t="str">
        <f t="shared" si="57"/>
        <v/>
      </c>
      <c r="I224" s="353" t="str">
        <f t="shared" si="58"/>
        <v/>
      </c>
      <c r="K224" s="353" t="str">
        <f t="shared" si="59"/>
        <v/>
      </c>
      <c r="M224" s="353" t="str">
        <f t="shared" si="60"/>
        <v/>
      </c>
      <c r="O224" s="353" t="str">
        <f t="shared" si="61"/>
        <v/>
      </c>
      <c r="Q224" s="353" t="str">
        <f t="shared" si="62"/>
        <v/>
      </c>
      <c r="S224" s="353" t="str">
        <f t="shared" si="63"/>
        <v/>
      </c>
      <c r="U224" s="353" t="str">
        <f t="shared" si="64"/>
        <v/>
      </c>
      <c r="W224" s="353" t="str">
        <f t="shared" si="65"/>
        <v/>
      </c>
      <c r="Y224" s="353" t="str">
        <f t="shared" si="66"/>
        <v/>
      </c>
      <c r="AA224" s="353" t="str">
        <f t="shared" si="67"/>
        <v/>
      </c>
      <c r="AC224" s="353" t="str">
        <f t="shared" si="68"/>
        <v/>
      </c>
      <c r="AE224" s="353" t="str">
        <f t="shared" si="69"/>
        <v/>
      </c>
      <c r="AG224" s="353" t="str">
        <f t="shared" si="70"/>
        <v/>
      </c>
      <c r="AI224" s="353" t="str">
        <f t="shared" si="71"/>
        <v/>
      </c>
      <c r="AK224" s="353" t="str">
        <f t="shared" si="72"/>
        <v/>
      </c>
      <c r="AM224" s="353" t="str">
        <f t="shared" si="73"/>
        <v/>
      </c>
      <c r="AO224" s="353" t="str">
        <f t="shared" si="74"/>
        <v/>
      </c>
      <c r="AQ224" s="353" t="str">
        <f t="shared" si="75"/>
        <v/>
      </c>
    </row>
    <row r="225" spans="5:43" x14ac:dyDescent="0.25">
      <c r="E225" s="353" t="str">
        <f t="shared" si="57"/>
        <v/>
      </c>
      <c r="G225" s="353" t="str">
        <f t="shared" si="57"/>
        <v/>
      </c>
      <c r="I225" s="353" t="str">
        <f t="shared" si="58"/>
        <v/>
      </c>
      <c r="K225" s="353" t="str">
        <f t="shared" si="59"/>
        <v/>
      </c>
      <c r="M225" s="353" t="str">
        <f t="shared" si="60"/>
        <v/>
      </c>
      <c r="O225" s="353" t="str">
        <f t="shared" si="61"/>
        <v/>
      </c>
      <c r="Q225" s="353" t="str">
        <f t="shared" si="62"/>
        <v/>
      </c>
      <c r="S225" s="353" t="str">
        <f t="shared" si="63"/>
        <v/>
      </c>
      <c r="U225" s="353" t="str">
        <f t="shared" si="64"/>
        <v/>
      </c>
      <c r="W225" s="353" t="str">
        <f t="shared" si="65"/>
        <v/>
      </c>
      <c r="Y225" s="353" t="str">
        <f t="shared" si="66"/>
        <v/>
      </c>
      <c r="AA225" s="353" t="str">
        <f t="shared" si="67"/>
        <v/>
      </c>
      <c r="AC225" s="353" t="str">
        <f t="shared" si="68"/>
        <v/>
      </c>
      <c r="AE225" s="353" t="str">
        <f t="shared" si="69"/>
        <v/>
      </c>
      <c r="AG225" s="353" t="str">
        <f t="shared" si="70"/>
        <v/>
      </c>
      <c r="AI225" s="353" t="str">
        <f t="shared" si="71"/>
        <v/>
      </c>
      <c r="AK225" s="353" t="str">
        <f t="shared" si="72"/>
        <v/>
      </c>
      <c r="AM225" s="353" t="str">
        <f t="shared" si="73"/>
        <v/>
      </c>
      <c r="AO225" s="353" t="str">
        <f t="shared" si="74"/>
        <v/>
      </c>
      <c r="AQ225" s="353" t="str">
        <f t="shared" si="75"/>
        <v/>
      </c>
    </row>
    <row r="226" spans="5:43" x14ac:dyDescent="0.25">
      <c r="E226" s="353" t="str">
        <f t="shared" si="57"/>
        <v/>
      </c>
      <c r="G226" s="353" t="str">
        <f t="shared" si="57"/>
        <v/>
      </c>
      <c r="I226" s="353" t="str">
        <f t="shared" si="58"/>
        <v/>
      </c>
      <c r="K226" s="353" t="str">
        <f t="shared" si="59"/>
        <v/>
      </c>
      <c r="M226" s="353" t="str">
        <f t="shared" si="60"/>
        <v/>
      </c>
      <c r="O226" s="353" t="str">
        <f t="shared" si="61"/>
        <v/>
      </c>
      <c r="Q226" s="353" t="str">
        <f t="shared" si="62"/>
        <v/>
      </c>
      <c r="S226" s="353" t="str">
        <f t="shared" si="63"/>
        <v/>
      </c>
      <c r="U226" s="353" t="str">
        <f t="shared" si="64"/>
        <v/>
      </c>
      <c r="W226" s="353" t="str">
        <f t="shared" si="65"/>
        <v/>
      </c>
      <c r="Y226" s="353" t="str">
        <f t="shared" si="66"/>
        <v/>
      </c>
      <c r="AA226" s="353" t="str">
        <f t="shared" si="67"/>
        <v/>
      </c>
      <c r="AC226" s="353" t="str">
        <f t="shared" si="68"/>
        <v/>
      </c>
      <c r="AE226" s="353" t="str">
        <f t="shared" si="69"/>
        <v/>
      </c>
      <c r="AG226" s="353" t="str">
        <f t="shared" si="70"/>
        <v/>
      </c>
      <c r="AI226" s="353" t="str">
        <f t="shared" si="71"/>
        <v/>
      </c>
      <c r="AK226" s="353" t="str">
        <f t="shared" si="72"/>
        <v/>
      </c>
      <c r="AM226" s="353" t="str">
        <f t="shared" si="73"/>
        <v/>
      </c>
      <c r="AO226" s="353" t="str">
        <f t="shared" si="74"/>
        <v/>
      </c>
      <c r="AQ226" s="353" t="str">
        <f t="shared" si="75"/>
        <v/>
      </c>
    </row>
    <row r="227" spans="5:43" x14ac:dyDescent="0.25">
      <c r="E227" s="353" t="str">
        <f t="shared" si="57"/>
        <v/>
      </c>
      <c r="G227" s="353" t="str">
        <f t="shared" si="57"/>
        <v/>
      </c>
      <c r="I227" s="353" t="str">
        <f t="shared" si="58"/>
        <v/>
      </c>
      <c r="K227" s="353" t="str">
        <f t="shared" si="59"/>
        <v/>
      </c>
      <c r="M227" s="353" t="str">
        <f t="shared" si="60"/>
        <v/>
      </c>
      <c r="O227" s="353" t="str">
        <f t="shared" si="61"/>
        <v/>
      </c>
      <c r="Q227" s="353" t="str">
        <f t="shared" si="62"/>
        <v/>
      </c>
      <c r="S227" s="353" t="str">
        <f t="shared" si="63"/>
        <v/>
      </c>
      <c r="U227" s="353" t="str">
        <f t="shared" si="64"/>
        <v/>
      </c>
      <c r="W227" s="353" t="str">
        <f t="shared" si="65"/>
        <v/>
      </c>
      <c r="Y227" s="353" t="str">
        <f t="shared" si="66"/>
        <v/>
      </c>
      <c r="AA227" s="353" t="str">
        <f t="shared" si="67"/>
        <v/>
      </c>
      <c r="AC227" s="353" t="str">
        <f t="shared" si="68"/>
        <v/>
      </c>
      <c r="AE227" s="353" t="str">
        <f t="shared" si="69"/>
        <v/>
      </c>
      <c r="AG227" s="353" t="str">
        <f t="shared" si="70"/>
        <v/>
      </c>
      <c r="AI227" s="353" t="str">
        <f t="shared" si="71"/>
        <v/>
      </c>
      <c r="AK227" s="353" t="str">
        <f t="shared" si="72"/>
        <v/>
      </c>
      <c r="AM227" s="353" t="str">
        <f t="shared" si="73"/>
        <v/>
      </c>
      <c r="AO227" s="353" t="str">
        <f t="shared" si="74"/>
        <v/>
      </c>
      <c r="AQ227" s="353" t="str">
        <f t="shared" si="75"/>
        <v/>
      </c>
    </row>
    <row r="228" spans="5:43" x14ac:dyDescent="0.25">
      <c r="E228" s="353" t="str">
        <f t="shared" si="57"/>
        <v/>
      </c>
      <c r="G228" s="353" t="str">
        <f t="shared" si="57"/>
        <v/>
      </c>
      <c r="I228" s="353" t="str">
        <f t="shared" si="58"/>
        <v/>
      </c>
      <c r="K228" s="353" t="str">
        <f t="shared" si="59"/>
        <v/>
      </c>
      <c r="M228" s="353" t="str">
        <f t="shared" si="60"/>
        <v/>
      </c>
      <c r="O228" s="353" t="str">
        <f t="shared" si="61"/>
        <v/>
      </c>
      <c r="Q228" s="353" t="str">
        <f t="shared" si="62"/>
        <v/>
      </c>
      <c r="S228" s="353" t="str">
        <f t="shared" si="63"/>
        <v/>
      </c>
      <c r="U228" s="353" t="str">
        <f t="shared" si="64"/>
        <v/>
      </c>
      <c r="W228" s="353" t="str">
        <f t="shared" si="65"/>
        <v/>
      </c>
      <c r="Y228" s="353" t="str">
        <f t="shared" si="66"/>
        <v/>
      </c>
      <c r="AA228" s="353" t="str">
        <f t="shared" si="67"/>
        <v/>
      </c>
      <c r="AC228" s="353" t="str">
        <f t="shared" si="68"/>
        <v/>
      </c>
      <c r="AE228" s="353" t="str">
        <f t="shared" si="69"/>
        <v/>
      </c>
      <c r="AG228" s="353" t="str">
        <f t="shared" si="70"/>
        <v/>
      </c>
      <c r="AI228" s="353" t="str">
        <f t="shared" si="71"/>
        <v/>
      </c>
      <c r="AK228" s="353" t="str">
        <f t="shared" si="72"/>
        <v/>
      </c>
      <c r="AM228" s="353" t="str">
        <f t="shared" si="73"/>
        <v/>
      </c>
      <c r="AO228" s="353" t="str">
        <f t="shared" si="74"/>
        <v/>
      </c>
      <c r="AQ228" s="353" t="str">
        <f t="shared" si="75"/>
        <v/>
      </c>
    </row>
    <row r="229" spans="5:43" x14ac:dyDescent="0.25">
      <c r="E229" s="353" t="str">
        <f t="shared" si="57"/>
        <v/>
      </c>
      <c r="G229" s="353" t="str">
        <f t="shared" si="57"/>
        <v/>
      </c>
      <c r="I229" s="353" t="str">
        <f t="shared" si="58"/>
        <v/>
      </c>
      <c r="K229" s="353" t="str">
        <f t="shared" si="59"/>
        <v/>
      </c>
      <c r="M229" s="353" t="str">
        <f t="shared" si="60"/>
        <v/>
      </c>
      <c r="O229" s="353" t="str">
        <f t="shared" si="61"/>
        <v/>
      </c>
      <c r="Q229" s="353" t="str">
        <f t="shared" si="62"/>
        <v/>
      </c>
      <c r="S229" s="353" t="str">
        <f t="shared" si="63"/>
        <v/>
      </c>
      <c r="U229" s="353" t="str">
        <f t="shared" si="64"/>
        <v/>
      </c>
      <c r="W229" s="353" t="str">
        <f t="shared" si="65"/>
        <v/>
      </c>
      <c r="Y229" s="353" t="str">
        <f t="shared" si="66"/>
        <v/>
      </c>
      <c r="AA229" s="353" t="str">
        <f t="shared" si="67"/>
        <v/>
      </c>
      <c r="AC229" s="353" t="str">
        <f t="shared" si="68"/>
        <v/>
      </c>
      <c r="AE229" s="353" t="str">
        <f t="shared" si="69"/>
        <v/>
      </c>
      <c r="AG229" s="353" t="str">
        <f t="shared" si="70"/>
        <v/>
      </c>
      <c r="AI229" s="353" t="str">
        <f t="shared" si="71"/>
        <v/>
      </c>
      <c r="AK229" s="353" t="str">
        <f t="shared" si="72"/>
        <v/>
      </c>
      <c r="AM229" s="353" t="str">
        <f t="shared" si="73"/>
        <v/>
      </c>
      <c r="AO229" s="353" t="str">
        <f t="shared" si="74"/>
        <v/>
      </c>
      <c r="AQ229" s="353" t="str">
        <f t="shared" si="75"/>
        <v/>
      </c>
    </row>
    <row r="230" spans="5:43" x14ac:dyDescent="0.25">
      <c r="E230" s="353" t="str">
        <f t="shared" si="57"/>
        <v/>
      </c>
      <c r="G230" s="353" t="str">
        <f t="shared" si="57"/>
        <v/>
      </c>
      <c r="I230" s="353" t="str">
        <f t="shared" si="58"/>
        <v/>
      </c>
      <c r="K230" s="353" t="str">
        <f t="shared" si="59"/>
        <v/>
      </c>
      <c r="M230" s="353" t="str">
        <f t="shared" si="60"/>
        <v/>
      </c>
      <c r="O230" s="353" t="str">
        <f t="shared" si="61"/>
        <v/>
      </c>
      <c r="Q230" s="353" t="str">
        <f t="shared" si="62"/>
        <v/>
      </c>
      <c r="S230" s="353" t="str">
        <f t="shared" si="63"/>
        <v/>
      </c>
      <c r="U230" s="353" t="str">
        <f t="shared" si="64"/>
        <v/>
      </c>
      <c r="W230" s="353" t="str">
        <f t="shared" si="65"/>
        <v/>
      </c>
      <c r="Y230" s="353" t="str">
        <f t="shared" si="66"/>
        <v/>
      </c>
      <c r="AA230" s="353" t="str">
        <f t="shared" si="67"/>
        <v/>
      </c>
      <c r="AC230" s="353" t="str">
        <f t="shared" si="68"/>
        <v/>
      </c>
      <c r="AE230" s="353" t="str">
        <f t="shared" si="69"/>
        <v/>
      </c>
      <c r="AG230" s="353" t="str">
        <f t="shared" si="70"/>
        <v/>
      </c>
      <c r="AI230" s="353" t="str">
        <f t="shared" si="71"/>
        <v/>
      </c>
      <c r="AK230" s="353" t="str">
        <f t="shared" si="72"/>
        <v/>
      </c>
      <c r="AM230" s="353" t="str">
        <f t="shared" si="73"/>
        <v/>
      </c>
      <c r="AO230" s="353" t="str">
        <f t="shared" si="74"/>
        <v/>
      </c>
      <c r="AQ230" s="353" t="str">
        <f t="shared" si="75"/>
        <v/>
      </c>
    </row>
    <row r="231" spans="5:43" x14ac:dyDescent="0.25">
      <c r="E231" s="353" t="str">
        <f t="shared" si="57"/>
        <v/>
      </c>
      <c r="G231" s="353" t="str">
        <f t="shared" si="57"/>
        <v/>
      </c>
      <c r="I231" s="353" t="str">
        <f t="shared" si="58"/>
        <v/>
      </c>
      <c r="K231" s="353" t="str">
        <f t="shared" si="59"/>
        <v/>
      </c>
      <c r="M231" s="353" t="str">
        <f t="shared" si="60"/>
        <v/>
      </c>
      <c r="O231" s="353" t="str">
        <f t="shared" si="61"/>
        <v/>
      </c>
      <c r="Q231" s="353" t="str">
        <f t="shared" si="62"/>
        <v/>
      </c>
      <c r="S231" s="353" t="str">
        <f t="shared" si="63"/>
        <v/>
      </c>
      <c r="U231" s="353" t="str">
        <f t="shared" si="64"/>
        <v/>
      </c>
      <c r="W231" s="353" t="str">
        <f t="shared" si="65"/>
        <v/>
      </c>
      <c r="Y231" s="353" t="str">
        <f t="shared" si="66"/>
        <v/>
      </c>
      <c r="AA231" s="353" t="str">
        <f t="shared" si="67"/>
        <v/>
      </c>
      <c r="AC231" s="353" t="str">
        <f t="shared" si="68"/>
        <v/>
      </c>
      <c r="AE231" s="353" t="str">
        <f t="shared" si="69"/>
        <v/>
      </c>
      <c r="AG231" s="353" t="str">
        <f t="shared" si="70"/>
        <v/>
      </c>
      <c r="AI231" s="353" t="str">
        <f t="shared" si="71"/>
        <v/>
      </c>
      <c r="AK231" s="353" t="str">
        <f t="shared" si="72"/>
        <v/>
      </c>
      <c r="AM231" s="353" t="str">
        <f t="shared" si="73"/>
        <v/>
      </c>
      <c r="AO231" s="353" t="str">
        <f t="shared" si="74"/>
        <v/>
      </c>
      <c r="AQ231" s="353" t="str">
        <f t="shared" si="75"/>
        <v/>
      </c>
    </row>
    <row r="232" spans="5:43" x14ac:dyDescent="0.25">
      <c r="E232" s="353" t="str">
        <f t="shared" si="57"/>
        <v/>
      </c>
      <c r="G232" s="353" t="str">
        <f t="shared" si="57"/>
        <v/>
      </c>
      <c r="I232" s="353" t="str">
        <f t="shared" si="58"/>
        <v/>
      </c>
      <c r="K232" s="353" t="str">
        <f t="shared" si="59"/>
        <v/>
      </c>
      <c r="M232" s="353" t="str">
        <f t="shared" si="60"/>
        <v/>
      </c>
      <c r="O232" s="353" t="str">
        <f t="shared" si="61"/>
        <v/>
      </c>
      <c r="Q232" s="353" t="str">
        <f t="shared" si="62"/>
        <v/>
      </c>
      <c r="S232" s="353" t="str">
        <f t="shared" si="63"/>
        <v/>
      </c>
      <c r="U232" s="353" t="str">
        <f t="shared" si="64"/>
        <v/>
      </c>
      <c r="W232" s="353" t="str">
        <f t="shared" si="65"/>
        <v/>
      </c>
      <c r="Y232" s="353" t="str">
        <f t="shared" si="66"/>
        <v/>
      </c>
      <c r="AA232" s="353" t="str">
        <f t="shared" si="67"/>
        <v/>
      </c>
      <c r="AC232" s="353" t="str">
        <f t="shared" si="68"/>
        <v/>
      </c>
      <c r="AE232" s="353" t="str">
        <f t="shared" si="69"/>
        <v/>
      </c>
      <c r="AG232" s="353" t="str">
        <f t="shared" si="70"/>
        <v/>
      </c>
      <c r="AI232" s="353" t="str">
        <f t="shared" si="71"/>
        <v/>
      </c>
      <c r="AK232" s="353" t="str">
        <f t="shared" si="72"/>
        <v/>
      </c>
      <c r="AM232" s="353" t="str">
        <f t="shared" si="73"/>
        <v/>
      </c>
      <c r="AO232" s="353" t="str">
        <f t="shared" si="74"/>
        <v/>
      </c>
      <c r="AQ232" s="353" t="str">
        <f t="shared" si="75"/>
        <v/>
      </c>
    </row>
    <row r="233" spans="5:43" x14ac:dyDescent="0.25">
      <c r="E233" s="353" t="str">
        <f t="shared" si="57"/>
        <v/>
      </c>
      <c r="G233" s="353" t="str">
        <f t="shared" si="57"/>
        <v/>
      </c>
      <c r="I233" s="353" t="str">
        <f t="shared" si="58"/>
        <v/>
      </c>
      <c r="K233" s="353" t="str">
        <f t="shared" si="59"/>
        <v/>
      </c>
      <c r="M233" s="353" t="str">
        <f t="shared" si="60"/>
        <v/>
      </c>
      <c r="O233" s="353" t="str">
        <f t="shared" si="61"/>
        <v/>
      </c>
      <c r="Q233" s="353" t="str">
        <f t="shared" si="62"/>
        <v/>
      </c>
      <c r="S233" s="353" t="str">
        <f t="shared" si="63"/>
        <v/>
      </c>
      <c r="U233" s="353" t="str">
        <f t="shared" si="64"/>
        <v/>
      </c>
      <c r="W233" s="353" t="str">
        <f t="shared" si="65"/>
        <v/>
      </c>
      <c r="Y233" s="353" t="str">
        <f t="shared" si="66"/>
        <v/>
      </c>
      <c r="AA233" s="353" t="str">
        <f t="shared" si="67"/>
        <v/>
      </c>
      <c r="AC233" s="353" t="str">
        <f t="shared" si="68"/>
        <v/>
      </c>
      <c r="AE233" s="353" t="str">
        <f t="shared" si="69"/>
        <v/>
      </c>
      <c r="AG233" s="353" t="str">
        <f t="shared" si="70"/>
        <v/>
      </c>
      <c r="AI233" s="353" t="str">
        <f t="shared" si="71"/>
        <v/>
      </c>
      <c r="AK233" s="353" t="str">
        <f t="shared" si="72"/>
        <v/>
      </c>
      <c r="AM233" s="353" t="str">
        <f t="shared" si="73"/>
        <v/>
      </c>
      <c r="AO233" s="353" t="str">
        <f t="shared" si="74"/>
        <v/>
      </c>
      <c r="AQ233" s="353" t="str">
        <f t="shared" si="75"/>
        <v/>
      </c>
    </row>
    <row r="234" spans="5:43" x14ac:dyDescent="0.25">
      <c r="E234" s="353" t="str">
        <f t="shared" si="57"/>
        <v/>
      </c>
      <c r="G234" s="353" t="str">
        <f t="shared" si="57"/>
        <v/>
      </c>
      <c r="I234" s="353" t="str">
        <f t="shared" si="58"/>
        <v/>
      </c>
      <c r="K234" s="353" t="str">
        <f t="shared" si="59"/>
        <v/>
      </c>
      <c r="M234" s="353" t="str">
        <f t="shared" si="60"/>
        <v/>
      </c>
      <c r="O234" s="353" t="str">
        <f t="shared" si="61"/>
        <v/>
      </c>
      <c r="Q234" s="353" t="str">
        <f t="shared" si="62"/>
        <v/>
      </c>
      <c r="S234" s="353" t="str">
        <f t="shared" si="63"/>
        <v/>
      </c>
      <c r="U234" s="353" t="str">
        <f t="shared" si="64"/>
        <v/>
      </c>
      <c r="W234" s="353" t="str">
        <f t="shared" si="65"/>
        <v/>
      </c>
      <c r="Y234" s="353" t="str">
        <f t="shared" si="66"/>
        <v/>
      </c>
      <c r="AA234" s="353" t="str">
        <f t="shared" si="67"/>
        <v/>
      </c>
      <c r="AC234" s="353" t="str">
        <f t="shared" si="68"/>
        <v/>
      </c>
      <c r="AE234" s="353" t="str">
        <f t="shared" si="69"/>
        <v/>
      </c>
      <c r="AG234" s="353" t="str">
        <f t="shared" si="70"/>
        <v/>
      </c>
      <c r="AI234" s="353" t="str">
        <f t="shared" si="71"/>
        <v/>
      </c>
      <c r="AK234" s="353" t="str">
        <f t="shared" si="72"/>
        <v/>
      </c>
      <c r="AM234" s="353" t="str">
        <f t="shared" si="73"/>
        <v/>
      </c>
      <c r="AO234" s="353" t="str">
        <f t="shared" si="74"/>
        <v/>
      </c>
      <c r="AQ234" s="353" t="str">
        <f t="shared" si="75"/>
        <v/>
      </c>
    </row>
    <row r="235" spans="5:43" x14ac:dyDescent="0.25">
      <c r="E235" s="353" t="str">
        <f t="shared" si="57"/>
        <v/>
      </c>
      <c r="G235" s="353" t="str">
        <f t="shared" si="57"/>
        <v/>
      </c>
      <c r="I235" s="353" t="str">
        <f t="shared" si="58"/>
        <v/>
      </c>
      <c r="K235" s="353" t="str">
        <f t="shared" si="59"/>
        <v/>
      </c>
      <c r="M235" s="353" t="str">
        <f t="shared" si="60"/>
        <v/>
      </c>
      <c r="O235" s="353" t="str">
        <f t="shared" si="61"/>
        <v/>
      </c>
      <c r="Q235" s="353" t="str">
        <f t="shared" si="62"/>
        <v/>
      </c>
      <c r="S235" s="353" t="str">
        <f t="shared" si="63"/>
        <v/>
      </c>
      <c r="U235" s="353" t="str">
        <f t="shared" si="64"/>
        <v/>
      </c>
      <c r="W235" s="353" t="str">
        <f t="shared" si="65"/>
        <v/>
      </c>
      <c r="Y235" s="353" t="str">
        <f t="shared" si="66"/>
        <v/>
      </c>
      <c r="AA235" s="353" t="str">
        <f t="shared" si="67"/>
        <v/>
      </c>
      <c r="AC235" s="353" t="str">
        <f t="shared" si="68"/>
        <v/>
      </c>
      <c r="AE235" s="353" t="str">
        <f t="shared" si="69"/>
        <v/>
      </c>
      <c r="AG235" s="353" t="str">
        <f t="shared" si="70"/>
        <v/>
      </c>
      <c r="AI235" s="353" t="str">
        <f t="shared" si="71"/>
        <v/>
      </c>
      <c r="AK235" s="353" t="str">
        <f t="shared" si="72"/>
        <v/>
      </c>
      <c r="AM235" s="353" t="str">
        <f t="shared" si="73"/>
        <v/>
      </c>
      <c r="AO235" s="353" t="str">
        <f t="shared" si="74"/>
        <v/>
      </c>
      <c r="AQ235" s="353" t="str">
        <f t="shared" si="75"/>
        <v/>
      </c>
    </row>
    <row r="236" spans="5:43" x14ac:dyDescent="0.25">
      <c r="E236" s="353" t="str">
        <f t="shared" si="57"/>
        <v/>
      </c>
      <c r="G236" s="353" t="str">
        <f t="shared" si="57"/>
        <v/>
      </c>
      <c r="I236" s="353" t="str">
        <f t="shared" si="58"/>
        <v/>
      </c>
      <c r="K236" s="353" t="str">
        <f t="shared" si="59"/>
        <v/>
      </c>
      <c r="M236" s="353" t="str">
        <f t="shared" si="60"/>
        <v/>
      </c>
      <c r="O236" s="353" t="str">
        <f t="shared" si="61"/>
        <v/>
      </c>
      <c r="Q236" s="353" t="str">
        <f t="shared" si="62"/>
        <v/>
      </c>
      <c r="S236" s="353" t="str">
        <f t="shared" si="63"/>
        <v/>
      </c>
      <c r="U236" s="353" t="str">
        <f t="shared" si="64"/>
        <v/>
      </c>
      <c r="W236" s="353" t="str">
        <f t="shared" si="65"/>
        <v/>
      </c>
      <c r="Y236" s="353" t="str">
        <f t="shared" si="66"/>
        <v/>
      </c>
      <c r="AA236" s="353" t="str">
        <f t="shared" si="67"/>
        <v/>
      </c>
      <c r="AC236" s="353" t="str">
        <f t="shared" si="68"/>
        <v/>
      </c>
      <c r="AE236" s="353" t="str">
        <f t="shared" si="69"/>
        <v/>
      </c>
      <c r="AG236" s="353" t="str">
        <f t="shared" si="70"/>
        <v/>
      </c>
      <c r="AI236" s="353" t="str">
        <f t="shared" si="71"/>
        <v/>
      </c>
      <c r="AK236" s="353" t="str">
        <f t="shared" si="72"/>
        <v/>
      </c>
      <c r="AM236" s="353" t="str">
        <f t="shared" si="73"/>
        <v/>
      </c>
      <c r="AO236" s="353" t="str">
        <f t="shared" si="74"/>
        <v/>
      </c>
      <c r="AQ236" s="353" t="str">
        <f t="shared" si="75"/>
        <v/>
      </c>
    </row>
    <row r="237" spans="5:43" x14ac:dyDescent="0.25">
      <c r="E237" s="353" t="str">
        <f t="shared" si="57"/>
        <v/>
      </c>
      <c r="G237" s="353" t="str">
        <f t="shared" si="57"/>
        <v/>
      </c>
      <c r="I237" s="353" t="str">
        <f t="shared" si="58"/>
        <v/>
      </c>
      <c r="K237" s="353" t="str">
        <f t="shared" si="59"/>
        <v/>
      </c>
      <c r="M237" s="353" t="str">
        <f t="shared" si="60"/>
        <v/>
      </c>
      <c r="O237" s="353" t="str">
        <f t="shared" si="61"/>
        <v/>
      </c>
      <c r="Q237" s="353" t="str">
        <f t="shared" si="62"/>
        <v/>
      </c>
      <c r="S237" s="353" t="str">
        <f t="shared" si="63"/>
        <v/>
      </c>
      <c r="U237" s="353" t="str">
        <f t="shared" si="64"/>
        <v/>
      </c>
      <c r="W237" s="353" t="str">
        <f t="shared" si="65"/>
        <v/>
      </c>
      <c r="Y237" s="353" t="str">
        <f t="shared" si="66"/>
        <v/>
      </c>
      <c r="AA237" s="353" t="str">
        <f t="shared" si="67"/>
        <v/>
      </c>
      <c r="AC237" s="353" t="str">
        <f t="shared" si="68"/>
        <v/>
      </c>
      <c r="AE237" s="353" t="str">
        <f t="shared" si="69"/>
        <v/>
      </c>
      <c r="AG237" s="353" t="str">
        <f t="shared" si="70"/>
        <v/>
      </c>
      <c r="AI237" s="353" t="str">
        <f t="shared" si="71"/>
        <v/>
      </c>
      <c r="AK237" s="353" t="str">
        <f t="shared" si="72"/>
        <v/>
      </c>
      <c r="AM237" s="353" t="str">
        <f t="shared" si="73"/>
        <v/>
      </c>
      <c r="AO237" s="353" t="str">
        <f t="shared" si="74"/>
        <v/>
      </c>
      <c r="AQ237" s="353" t="str">
        <f t="shared" si="75"/>
        <v/>
      </c>
    </row>
    <row r="238" spans="5:43" x14ac:dyDescent="0.25">
      <c r="E238" s="353" t="str">
        <f t="shared" si="57"/>
        <v/>
      </c>
      <c r="G238" s="353" t="str">
        <f t="shared" si="57"/>
        <v/>
      </c>
      <c r="I238" s="353" t="str">
        <f t="shared" si="58"/>
        <v/>
      </c>
      <c r="K238" s="353" t="str">
        <f t="shared" si="59"/>
        <v/>
      </c>
      <c r="M238" s="353" t="str">
        <f t="shared" si="60"/>
        <v/>
      </c>
      <c r="O238" s="353" t="str">
        <f t="shared" si="61"/>
        <v/>
      </c>
      <c r="Q238" s="353" t="str">
        <f t="shared" si="62"/>
        <v/>
      </c>
      <c r="S238" s="353" t="str">
        <f t="shared" si="63"/>
        <v/>
      </c>
      <c r="U238" s="353" t="str">
        <f t="shared" si="64"/>
        <v/>
      </c>
      <c r="W238" s="353" t="str">
        <f t="shared" si="65"/>
        <v/>
      </c>
      <c r="Y238" s="353" t="str">
        <f t="shared" si="66"/>
        <v/>
      </c>
      <c r="AA238" s="353" t="str">
        <f t="shared" si="67"/>
        <v/>
      </c>
      <c r="AC238" s="353" t="str">
        <f t="shared" si="68"/>
        <v/>
      </c>
      <c r="AE238" s="353" t="str">
        <f t="shared" si="69"/>
        <v/>
      </c>
      <c r="AG238" s="353" t="str">
        <f t="shared" si="70"/>
        <v/>
      </c>
      <c r="AI238" s="353" t="str">
        <f t="shared" si="71"/>
        <v/>
      </c>
      <c r="AK238" s="353" t="str">
        <f t="shared" si="72"/>
        <v/>
      </c>
      <c r="AM238" s="353" t="str">
        <f t="shared" si="73"/>
        <v/>
      </c>
      <c r="AO238" s="353" t="str">
        <f t="shared" si="74"/>
        <v/>
      </c>
      <c r="AQ238" s="353" t="str">
        <f t="shared" si="75"/>
        <v/>
      </c>
    </row>
    <row r="239" spans="5:43" x14ac:dyDescent="0.25">
      <c r="E239" s="353" t="str">
        <f t="shared" si="57"/>
        <v/>
      </c>
      <c r="G239" s="353" t="str">
        <f t="shared" si="57"/>
        <v/>
      </c>
      <c r="I239" s="353" t="str">
        <f t="shared" si="58"/>
        <v/>
      </c>
      <c r="K239" s="353" t="str">
        <f t="shared" si="59"/>
        <v/>
      </c>
      <c r="M239" s="353" t="str">
        <f t="shared" si="60"/>
        <v/>
      </c>
      <c r="O239" s="353" t="str">
        <f t="shared" si="61"/>
        <v/>
      </c>
      <c r="Q239" s="353" t="str">
        <f t="shared" si="62"/>
        <v/>
      </c>
      <c r="S239" s="353" t="str">
        <f t="shared" si="63"/>
        <v/>
      </c>
      <c r="U239" s="353" t="str">
        <f t="shared" si="64"/>
        <v/>
      </c>
      <c r="W239" s="353" t="str">
        <f t="shared" si="65"/>
        <v/>
      </c>
      <c r="Y239" s="353" t="str">
        <f t="shared" si="66"/>
        <v/>
      </c>
      <c r="AA239" s="353" t="str">
        <f t="shared" si="67"/>
        <v/>
      </c>
      <c r="AC239" s="353" t="str">
        <f t="shared" si="68"/>
        <v/>
      </c>
      <c r="AE239" s="353" t="str">
        <f t="shared" si="69"/>
        <v/>
      </c>
      <c r="AG239" s="353" t="str">
        <f t="shared" si="70"/>
        <v/>
      </c>
      <c r="AI239" s="353" t="str">
        <f t="shared" si="71"/>
        <v/>
      </c>
      <c r="AK239" s="353" t="str">
        <f t="shared" si="72"/>
        <v/>
      </c>
      <c r="AM239" s="353" t="str">
        <f t="shared" si="73"/>
        <v/>
      </c>
      <c r="AO239" s="353" t="str">
        <f t="shared" si="74"/>
        <v/>
      </c>
      <c r="AQ239" s="353" t="str">
        <f t="shared" si="75"/>
        <v/>
      </c>
    </row>
    <row r="240" spans="5:43" x14ac:dyDescent="0.25">
      <c r="E240" s="353" t="str">
        <f t="shared" si="57"/>
        <v/>
      </c>
      <c r="G240" s="353" t="str">
        <f t="shared" si="57"/>
        <v/>
      </c>
      <c r="I240" s="353" t="str">
        <f t="shared" si="58"/>
        <v/>
      </c>
      <c r="K240" s="353" t="str">
        <f t="shared" si="59"/>
        <v/>
      </c>
      <c r="M240" s="353" t="str">
        <f t="shared" si="60"/>
        <v/>
      </c>
      <c r="O240" s="353" t="str">
        <f t="shared" si="61"/>
        <v/>
      </c>
      <c r="Q240" s="353" t="str">
        <f t="shared" si="62"/>
        <v/>
      </c>
      <c r="S240" s="353" t="str">
        <f t="shared" si="63"/>
        <v/>
      </c>
      <c r="U240" s="353" t="str">
        <f t="shared" si="64"/>
        <v/>
      </c>
      <c r="W240" s="353" t="str">
        <f t="shared" si="65"/>
        <v/>
      </c>
      <c r="Y240" s="353" t="str">
        <f t="shared" si="66"/>
        <v/>
      </c>
      <c r="AA240" s="353" t="str">
        <f t="shared" si="67"/>
        <v/>
      </c>
      <c r="AC240" s="353" t="str">
        <f t="shared" si="68"/>
        <v/>
      </c>
      <c r="AE240" s="353" t="str">
        <f t="shared" si="69"/>
        <v/>
      </c>
      <c r="AG240" s="353" t="str">
        <f t="shared" si="70"/>
        <v/>
      </c>
      <c r="AI240" s="353" t="str">
        <f t="shared" si="71"/>
        <v/>
      </c>
      <c r="AK240" s="353" t="str">
        <f t="shared" si="72"/>
        <v/>
      </c>
      <c r="AM240" s="353" t="str">
        <f t="shared" si="73"/>
        <v/>
      </c>
      <c r="AO240" s="353" t="str">
        <f t="shared" si="74"/>
        <v/>
      </c>
      <c r="AQ240" s="353" t="str">
        <f t="shared" si="75"/>
        <v/>
      </c>
    </row>
    <row r="241" spans="5:43" x14ac:dyDescent="0.25">
      <c r="E241" s="353" t="str">
        <f t="shared" si="57"/>
        <v/>
      </c>
      <c r="G241" s="353" t="str">
        <f t="shared" si="57"/>
        <v/>
      </c>
      <c r="I241" s="353" t="str">
        <f t="shared" si="58"/>
        <v/>
      </c>
      <c r="K241" s="353" t="str">
        <f t="shared" si="59"/>
        <v/>
      </c>
      <c r="M241" s="353" t="str">
        <f t="shared" si="60"/>
        <v/>
      </c>
      <c r="O241" s="353" t="str">
        <f t="shared" si="61"/>
        <v/>
      </c>
      <c r="Q241" s="353" t="str">
        <f t="shared" si="62"/>
        <v/>
      </c>
      <c r="S241" s="353" t="str">
        <f t="shared" si="63"/>
        <v/>
      </c>
      <c r="U241" s="353" t="str">
        <f t="shared" si="64"/>
        <v/>
      </c>
      <c r="W241" s="353" t="str">
        <f t="shared" si="65"/>
        <v/>
      </c>
      <c r="Y241" s="353" t="str">
        <f t="shared" si="66"/>
        <v/>
      </c>
      <c r="AA241" s="353" t="str">
        <f t="shared" si="67"/>
        <v/>
      </c>
      <c r="AC241" s="353" t="str">
        <f t="shared" si="68"/>
        <v/>
      </c>
      <c r="AE241" s="353" t="str">
        <f t="shared" si="69"/>
        <v/>
      </c>
      <c r="AG241" s="353" t="str">
        <f t="shared" si="70"/>
        <v/>
      </c>
      <c r="AI241" s="353" t="str">
        <f t="shared" si="71"/>
        <v/>
      </c>
      <c r="AK241" s="353" t="str">
        <f t="shared" si="72"/>
        <v/>
      </c>
      <c r="AM241" s="353" t="str">
        <f t="shared" si="73"/>
        <v/>
      </c>
      <c r="AO241" s="353" t="str">
        <f t="shared" si="74"/>
        <v/>
      </c>
      <c r="AQ241" s="353" t="str">
        <f t="shared" si="75"/>
        <v/>
      </c>
    </row>
    <row r="242" spans="5:43" x14ac:dyDescent="0.25">
      <c r="E242" s="353" t="str">
        <f t="shared" si="57"/>
        <v/>
      </c>
      <c r="G242" s="353" t="str">
        <f t="shared" si="57"/>
        <v/>
      </c>
      <c r="I242" s="353" t="str">
        <f t="shared" si="58"/>
        <v/>
      </c>
      <c r="K242" s="353" t="str">
        <f t="shared" si="59"/>
        <v/>
      </c>
      <c r="M242" s="353" t="str">
        <f t="shared" si="60"/>
        <v/>
      </c>
      <c r="O242" s="353" t="str">
        <f t="shared" si="61"/>
        <v/>
      </c>
      <c r="Q242" s="353" t="str">
        <f t="shared" si="62"/>
        <v/>
      </c>
      <c r="S242" s="353" t="str">
        <f t="shared" si="63"/>
        <v/>
      </c>
      <c r="U242" s="353" t="str">
        <f t="shared" si="64"/>
        <v/>
      </c>
      <c r="W242" s="353" t="str">
        <f t="shared" si="65"/>
        <v/>
      </c>
      <c r="Y242" s="353" t="str">
        <f t="shared" si="66"/>
        <v/>
      </c>
      <c r="AA242" s="353" t="str">
        <f t="shared" si="67"/>
        <v/>
      </c>
      <c r="AC242" s="353" t="str">
        <f t="shared" si="68"/>
        <v/>
      </c>
      <c r="AE242" s="353" t="str">
        <f t="shared" si="69"/>
        <v/>
      </c>
      <c r="AG242" s="353" t="str">
        <f t="shared" si="70"/>
        <v/>
      </c>
      <c r="AI242" s="353" t="str">
        <f t="shared" si="71"/>
        <v/>
      </c>
      <c r="AK242" s="353" t="str">
        <f t="shared" si="72"/>
        <v/>
      </c>
      <c r="AM242" s="353" t="str">
        <f t="shared" si="73"/>
        <v/>
      </c>
      <c r="AO242" s="353" t="str">
        <f t="shared" si="74"/>
        <v/>
      </c>
      <c r="AQ242" s="353" t="str">
        <f t="shared" si="75"/>
        <v/>
      </c>
    </row>
    <row r="243" spans="5:43" x14ac:dyDescent="0.25">
      <c r="E243" s="353" t="str">
        <f t="shared" si="57"/>
        <v/>
      </c>
      <c r="G243" s="353" t="str">
        <f t="shared" si="57"/>
        <v/>
      </c>
      <c r="I243" s="353" t="str">
        <f t="shared" si="58"/>
        <v/>
      </c>
      <c r="K243" s="353" t="str">
        <f t="shared" si="59"/>
        <v/>
      </c>
      <c r="M243" s="353" t="str">
        <f t="shared" si="60"/>
        <v/>
      </c>
      <c r="O243" s="353" t="str">
        <f t="shared" si="61"/>
        <v/>
      </c>
      <c r="Q243" s="353" t="str">
        <f t="shared" si="62"/>
        <v/>
      </c>
      <c r="S243" s="353" t="str">
        <f t="shared" si="63"/>
        <v/>
      </c>
      <c r="U243" s="353" t="str">
        <f t="shared" si="64"/>
        <v/>
      </c>
      <c r="W243" s="353" t="str">
        <f t="shared" si="65"/>
        <v/>
      </c>
      <c r="Y243" s="353" t="str">
        <f t="shared" si="66"/>
        <v/>
      </c>
      <c r="AA243" s="353" t="str">
        <f t="shared" si="67"/>
        <v/>
      </c>
      <c r="AC243" s="353" t="str">
        <f t="shared" si="68"/>
        <v/>
      </c>
      <c r="AE243" s="353" t="str">
        <f t="shared" si="69"/>
        <v/>
      </c>
      <c r="AG243" s="353" t="str">
        <f t="shared" si="70"/>
        <v/>
      </c>
      <c r="AI243" s="353" t="str">
        <f t="shared" si="71"/>
        <v/>
      </c>
      <c r="AK243" s="353" t="str">
        <f t="shared" si="72"/>
        <v/>
      </c>
      <c r="AM243" s="353" t="str">
        <f t="shared" si="73"/>
        <v/>
      </c>
      <c r="AO243" s="353" t="str">
        <f t="shared" si="74"/>
        <v/>
      </c>
      <c r="AQ243" s="353" t="str">
        <f t="shared" si="75"/>
        <v/>
      </c>
    </row>
    <row r="244" spans="5:43" x14ac:dyDescent="0.25">
      <c r="E244" s="353" t="str">
        <f t="shared" si="57"/>
        <v/>
      </c>
      <c r="G244" s="353" t="str">
        <f t="shared" si="57"/>
        <v/>
      </c>
      <c r="I244" s="353" t="str">
        <f t="shared" si="58"/>
        <v/>
      </c>
      <c r="K244" s="353" t="str">
        <f t="shared" si="59"/>
        <v/>
      </c>
      <c r="M244" s="353" t="str">
        <f t="shared" si="60"/>
        <v/>
      </c>
      <c r="O244" s="353" t="str">
        <f t="shared" si="61"/>
        <v/>
      </c>
      <c r="Q244" s="353" t="str">
        <f t="shared" si="62"/>
        <v/>
      </c>
      <c r="S244" s="353" t="str">
        <f t="shared" si="63"/>
        <v/>
      </c>
      <c r="U244" s="353" t="str">
        <f t="shared" si="64"/>
        <v/>
      </c>
      <c r="W244" s="353" t="str">
        <f t="shared" si="65"/>
        <v/>
      </c>
      <c r="Y244" s="353" t="str">
        <f t="shared" si="66"/>
        <v/>
      </c>
      <c r="AA244" s="353" t="str">
        <f t="shared" si="67"/>
        <v/>
      </c>
      <c r="AC244" s="353" t="str">
        <f t="shared" si="68"/>
        <v/>
      </c>
      <c r="AE244" s="353" t="str">
        <f t="shared" si="69"/>
        <v/>
      </c>
      <c r="AG244" s="353" t="str">
        <f t="shared" si="70"/>
        <v/>
      </c>
      <c r="AI244" s="353" t="str">
        <f t="shared" si="71"/>
        <v/>
      </c>
      <c r="AK244" s="353" t="str">
        <f t="shared" si="72"/>
        <v/>
      </c>
      <c r="AM244" s="353" t="str">
        <f t="shared" si="73"/>
        <v/>
      </c>
      <c r="AO244" s="353" t="str">
        <f t="shared" si="74"/>
        <v/>
      </c>
      <c r="AQ244" s="353" t="str">
        <f t="shared" si="75"/>
        <v/>
      </c>
    </row>
    <row r="245" spans="5:43" x14ac:dyDescent="0.25">
      <c r="E245" s="353" t="str">
        <f t="shared" si="57"/>
        <v/>
      </c>
      <c r="G245" s="353" t="str">
        <f t="shared" si="57"/>
        <v/>
      </c>
      <c r="I245" s="353" t="str">
        <f t="shared" si="58"/>
        <v/>
      </c>
      <c r="K245" s="353" t="str">
        <f t="shared" si="59"/>
        <v/>
      </c>
      <c r="M245" s="353" t="str">
        <f t="shared" si="60"/>
        <v/>
      </c>
      <c r="O245" s="353" t="str">
        <f t="shared" si="61"/>
        <v/>
      </c>
      <c r="Q245" s="353" t="str">
        <f t="shared" si="62"/>
        <v/>
      </c>
      <c r="S245" s="353" t="str">
        <f t="shared" si="63"/>
        <v/>
      </c>
      <c r="U245" s="353" t="str">
        <f t="shared" si="64"/>
        <v/>
      </c>
      <c r="W245" s="353" t="str">
        <f t="shared" si="65"/>
        <v/>
      </c>
      <c r="Y245" s="353" t="str">
        <f t="shared" si="66"/>
        <v/>
      </c>
      <c r="AA245" s="353" t="str">
        <f t="shared" si="67"/>
        <v/>
      </c>
      <c r="AC245" s="353" t="str">
        <f t="shared" si="68"/>
        <v/>
      </c>
      <c r="AE245" s="353" t="str">
        <f t="shared" si="69"/>
        <v/>
      </c>
      <c r="AG245" s="353" t="str">
        <f t="shared" si="70"/>
        <v/>
      </c>
      <c r="AI245" s="353" t="str">
        <f t="shared" si="71"/>
        <v/>
      </c>
      <c r="AK245" s="353" t="str">
        <f t="shared" si="72"/>
        <v/>
      </c>
      <c r="AM245" s="353" t="str">
        <f t="shared" si="73"/>
        <v/>
      </c>
      <c r="AO245" s="353" t="str">
        <f t="shared" si="74"/>
        <v/>
      </c>
      <c r="AQ245" s="353" t="str">
        <f t="shared" si="75"/>
        <v/>
      </c>
    </row>
    <row r="246" spans="5:43" x14ac:dyDescent="0.25">
      <c r="E246" s="353" t="str">
        <f t="shared" si="57"/>
        <v/>
      </c>
      <c r="G246" s="353" t="str">
        <f t="shared" si="57"/>
        <v/>
      </c>
      <c r="I246" s="353" t="str">
        <f t="shared" si="58"/>
        <v/>
      </c>
      <c r="K246" s="353" t="str">
        <f t="shared" si="59"/>
        <v/>
      </c>
      <c r="M246" s="353" t="str">
        <f t="shared" si="60"/>
        <v/>
      </c>
      <c r="O246" s="353" t="str">
        <f t="shared" si="61"/>
        <v/>
      </c>
      <c r="Q246" s="353" t="str">
        <f t="shared" si="62"/>
        <v/>
      </c>
      <c r="S246" s="353" t="str">
        <f t="shared" si="63"/>
        <v/>
      </c>
      <c r="U246" s="353" t="str">
        <f t="shared" si="64"/>
        <v/>
      </c>
      <c r="W246" s="353" t="str">
        <f t="shared" si="65"/>
        <v/>
      </c>
      <c r="Y246" s="353" t="str">
        <f t="shared" si="66"/>
        <v/>
      </c>
      <c r="AA246" s="353" t="str">
        <f t="shared" si="67"/>
        <v/>
      </c>
      <c r="AC246" s="353" t="str">
        <f t="shared" si="68"/>
        <v/>
      </c>
      <c r="AE246" s="353" t="str">
        <f t="shared" si="69"/>
        <v/>
      </c>
      <c r="AG246" s="353" t="str">
        <f t="shared" si="70"/>
        <v/>
      </c>
      <c r="AI246" s="353" t="str">
        <f t="shared" si="71"/>
        <v/>
      </c>
      <c r="AK246" s="353" t="str">
        <f t="shared" si="72"/>
        <v/>
      </c>
      <c r="AM246" s="353" t="str">
        <f t="shared" si="73"/>
        <v/>
      </c>
      <c r="AO246" s="353" t="str">
        <f t="shared" si="74"/>
        <v/>
      </c>
      <c r="AQ246" s="353" t="str">
        <f t="shared" si="75"/>
        <v/>
      </c>
    </row>
    <row r="247" spans="5:43" x14ac:dyDescent="0.25">
      <c r="E247" s="353" t="str">
        <f t="shared" si="57"/>
        <v/>
      </c>
      <c r="G247" s="353" t="str">
        <f t="shared" si="57"/>
        <v/>
      </c>
      <c r="I247" s="353" t="str">
        <f t="shared" si="58"/>
        <v/>
      </c>
      <c r="K247" s="353" t="str">
        <f t="shared" si="59"/>
        <v/>
      </c>
      <c r="M247" s="353" t="str">
        <f t="shared" si="60"/>
        <v/>
      </c>
      <c r="O247" s="353" t="str">
        <f t="shared" si="61"/>
        <v/>
      </c>
      <c r="Q247" s="353" t="str">
        <f t="shared" si="62"/>
        <v/>
      </c>
      <c r="S247" s="353" t="str">
        <f t="shared" si="63"/>
        <v/>
      </c>
      <c r="U247" s="353" t="str">
        <f t="shared" si="64"/>
        <v/>
      </c>
      <c r="W247" s="353" t="str">
        <f t="shared" si="65"/>
        <v/>
      </c>
      <c r="Y247" s="353" t="str">
        <f t="shared" si="66"/>
        <v/>
      </c>
      <c r="AA247" s="353" t="str">
        <f t="shared" si="67"/>
        <v/>
      </c>
      <c r="AC247" s="353" t="str">
        <f t="shared" si="68"/>
        <v/>
      </c>
      <c r="AE247" s="353" t="str">
        <f t="shared" si="69"/>
        <v/>
      </c>
      <c r="AG247" s="353" t="str">
        <f t="shared" si="70"/>
        <v/>
      </c>
      <c r="AI247" s="353" t="str">
        <f t="shared" si="71"/>
        <v/>
      </c>
      <c r="AK247" s="353" t="str">
        <f t="shared" si="72"/>
        <v/>
      </c>
      <c r="AM247" s="353" t="str">
        <f t="shared" si="73"/>
        <v/>
      </c>
      <c r="AO247" s="353" t="str">
        <f t="shared" si="74"/>
        <v/>
      </c>
      <c r="AQ247" s="353" t="str">
        <f t="shared" si="75"/>
        <v/>
      </c>
    </row>
    <row r="248" spans="5:43" x14ac:dyDescent="0.25">
      <c r="E248" s="353" t="str">
        <f t="shared" si="57"/>
        <v/>
      </c>
      <c r="G248" s="353" t="str">
        <f t="shared" si="57"/>
        <v/>
      </c>
      <c r="I248" s="353" t="str">
        <f t="shared" si="58"/>
        <v/>
      </c>
      <c r="K248" s="353" t="str">
        <f t="shared" si="59"/>
        <v/>
      </c>
      <c r="M248" s="353" t="str">
        <f t="shared" si="60"/>
        <v/>
      </c>
      <c r="O248" s="353" t="str">
        <f t="shared" si="61"/>
        <v/>
      </c>
      <c r="Q248" s="353" t="str">
        <f t="shared" si="62"/>
        <v/>
      </c>
      <c r="S248" s="353" t="str">
        <f t="shared" si="63"/>
        <v/>
      </c>
      <c r="U248" s="353" t="str">
        <f t="shared" si="64"/>
        <v/>
      </c>
      <c r="W248" s="353" t="str">
        <f t="shared" si="65"/>
        <v/>
      </c>
      <c r="Y248" s="353" t="str">
        <f t="shared" si="66"/>
        <v/>
      </c>
      <c r="AA248" s="353" t="str">
        <f t="shared" si="67"/>
        <v/>
      </c>
      <c r="AC248" s="353" t="str">
        <f t="shared" si="68"/>
        <v/>
      </c>
      <c r="AE248" s="353" t="str">
        <f t="shared" si="69"/>
        <v/>
      </c>
      <c r="AG248" s="353" t="str">
        <f t="shared" si="70"/>
        <v/>
      </c>
      <c r="AI248" s="353" t="str">
        <f t="shared" si="71"/>
        <v/>
      </c>
      <c r="AK248" s="353" t="str">
        <f t="shared" si="72"/>
        <v/>
      </c>
      <c r="AM248" s="353" t="str">
        <f t="shared" si="73"/>
        <v/>
      </c>
      <c r="AO248" s="353" t="str">
        <f t="shared" si="74"/>
        <v/>
      </c>
      <c r="AQ248" s="353" t="str">
        <f t="shared" si="75"/>
        <v/>
      </c>
    </row>
    <row r="249" spans="5:43" x14ac:dyDescent="0.25">
      <c r="E249" s="353" t="str">
        <f t="shared" si="57"/>
        <v/>
      </c>
      <c r="G249" s="353" t="str">
        <f t="shared" si="57"/>
        <v/>
      </c>
      <c r="I249" s="353" t="str">
        <f t="shared" si="58"/>
        <v/>
      </c>
      <c r="K249" s="353" t="str">
        <f t="shared" si="59"/>
        <v/>
      </c>
      <c r="M249" s="353" t="str">
        <f t="shared" si="60"/>
        <v/>
      </c>
      <c r="O249" s="353" t="str">
        <f t="shared" si="61"/>
        <v/>
      </c>
      <c r="Q249" s="353" t="str">
        <f t="shared" si="62"/>
        <v/>
      </c>
      <c r="S249" s="353" t="str">
        <f t="shared" si="63"/>
        <v/>
      </c>
      <c r="U249" s="353" t="str">
        <f t="shared" si="64"/>
        <v/>
      </c>
      <c r="W249" s="353" t="str">
        <f t="shared" si="65"/>
        <v/>
      </c>
      <c r="Y249" s="353" t="str">
        <f t="shared" si="66"/>
        <v/>
      </c>
      <c r="AA249" s="353" t="str">
        <f t="shared" si="67"/>
        <v/>
      </c>
      <c r="AC249" s="353" t="str">
        <f t="shared" si="68"/>
        <v/>
      </c>
      <c r="AE249" s="353" t="str">
        <f t="shared" si="69"/>
        <v/>
      </c>
      <c r="AG249" s="353" t="str">
        <f t="shared" si="70"/>
        <v/>
      </c>
      <c r="AI249" s="353" t="str">
        <f t="shared" si="71"/>
        <v/>
      </c>
      <c r="AK249" s="353" t="str">
        <f t="shared" si="72"/>
        <v/>
      </c>
      <c r="AM249" s="353" t="str">
        <f t="shared" si="73"/>
        <v/>
      </c>
      <c r="AO249" s="353" t="str">
        <f t="shared" si="74"/>
        <v/>
      </c>
      <c r="AQ249" s="353" t="str">
        <f t="shared" si="75"/>
        <v/>
      </c>
    </row>
    <row r="250" spans="5:43" x14ac:dyDescent="0.25">
      <c r="E250" s="353" t="str">
        <f t="shared" si="57"/>
        <v/>
      </c>
      <c r="G250" s="353" t="str">
        <f t="shared" si="57"/>
        <v/>
      </c>
      <c r="I250" s="353" t="str">
        <f t="shared" si="58"/>
        <v/>
      </c>
      <c r="K250" s="353" t="str">
        <f t="shared" si="59"/>
        <v/>
      </c>
      <c r="M250" s="353" t="str">
        <f t="shared" si="60"/>
        <v/>
      </c>
      <c r="O250" s="353" t="str">
        <f t="shared" si="61"/>
        <v/>
      </c>
      <c r="Q250" s="353" t="str">
        <f t="shared" si="62"/>
        <v/>
      </c>
      <c r="S250" s="353" t="str">
        <f t="shared" si="63"/>
        <v/>
      </c>
      <c r="U250" s="353" t="str">
        <f t="shared" si="64"/>
        <v/>
      </c>
      <c r="W250" s="353" t="str">
        <f t="shared" si="65"/>
        <v/>
      </c>
      <c r="Y250" s="353" t="str">
        <f t="shared" si="66"/>
        <v/>
      </c>
      <c r="AA250" s="353" t="str">
        <f t="shared" si="67"/>
        <v/>
      </c>
      <c r="AC250" s="353" t="str">
        <f t="shared" si="68"/>
        <v/>
      </c>
      <c r="AE250" s="353" t="str">
        <f t="shared" si="69"/>
        <v/>
      </c>
      <c r="AG250" s="353" t="str">
        <f t="shared" si="70"/>
        <v/>
      </c>
      <c r="AI250" s="353" t="str">
        <f t="shared" si="71"/>
        <v/>
      </c>
      <c r="AK250" s="353" t="str">
        <f t="shared" si="72"/>
        <v/>
      </c>
      <c r="AM250" s="353" t="str">
        <f t="shared" si="73"/>
        <v/>
      </c>
      <c r="AO250" s="353" t="str">
        <f t="shared" si="74"/>
        <v/>
      </c>
      <c r="AQ250" s="353" t="str">
        <f t="shared" si="75"/>
        <v/>
      </c>
    </row>
    <row r="251" spans="5:43" x14ac:dyDescent="0.25">
      <c r="E251" s="353" t="str">
        <f t="shared" si="57"/>
        <v/>
      </c>
      <c r="G251" s="353" t="str">
        <f t="shared" si="57"/>
        <v/>
      </c>
      <c r="I251" s="353" t="str">
        <f t="shared" si="58"/>
        <v/>
      </c>
      <c r="K251" s="353" t="str">
        <f t="shared" si="59"/>
        <v/>
      </c>
      <c r="M251" s="353" t="str">
        <f t="shared" si="60"/>
        <v/>
      </c>
      <c r="O251" s="353" t="str">
        <f t="shared" si="61"/>
        <v/>
      </c>
      <c r="Q251" s="353" t="str">
        <f t="shared" si="62"/>
        <v/>
      </c>
      <c r="S251" s="353" t="str">
        <f t="shared" si="63"/>
        <v/>
      </c>
      <c r="U251" s="353" t="str">
        <f t="shared" si="64"/>
        <v/>
      </c>
      <c r="W251" s="353" t="str">
        <f t="shared" si="65"/>
        <v/>
      </c>
      <c r="Y251" s="353" t="str">
        <f t="shared" si="66"/>
        <v/>
      </c>
      <c r="AA251" s="353" t="str">
        <f t="shared" si="67"/>
        <v/>
      </c>
      <c r="AC251" s="353" t="str">
        <f t="shared" si="68"/>
        <v/>
      </c>
      <c r="AE251" s="353" t="str">
        <f t="shared" si="69"/>
        <v/>
      </c>
      <c r="AG251" s="353" t="str">
        <f t="shared" si="70"/>
        <v/>
      </c>
      <c r="AI251" s="353" t="str">
        <f t="shared" si="71"/>
        <v/>
      </c>
      <c r="AK251" s="353" t="str">
        <f t="shared" si="72"/>
        <v/>
      </c>
      <c r="AM251" s="353" t="str">
        <f t="shared" si="73"/>
        <v/>
      </c>
      <c r="AO251" s="353" t="str">
        <f t="shared" si="74"/>
        <v/>
      </c>
      <c r="AQ251" s="353" t="str">
        <f t="shared" si="75"/>
        <v/>
      </c>
    </row>
    <row r="252" spans="5:43" x14ac:dyDescent="0.25">
      <c r="E252" s="353" t="str">
        <f t="shared" si="57"/>
        <v/>
      </c>
      <c r="G252" s="353" t="str">
        <f t="shared" si="57"/>
        <v/>
      </c>
      <c r="I252" s="353" t="str">
        <f t="shared" si="58"/>
        <v/>
      </c>
      <c r="K252" s="353" t="str">
        <f t="shared" si="59"/>
        <v/>
      </c>
      <c r="M252" s="353" t="str">
        <f t="shared" si="60"/>
        <v/>
      </c>
      <c r="O252" s="353" t="str">
        <f t="shared" si="61"/>
        <v/>
      </c>
      <c r="Q252" s="353" t="str">
        <f t="shared" si="62"/>
        <v/>
      </c>
      <c r="S252" s="353" t="str">
        <f t="shared" si="63"/>
        <v/>
      </c>
      <c r="U252" s="353" t="str">
        <f t="shared" si="64"/>
        <v/>
      </c>
      <c r="W252" s="353" t="str">
        <f t="shared" si="65"/>
        <v/>
      </c>
      <c r="Y252" s="353" t="str">
        <f t="shared" si="66"/>
        <v/>
      </c>
      <c r="AA252" s="353" t="str">
        <f t="shared" si="67"/>
        <v/>
      </c>
      <c r="AC252" s="353" t="str">
        <f t="shared" si="68"/>
        <v/>
      </c>
      <c r="AE252" s="353" t="str">
        <f t="shared" si="69"/>
        <v/>
      </c>
      <c r="AG252" s="353" t="str">
        <f t="shared" si="70"/>
        <v/>
      </c>
      <c r="AI252" s="353" t="str">
        <f t="shared" si="71"/>
        <v/>
      </c>
      <c r="AK252" s="353" t="str">
        <f t="shared" si="72"/>
        <v/>
      </c>
      <c r="AM252" s="353" t="str">
        <f t="shared" si="73"/>
        <v/>
      </c>
      <c r="AO252" s="353" t="str">
        <f t="shared" si="74"/>
        <v/>
      </c>
      <c r="AQ252" s="353" t="str">
        <f t="shared" si="75"/>
        <v/>
      </c>
    </row>
    <row r="253" spans="5:43" x14ac:dyDescent="0.25">
      <c r="E253" s="353" t="str">
        <f t="shared" si="57"/>
        <v/>
      </c>
      <c r="G253" s="353" t="str">
        <f t="shared" si="57"/>
        <v/>
      </c>
      <c r="I253" s="353" t="str">
        <f t="shared" si="58"/>
        <v/>
      </c>
      <c r="K253" s="353" t="str">
        <f t="shared" si="59"/>
        <v/>
      </c>
      <c r="M253" s="353" t="str">
        <f t="shared" si="60"/>
        <v/>
      </c>
      <c r="O253" s="353" t="str">
        <f t="shared" si="61"/>
        <v/>
      </c>
      <c r="Q253" s="353" t="str">
        <f t="shared" si="62"/>
        <v/>
      </c>
      <c r="S253" s="353" t="str">
        <f t="shared" si="63"/>
        <v/>
      </c>
      <c r="U253" s="353" t="str">
        <f t="shared" si="64"/>
        <v/>
      </c>
      <c r="W253" s="353" t="str">
        <f t="shared" si="65"/>
        <v/>
      </c>
      <c r="Y253" s="353" t="str">
        <f t="shared" si="66"/>
        <v/>
      </c>
      <c r="AA253" s="353" t="str">
        <f t="shared" si="67"/>
        <v/>
      </c>
      <c r="AC253" s="353" t="str">
        <f t="shared" si="68"/>
        <v/>
      </c>
      <c r="AE253" s="353" t="str">
        <f t="shared" si="69"/>
        <v/>
      </c>
      <c r="AG253" s="353" t="str">
        <f t="shared" si="70"/>
        <v/>
      </c>
      <c r="AI253" s="353" t="str">
        <f t="shared" si="71"/>
        <v/>
      </c>
      <c r="AK253" s="353" t="str">
        <f t="shared" si="72"/>
        <v/>
      </c>
      <c r="AM253" s="353" t="str">
        <f t="shared" si="73"/>
        <v/>
      </c>
      <c r="AO253" s="353" t="str">
        <f t="shared" si="74"/>
        <v/>
      </c>
      <c r="AQ253" s="353" t="str">
        <f t="shared" si="75"/>
        <v/>
      </c>
    </row>
    <row r="254" spans="5:43" x14ac:dyDescent="0.25">
      <c r="E254" s="353" t="str">
        <f t="shared" si="57"/>
        <v/>
      </c>
      <c r="G254" s="353" t="str">
        <f t="shared" si="57"/>
        <v/>
      </c>
      <c r="I254" s="353" t="str">
        <f t="shared" si="58"/>
        <v/>
      </c>
      <c r="K254" s="353" t="str">
        <f t="shared" si="59"/>
        <v/>
      </c>
      <c r="M254" s="353" t="str">
        <f t="shared" si="60"/>
        <v/>
      </c>
      <c r="O254" s="353" t="str">
        <f t="shared" si="61"/>
        <v/>
      </c>
      <c r="Q254" s="353" t="str">
        <f t="shared" si="62"/>
        <v/>
      </c>
      <c r="S254" s="353" t="str">
        <f t="shared" si="63"/>
        <v/>
      </c>
      <c r="U254" s="353" t="str">
        <f t="shared" si="64"/>
        <v/>
      </c>
      <c r="W254" s="353" t="str">
        <f t="shared" si="65"/>
        <v/>
      </c>
      <c r="Y254" s="353" t="str">
        <f t="shared" si="66"/>
        <v/>
      </c>
      <c r="AA254" s="353" t="str">
        <f t="shared" si="67"/>
        <v/>
      </c>
      <c r="AC254" s="353" t="str">
        <f t="shared" si="68"/>
        <v/>
      </c>
      <c r="AE254" s="353" t="str">
        <f t="shared" si="69"/>
        <v/>
      </c>
      <c r="AG254" s="353" t="str">
        <f t="shared" si="70"/>
        <v/>
      </c>
      <c r="AI254" s="353" t="str">
        <f t="shared" si="71"/>
        <v/>
      </c>
      <c r="AK254" s="353" t="str">
        <f t="shared" si="72"/>
        <v/>
      </c>
      <c r="AM254" s="353" t="str">
        <f t="shared" si="73"/>
        <v/>
      </c>
      <c r="AO254" s="353" t="str">
        <f t="shared" si="74"/>
        <v/>
      </c>
      <c r="AQ254" s="353" t="str">
        <f t="shared" si="75"/>
        <v/>
      </c>
    </row>
    <row r="255" spans="5:43" x14ac:dyDescent="0.25">
      <c r="E255" s="353" t="str">
        <f t="shared" si="57"/>
        <v/>
      </c>
      <c r="G255" s="353" t="str">
        <f t="shared" si="57"/>
        <v/>
      </c>
      <c r="I255" s="353" t="str">
        <f t="shared" si="58"/>
        <v/>
      </c>
      <c r="K255" s="353" t="str">
        <f t="shared" si="59"/>
        <v/>
      </c>
      <c r="M255" s="353" t="str">
        <f t="shared" si="60"/>
        <v/>
      </c>
      <c r="O255" s="353" t="str">
        <f t="shared" si="61"/>
        <v/>
      </c>
      <c r="Q255" s="353" t="str">
        <f t="shared" si="62"/>
        <v/>
      </c>
      <c r="S255" s="353" t="str">
        <f t="shared" si="63"/>
        <v/>
      </c>
      <c r="U255" s="353" t="str">
        <f t="shared" si="64"/>
        <v/>
      </c>
      <c r="W255" s="353" t="str">
        <f t="shared" si="65"/>
        <v/>
      </c>
      <c r="Y255" s="353" t="str">
        <f t="shared" si="66"/>
        <v/>
      </c>
      <c r="AA255" s="353" t="str">
        <f t="shared" si="67"/>
        <v/>
      </c>
      <c r="AC255" s="353" t="str">
        <f t="shared" si="68"/>
        <v/>
      </c>
      <c r="AE255" s="353" t="str">
        <f t="shared" si="69"/>
        <v/>
      </c>
      <c r="AG255" s="353" t="str">
        <f t="shared" si="70"/>
        <v/>
      </c>
      <c r="AI255" s="353" t="str">
        <f t="shared" si="71"/>
        <v/>
      </c>
      <c r="AK255" s="353" t="str">
        <f t="shared" si="72"/>
        <v/>
      </c>
      <c r="AM255" s="353" t="str">
        <f t="shared" si="73"/>
        <v/>
      </c>
      <c r="AO255" s="353" t="str">
        <f t="shared" si="74"/>
        <v/>
      </c>
      <c r="AQ255" s="353" t="str">
        <f t="shared" si="75"/>
        <v/>
      </c>
    </row>
    <row r="256" spans="5:43" x14ac:dyDescent="0.25">
      <c r="E256" s="353" t="str">
        <f t="shared" si="57"/>
        <v/>
      </c>
      <c r="G256" s="353" t="str">
        <f t="shared" si="57"/>
        <v/>
      </c>
      <c r="I256" s="353" t="str">
        <f t="shared" si="58"/>
        <v/>
      </c>
      <c r="K256" s="353" t="str">
        <f t="shared" si="59"/>
        <v/>
      </c>
      <c r="M256" s="353" t="str">
        <f t="shared" si="60"/>
        <v/>
      </c>
      <c r="O256" s="353" t="str">
        <f t="shared" si="61"/>
        <v/>
      </c>
      <c r="Q256" s="353" t="str">
        <f t="shared" si="62"/>
        <v/>
      </c>
      <c r="S256" s="353" t="str">
        <f t="shared" si="63"/>
        <v/>
      </c>
      <c r="U256" s="353" t="str">
        <f t="shared" si="64"/>
        <v/>
      </c>
      <c r="W256" s="353" t="str">
        <f t="shared" si="65"/>
        <v/>
      </c>
      <c r="Y256" s="353" t="str">
        <f t="shared" si="66"/>
        <v/>
      </c>
      <c r="AA256" s="353" t="str">
        <f t="shared" si="67"/>
        <v/>
      </c>
      <c r="AC256" s="353" t="str">
        <f t="shared" si="68"/>
        <v/>
      </c>
      <c r="AE256" s="353" t="str">
        <f t="shared" si="69"/>
        <v/>
      </c>
      <c r="AG256" s="353" t="str">
        <f t="shared" si="70"/>
        <v/>
      </c>
      <c r="AI256" s="353" t="str">
        <f t="shared" si="71"/>
        <v/>
      </c>
      <c r="AK256" s="353" t="str">
        <f t="shared" si="72"/>
        <v/>
      </c>
      <c r="AM256" s="353" t="str">
        <f t="shared" si="73"/>
        <v/>
      </c>
      <c r="AO256" s="353" t="str">
        <f t="shared" si="74"/>
        <v/>
      </c>
      <c r="AQ256" s="353" t="str">
        <f t="shared" si="75"/>
        <v/>
      </c>
    </row>
    <row r="257" spans="5:43" x14ac:dyDescent="0.25">
      <c r="E257" s="353" t="str">
        <f t="shared" si="57"/>
        <v/>
      </c>
      <c r="G257" s="353" t="str">
        <f t="shared" si="57"/>
        <v/>
      </c>
      <c r="I257" s="353" t="str">
        <f t="shared" si="58"/>
        <v/>
      </c>
      <c r="K257" s="353" t="str">
        <f t="shared" si="59"/>
        <v/>
      </c>
      <c r="M257" s="353" t="str">
        <f t="shared" si="60"/>
        <v/>
      </c>
      <c r="O257" s="353" t="str">
        <f t="shared" si="61"/>
        <v/>
      </c>
      <c r="Q257" s="353" t="str">
        <f t="shared" si="62"/>
        <v/>
      </c>
      <c r="S257" s="353" t="str">
        <f t="shared" si="63"/>
        <v/>
      </c>
      <c r="U257" s="353" t="str">
        <f t="shared" si="64"/>
        <v/>
      </c>
      <c r="W257" s="353" t="str">
        <f t="shared" si="65"/>
        <v/>
      </c>
      <c r="Y257" s="353" t="str">
        <f t="shared" si="66"/>
        <v/>
      </c>
      <c r="AA257" s="353" t="str">
        <f t="shared" si="67"/>
        <v/>
      </c>
      <c r="AC257" s="353" t="str">
        <f t="shared" si="68"/>
        <v/>
      </c>
      <c r="AE257" s="353" t="str">
        <f t="shared" si="69"/>
        <v/>
      </c>
      <c r="AG257" s="353" t="str">
        <f t="shared" si="70"/>
        <v/>
      </c>
      <c r="AI257" s="353" t="str">
        <f t="shared" si="71"/>
        <v/>
      </c>
      <c r="AK257" s="353" t="str">
        <f t="shared" si="72"/>
        <v/>
      </c>
      <c r="AM257" s="353" t="str">
        <f t="shared" si="73"/>
        <v/>
      </c>
      <c r="AO257" s="353" t="str">
        <f t="shared" si="74"/>
        <v/>
      </c>
      <c r="AQ257" s="353" t="str">
        <f t="shared" si="75"/>
        <v/>
      </c>
    </row>
    <row r="258" spans="5:43" x14ac:dyDescent="0.25">
      <c r="E258" s="353" t="str">
        <f t="shared" si="57"/>
        <v/>
      </c>
      <c r="G258" s="353" t="str">
        <f t="shared" si="57"/>
        <v/>
      </c>
      <c r="I258" s="353" t="str">
        <f t="shared" si="58"/>
        <v/>
      </c>
      <c r="K258" s="353" t="str">
        <f t="shared" si="59"/>
        <v/>
      </c>
      <c r="M258" s="353" t="str">
        <f t="shared" si="60"/>
        <v/>
      </c>
      <c r="O258" s="353" t="str">
        <f t="shared" si="61"/>
        <v/>
      </c>
      <c r="Q258" s="353" t="str">
        <f t="shared" si="62"/>
        <v/>
      </c>
      <c r="S258" s="353" t="str">
        <f t="shared" si="63"/>
        <v/>
      </c>
      <c r="U258" s="353" t="str">
        <f t="shared" si="64"/>
        <v/>
      </c>
      <c r="W258" s="353" t="str">
        <f t="shared" si="65"/>
        <v/>
      </c>
      <c r="Y258" s="353" t="str">
        <f t="shared" si="66"/>
        <v/>
      </c>
      <c r="AA258" s="353" t="str">
        <f t="shared" si="67"/>
        <v/>
      </c>
      <c r="AC258" s="353" t="str">
        <f t="shared" si="68"/>
        <v/>
      </c>
      <c r="AE258" s="353" t="str">
        <f t="shared" si="69"/>
        <v/>
      </c>
      <c r="AG258" s="353" t="str">
        <f t="shared" si="70"/>
        <v/>
      </c>
      <c r="AI258" s="353" t="str">
        <f t="shared" si="71"/>
        <v/>
      </c>
      <c r="AK258" s="353" t="str">
        <f t="shared" si="72"/>
        <v/>
      </c>
      <c r="AM258" s="353" t="str">
        <f t="shared" si="73"/>
        <v/>
      </c>
      <c r="AO258" s="353" t="str">
        <f t="shared" si="74"/>
        <v/>
      </c>
      <c r="AQ258" s="353" t="str">
        <f t="shared" si="75"/>
        <v/>
      </c>
    </row>
    <row r="259" spans="5:43" x14ac:dyDescent="0.25">
      <c r="E259" s="353" t="str">
        <f t="shared" si="57"/>
        <v/>
      </c>
      <c r="G259" s="353" t="str">
        <f t="shared" si="57"/>
        <v/>
      </c>
      <c r="I259" s="353" t="str">
        <f t="shared" si="58"/>
        <v/>
      </c>
      <c r="K259" s="353" t="str">
        <f t="shared" si="59"/>
        <v/>
      </c>
      <c r="M259" s="353" t="str">
        <f t="shared" si="60"/>
        <v/>
      </c>
      <c r="O259" s="353" t="str">
        <f t="shared" si="61"/>
        <v/>
      </c>
      <c r="Q259" s="353" t="str">
        <f t="shared" si="62"/>
        <v/>
      </c>
      <c r="S259" s="353" t="str">
        <f t="shared" si="63"/>
        <v/>
      </c>
      <c r="U259" s="353" t="str">
        <f t="shared" si="64"/>
        <v/>
      </c>
      <c r="W259" s="353" t="str">
        <f t="shared" si="65"/>
        <v/>
      </c>
      <c r="Y259" s="353" t="str">
        <f t="shared" si="66"/>
        <v/>
      </c>
      <c r="AA259" s="353" t="str">
        <f t="shared" si="67"/>
        <v/>
      </c>
      <c r="AC259" s="353" t="str">
        <f t="shared" si="68"/>
        <v/>
      </c>
      <c r="AE259" s="353" t="str">
        <f t="shared" si="69"/>
        <v/>
      </c>
      <c r="AG259" s="353" t="str">
        <f t="shared" si="70"/>
        <v/>
      </c>
      <c r="AI259" s="353" t="str">
        <f t="shared" si="71"/>
        <v/>
      </c>
      <c r="AK259" s="353" t="str">
        <f t="shared" si="72"/>
        <v/>
      </c>
      <c r="AM259" s="353" t="str">
        <f t="shared" si="73"/>
        <v/>
      </c>
      <c r="AO259" s="353" t="str">
        <f t="shared" si="74"/>
        <v/>
      </c>
      <c r="AQ259" s="353" t="str">
        <f t="shared" si="75"/>
        <v/>
      </c>
    </row>
    <row r="260" spans="5:43" x14ac:dyDescent="0.25">
      <c r="E260" s="353" t="str">
        <f t="shared" si="57"/>
        <v/>
      </c>
      <c r="G260" s="353" t="str">
        <f t="shared" si="57"/>
        <v/>
      </c>
      <c r="I260" s="353" t="str">
        <f t="shared" si="58"/>
        <v/>
      </c>
      <c r="K260" s="353" t="str">
        <f t="shared" si="59"/>
        <v/>
      </c>
      <c r="M260" s="353" t="str">
        <f t="shared" si="60"/>
        <v/>
      </c>
      <c r="O260" s="353" t="str">
        <f t="shared" si="61"/>
        <v/>
      </c>
      <c r="Q260" s="353" t="str">
        <f t="shared" si="62"/>
        <v/>
      </c>
      <c r="S260" s="353" t="str">
        <f t="shared" si="63"/>
        <v/>
      </c>
      <c r="U260" s="353" t="str">
        <f t="shared" si="64"/>
        <v/>
      </c>
      <c r="W260" s="353" t="str">
        <f t="shared" si="65"/>
        <v/>
      </c>
      <c r="Y260" s="353" t="str">
        <f t="shared" si="66"/>
        <v/>
      </c>
      <c r="AA260" s="353" t="str">
        <f t="shared" si="67"/>
        <v/>
      </c>
      <c r="AC260" s="353" t="str">
        <f t="shared" si="68"/>
        <v/>
      </c>
      <c r="AE260" s="353" t="str">
        <f t="shared" si="69"/>
        <v/>
      </c>
      <c r="AG260" s="353" t="str">
        <f t="shared" si="70"/>
        <v/>
      </c>
      <c r="AI260" s="353" t="str">
        <f t="shared" si="71"/>
        <v/>
      </c>
      <c r="AK260" s="353" t="str">
        <f t="shared" si="72"/>
        <v/>
      </c>
      <c r="AM260" s="353" t="str">
        <f t="shared" si="73"/>
        <v/>
      </c>
      <c r="AO260" s="353" t="str">
        <f t="shared" si="74"/>
        <v/>
      </c>
      <c r="AQ260" s="353" t="str">
        <f t="shared" si="75"/>
        <v/>
      </c>
    </row>
    <row r="261" spans="5:43" x14ac:dyDescent="0.25">
      <c r="E261" s="353" t="str">
        <f t="shared" si="57"/>
        <v/>
      </c>
      <c r="G261" s="353" t="str">
        <f t="shared" si="57"/>
        <v/>
      </c>
      <c r="I261" s="353" t="str">
        <f t="shared" si="58"/>
        <v/>
      </c>
      <c r="K261" s="353" t="str">
        <f t="shared" si="59"/>
        <v/>
      </c>
      <c r="M261" s="353" t="str">
        <f t="shared" si="60"/>
        <v/>
      </c>
      <c r="O261" s="353" t="str">
        <f t="shared" si="61"/>
        <v/>
      </c>
      <c r="Q261" s="353" t="str">
        <f t="shared" si="62"/>
        <v/>
      </c>
      <c r="S261" s="353" t="str">
        <f t="shared" si="63"/>
        <v/>
      </c>
      <c r="U261" s="353" t="str">
        <f t="shared" si="64"/>
        <v/>
      </c>
      <c r="W261" s="353" t="str">
        <f t="shared" si="65"/>
        <v/>
      </c>
      <c r="Y261" s="353" t="str">
        <f t="shared" si="66"/>
        <v/>
      </c>
      <c r="AA261" s="353" t="str">
        <f t="shared" si="67"/>
        <v/>
      </c>
      <c r="AC261" s="353" t="str">
        <f t="shared" si="68"/>
        <v/>
      </c>
      <c r="AE261" s="353" t="str">
        <f t="shared" si="69"/>
        <v/>
      </c>
      <c r="AG261" s="353" t="str">
        <f t="shared" si="70"/>
        <v/>
      </c>
      <c r="AI261" s="353" t="str">
        <f t="shared" si="71"/>
        <v/>
      </c>
      <c r="AK261" s="353" t="str">
        <f t="shared" si="72"/>
        <v/>
      </c>
      <c r="AM261" s="353" t="str">
        <f t="shared" si="73"/>
        <v/>
      </c>
      <c r="AO261" s="353" t="str">
        <f t="shared" si="74"/>
        <v/>
      </c>
      <c r="AQ261" s="353" t="str">
        <f t="shared" si="75"/>
        <v/>
      </c>
    </row>
    <row r="262" spans="5:43" x14ac:dyDescent="0.25">
      <c r="E262" s="353" t="str">
        <f t="shared" si="57"/>
        <v/>
      </c>
      <c r="G262" s="353" t="str">
        <f t="shared" si="57"/>
        <v/>
      </c>
      <c r="I262" s="353" t="str">
        <f t="shared" si="58"/>
        <v/>
      </c>
      <c r="K262" s="353" t="str">
        <f t="shared" si="59"/>
        <v/>
      </c>
      <c r="M262" s="353" t="str">
        <f t="shared" si="60"/>
        <v/>
      </c>
      <c r="O262" s="353" t="str">
        <f t="shared" si="61"/>
        <v/>
      </c>
      <c r="Q262" s="353" t="str">
        <f t="shared" si="62"/>
        <v/>
      </c>
      <c r="S262" s="353" t="str">
        <f t="shared" si="63"/>
        <v/>
      </c>
      <c r="U262" s="353" t="str">
        <f t="shared" si="64"/>
        <v/>
      </c>
      <c r="W262" s="353" t="str">
        <f t="shared" si="65"/>
        <v/>
      </c>
      <c r="Y262" s="353" t="str">
        <f t="shared" si="66"/>
        <v/>
      </c>
      <c r="AA262" s="353" t="str">
        <f t="shared" si="67"/>
        <v/>
      </c>
      <c r="AC262" s="353" t="str">
        <f t="shared" si="68"/>
        <v/>
      </c>
      <c r="AE262" s="353" t="str">
        <f t="shared" si="69"/>
        <v/>
      </c>
      <c r="AG262" s="353" t="str">
        <f t="shared" si="70"/>
        <v/>
      </c>
      <c r="AI262" s="353" t="str">
        <f t="shared" si="71"/>
        <v/>
      </c>
      <c r="AK262" s="353" t="str">
        <f t="shared" si="72"/>
        <v/>
      </c>
      <c r="AM262" s="353" t="str">
        <f t="shared" si="73"/>
        <v/>
      </c>
      <c r="AO262" s="353" t="str">
        <f t="shared" si="74"/>
        <v/>
      </c>
      <c r="AQ262" s="353" t="str">
        <f t="shared" si="75"/>
        <v/>
      </c>
    </row>
    <row r="263" spans="5:43" x14ac:dyDescent="0.25">
      <c r="E263" s="353" t="str">
        <f t="shared" si="57"/>
        <v/>
      </c>
      <c r="G263" s="353" t="str">
        <f t="shared" si="57"/>
        <v/>
      </c>
      <c r="I263" s="353" t="str">
        <f t="shared" si="58"/>
        <v/>
      </c>
      <c r="K263" s="353" t="str">
        <f t="shared" si="59"/>
        <v/>
      </c>
      <c r="M263" s="353" t="str">
        <f t="shared" si="60"/>
        <v/>
      </c>
      <c r="O263" s="353" t="str">
        <f t="shared" si="61"/>
        <v/>
      </c>
      <c r="Q263" s="353" t="str">
        <f t="shared" si="62"/>
        <v/>
      </c>
      <c r="S263" s="353" t="str">
        <f t="shared" si="63"/>
        <v/>
      </c>
      <c r="U263" s="353" t="str">
        <f t="shared" si="64"/>
        <v/>
      </c>
      <c r="W263" s="353" t="str">
        <f t="shared" si="65"/>
        <v/>
      </c>
      <c r="Y263" s="353" t="str">
        <f t="shared" si="66"/>
        <v/>
      </c>
      <c r="AA263" s="353" t="str">
        <f t="shared" si="67"/>
        <v/>
      </c>
      <c r="AC263" s="353" t="str">
        <f t="shared" si="68"/>
        <v/>
      </c>
      <c r="AE263" s="353" t="str">
        <f t="shared" si="69"/>
        <v/>
      </c>
      <c r="AG263" s="353" t="str">
        <f t="shared" si="70"/>
        <v/>
      </c>
      <c r="AI263" s="353" t="str">
        <f t="shared" si="71"/>
        <v/>
      </c>
      <c r="AK263" s="353" t="str">
        <f t="shared" si="72"/>
        <v/>
      </c>
      <c r="AM263" s="353" t="str">
        <f t="shared" si="73"/>
        <v/>
      </c>
      <c r="AO263" s="353" t="str">
        <f t="shared" si="74"/>
        <v/>
      </c>
      <c r="AQ263" s="353" t="str">
        <f t="shared" si="75"/>
        <v/>
      </c>
    </row>
    <row r="264" spans="5:43" x14ac:dyDescent="0.25">
      <c r="E264" s="353" t="str">
        <f t="shared" si="57"/>
        <v/>
      </c>
      <c r="G264" s="353" t="str">
        <f t="shared" si="57"/>
        <v/>
      </c>
      <c r="I264" s="353" t="str">
        <f t="shared" si="58"/>
        <v/>
      </c>
      <c r="K264" s="353" t="str">
        <f t="shared" si="59"/>
        <v/>
      </c>
      <c r="M264" s="353" t="str">
        <f t="shared" si="60"/>
        <v/>
      </c>
      <c r="O264" s="353" t="str">
        <f t="shared" si="61"/>
        <v/>
      </c>
      <c r="Q264" s="353" t="str">
        <f t="shared" si="62"/>
        <v/>
      </c>
      <c r="S264" s="353" t="str">
        <f t="shared" si="63"/>
        <v/>
      </c>
      <c r="U264" s="353" t="str">
        <f t="shared" si="64"/>
        <v/>
      </c>
      <c r="W264" s="353" t="str">
        <f t="shared" si="65"/>
        <v/>
      </c>
      <c r="Y264" s="353" t="str">
        <f t="shared" si="66"/>
        <v/>
      </c>
      <c r="AA264" s="353" t="str">
        <f t="shared" si="67"/>
        <v/>
      </c>
      <c r="AC264" s="353" t="str">
        <f t="shared" si="68"/>
        <v/>
      </c>
      <c r="AE264" s="353" t="str">
        <f t="shared" si="69"/>
        <v/>
      </c>
      <c r="AG264" s="353" t="str">
        <f t="shared" si="70"/>
        <v/>
      </c>
      <c r="AI264" s="353" t="str">
        <f t="shared" si="71"/>
        <v/>
      </c>
      <c r="AK264" s="353" t="str">
        <f t="shared" si="72"/>
        <v/>
      </c>
      <c r="AM264" s="353" t="str">
        <f t="shared" si="73"/>
        <v/>
      </c>
      <c r="AO264" s="353" t="str">
        <f t="shared" si="74"/>
        <v/>
      </c>
      <c r="AQ264" s="353" t="str">
        <f t="shared" si="75"/>
        <v/>
      </c>
    </row>
    <row r="265" spans="5:43" x14ac:dyDescent="0.25">
      <c r="E265" s="353" t="str">
        <f t="shared" si="57"/>
        <v/>
      </c>
      <c r="G265" s="353" t="str">
        <f t="shared" si="57"/>
        <v/>
      </c>
      <c r="I265" s="353" t="str">
        <f t="shared" si="58"/>
        <v/>
      </c>
      <c r="K265" s="353" t="str">
        <f t="shared" si="59"/>
        <v/>
      </c>
      <c r="M265" s="353" t="str">
        <f t="shared" si="60"/>
        <v/>
      </c>
      <c r="O265" s="353" t="str">
        <f t="shared" si="61"/>
        <v/>
      </c>
      <c r="Q265" s="353" t="str">
        <f t="shared" si="62"/>
        <v/>
      </c>
      <c r="S265" s="353" t="str">
        <f t="shared" si="63"/>
        <v/>
      </c>
      <c r="U265" s="353" t="str">
        <f t="shared" si="64"/>
        <v/>
      </c>
      <c r="W265" s="353" t="str">
        <f t="shared" si="65"/>
        <v/>
      </c>
      <c r="Y265" s="353" t="str">
        <f t="shared" si="66"/>
        <v/>
      </c>
      <c r="AA265" s="353" t="str">
        <f t="shared" si="67"/>
        <v/>
      </c>
      <c r="AC265" s="353" t="str">
        <f t="shared" si="68"/>
        <v/>
      </c>
      <c r="AE265" s="353" t="str">
        <f t="shared" si="69"/>
        <v/>
      </c>
      <c r="AG265" s="353" t="str">
        <f t="shared" si="70"/>
        <v/>
      </c>
      <c r="AI265" s="353" t="str">
        <f t="shared" si="71"/>
        <v/>
      </c>
      <c r="AK265" s="353" t="str">
        <f t="shared" si="72"/>
        <v/>
      </c>
      <c r="AM265" s="353" t="str">
        <f t="shared" si="73"/>
        <v/>
      </c>
      <c r="AO265" s="353" t="str">
        <f t="shared" si="74"/>
        <v/>
      </c>
      <c r="AQ265" s="353" t="str">
        <f t="shared" si="75"/>
        <v/>
      </c>
    </row>
    <row r="266" spans="5:43" x14ac:dyDescent="0.25">
      <c r="E266" s="353" t="str">
        <f t="shared" si="57"/>
        <v/>
      </c>
      <c r="G266" s="353" t="str">
        <f t="shared" si="57"/>
        <v/>
      </c>
      <c r="I266" s="353" t="str">
        <f t="shared" si="58"/>
        <v/>
      </c>
      <c r="K266" s="353" t="str">
        <f t="shared" si="59"/>
        <v/>
      </c>
      <c r="M266" s="353" t="str">
        <f t="shared" si="60"/>
        <v/>
      </c>
      <c r="O266" s="353" t="str">
        <f t="shared" si="61"/>
        <v/>
      </c>
      <c r="Q266" s="353" t="str">
        <f t="shared" si="62"/>
        <v/>
      </c>
      <c r="S266" s="353" t="str">
        <f t="shared" si="63"/>
        <v/>
      </c>
      <c r="U266" s="353" t="str">
        <f t="shared" si="64"/>
        <v/>
      </c>
      <c r="W266" s="353" t="str">
        <f t="shared" si="65"/>
        <v/>
      </c>
      <c r="Y266" s="353" t="str">
        <f t="shared" si="66"/>
        <v/>
      </c>
      <c r="AA266" s="353" t="str">
        <f t="shared" si="67"/>
        <v/>
      </c>
      <c r="AC266" s="353" t="str">
        <f t="shared" si="68"/>
        <v/>
      </c>
      <c r="AE266" s="353" t="str">
        <f t="shared" si="69"/>
        <v/>
      </c>
      <c r="AG266" s="353" t="str">
        <f t="shared" si="70"/>
        <v/>
      </c>
      <c r="AI266" s="353" t="str">
        <f t="shared" si="71"/>
        <v/>
      </c>
      <c r="AK266" s="353" t="str">
        <f t="shared" si="72"/>
        <v/>
      </c>
      <c r="AM266" s="353" t="str">
        <f t="shared" si="73"/>
        <v/>
      </c>
      <c r="AO266" s="353" t="str">
        <f t="shared" si="74"/>
        <v/>
      </c>
      <c r="AQ266" s="353" t="str">
        <f t="shared" si="75"/>
        <v/>
      </c>
    </row>
    <row r="267" spans="5:43" x14ac:dyDescent="0.25">
      <c r="E267" s="353" t="str">
        <f t="shared" si="57"/>
        <v/>
      </c>
      <c r="G267" s="353" t="str">
        <f t="shared" si="57"/>
        <v/>
      </c>
      <c r="I267" s="353" t="str">
        <f t="shared" si="58"/>
        <v/>
      </c>
      <c r="K267" s="353" t="str">
        <f t="shared" si="59"/>
        <v/>
      </c>
      <c r="M267" s="353" t="str">
        <f t="shared" si="60"/>
        <v/>
      </c>
      <c r="O267" s="353" t="str">
        <f t="shared" si="61"/>
        <v/>
      </c>
      <c r="Q267" s="353" t="str">
        <f t="shared" si="62"/>
        <v/>
      </c>
      <c r="S267" s="353" t="str">
        <f t="shared" si="63"/>
        <v/>
      </c>
      <c r="U267" s="353" t="str">
        <f t="shared" si="64"/>
        <v/>
      </c>
      <c r="W267" s="353" t="str">
        <f t="shared" si="65"/>
        <v/>
      </c>
      <c r="Y267" s="353" t="str">
        <f t="shared" si="66"/>
        <v/>
      </c>
      <c r="AA267" s="353" t="str">
        <f t="shared" si="67"/>
        <v/>
      </c>
      <c r="AC267" s="353" t="str">
        <f t="shared" si="68"/>
        <v/>
      </c>
      <c r="AE267" s="353" t="str">
        <f t="shared" si="69"/>
        <v/>
      </c>
      <c r="AG267" s="353" t="str">
        <f t="shared" si="70"/>
        <v/>
      </c>
      <c r="AI267" s="353" t="str">
        <f t="shared" si="71"/>
        <v/>
      </c>
      <c r="AK267" s="353" t="str">
        <f t="shared" si="72"/>
        <v/>
      </c>
      <c r="AM267" s="353" t="str">
        <f t="shared" si="73"/>
        <v/>
      </c>
      <c r="AO267" s="353" t="str">
        <f t="shared" si="74"/>
        <v/>
      </c>
      <c r="AQ267" s="353" t="str">
        <f t="shared" si="75"/>
        <v/>
      </c>
    </row>
    <row r="268" spans="5:43" x14ac:dyDescent="0.25">
      <c r="E268" s="353" t="str">
        <f t="shared" si="57"/>
        <v/>
      </c>
      <c r="G268" s="353" t="str">
        <f t="shared" si="57"/>
        <v/>
      </c>
      <c r="I268" s="353" t="str">
        <f t="shared" si="58"/>
        <v/>
      </c>
      <c r="K268" s="353" t="str">
        <f t="shared" si="59"/>
        <v/>
      </c>
      <c r="M268" s="353" t="str">
        <f t="shared" si="60"/>
        <v/>
      </c>
      <c r="O268" s="353" t="str">
        <f t="shared" si="61"/>
        <v/>
      </c>
      <c r="Q268" s="353" t="str">
        <f t="shared" si="62"/>
        <v/>
      </c>
      <c r="S268" s="353" t="str">
        <f t="shared" si="63"/>
        <v/>
      </c>
      <c r="U268" s="353" t="str">
        <f t="shared" si="64"/>
        <v/>
      </c>
      <c r="W268" s="353" t="str">
        <f t="shared" si="65"/>
        <v/>
      </c>
      <c r="Y268" s="353" t="str">
        <f t="shared" si="66"/>
        <v/>
      </c>
      <c r="AA268" s="353" t="str">
        <f t="shared" si="67"/>
        <v/>
      </c>
      <c r="AC268" s="353" t="str">
        <f t="shared" si="68"/>
        <v/>
      </c>
      <c r="AE268" s="353" t="str">
        <f t="shared" si="69"/>
        <v/>
      </c>
      <c r="AG268" s="353" t="str">
        <f t="shared" si="70"/>
        <v/>
      </c>
      <c r="AI268" s="353" t="str">
        <f t="shared" si="71"/>
        <v/>
      </c>
      <c r="AK268" s="353" t="str">
        <f t="shared" si="72"/>
        <v/>
      </c>
      <c r="AM268" s="353" t="str">
        <f t="shared" si="73"/>
        <v/>
      </c>
      <c r="AO268" s="353" t="str">
        <f t="shared" si="74"/>
        <v/>
      </c>
      <c r="AQ268" s="353" t="str">
        <f t="shared" si="75"/>
        <v/>
      </c>
    </row>
    <row r="269" spans="5:43" x14ac:dyDescent="0.25">
      <c r="E269" s="353" t="str">
        <f t="shared" ref="E269:G300" si="76">IF(OR($B269=0,D269=0),"",D269/$B269)</f>
        <v/>
      </c>
      <c r="G269" s="353" t="str">
        <f t="shared" si="76"/>
        <v/>
      </c>
      <c r="I269" s="353" t="str">
        <f t="shared" ref="I269:I300" si="77">IF(OR($B269=0,H269=0),"",H269/$B269)</f>
        <v/>
      </c>
      <c r="K269" s="353" t="str">
        <f t="shared" ref="K269:K300" si="78">IF(OR($B269=0,J269=0),"",J269/$B269)</f>
        <v/>
      </c>
      <c r="M269" s="353" t="str">
        <f t="shared" ref="M269:M300" si="79">IF(OR($B269=0,L269=0),"",L269/$B269)</f>
        <v/>
      </c>
      <c r="O269" s="353" t="str">
        <f t="shared" ref="O269:O300" si="80">IF(OR($B269=0,N269=0),"",N269/$B269)</f>
        <v/>
      </c>
      <c r="Q269" s="353" t="str">
        <f t="shared" ref="Q269:Q300" si="81">IF(OR($B269=0,P269=0),"",P269/$B269)</f>
        <v/>
      </c>
      <c r="S269" s="353" t="str">
        <f t="shared" ref="S269:S300" si="82">IF(OR($B269=0,R269=0),"",R269/$B269)</f>
        <v/>
      </c>
      <c r="U269" s="353" t="str">
        <f t="shared" ref="U269:U300" si="83">IF(OR($B269=0,T269=0),"",T269/$B269)</f>
        <v/>
      </c>
      <c r="W269" s="353" t="str">
        <f t="shared" ref="W269:W300" si="84">IF(OR($B269=0,V269=0),"",V269/$B269)</f>
        <v/>
      </c>
      <c r="Y269" s="353" t="str">
        <f t="shared" ref="Y269:Y300" si="85">IF(OR($B269=0,X269=0),"",X269/$B269)</f>
        <v/>
      </c>
      <c r="AA269" s="353" t="str">
        <f t="shared" ref="AA269:AA300" si="86">IF(OR($B269=0,Z269=0),"",Z269/$B269)</f>
        <v/>
      </c>
      <c r="AC269" s="353" t="str">
        <f t="shared" ref="AC269:AC300" si="87">IF(OR($B269=0,AB269=0),"",AB269/$B269)</f>
        <v/>
      </c>
      <c r="AE269" s="353" t="str">
        <f t="shared" ref="AE269:AE300" si="88">IF(OR($B269=0,AD269=0),"",AD269/$B269)</f>
        <v/>
      </c>
      <c r="AG269" s="353" t="str">
        <f t="shared" ref="AG269:AG300" si="89">IF(OR($B269=0,AF269=0),"",AF269/$B269)</f>
        <v/>
      </c>
      <c r="AI269" s="353" t="str">
        <f t="shared" ref="AI269:AI300" si="90">IF(OR($B269=0,AH269=0),"",AH269/$B269)</f>
        <v/>
      </c>
      <c r="AK269" s="353" t="str">
        <f t="shared" ref="AK269:AK300" si="91">IF(OR($B269=0,AJ269=0),"",AJ269/$B269)</f>
        <v/>
      </c>
      <c r="AM269" s="353" t="str">
        <f t="shared" ref="AM269:AM300" si="92">IF(OR($B269=0,AL269=0),"",AL269/$B269)</f>
        <v/>
      </c>
      <c r="AO269" s="353" t="str">
        <f t="shared" ref="AO269:AO300" si="93">IF(OR($B269=0,AN269=0),"",AN269/$B269)</f>
        <v/>
      </c>
      <c r="AQ269" s="353" t="str">
        <f t="shared" ref="AQ269:AQ300" si="94">IF(OR($B269=0,AP269=0),"",AP269/$B269)</f>
        <v/>
      </c>
    </row>
    <row r="270" spans="5:43" x14ac:dyDescent="0.25">
      <c r="E270" s="353" t="str">
        <f t="shared" si="76"/>
        <v/>
      </c>
      <c r="G270" s="353" t="str">
        <f t="shared" si="76"/>
        <v/>
      </c>
      <c r="I270" s="353" t="str">
        <f t="shared" si="77"/>
        <v/>
      </c>
      <c r="K270" s="353" t="str">
        <f t="shared" si="78"/>
        <v/>
      </c>
      <c r="M270" s="353" t="str">
        <f t="shared" si="79"/>
        <v/>
      </c>
      <c r="O270" s="353" t="str">
        <f t="shared" si="80"/>
        <v/>
      </c>
      <c r="Q270" s="353" t="str">
        <f t="shared" si="81"/>
        <v/>
      </c>
      <c r="S270" s="353" t="str">
        <f t="shared" si="82"/>
        <v/>
      </c>
      <c r="U270" s="353" t="str">
        <f t="shared" si="83"/>
        <v/>
      </c>
      <c r="W270" s="353" t="str">
        <f t="shared" si="84"/>
        <v/>
      </c>
      <c r="Y270" s="353" t="str">
        <f t="shared" si="85"/>
        <v/>
      </c>
      <c r="AA270" s="353" t="str">
        <f t="shared" si="86"/>
        <v/>
      </c>
      <c r="AC270" s="353" t="str">
        <f t="shared" si="87"/>
        <v/>
      </c>
      <c r="AE270" s="353" t="str">
        <f t="shared" si="88"/>
        <v/>
      </c>
      <c r="AG270" s="353" t="str">
        <f t="shared" si="89"/>
        <v/>
      </c>
      <c r="AI270" s="353" t="str">
        <f t="shared" si="90"/>
        <v/>
      </c>
      <c r="AK270" s="353" t="str">
        <f t="shared" si="91"/>
        <v/>
      </c>
      <c r="AM270" s="353" t="str">
        <f t="shared" si="92"/>
        <v/>
      </c>
      <c r="AO270" s="353" t="str">
        <f t="shared" si="93"/>
        <v/>
      </c>
      <c r="AQ270" s="353" t="str">
        <f t="shared" si="94"/>
        <v/>
      </c>
    </row>
    <row r="271" spans="5:43" x14ac:dyDescent="0.25">
      <c r="E271" s="353" t="str">
        <f t="shared" si="76"/>
        <v/>
      </c>
      <c r="G271" s="353" t="str">
        <f t="shared" si="76"/>
        <v/>
      </c>
      <c r="I271" s="353" t="str">
        <f t="shared" si="77"/>
        <v/>
      </c>
      <c r="K271" s="353" t="str">
        <f t="shared" si="78"/>
        <v/>
      </c>
      <c r="M271" s="353" t="str">
        <f t="shared" si="79"/>
        <v/>
      </c>
      <c r="O271" s="353" t="str">
        <f t="shared" si="80"/>
        <v/>
      </c>
      <c r="Q271" s="353" t="str">
        <f t="shared" si="81"/>
        <v/>
      </c>
      <c r="S271" s="353" t="str">
        <f t="shared" si="82"/>
        <v/>
      </c>
      <c r="U271" s="353" t="str">
        <f t="shared" si="83"/>
        <v/>
      </c>
      <c r="W271" s="353" t="str">
        <f t="shared" si="84"/>
        <v/>
      </c>
      <c r="Y271" s="353" t="str">
        <f t="shared" si="85"/>
        <v/>
      </c>
      <c r="AA271" s="353" t="str">
        <f t="shared" si="86"/>
        <v/>
      </c>
      <c r="AC271" s="353" t="str">
        <f t="shared" si="87"/>
        <v/>
      </c>
      <c r="AE271" s="353" t="str">
        <f t="shared" si="88"/>
        <v/>
      </c>
      <c r="AG271" s="353" t="str">
        <f t="shared" si="89"/>
        <v/>
      </c>
      <c r="AI271" s="353" t="str">
        <f t="shared" si="90"/>
        <v/>
      </c>
      <c r="AK271" s="353" t="str">
        <f t="shared" si="91"/>
        <v/>
      </c>
      <c r="AM271" s="353" t="str">
        <f t="shared" si="92"/>
        <v/>
      </c>
      <c r="AO271" s="353" t="str">
        <f t="shared" si="93"/>
        <v/>
      </c>
      <c r="AQ271" s="353" t="str">
        <f t="shared" si="94"/>
        <v/>
      </c>
    </row>
    <row r="272" spans="5:43" x14ac:dyDescent="0.25">
      <c r="E272" s="353" t="str">
        <f t="shared" si="76"/>
        <v/>
      </c>
      <c r="G272" s="353" t="str">
        <f t="shared" si="76"/>
        <v/>
      </c>
      <c r="I272" s="353" t="str">
        <f t="shared" si="77"/>
        <v/>
      </c>
      <c r="K272" s="353" t="str">
        <f t="shared" si="78"/>
        <v/>
      </c>
      <c r="M272" s="353" t="str">
        <f t="shared" si="79"/>
        <v/>
      </c>
      <c r="O272" s="353" t="str">
        <f t="shared" si="80"/>
        <v/>
      </c>
      <c r="Q272" s="353" t="str">
        <f t="shared" si="81"/>
        <v/>
      </c>
      <c r="S272" s="353" t="str">
        <f t="shared" si="82"/>
        <v/>
      </c>
      <c r="U272" s="353" t="str">
        <f t="shared" si="83"/>
        <v/>
      </c>
      <c r="W272" s="353" t="str">
        <f t="shared" si="84"/>
        <v/>
      </c>
      <c r="Y272" s="353" t="str">
        <f t="shared" si="85"/>
        <v/>
      </c>
      <c r="AA272" s="353" t="str">
        <f t="shared" si="86"/>
        <v/>
      </c>
      <c r="AC272" s="353" t="str">
        <f t="shared" si="87"/>
        <v/>
      </c>
      <c r="AE272" s="353" t="str">
        <f t="shared" si="88"/>
        <v/>
      </c>
      <c r="AG272" s="353" t="str">
        <f t="shared" si="89"/>
        <v/>
      </c>
      <c r="AI272" s="353" t="str">
        <f t="shared" si="90"/>
        <v/>
      </c>
      <c r="AK272" s="353" t="str">
        <f t="shared" si="91"/>
        <v/>
      </c>
      <c r="AM272" s="353" t="str">
        <f t="shared" si="92"/>
        <v/>
      </c>
      <c r="AO272" s="353" t="str">
        <f t="shared" si="93"/>
        <v/>
      </c>
      <c r="AQ272" s="353" t="str">
        <f t="shared" si="94"/>
        <v/>
      </c>
    </row>
    <row r="273" spans="5:43" x14ac:dyDescent="0.25">
      <c r="E273" s="353" t="str">
        <f t="shared" si="76"/>
        <v/>
      </c>
      <c r="G273" s="353" t="str">
        <f t="shared" si="76"/>
        <v/>
      </c>
      <c r="I273" s="353" t="str">
        <f t="shared" si="77"/>
        <v/>
      </c>
      <c r="K273" s="353" t="str">
        <f t="shared" si="78"/>
        <v/>
      </c>
      <c r="M273" s="353" t="str">
        <f t="shared" si="79"/>
        <v/>
      </c>
      <c r="O273" s="353" t="str">
        <f t="shared" si="80"/>
        <v/>
      </c>
      <c r="Q273" s="353" t="str">
        <f t="shared" si="81"/>
        <v/>
      </c>
      <c r="S273" s="353" t="str">
        <f t="shared" si="82"/>
        <v/>
      </c>
      <c r="U273" s="353" t="str">
        <f t="shared" si="83"/>
        <v/>
      </c>
      <c r="W273" s="353" t="str">
        <f t="shared" si="84"/>
        <v/>
      </c>
      <c r="Y273" s="353" t="str">
        <f t="shared" si="85"/>
        <v/>
      </c>
      <c r="AA273" s="353" t="str">
        <f t="shared" si="86"/>
        <v/>
      </c>
      <c r="AC273" s="353" t="str">
        <f t="shared" si="87"/>
        <v/>
      </c>
      <c r="AE273" s="353" t="str">
        <f t="shared" si="88"/>
        <v/>
      </c>
      <c r="AG273" s="353" t="str">
        <f t="shared" si="89"/>
        <v/>
      </c>
      <c r="AI273" s="353" t="str">
        <f t="shared" si="90"/>
        <v/>
      </c>
      <c r="AK273" s="353" t="str">
        <f t="shared" si="91"/>
        <v/>
      </c>
      <c r="AM273" s="353" t="str">
        <f t="shared" si="92"/>
        <v/>
      </c>
      <c r="AO273" s="353" t="str">
        <f t="shared" si="93"/>
        <v/>
      </c>
      <c r="AQ273" s="353" t="str">
        <f t="shared" si="94"/>
        <v/>
      </c>
    </row>
    <row r="274" spans="5:43" x14ac:dyDescent="0.25">
      <c r="E274" s="353" t="str">
        <f t="shared" si="76"/>
        <v/>
      </c>
      <c r="G274" s="353" t="str">
        <f t="shared" si="76"/>
        <v/>
      </c>
      <c r="I274" s="353" t="str">
        <f t="shared" si="77"/>
        <v/>
      </c>
      <c r="K274" s="353" t="str">
        <f t="shared" si="78"/>
        <v/>
      </c>
      <c r="M274" s="353" t="str">
        <f t="shared" si="79"/>
        <v/>
      </c>
      <c r="O274" s="353" t="str">
        <f t="shared" si="80"/>
        <v/>
      </c>
      <c r="Q274" s="353" t="str">
        <f t="shared" si="81"/>
        <v/>
      </c>
      <c r="S274" s="353" t="str">
        <f t="shared" si="82"/>
        <v/>
      </c>
      <c r="U274" s="353" t="str">
        <f t="shared" si="83"/>
        <v/>
      </c>
      <c r="W274" s="353" t="str">
        <f t="shared" si="84"/>
        <v/>
      </c>
      <c r="Y274" s="353" t="str">
        <f t="shared" si="85"/>
        <v/>
      </c>
      <c r="AA274" s="353" t="str">
        <f t="shared" si="86"/>
        <v/>
      </c>
      <c r="AC274" s="353" t="str">
        <f t="shared" si="87"/>
        <v/>
      </c>
      <c r="AE274" s="353" t="str">
        <f t="shared" si="88"/>
        <v/>
      </c>
      <c r="AG274" s="353" t="str">
        <f t="shared" si="89"/>
        <v/>
      </c>
      <c r="AI274" s="353" t="str">
        <f t="shared" si="90"/>
        <v/>
      </c>
      <c r="AK274" s="353" t="str">
        <f t="shared" si="91"/>
        <v/>
      </c>
      <c r="AM274" s="353" t="str">
        <f t="shared" si="92"/>
        <v/>
      </c>
      <c r="AO274" s="353" t="str">
        <f t="shared" si="93"/>
        <v/>
      </c>
      <c r="AQ274" s="353" t="str">
        <f t="shared" si="94"/>
        <v/>
      </c>
    </row>
    <row r="275" spans="5:43" x14ac:dyDescent="0.25">
      <c r="E275" s="353" t="str">
        <f t="shared" si="76"/>
        <v/>
      </c>
      <c r="G275" s="353" t="str">
        <f t="shared" si="76"/>
        <v/>
      </c>
      <c r="I275" s="353" t="str">
        <f t="shared" si="77"/>
        <v/>
      </c>
      <c r="K275" s="353" t="str">
        <f t="shared" si="78"/>
        <v/>
      </c>
      <c r="M275" s="353" t="str">
        <f t="shared" si="79"/>
        <v/>
      </c>
      <c r="O275" s="353" t="str">
        <f t="shared" si="80"/>
        <v/>
      </c>
      <c r="Q275" s="353" t="str">
        <f t="shared" si="81"/>
        <v/>
      </c>
      <c r="S275" s="353" t="str">
        <f t="shared" si="82"/>
        <v/>
      </c>
      <c r="U275" s="353" t="str">
        <f t="shared" si="83"/>
        <v/>
      </c>
      <c r="W275" s="353" t="str">
        <f t="shared" si="84"/>
        <v/>
      </c>
      <c r="Y275" s="353" t="str">
        <f t="shared" si="85"/>
        <v/>
      </c>
      <c r="AA275" s="353" t="str">
        <f t="shared" si="86"/>
        <v/>
      </c>
      <c r="AC275" s="353" t="str">
        <f t="shared" si="87"/>
        <v/>
      </c>
      <c r="AE275" s="353" t="str">
        <f t="shared" si="88"/>
        <v/>
      </c>
      <c r="AG275" s="353" t="str">
        <f t="shared" si="89"/>
        <v/>
      </c>
      <c r="AI275" s="353" t="str">
        <f t="shared" si="90"/>
        <v/>
      </c>
      <c r="AK275" s="353" t="str">
        <f t="shared" si="91"/>
        <v/>
      </c>
      <c r="AM275" s="353" t="str">
        <f t="shared" si="92"/>
        <v/>
      </c>
      <c r="AO275" s="353" t="str">
        <f t="shared" si="93"/>
        <v/>
      </c>
      <c r="AQ275" s="353" t="str">
        <f t="shared" si="94"/>
        <v/>
      </c>
    </row>
    <row r="276" spans="5:43" x14ac:dyDescent="0.25">
      <c r="E276" s="353" t="str">
        <f t="shared" si="76"/>
        <v/>
      </c>
      <c r="G276" s="353" t="str">
        <f t="shared" si="76"/>
        <v/>
      </c>
      <c r="I276" s="353" t="str">
        <f t="shared" si="77"/>
        <v/>
      </c>
      <c r="K276" s="353" t="str">
        <f t="shared" si="78"/>
        <v/>
      </c>
      <c r="M276" s="353" t="str">
        <f t="shared" si="79"/>
        <v/>
      </c>
      <c r="O276" s="353" t="str">
        <f t="shared" si="80"/>
        <v/>
      </c>
      <c r="Q276" s="353" t="str">
        <f t="shared" si="81"/>
        <v/>
      </c>
      <c r="S276" s="353" t="str">
        <f t="shared" si="82"/>
        <v/>
      </c>
      <c r="U276" s="353" t="str">
        <f t="shared" si="83"/>
        <v/>
      </c>
      <c r="W276" s="353" t="str">
        <f t="shared" si="84"/>
        <v/>
      </c>
      <c r="Y276" s="353" t="str">
        <f t="shared" si="85"/>
        <v/>
      </c>
      <c r="AA276" s="353" t="str">
        <f t="shared" si="86"/>
        <v/>
      </c>
      <c r="AC276" s="353" t="str">
        <f t="shared" si="87"/>
        <v/>
      </c>
      <c r="AE276" s="353" t="str">
        <f t="shared" si="88"/>
        <v/>
      </c>
      <c r="AG276" s="353" t="str">
        <f t="shared" si="89"/>
        <v/>
      </c>
      <c r="AI276" s="353" t="str">
        <f t="shared" si="90"/>
        <v/>
      </c>
      <c r="AK276" s="353" t="str">
        <f t="shared" si="91"/>
        <v/>
      </c>
      <c r="AM276" s="353" t="str">
        <f t="shared" si="92"/>
        <v/>
      </c>
      <c r="AO276" s="353" t="str">
        <f t="shared" si="93"/>
        <v/>
      </c>
      <c r="AQ276" s="353" t="str">
        <f t="shared" si="94"/>
        <v/>
      </c>
    </row>
    <row r="277" spans="5:43" x14ac:dyDescent="0.25">
      <c r="E277" s="353" t="str">
        <f t="shared" si="76"/>
        <v/>
      </c>
      <c r="G277" s="353" t="str">
        <f t="shared" si="76"/>
        <v/>
      </c>
      <c r="I277" s="353" t="str">
        <f t="shared" si="77"/>
        <v/>
      </c>
      <c r="K277" s="353" t="str">
        <f t="shared" si="78"/>
        <v/>
      </c>
      <c r="M277" s="353" t="str">
        <f t="shared" si="79"/>
        <v/>
      </c>
      <c r="O277" s="353" t="str">
        <f t="shared" si="80"/>
        <v/>
      </c>
      <c r="Q277" s="353" t="str">
        <f t="shared" si="81"/>
        <v/>
      </c>
      <c r="S277" s="353" t="str">
        <f t="shared" si="82"/>
        <v/>
      </c>
      <c r="U277" s="353" t="str">
        <f t="shared" si="83"/>
        <v/>
      </c>
      <c r="W277" s="353" t="str">
        <f t="shared" si="84"/>
        <v/>
      </c>
      <c r="Y277" s="353" t="str">
        <f t="shared" si="85"/>
        <v/>
      </c>
      <c r="AA277" s="353" t="str">
        <f t="shared" si="86"/>
        <v/>
      </c>
      <c r="AC277" s="353" t="str">
        <f t="shared" si="87"/>
        <v/>
      </c>
      <c r="AE277" s="353" t="str">
        <f t="shared" si="88"/>
        <v/>
      </c>
      <c r="AG277" s="353" t="str">
        <f t="shared" si="89"/>
        <v/>
      </c>
      <c r="AI277" s="353" t="str">
        <f t="shared" si="90"/>
        <v/>
      </c>
      <c r="AK277" s="353" t="str">
        <f t="shared" si="91"/>
        <v/>
      </c>
      <c r="AM277" s="353" t="str">
        <f t="shared" si="92"/>
        <v/>
      </c>
      <c r="AO277" s="353" t="str">
        <f t="shared" si="93"/>
        <v/>
      </c>
      <c r="AQ277" s="353" t="str">
        <f t="shared" si="94"/>
        <v/>
      </c>
    </row>
    <row r="278" spans="5:43" x14ac:dyDescent="0.25">
      <c r="E278" s="353" t="str">
        <f t="shared" si="76"/>
        <v/>
      </c>
      <c r="G278" s="353" t="str">
        <f t="shared" si="76"/>
        <v/>
      </c>
      <c r="I278" s="353" t="str">
        <f t="shared" si="77"/>
        <v/>
      </c>
      <c r="K278" s="353" t="str">
        <f t="shared" si="78"/>
        <v/>
      </c>
      <c r="M278" s="353" t="str">
        <f t="shared" si="79"/>
        <v/>
      </c>
      <c r="O278" s="353" t="str">
        <f t="shared" si="80"/>
        <v/>
      </c>
      <c r="Q278" s="353" t="str">
        <f t="shared" si="81"/>
        <v/>
      </c>
      <c r="S278" s="353" t="str">
        <f t="shared" si="82"/>
        <v/>
      </c>
      <c r="U278" s="353" t="str">
        <f t="shared" si="83"/>
        <v/>
      </c>
      <c r="W278" s="353" t="str">
        <f t="shared" si="84"/>
        <v/>
      </c>
      <c r="Y278" s="353" t="str">
        <f t="shared" si="85"/>
        <v/>
      </c>
      <c r="AA278" s="353" t="str">
        <f t="shared" si="86"/>
        <v/>
      </c>
      <c r="AC278" s="353" t="str">
        <f t="shared" si="87"/>
        <v/>
      </c>
      <c r="AE278" s="353" t="str">
        <f t="shared" si="88"/>
        <v/>
      </c>
      <c r="AG278" s="353" t="str">
        <f t="shared" si="89"/>
        <v/>
      </c>
      <c r="AI278" s="353" t="str">
        <f t="shared" si="90"/>
        <v/>
      </c>
      <c r="AK278" s="353" t="str">
        <f t="shared" si="91"/>
        <v/>
      </c>
      <c r="AM278" s="353" t="str">
        <f t="shared" si="92"/>
        <v/>
      </c>
      <c r="AO278" s="353" t="str">
        <f t="shared" si="93"/>
        <v/>
      </c>
      <c r="AQ278" s="353" t="str">
        <f t="shared" si="94"/>
        <v/>
      </c>
    </row>
    <row r="279" spans="5:43" x14ac:dyDescent="0.25">
      <c r="E279" s="353" t="str">
        <f t="shared" si="76"/>
        <v/>
      </c>
      <c r="G279" s="353" t="str">
        <f t="shared" si="76"/>
        <v/>
      </c>
      <c r="I279" s="353" t="str">
        <f t="shared" si="77"/>
        <v/>
      </c>
      <c r="K279" s="353" t="str">
        <f t="shared" si="78"/>
        <v/>
      </c>
      <c r="M279" s="353" t="str">
        <f t="shared" si="79"/>
        <v/>
      </c>
      <c r="O279" s="353" t="str">
        <f t="shared" si="80"/>
        <v/>
      </c>
      <c r="Q279" s="353" t="str">
        <f t="shared" si="81"/>
        <v/>
      </c>
      <c r="S279" s="353" t="str">
        <f t="shared" si="82"/>
        <v/>
      </c>
      <c r="U279" s="353" t="str">
        <f t="shared" si="83"/>
        <v/>
      </c>
      <c r="W279" s="353" t="str">
        <f t="shared" si="84"/>
        <v/>
      </c>
      <c r="Y279" s="353" t="str">
        <f t="shared" si="85"/>
        <v/>
      </c>
      <c r="AA279" s="353" t="str">
        <f t="shared" si="86"/>
        <v/>
      </c>
      <c r="AC279" s="353" t="str">
        <f t="shared" si="87"/>
        <v/>
      </c>
      <c r="AE279" s="353" t="str">
        <f t="shared" si="88"/>
        <v/>
      </c>
      <c r="AG279" s="353" t="str">
        <f t="shared" si="89"/>
        <v/>
      </c>
      <c r="AI279" s="353" t="str">
        <f t="shared" si="90"/>
        <v/>
      </c>
      <c r="AK279" s="353" t="str">
        <f t="shared" si="91"/>
        <v/>
      </c>
      <c r="AM279" s="353" t="str">
        <f t="shared" si="92"/>
        <v/>
      </c>
      <c r="AO279" s="353" t="str">
        <f t="shared" si="93"/>
        <v/>
      </c>
      <c r="AQ279" s="353" t="str">
        <f t="shared" si="94"/>
        <v/>
      </c>
    </row>
    <row r="280" spans="5:43" x14ac:dyDescent="0.25">
      <c r="E280" s="353" t="str">
        <f t="shared" si="76"/>
        <v/>
      </c>
      <c r="G280" s="353" t="str">
        <f t="shared" si="76"/>
        <v/>
      </c>
      <c r="I280" s="353" t="str">
        <f t="shared" si="77"/>
        <v/>
      </c>
      <c r="K280" s="353" t="str">
        <f t="shared" si="78"/>
        <v/>
      </c>
      <c r="M280" s="353" t="str">
        <f t="shared" si="79"/>
        <v/>
      </c>
      <c r="O280" s="353" t="str">
        <f t="shared" si="80"/>
        <v/>
      </c>
      <c r="Q280" s="353" t="str">
        <f t="shared" si="81"/>
        <v/>
      </c>
      <c r="S280" s="353" t="str">
        <f t="shared" si="82"/>
        <v/>
      </c>
      <c r="U280" s="353" t="str">
        <f t="shared" si="83"/>
        <v/>
      </c>
      <c r="W280" s="353" t="str">
        <f t="shared" si="84"/>
        <v/>
      </c>
      <c r="Y280" s="353" t="str">
        <f t="shared" si="85"/>
        <v/>
      </c>
      <c r="AA280" s="353" t="str">
        <f t="shared" si="86"/>
        <v/>
      </c>
      <c r="AC280" s="353" t="str">
        <f t="shared" si="87"/>
        <v/>
      </c>
      <c r="AE280" s="353" t="str">
        <f t="shared" si="88"/>
        <v/>
      </c>
      <c r="AG280" s="353" t="str">
        <f t="shared" si="89"/>
        <v/>
      </c>
      <c r="AI280" s="353" t="str">
        <f t="shared" si="90"/>
        <v/>
      </c>
      <c r="AK280" s="353" t="str">
        <f t="shared" si="91"/>
        <v/>
      </c>
      <c r="AM280" s="353" t="str">
        <f t="shared" si="92"/>
        <v/>
      </c>
      <c r="AO280" s="353" t="str">
        <f t="shared" si="93"/>
        <v/>
      </c>
      <c r="AQ280" s="353" t="str">
        <f t="shared" si="94"/>
        <v/>
      </c>
    </row>
    <row r="281" spans="5:43" x14ac:dyDescent="0.25">
      <c r="E281" s="353" t="str">
        <f t="shared" si="76"/>
        <v/>
      </c>
      <c r="G281" s="353" t="str">
        <f t="shared" si="76"/>
        <v/>
      </c>
      <c r="I281" s="353" t="str">
        <f t="shared" si="77"/>
        <v/>
      </c>
      <c r="K281" s="353" t="str">
        <f t="shared" si="78"/>
        <v/>
      </c>
      <c r="M281" s="353" t="str">
        <f t="shared" si="79"/>
        <v/>
      </c>
      <c r="O281" s="353" t="str">
        <f t="shared" si="80"/>
        <v/>
      </c>
      <c r="Q281" s="353" t="str">
        <f t="shared" si="81"/>
        <v/>
      </c>
      <c r="S281" s="353" t="str">
        <f t="shared" si="82"/>
        <v/>
      </c>
      <c r="U281" s="353" t="str">
        <f t="shared" si="83"/>
        <v/>
      </c>
      <c r="W281" s="353" t="str">
        <f t="shared" si="84"/>
        <v/>
      </c>
      <c r="Y281" s="353" t="str">
        <f t="shared" si="85"/>
        <v/>
      </c>
      <c r="AA281" s="353" t="str">
        <f t="shared" si="86"/>
        <v/>
      </c>
      <c r="AC281" s="353" t="str">
        <f t="shared" si="87"/>
        <v/>
      </c>
      <c r="AE281" s="353" t="str">
        <f t="shared" si="88"/>
        <v/>
      </c>
      <c r="AG281" s="353" t="str">
        <f t="shared" si="89"/>
        <v/>
      </c>
      <c r="AI281" s="353" t="str">
        <f t="shared" si="90"/>
        <v/>
      </c>
      <c r="AK281" s="353" t="str">
        <f t="shared" si="91"/>
        <v/>
      </c>
      <c r="AM281" s="353" t="str">
        <f t="shared" si="92"/>
        <v/>
      </c>
      <c r="AO281" s="353" t="str">
        <f t="shared" si="93"/>
        <v/>
      </c>
      <c r="AQ281" s="353" t="str">
        <f t="shared" si="94"/>
        <v/>
      </c>
    </row>
    <row r="282" spans="5:43" x14ac:dyDescent="0.25">
      <c r="E282" s="353" t="str">
        <f t="shared" si="76"/>
        <v/>
      </c>
      <c r="G282" s="353" t="str">
        <f t="shared" si="76"/>
        <v/>
      </c>
      <c r="I282" s="353" t="str">
        <f t="shared" si="77"/>
        <v/>
      </c>
      <c r="K282" s="353" t="str">
        <f t="shared" si="78"/>
        <v/>
      </c>
      <c r="M282" s="353" t="str">
        <f t="shared" si="79"/>
        <v/>
      </c>
      <c r="O282" s="353" t="str">
        <f t="shared" si="80"/>
        <v/>
      </c>
      <c r="Q282" s="353" t="str">
        <f t="shared" si="81"/>
        <v/>
      </c>
      <c r="S282" s="353" t="str">
        <f t="shared" si="82"/>
        <v/>
      </c>
      <c r="U282" s="353" t="str">
        <f t="shared" si="83"/>
        <v/>
      </c>
      <c r="W282" s="353" t="str">
        <f t="shared" si="84"/>
        <v/>
      </c>
      <c r="Y282" s="353" t="str">
        <f t="shared" si="85"/>
        <v/>
      </c>
      <c r="AA282" s="353" t="str">
        <f t="shared" si="86"/>
        <v/>
      </c>
      <c r="AC282" s="353" t="str">
        <f t="shared" si="87"/>
        <v/>
      </c>
      <c r="AE282" s="353" t="str">
        <f t="shared" si="88"/>
        <v/>
      </c>
      <c r="AG282" s="353" t="str">
        <f t="shared" si="89"/>
        <v/>
      </c>
      <c r="AI282" s="353" t="str">
        <f t="shared" si="90"/>
        <v/>
      </c>
      <c r="AK282" s="353" t="str">
        <f t="shared" si="91"/>
        <v/>
      </c>
      <c r="AM282" s="353" t="str">
        <f t="shared" si="92"/>
        <v/>
      </c>
      <c r="AO282" s="353" t="str">
        <f t="shared" si="93"/>
        <v/>
      </c>
      <c r="AQ282" s="353" t="str">
        <f t="shared" si="94"/>
        <v/>
      </c>
    </row>
    <row r="283" spans="5:43" x14ac:dyDescent="0.25">
      <c r="E283" s="353" t="str">
        <f t="shared" si="76"/>
        <v/>
      </c>
      <c r="G283" s="353" t="str">
        <f t="shared" si="76"/>
        <v/>
      </c>
      <c r="I283" s="353" t="str">
        <f t="shared" si="77"/>
        <v/>
      </c>
      <c r="K283" s="353" t="str">
        <f t="shared" si="78"/>
        <v/>
      </c>
      <c r="M283" s="353" t="str">
        <f t="shared" si="79"/>
        <v/>
      </c>
      <c r="O283" s="353" t="str">
        <f t="shared" si="80"/>
        <v/>
      </c>
      <c r="Q283" s="353" t="str">
        <f t="shared" si="81"/>
        <v/>
      </c>
      <c r="S283" s="353" t="str">
        <f t="shared" si="82"/>
        <v/>
      </c>
      <c r="U283" s="353" t="str">
        <f t="shared" si="83"/>
        <v/>
      </c>
      <c r="W283" s="353" t="str">
        <f t="shared" si="84"/>
        <v/>
      </c>
      <c r="Y283" s="353" t="str">
        <f t="shared" si="85"/>
        <v/>
      </c>
      <c r="AA283" s="353" t="str">
        <f t="shared" si="86"/>
        <v/>
      </c>
      <c r="AC283" s="353" t="str">
        <f t="shared" si="87"/>
        <v/>
      </c>
      <c r="AE283" s="353" t="str">
        <f t="shared" si="88"/>
        <v/>
      </c>
      <c r="AG283" s="353" t="str">
        <f t="shared" si="89"/>
        <v/>
      </c>
      <c r="AI283" s="353" t="str">
        <f t="shared" si="90"/>
        <v/>
      </c>
      <c r="AK283" s="353" t="str">
        <f t="shared" si="91"/>
        <v/>
      </c>
      <c r="AM283" s="353" t="str">
        <f t="shared" si="92"/>
        <v/>
      </c>
      <c r="AO283" s="353" t="str">
        <f t="shared" si="93"/>
        <v/>
      </c>
      <c r="AQ283" s="353" t="str">
        <f t="shared" si="94"/>
        <v/>
      </c>
    </row>
    <row r="284" spans="5:43" x14ac:dyDescent="0.25">
      <c r="E284" s="353" t="str">
        <f t="shared" si="76"/>
        <v/>
      </c>
      <c r="G284" s="353" t="str">
        <f t="shared" si="76"/>
        <v/>
      </c>
      <c r="I284" s="353" t="str">
        <f t="shared" si="77"/>
        <v/>
      </c>
      <c r="K284" s="353" t="str">
        <f t="shared" si="78"/>
        <v/>
      </c>
      <c r="M284" s="353" t="str">
        <f t="shared" si="79"/>
        <v/>
      </c>
      <c r="O284" s="353" t="str">
        <f t="shared" si="80"/>
        <v/>
      </c>
      <c r="Q284" s="353" t="str">
        <f t="shared" si="81"/>
        <v/>
      </c>
      <c r="S284" s="353" t="str">
        <f t="shared" si="82"/>
        <v/>
      </c>
      <c r="U284" s="353" t="str">
        <f t="shared" si="83"/>
        <v/>
      </c>
      <c r="W284" s="353" t="str">
        <f t="shared" si="84"/>
        <v/>
      </c>
      <c r="Y284" s="353" t="str">
        <f t="shared" si="85"/>
        <v/>
      </c>
      <c r="AA284" s="353" t="str">
        <f t="shared" si="86"/>
        <v/>
      </c>
      <c r="AC284" s="353" t="str">
        <f t="shared" si="87"/>
        <v/>
      </c>
      <c r="AE284" s="353" t="str">
        <f t="shared" si="88"/>
        <v/>
      </c>
      <c r="AG284" s="353" t="str">
        <f t="shared" si="89"/>
        <v/>
      </c>
      <c r="AI284" s="353" t="str">
        <f t="shared" si="90"/>
        <v/>
      </c>
      <c r="AK284" s="353" t="str">
        <f t="shared" si="91"/>
        <v/>
      </c>
      <c r="AM284" s="353" t="str">
        <f t="shared" si="92"/>
        <v/>
      </c>
      <c r="AO284" s="353" t="str">
        <f t="shared" si="93"/>
        <v/>
      </c>
      <c r="AQ284" s="353" t="str">
        <f t="shared" si="94"/>
        <v/>
      </c>
    </row>
    <row r="285" spans="5:43" x14ac:dyDescent="0.25">
      <c r="E285" s="353" t="str">
        <f t="shared" si="76"/>
        <v/>
      </c>
      <c r="G285" s="353" t="str">
        <f t="shared" si="76"/>
        <v/>
      </c>
      <c r="I285" s="353" t="str">
        <f t="shared" si="77"/>
        <v/>
      </c>
      <c r="K285" s="353" t="str">
        <f t="shared" si="78"/>
        <v/>
      </c>
      <c r="M285" s="353" t="str">
        <f t="shared" si="79"/>
        <v/>
      </c>
      <c r="O285" s="353" t="str">
        <f t="shared" si="80"/>
        <v/>
      </c>
      <c r="Q285" s="353" t="str">
        <f t="shared" si="81"/>
        <v/>
      </c>
      <c r="S285" s="353" t="str">
        <f t="shared" si="82"/>
        <v/>
      </c>
      <c r="U285" s="353" t="str">
        <f t="shared" si="83"/>
        <v/>
      </c>
      <c r="W285" s="353" t="str">
        <f t="shared" si="84"/>
        <v/>
      </c>
      <c r="Y285" s="353" t="str">
        <f t="shared" si="85"/>
        <v/>
      </c>
      <c r="AA285" s="353" t="str">
        <f t="shared" si="86"/>
        <v/>
      </c>
      <c r="AC285" s="353" t="str">
        <f t="shared" si="87"/>
        <v/>
      </c>
      <c r="AE285" s="353" t="str">
        <f t="shared" si="88"/>
        <v/>
      </c>
      <c r="AG285" s="353" t="str">
        <f t="shared" si="89"/>
        <v/>
      </c>
      <c r="AI285" s="353" t="str">
        <f t="shared" si="90"/>
        <v/>
      </c>
      <c r="AK285" s="353" t="str">
        <f t="shared" si="91"/>
        <v/>
      </c>
      <c r="AM285" s="353" t="str">
        <f t="shared" si="92"/>
        <v/>
      </c>
      <c r="AO285" s="353" t="str">
        <f t="shared" si="93"/>
        <v/>
      </c>
      <c r="AQ285" s="353" t="str">
        <f t="shared" si="94"/>
        <v/>
      </c>
    </row>
    <row r="286" spans="5:43" x14ac:dyDescent="0.25">
      <c r="E286" s="353" t="str">
        <f t="shared" si="76"/>
        <v/>
      </c>
      <c r="G286" s="353" t="str">
        <f t="shared" si="76"/>
        <v/>
      </c>
      <c r="I286" s="353" t="str">
        <f t="shared" si="77"/>
        <v/>
      </c>
      <c r="K286" s="353" t="str">
        <f t="shared" si="78"/>
        <v/>
      </c>
      <c r="M286" s="353" t="str">
        <f t="shared" si="79"/>
        <v/>
      </c>
      <c r="O286" s="353" t="str">
        <f t="shared" si="80"/>
        <v/>
      </c>
      <c r="Q286" s="353" t="str">
        <f t="shared" si="81"/>
        <v/>
      </c>
      <c r="S286" s="353" t="str">
        <f t="shared" si="82"/>
        <v/>
      </c>
      <c r="U286" s="353" t="str">
        <f t="shared" si="83"/>
        <v/>
      </c>
      <c r="W286" s="353" t="str">
        <f t="shared" si="84"/>
        <v/>
      </c>
      <c r="Y286" s="353" t="str">
        <f t="shared" si="85"/>
        <v/>
      </c>
      <c r="AA286" s="353" t="str">
        <f t="shared" si="86"/>
        <v/>
      </c>
      <c r="AC286" s="353" t="str">
        <f t="shared" si="87"/>
        <v/>
      </c>
      <c r="AE286" s="353" t="str">
        <f t="shared" si="88"/>
        <v/>
      </c>
      <c r="AG286" s="353" t="str">
        <f t="shared" si="89"/>
        <v/>
      </c>
      <c r="AI286" s="353" t="str">
        <f t="shared" si="90"/>
        <v/>
      </c>
      <c r="AK286" s="353" t="str">
        <f t="shared" si="91"/>
        <v/>
      </c>
      <c r="AM286" s="353" t="str">
        <f t="shared" si="92"/>
        <v/>
      </c>
      <c r="AO286" s="353" t="str">
        <f t="shared" si="93"/>
        <v/>
      </c>
      <c r="AQ286" s="353" t="str">
        <f t="shared" si="94"/>
        <v/>
      </c>
    </row>
    <row r="287" spans="5:43" x14ac:dyDescent="0.25">
      <c r="E287" s="353" t="str">
        <f t="shared" si="76"/>
        <v/>
      </c>
      <c r="G287" s="353" t="str">
        <f t="shared" si="76"/>
        <v/>
      </c>
      <c r="I287" s="353" t="str">
        <f t="shared" si="77"/>
        <v/>
      </c>
      <c r="K287" s="353" t="str">
        <f t="shared" si="78"/>
        <v/>
      </c>
      <c r="M287" s="353" t="str">
        <f t="shared" si="79"/>
        <v/>
      </c>
      <c r="O287" s="353" t="str">
        <f t="shared" si="80"/>
        <v/>
      </c>
      <c r="Q287" s="353" t="str">
        <f t="shared" si="81"/>
        <v/>
      </c>
      <c r="S287" s="353" t="str">
        <f t="shared" si="82"/>
        <v/>
      </c>
      <c r="U287" s="353" t="str">
        <f t="shared" si="83"/>
        <v/>
      </c>
      <c r="W287" s="353" t="str">
        <f t="shared" si="84"/>
        <v/>
      </c>
      <c r="Y287" s="353" t="str">
        <f t="shared" si="85"/>
        <v/>
      </c>
      <c r="AA287" s="353" t="str">
        <f t="shared" si="86"/>
        <v/>
      </c>
      <c r="AC287" s="353" t="str">
        <f t="shared" si="87"/>
        <v/>
      </c>
      <c r="AE287" s="353" t="str">
        <f t="shared" si="88"/>
        <v/>
      </c>
      <c r="AG287" s="353" t="str">
        <f t="shared" si="89"/>
        <v/>
      </c>
      <c r="AI287" s="353" t="str">
        <f t="shared" si="90"/>
        <v/>
      </c>
      <c r="AK287" s="353" t="str">
        <f t="shared" si="91"/>
        <v/>
      </c>
      <c r="AM287" s="353" t="str">
        <f t="shared" si="92"/>
        <v/>
      </c>
      <c r="AO287" s="353" t="str">
        <f t="shared" si="93"/>
        <v/>
      </c>
      <c r="AQ287" s="353" t="str">
        <f t="shared" si="94"/>
        <v/>
      </c>
    </row>
    <row r="288" spans="5:43" x14ac:dyDescent="0.25">
      <c r="E288" s="353" t="str">
        <f t="shared" si="76"/>
        <v/>
      </c>
      <c r="G288" s="353" t="str">
        <f t="shared" si="76"/>
        <v/>
      </c>
      <c r="I288" s="353" t="str">
        <f t="shared" si="77"/>
        <v/>
      </c>
      <c r="K288" s="353" t="str">
        <f t="shared" si="78"/>
        <v/>
      </c>
      <c r="M288" s="353" t="str">
        <f t="shared" si="79"/>
        <v/>
      </c>
      <c r="O288" s="353" t="str">
        <f t="shared" si="80"/>
        <v/>
      </c>
      <c r="Q288" s="353" t="str">
        <f t="shared" si="81"/>
        <v/>
      </c>
      <c r="S288" s="353" t="str">
        <f t="shared" si="82"/>
        <v/>
      </c>
      <c r="U288" s="353" t="str">
        <f t="shared" si="83"/>
        <v/>
      </c>
      <c r="W288" s="353" t="str">
        <f t="shared" si="84"/>
        <v/>
      </c>
      <c r="Y288" s="353" t="str">
        <f t="shared" si="85"/>
        <v/>
      </c>
      <c r="AA288" s="353" t="str">
        <f t="shared" si="86"/>
        <v/>
      </c>
      <c r="AC288" s="353" t="str">
        <f t="shared" si="87"/>
        <v/>
      </c>
      <c r="AE288" s="353" t="str">
        <f t="shared" si="88"/>
        <v/>
      </c>
      <c r="AG288" s="353" t="str">
        <f t="shared" si="89"/>
        <v/>
      </c>
      <c r="AI288" s="353" t="str">
        <f t="shared" si="90"/>
        <v/>
      </c>
      <c r="AK288" s="353" t="str">
        <f t="shared" si="91"/>
        <v/>
      </c>
      <c r="AM288" s="353" t="str">
        <f t="shared" si="92"/>
        <v/>
      </c>
      <c r="AO288" s="353" t="str">
        <f t="shared" si="93"/>
        <v/>
      </c>
      <c r="AQ288" s="353" t="str">
        <f t="shared" si="94"/>
        <v/>
      </c>
    </row>
    <row r="289" spans="5:43" x14ac:dyDescent="0.25">
      <c r="E289" s="353" t="str">
        <f t="shared" si="76"/>
        <v/>
      </c>
      <c r="G289" s="353" t="str">
        <f t="shared" si="76"/>
        <v/>
      </c>
      <c r="I289" s="353" t="str">
        <f t="shared" si="77"/>
        <v/>
      </c>
      <c r="K289" s="353" t="str">
        <f t="shared" si="78"/>
        <v/>
      </c>
      <c r="M289" s="353" t="str">
        <f t="shared" si="79"/>
        <v/>
      </c>
      <c r="O289" s="353" t="str">
        <f t="shared" si="80"/>
        <v/>
      </c>
      <c r="Q289" s="353" t="str">
        <f t="shared" si="81"/>
        <v/>
      </c>
      <c r="S289" s="353" t="str">
        <f t="shared" si="82"/>
        <v/>
      </c>
      <c r="U289" s="353" t="str">
        <f t="shared" si="83"/>
        <v/>
      </c>
      <c r="W289" s="353" t="str">
        <f t="shared" si="84"/>
        <v/>
      </c>
      <c r="Y289" s="353" t="str">
        <f t="shared" si="85"/>
        <v/>
      </c>
      <c r="AA289" s="353" t="str">
        <f t="shared" si="86"/>
        <v/>
      </c>
      <c r="AC289" s="353" t="str">
        <f t="shared" si="87"/>
        <v/>
      </c>
      <c r="AE289" s="353" t="str">
        <f t="shared" si="88"/>
        <v/>
      </c>
      <c r="AG289" s="353" t="str">
        <f t="shared" si="89"/>
        <v/>
      </c>
      <c r="AI289" s="353" t="str">
        <f t="shared" si="90"/>
        <v/>
      </c>
      <c r="AK289" s="353" t="str">
        <f t="shared" si="91"/>
        <v/>
      </c>
      <c r="AM289" s="353" t="str">
        <f t="shared" si="92"/>
        <v/>
      </c>
      <c r="AO289" s="353" t="str">
        <f t="shared" si="93"/>
        <v/>
      </c>
      <c r="AQ289" s="353" t="str">
        <f t="shared" si="94"/>
        <v/>
      </c>
    </row>
    <row r="290" spans="5:43" x14ac:dyDescent="0.25">
      <c r="E290" s="353" t="str">
        <f t="shared" si="76"/>
        <v/>
      </c>
      <c r="G290" s="353" t="str">
        <f t="shared" si="76"/>
        <v/>
      </c>
      <c r="I290" s="353" t="str">
        <f t="shared" si="77"/>
        <v/>
      </c>
      <c r="K290" s="353" t="str">
        <f t="shared" si="78"/>
        <v/>
      </c>
      <c r="M290" s="353" t="str">
        <f t="shared" si="79"/>
        <v/>
      </c>
      <c r="O290" s="353" t="str">
        <f t="shared" si="80"/>
        <v/>
      </c>
      <c r="Q290" s="353" t="str">
        <f t="shared" si="81"/>
        <v/>
      </c>
      <c r="S290" s="353" t="str">
        <f t="shared" si="82"/>
        <v/>
      </c>
      <c r="U290" s="353" t="str">
        <f t="shared" si="83"/>
        <v/>
      </c>
      <c r="W290" s="353" t="str">
        <f t="shared" si="84"/>
        <v/>
      </c>
      <c r="Y290" s="353" t="str">
        <f t="shared" si="85"/>
        <v/>
      </c>
      <c r="AA290" s="353" t="str">
        <f t="shared" si="86"/>
        <v/>
      </c>
      <c r="AC290" s="353" t="str">
        <f t="shared" si="87"/>
        <v/>
      </c>
      <c r="AE290" s="353" t="str">
        <f t="shared" si="88"/>
        <v/>
      </c>
      <c r="AG290" s="353" t="str">
        <f t="shared" si="89"/>
        <v/>
      </c>
      <c r="AI290" s="353" t="str">
        <f t="shared" si="90"/>
        <v/>
      </c>
      <c r="AK290" s="353" t="str">
        <f t="shared" si="91"/>
        <v/>
      </c>
      <c r="AM290" s="353" t="str">
        <f t="shared" si="92"/>
        <v/>
      </c>
      <c r="AO290" s="353" t="str">
        <f t="shared" si="93"/>
        <v/>
      </c>
      <c r="AQ290" s="353" t="str">
        <f t="shared" si="94"/>
        <v/>
      </c>
    </row>
    <row r="291" spans="5:43" x14ac:dyDescent="0.25">
      <c r="E291" s="353" t="str">
        <f t="shared" si="76"/>
        <v/>
      </c>
      <c r="G291" s="353" t="str">
        <f t="shared" si="76"/>
        <v/>
      </c>
      <c r="I291" s="353" t="str">
        <f t="shared" si="77"/>
        <v/>
      </c>
      <c r="K291" s="353" t="str">
        <f t="shared" si="78"/>
        <v/>
      </c>
      <c r="M291" s="353" t="str">
        <f t="shared" si="79"/>
        <v/>
      </c>
      <c r="O291" s="353" t="str">
        <f t="shared" si="80"/>
        <v/>
      </c>
      <c r="Q291" s="353" t="str">
        <f t="shared" si="81"/>
        <v/>
      </c>
      <c r="S291" s="353" t="str">
        <f t="shared" si="82"/>
        <v/>
      </c>
      <c r="U291" s="353" t="str">
        <f t="shared" si="83"/>
        <v/>
      </c>
      <c r="W291" s="353" t="str">
        <f t="shared" si="84"/>
        <v/>
      </c>
      <c r="Y291" s="353" t="str">
        <f t="shared" si="85"/>
        <v/>
      </c>
      <c r="AA291" s="353" t="str">
        <f t="shared" si="86"/>
        <v/>
      </c>
      <c r="AC291" s="353" t="str">
        <f t="shared" si="87"/>
        <v/>
      </c>
      <c r="AE291" s="353" t="str">
        <f t="shared" si="88"/>
        <v/>
      </c>
      <c r="AG291" s="353" t="str">
        <f t="shared" si="89"/>
        <v/>
      </c>
      <c r="AI291" s="353" t="str">
        <f t="shared" si="90"/>
        <v/>
      </c>
      <c r="AK291" s="353" t="str">
        <f t="shared" si="91"/>
        <v/>
      </c>
      <c r="AM291" s="353" t="str">
        <f t="shared" si="92"/>
        <v/>
      </c>
      <c r="AO291" s="353" t="str">
        <f t="shared" si="93"/>
        <v/>
      </c>
      <c r="AQ291" s="353" t="str">
        <f t="shared" si="94"/>
        <v/>
      </c>
    </row>
    <row r="292" spans="5:43" x14ac:dyDescent="0.25">
      <c r="E292" s="353" t="str">
        <f t="shared" si="76"/>
        <v/>
      </c>
      <c r="G292" s="353" t="str">
        <f t="shared" si="76"/>
        <v/>
      </c>
      <c r="I292" s="353" t="str">
        <f t="shared" si="77"/>
        <v/>
      </c>
      <c r="K292" s="353" t="str">
        <f t="shared" si="78"/>
        <v/>
      </c>
      <c r="M292" s="353" t="str">
        <f t="shared" si="79"/>
        <v/>
      </c>
      <c r="O292" s="353" t="str">
        <f t="shared" si="80"/>
        <v/>
      </c>
      <c r="Q292" s="353" t="str">
        <f t="shared" si="81"/>
        <v/>
      </c>
      <c r="S292" s="353" t="str">
        <f t="shared" si="82"/>
        <v/>
      </c>
      <c r="U292" s="353" t="str">
        <f t="shared" si="83"/>
        <v/>
      </c>
      <c r="W292" s="353" t="str">
        <f t="shared" si="84"/>
        <v/>
      </c>
      <c r="Y292" s="353" t="str">
        <f t="shared" si="85"/>
        <v/>
      </c>
      <c r="AA292" s="353" t="str">
        <f t="shared" si="86"/>
        <v/>
      </c>
      <c r="AC292" s="353" t="str">
        <f t="shared" si="87"/>
        <v/>
      </c>
      <c r="AE292" s="353" t="str">
        <f t="shared" si="88"/>
        <v/>
      </c>
      <c r="AG292" s="353" t="str">
        <f t="shared" si="89"/>
        <v/>
      </c>
      <c r="AI292" s="353" t="str">
        <f t="shared" si="90"/>
        <v/>
      </c>
      <c r="AK292" s="353" t="str">
        <f t="shared" si="91"/>
        <v/>
      </c>
      <c r="AM292" s="353" t="str">
        <f t="shared" si="92"/>
        <v/>
      </c>
      <c r="AO292" s="353" t="str">
        <f t="shared" si="93"/>
        <v/>
      </c>
      <c r="AQ292" s="353" t="str">
        <f t="shared" si="94"/>
        <v/>
      </c>
    </row>
    <row r="293" spans="5:43" x14ac:dyDescent="0.25">
      <c r="E293" s="353" t="str">
        <f t="shared" si="76"/>
        <v/>
      </c>
      <c r="G293" s="353" t="str">
        <f t="shared" si="76"/>
        <v/>
      </c>
      <c r="I293" s="353" t="str">
        <f t="shared" si="77"/>
        <v/>
      </c>
      <c r="K293" s="353" t="str">
        <f t="shared" si="78"/>
        <v/>
      </c>
      <c r="M293" s="353" t="str">
        <f t="shared" si="79"/>
        <v/>
      </c>
      <c r="O293" s="353" t="str">
        <f t="shared" si="80"/>
        <v/>
      </c>
      <c r="Q293" s="353" t="str">
        <f t="shared" si="81"/>
        <v/>
      </c>
      <c r="S293" s="353" t="str">
        <f t="shared" si="82"/>
        <v/>
      </c>
      <c r="U293" s="353" t="str">
        <f t="shared" si="83"/>
        <v/>
      </c>
      <c r="W293" s="353" t="str">
        <f t="shared" si="84"/>
        <v/>
      </c>
      <c r="Y293" s="353" t="str">
        <f t="shared" si="85"/>
        <v/>
      </c>
      <c r="AA293" s="353" t="str">
        <f t="shared" si="86"/>
        <v/>
      </c>
      <c r="AC293" s="353" t="str">
        <f t="shared" si="87"/>
        <v/>
      </c>
      <c r="AE293" s="353" t="str">
        <f t="shared" si="88"/>
        <v/>
      </c>
      <c r="AG293" s="353" t="str">
        <f t="shared" si="89"/>
        <v/>
      </c>
      <c r="AI293" s="353" t="str">
        <f t="shared" si="90"/>
        <v/>
      </c>
      <c r="AK293" s="353" t="str">
        <f t="shared" si="91"/>
        <v/>
      </c>
      <c r="AM293" s="353" t="str">
        <f t="shared" si="92"/>
        <v/>
      </c>
      <c r="AO293" s="353" t="str">
        <f t="shared" si="93"/>
        <v/>
      </c>
      <c r="AQ293" s="353" t="str">
        <f t="shared" si="94"/>
        <v/>
      </c>
    </row>
    <row r="294" spans="5:43" x14ac:dyDescent="0.25">
      <c r="E294" s="353" t="str">
        <f t="shared" si="76"/>
        <v/>
      </c>
      <c r="G294" s="353" t="str">
        <f t="shared" si="76"/>
        <v/>
      </c>
      <c r="I294" s="353" t="str">
        <f t="shared" si="77"/>
        <v/>
      </c>
      <c r="K294" s="353" t="str">
        <f t="shared" si="78"/>
        <v/>
      </c>
      <c r="M294" s="353" t="str">
        <f t="shared" si="79"/>
        <v/>
      </c>
      <c r="O294" s="353" t="str">
        <f t="shared" si="80"/>
        <v/>
      </c>
      <c r="Q294" s="353" t="str">
        <f t="shared" si="81"/>
        <v/>
      </c>
      <c r="S294" s="353" t="str">
        <f t="shared" si="82"/>
        <v/>
      </c>
      <c r="U294" s="353" t="str">
        <f t="shared" si="83"/>
        <v/>
      </c>
      <c r="W294" s="353" t="str">
        <f t="shared" si="84"/>
        <v/>
      </c>
      <c r="Y294" s="353" t="str">
        <f t="shared" si="85"/>
        <v/>
      </c>
      <c r="AA294" s="353" t="str">
        <f t="shared" si="86"/>
        <v/>
      </c>
      <c r="AC294" s="353" t="str">
        <f t="shared" si="87"/>
        <v/>
      </c>
      <c r="AE294" s="353" t="str">
        <f t="shared" si="88"/>
        <v/>
      </c>
      <c r="AG294" s="353" t="str">
        <f t="shared" si="89"/>
        <v/>
      </c>
      <c r="AI294" s="353" t="str">
        <f t="shared" si="90"/>
        <v/>
      </c>
      <c r="AK294" s="353" t="str">
        <f t="shared" si="91"/>
        <v/>
      </c>
      <c r="AM294" s="353" t="str">
        <f t="shared" si="92"/>
        <v/>
      </c>
      <c r="AO294" s="353" t="str">
        <f t="shared" si="93"/>
        <v/>
      </c>
      <c r="AQ294" s="353" t="str">
        <f t="shared" si="94"/>
        <v/>
      </c>
    </row>
    <row r="295" spans="5:43" x14ac:dyDescent="0.25">
      <c r="E295" s="353" t="str">
        <f t="shared" si="76"/>
        <v/>
      </c>
      <c r="G295" s="353" t="str">
        <f t="shared" si="76"/>
        <v/>
      </c>
      <c r="I295" s="353" t="str">
        <f t="shared" si="77"/>
        <v/>
      </c>
      <c r="K295" s="353" t="str">
        <f t="shared" si="78"/>
        <v/>
      </c>
      <c r="M295" s="353" t="str">
        <f t="shared" si="79"/>
        <v/>
      </c>
      <c r="O295" s="353" t="str">
        <f t="shared" si="80"/>
        <v/>
      </c>
      <c r="Q295" s="353" t="str">
        <f t="shared" si="81"/>
        <v/>
      </c>
      <c r="S295" s="353" t="str">
        <f t="shared" si="82"/>
        <v/>
      </c>
      <c r="U295" s="353" t="str">
        <f t="shared" si="83"/>
        <v/>
      </c>
      <c r="W295" s="353" t="str">
        <f t="shared" si="84"/>
        <v/>
      </c>
      <c r="Y295" s="353" t="str">
        <f t="shared" si="85"/>
        <v/>
      </c>
      <c r="AA295" s="353" t="str">
        <f t="shared" si="86"/>
        <v/>
      </c>
      <c r="AC295" s="353" t="str">
        <f t="shared" si="87"/>
        <v/>
      </c>
      <c r="AE295" s="353" t="str">
        <f t="shared" si="88"/>
        <v/>
      </c>
      <c r="AG295" s="353" t="str">
        <f t="shared" si="89"/>
        <v/>
      </c>
      <c r="AI295" s="353" t="str">
        <f t="shared" si="90"/>
        <v/>
      </c>
      <c r="AK295" s="353" t="str">
        <f t="shared" si="91"/>
        <v/>
      </c>
      <c r="AM295" s="353" t="str">
        <f t="shared" si="92"/>
        <v/>
      </c>
      <c r="AO295" s="353" t="str">
        <f t="shared" si="93"/>
        <v/>
      </c>
      <c r="AQ295" s="353" t="str">
        <f t="shared" si="94"/>
        <v/>
      </c>
    </row>
    <row r="296" spans="5:43" x14ac:dyDescent="0.25">
      <c r="E296" s="353" t="str">
        <f t="shared" si="76"/>
        <v/>
      </c>
      <c r="G296" s="353" t="str">
        <f t="shared" si="76"/>
        <v/>
      </c>
      <c r="I296" s="353" t="str">
        <f t="shared" si="77"/>
        <v/>
      </c>
      <c r="K296" s="353" t="str">
        <f t="shared" si="78"/>
        <v/>
      </c>
      <c r="M296" s="353" t="str">
        <f t="shared" si="79"/>
        <v/>
      </c>
      <c r="O296" s="353" t="str">
        <f t="shared" si="80"/>
        <v/>
      </c>
      <c r="Q296" s="353" t="str">
        <f t="shared" si="81"/>
        <v/>
      </c>
      <c r="S296" s="353" t="str">
        <f t="shared" si="82"/>
        <v/>
      </c>
      <c r="U296" s="353" t="str">
        <f t="shared" si="83"/>
        <v/>
      </c>
      <c r="W296" s="353" t="str">
        <f t="shared" si="84"/>
        <v/>
      </c>
      <c r="Y296" s="353" t="str">
        <f t="shared" si="85"/>
        <v/>
      </c>
      <c r="AA296" s="353" t="str">
        <f t="shared" si="86"/>
        <v/>
      </c>
      <c r="AC296" s="353" t="str">
        <f t="shared" si="87"/>
        <v/>
      </c>
      <c r="AE296" s="353" t="str">
        <f t="shared" si="88"/>
        <v/>
      </c>
      <c r="AG296" s="353" t="str">
        <f t="shared" si="89"/>
        <v/>
      </c>
      <c r="AI296" s="353" t="str">
        <f t="shared" si="90"/>
        <v/>
      </c>
      <c r="AK296" s="353" t="str">
        <f t="shared" si="91"/>
        <v/>
      </c>
      <c r="AM296" s="353" t="str">
        <f t="shared" si="92"/>
        <v/>
      </c>
      <c r="AO296" s="353" t="str">
        <f t="shared" si="93"/>
        <v/>
      </c>
      <c r="AQ296" s="353" t="str">
        <f t="shared" si="94"/>
        <v/>
      </c>
    </row>
    <row r="297" spans="5:43" x14ac:dyDescent="0.25">
      <c r="E297" s="353" t="str">
        <f t="shared" si="76"/>
        <v/>
      </c>
      <c r="G297" s="353" t="str">
        <f t="shared" si="76"/>
        <v/>
      </c>
      <c r="I297" s="353" t="str">
        <f t="shared" si="77"/>
        <v/>
      </c>
      <c r="K297" s="353" t="str">
        <f t="shared" si="78"/>
        <v/>
      </c>
      <c r="M297" s="353" t="str">
        <f t="shared" si="79"/>
        <v/>
      </c>
      <c r="O297" s="353" t="str">
        <f t="shared" si="80"/>
        <v/>
      </c>
      <c r="Q297" s="353" t="str">
        <f t="shared" si="81"/>
        <v/>
      </c>
      <c r="S297" s="353" t="str">
        <f t="shared" si="82"/>
        <v/>
      </c>
      <c r="U297" s="353" t="str">
        <f t="shared" si="83"/>
        <v/>
      </c>
      <c r="W297" s="353" t="str">
        <f t="shared" si="84"/>
        <v/>
      </c>
      <c r="Y297" s="353" t="str">
        <f t="shared" si="85"/>
        <v/>
      </c>
      <c r="AA297" s="353" t="str">
        <f t="shared" si="86"/>
        <v/>
      </c>
      <c r="AC297" s="353" t="str">
        <f t="shared" si="87"/>
        <v/>
      </c>
      <c r="AE297" s="353" t="str">
        <f t="shared" si="88"/>
        <v/>
      </c>
      <c r="AG297" s="353" t="str">
        <f t="shared" si="89"/>
        <v/>
      </c>
      <c r="AI297" s="353" t="str">
        <f t="shared" si="90"/>
        <v/>
      </c>
      <c r="AK297" s="353" t="str">
        <f t="shared" si="91"/>
        <v/>
      </c>
      <c r="AM297" s="353" t="str">
        <f t="shared" si="92"/>
        <v/>
      </c>
      <c r="AO297" s="353" t="str">
        <f t="shared" si="93"/>
        <v/>
      </c>
      <c r="AQ297" s="353" t="str">
        <f t="shared" si="94"/>
        <v/>
      </c>
    </row>
    <row r="298" spans="5:43" x14ac:dyDescent="0.25">
      <c r="E298" s="353" t="str">
        <f t="shared" si="76"/>
        <v/>
      </c>
      <c r="G298" s="353" t="str">
        <f t="shared" si="76"/>
        <v/>
      </c>
      <c r="I298" s="353" t="str">
        <f t="shared" si="77"/>
        <v/>
      </c>
      <c r="K298" s="353" t="str">
        <f t="shared" si="78"/>
        <v/>
      </c>
      <c r="M298" s="353" t="str">
        <f t="shared" si="79"/>
        <v/>
      </c>
      <c r="O298" s="353" t="str">
        <f t="shared" si="80"/>
        <v/>
      </c>
      <c r="Q298" s="353" t="str">
        <f t="shared" si="81"/>
        <v/>
      </c>
      <c r="S298" s="353" t="str">
        <f t="shared" si="82"/>
        <v/>
      </c>
      <c r="U298" s="353" t="str">
        <f t="shared" si="83"/>
        <v/>
      </c>
      <c r="W298" s="353" t="str">
        <f t="shared" si="84"/>
        <v/>
      </c>
      <c r="Y298" s="353" t="str">
        <f t="shared" si="85"/>
        <v/>
      </c>
      <c r="AA298" s="353" t="str">
        <f t="shared" si="86"/>
        <v/>
      </c>
      <c r="AC298" s="353" t="str">
        <f t="shared" si="87"/>
        <v/>
      </c>
      <c r="AE298" s="353" t="str">
        <f t="shared" si="88"/>
        <v/>
      </c>
      <c r="AG298" s="353" t="str">
        <f t="shared" si="89"/>
        <v/>
      </c>
      <c r="AI298" s="353" t="str">
        <f t="shared" si="90"/>
        <v/>
      </c>
      <c r="AK298" s="353" t="str">
        <f t="shared" si="91"/>
        <v/>
      </c>
      <c r="AM298" s="353" t="str">
        <f t="shared" si="92"/>
        <v/>
      </c>
      <c r="AO298" s="353" t="str">
        <f t="shared" si="93"/>
        <v/>
      </c>
      <c r="AQ298" s="353" t="str">
        <f t="shared" si="94"/>
        <v/>
      </c>
    </row>
    <row r="299" spans="5:43" x14ac:dyDescent="0.25">
      <c r="E299" s="353" t="str">
        <f t="shared" si="76"/>
        <v/>
      </c>
      <c r="G299" s="353" t="str">
        <f t="shared" si="76"/>
        <v/>
      </c>
      <c r="I299" s="353" t="str">
        <f t="shared" si="77"/>
        <v/>
      </c>
      <c r="K299" s="353" t="str">
        <f t="shared" si="78"/>
        <v/>
      </c>
      <c r="M299" s="353" t="str">
        <f t="shared" si="79"/>
        <v/>
      </c>
      <c r="O299" s="353" t="str">
        <f t="shared" si="80"/>
        <v/>
      </c>
      <c r="Q299" s="353" t="str">
        <f t="shared" si="81"/>
        <v/>
      </c>
      <c r="S299" s="353" t="str">
        <f t="shared" si="82"/>
        <v/>
      </c>
      <c r="U299" s="353" t="str">
        <f t="shared" si="83"/>
        <v/>
      </c>
      <c r="W299" s="353" t="str">
        <f t="shared" si="84"/>
        <v/>
      </c>
      <c r="Y299" s="353" t="str">
        <f t="shared" si="85"/>
        <v/>
      </c>
      <c r="AA299" s="353" t="str">
        <f t="shared" si="86"/>
        <v/>
      </c>
      <c r="AC299" s="353" t="str">
        <f t="shared" si="87"/>
        <v/>
      </c>
      <c r="AE299" s="353" t="str">
        <f t="shared" si="88"/>
        <v/>
      </c>
      <c r="AG299" s="353" t="str">
        <f t="shared" si="89"/>
        <v/>
      </c>
      <c r="AI299" s="353" t="str">
        <f t="shared" si="90"/>
        <v/>
      </c>
      <c r="AK299" s="353" t="str">
        <f t="shared" si="91"/>
        <v/>
      </c>
      <c r="AM299" s="353" t="str">
        <f t="shared" si="92"/>
        <v/>
      </c>
      <c r="AO299" s="353" t="str">
        <f t="shared" si="93"/>
        <v/>
      </c>
      <c r="AQ299" s="353" t="str">
        <f t="shared" si="94"/>
        <v/>
      </c>
    </row>
    <row r="300" spans="5:43" x14ac:dyDescent="0.25">
      <c r="E300" s="353" t="str">
        <f t="shared" si="76"/>
        <v/>
      </c>
      <c r="G300" s="353" t="str">
        <f t="shared" si="76"/>
        <v/>
      </c>
      <c r="I300" s="353" t="str">
        <f t="shared" si="77"/>
        <v/>
      </c>
      <c r="K300" s="353" t="str">
        <f t="shared" si="78"/>
        <v/>
      </c>
      <c r="M300" s="353" t="str">
        <f t="shared" si="79"/>
        <v/>
      </c>
      <c r="O300" s="353" t="str">
        <f t="shared" si="80"/>
        <v/>
      </c>
      <c r="Q300" s="353" t="str">
        <f t="shared" si="81"/>
        <v/>
      </c>
      <c r="S300" s="353" t="str">
        <f t="shared" si="82"/>
        <v/>
      </c>
      <c r="U300" s="353" t="str">
        <f t="shared" si="83"/>
        <v/>
      </c>
      <c r="W300" s="353" t="str">
        <f t="shared" si="84"/>
        <v/>
      </c>
      <c r="Y300" s="353" t="str">
        <f t="shared" si="85"/>
        <v/>
      </c>
      <c r="AA300" s="353" t="str">
        <f t="shared" si="86"/>
        <v/>
      </c>
      <c r="AC300" s="353" t="str">
        <f t="shared" si="87"/>
        <v/>
      </c>
      <c r="AE300" s="353" t="str">
        <f t="shared" si="88"/>
        <v/>
      </c>
      <c r="AG300" s="353" t="str">
        <f t="shared" si="89"/>
        <v/>
      </c>
      <c r="AI300" s="353" t="str">
        <f t="shared" si="90"/>
        <v/>
      </c>
      <c r="AK300" s="353" t="str">
        <f t="shared" si="91"/>
        <v/>
      </c>
      <c r="AM300" s="353" t="str">
        <f t="shared" si="92"/>
        <v/>
      </c>
      <c r="AO300" s="353" t="str">
        <f t="shared" si="93"/>
        <v/>
      </c>
      <c r="AQ300" s="353" t="str">
        <f t="shared" si="94"/>
        <v/>
      </c>
    </row>
  </sheetData>
  <mergeCells count="1">
    <mergeCell ref="A3:A6"/>
  </mergeCells>
  <conditionalFormatting sqref="E12:E300">
    <cfRule type="expression" dxfId="9" priority="2">
      <formula>AND(LEN(E12)&gt;0,OR(E12&lt;E$2,E12&gt;E$3))</formula>
    </cfRule>
  </conditionalFormatting>
  <conditionalFormatting sqref="G12:G300 I12:I300 K12:K300 M12:M300 O12:O300 Q12:Q300 S12:S300 U12:U300 W12:W300 Y12:Y300 AA12:AA300 AC12:AC300 AE12:AE300 AG12:AG300 AI12:AI300 AK12:AK300 AM12:AM300 AO12:AO300 AQ12:AQ300">
    <cfRule type="expression" dxfId="8" priority="1">
      <formula>AND(LEN(G12)&gt;0,OR(G12&lt;G$2,G12&gt;G$3))</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XEP23"/>
  <sheetViews>
    <sheetView showGridLines="0" zoomScaleNormal="100" workbookViewId="0">
      <selection activeCell="I20" sqref="I20"/>
    </sheetView>
  </sheetViews>
  <sheetFormatPr defaultRowHeight="14.25" x14ac:dyDescent="0.2"/>
  <cols>
    <col min="2" max="2" width="1.33203125" customWidth="1"/>
    <col min="3" max="3" width="38.1640625" customWidth="1"/>
    <col min="4" max="4" width="11.6640625" bestFit="1" customWidth="1"/>
    <col min="5" max="5" width="12.5" bestFit="1" customWidth="1"/>
    <col min="6" max="6" width="10" bestFit="1" customWidth="1"/>
    <col min="7" max="7" width="3.33203125" customWidth="1"/>
    <col min="8" max="8" width="10.1640625" style="176" customWidth="1"/>
    <col min="9" max="9" width="36.6640625" customWidth="1"/>
    <col min="10" max="10" width="14.5" customWidth="1"/>
    <col min="11" max="11" width="10.83203125" customWidth="1"/>
    <col min="12" max="12" width="37.33203125" bestFit="1" customWidth="1"/>
  </cols>
  <sheetData>
    <row r="1" spans="2:23 16370:16370" ht="15" thickBot="1" x14ac:dyDescent="0.25"/>
    <row r="2" spans="2:23 16370:16370" ht="19.5" thickBot="1" x14ac:dyDescent="0.35">
      <c r="B2" s="968" t="s">
        <v>0</v>
      </c>
      <c r="C2" s="969"/>
      <c r="D2" s="969"/>
      <c r="E2" s="969"/>
      <c r="F2" s="970"/>
      <c r="G2" s="1"/>
      <c r="I2" s="973" t="s">
        <v>26</v>
      </c>
      <c r="J2" s="974"/>
      <c r="K2" s="974"/>
      <c r="L2" s="975"/>
    </row>
    <row r="3" spans="2:23 16370:16370" ht="15" x14ac:dyDescent="0.25">
      <c r="B3" s="439"/>
      <c r="C3" s="440"/>
      <c r="D3" s="971" t="s">
        <v>2</v>
      </c>
      <c r="E3" s="971"/>
      <c r="F3" s="441"/>
      <c r="G3" s="2"/>
      <c r="I3" s="461" t="s">
        <v>578</v>
      </c>
      <c r="J3" s="462" t="s">
        <v>4</v>
      </c>
      <c r="K3" s="462" t="s">
        <v>584</v>
      </c>
      <c r="L3" s="463" t="s">
        <v>28</v>
      </c>
    </row>
    <row r="4" spans="2:23 16370:16370" ht="15" x14ac:dyDescent="0.25">
      <c r="B4" s="442"/>
      <c r="C4" s="443"/>
      <c r="D4" s="444" t="s">
        <v>4</v>
      </c>
      <c r="E4" s="444" t="s">
        <v>5</v>
      </c>
      <c r="F4" s="445" t="s">
        <v>6</v>
      </c>
      <c r="G4" s="2"/>
      <c r="H4" s="177"/>
      <c r="I4" s="464" t="s">
        <v>583</v>
      </c>
      <c r="J4" s="465">
        <f>'M2023 BLS Chart 53rd'!C22</f>
        <v>80829.631999999998</v>
      </c>
      <c r="K4" s="480">
        <v>1.2500000000000001E-2</v>
      </c>
      <c r="L4" s="466" t="s">
        <v>579</v>
      </c>
    </row>
    <row r="5" spans="2:23 16370:16370" ht="15" x14ac:dyDescent="0.25">
      <c r="B5" s="442"/>
      <c r="C5" s="479" t="str">
        <f>I4</f>
        <v>Program Management</v>
      </c>
      <c r="D5" s="446">
        <f>J4</f>
        <v>80829.631999999998</v>
      </c>
      <c r="E5" s="471">
        <f>K4</f>
        <v>1.2500000000000001E-2</v>
      </c>
      <c r="F5" s="447">
        <f>D5*E5</f>
        <v>1010.3704</v>
      </c>
      <c r="G5" s="2"/>
      <c r="H5" s="178"/>
      <c r="I5" s="464" t="s">
        <v>96</v>
      </c>
      <c r="J5" s="465">
        <f>'M2023 BLS Chart 53rd'!C28</f>
        <v>101806.432</v>
      </c>
      <c r="K5" s="481">
        <v>1.2500000000000001E-2</v>
      </c>
      <c r="L5" s="466" t="s">
        <v>579</v>
      </c>
    </row>
    <row r="6" spans="2:23 16370:16370" ht="20.45" customHeight="1" x14ac:dyDescent="0.25">
      <c r="B6" s="442"/>
      <c r="C6" s="470" t="str">
        <f>'[18]Master Lookup'!A5</f>
        <v>Clinical Supervisor</v>
      </c>
      <c r="D6" s="446">
        <f t="shared" ref="D6:E8" si="0">J5</f>
        <v>101806.432</v>
      </c>
      <c r="E6" s="471">
        <f t="shared" si="0"/>
        <v>1.2500000000000001E-2</v>
      </c>
      <c r="F6" s="447">
        <f>D6*E6</f>
        <v>1272.5804000000001</v>
      </c>
      <c r="G6" s="2"/>
      <c r="H6" s="178"/>
      <c r="I6" s="464" t="s">
        <v>25</v>
      </c>
      <c r="J6" s="465">
        <f>'M2023 BLS Chart 53rd'!C8</f>
        <v>56217.241600000001</v>
      </c>
      <c r="K6" s="481">
        <f>0.125+0.125</f>
        <v>0.25</v>
      </c>
      <c r="L6" s="466" t="s">
        <v>579</v>
      </c>
    </row>
    <row r="7" spans="2:23 16370:16370" ht="20.45" customHeight="1" thickBot="1" x14ac:dyDescent="0.3">
      <c r="B7" s="442"/>
      <c r="C7" s="470" t="str">
        <f>'[18]Master Lookup'!A7</f>
        <v>Direct Care III</v>
      </c>
      <c r="D7" s="446">
        <f t="shared" si="0"/>
        <v>56217.241600000001</v>
      </c>
      <c r="E7" s="471">
        <f t="shared" si="0"/>
        <v>0.25</v>
      </c>
      <c r="F7" s="447">
        <f>D7*E7</f>
        <v>14054.3104</v>
      </c>
      <c r="G7" s="2"/>
      <c r="H7" s="178"/>
      <c r="I7" s="464" t="s">
        <v>13</v>
      </c>
      <c r="J7" s="465">
        <f>'M2023 BLS Chart 53rd'!C6</f>
        <v>43247.567999999999</v>
      </c>
      <c r="K7" s="481">
        <v>1.2500000000000001E-2</v>
      </c>
      <c r="L7" s="466" t="s">
        <v>579</v>
      </c>
    </row>
    <row r="8" spans="2:23 16370:16370" ht="20.45" customHeight="1" thickBot="1" x14ac:dyDescent="0.3">
      <c r="B8" s="442"/>
      <c r="C8" s="470" t="s">
        <v>13</v>
      </c>
      <c r="D8" s="446">
        <f t="shared" si="0"/>
        <v>43247.567999999999</v>
      </c>
      <c r="E8" s="471">
        <f t="shared" si="0"/>
        <v>1.2500000000000001E-2</v>
      </c>
      <c r="F8" s="447">
        <f>D8*E8</f>
        <v>540.59460000000001</v>
      </c>
      <c r="G8" s="2"/>
      <c r="I8" s="976" t="s">
        <v>31</v>
      </c>
      <c r="J8" s="977"/>
      <c r="K8" s="978"/>
      <c r="L8" s="979"/>
    </row>
    <row r="9" spans="2:23 16370:16370" ht="20.45" customHeight="1" x14ac:dyDescent="0.25">
      <c r="B9" s="442"/>
      <c r="C9" s="448" t="s">
        <v>16</v>
      </c>
      <c r="D9" s="448"/>
      <c r="E9" s="449">
        <f>SUM(E5:E8)</f>
        <v>0.28750000000000003</v>
      </c>
      <c r="F9" s="450">
        <f>SUM(F5:F8)</f>
        <v>16877.855800000001</v>
      </c>
      <c r="G9" s="2"/>
      <c r="I9" s="487" t="s">
        <v>19</v>
      </c>
      <c r="J9" s="491">
        <f>8352*(2.78%+1)</f>
        <v>8584.1856000000007</v>
      </c>
      <c r="K9" s="496" t="s">
        <v>628</v>
      </c>
      <c r="L9" s="477"/>
    </row>
    <row r="10" spans="2:23 16370:16370" ht="51.75" x14ac:dyDescent="0.25">
      <c r="B10" s="442"/>
      <c r="C10" s="472" t="s">
        <v>17</v>
      </c>
      <c r="D10" s="472"/>
      <c r="E10" s="473">
        <f>J12</f>
        <v>0.24970000000000001</v>
      </c>
      <c r="F10" s="451">
        <f>F9*E10</f>
        <v>4214.4005932600003</v>
      </c>
      <c r="G10" s="2"/>
      <c r="I10" s="488" t="s">
        <v>577</v>
      </c>
      <c r="J10" s="476">
        <f>1301*(2.78%+1)</f>
        <v>1337.1678000000002</v>
      </c>
      <c r="K10" s="829" t="s">
        <v>628</v>
      </c>
      <c r="L10" s="475"/>
      <c r="XEP10" s="7">
        <v>0.05</v>
      </c>
    </row>
    <row r="11" spans="2:23 16370:16370" ht="42.75" customHeight="1" thickBot="1" x14ac:dyDescent="0.3">
      <c r="B11" s="442"/>
      <c r="C11" s="482" t="s">
        <v>18</v>
      </c>
      <c r="D11" s="483"/>
      <c r="E11" s="483"/>
      <c r="F11" s="484">
        <f>SUM(F9:F10)</f>
        <v>21092.256393260002</v>
      </c>
      <c r="G11" s="2"/>
      <c r="I11" s="488" t="s">
        <v>359</v>
      </c>
      <c r="J11" s="492">
        <f>5408*(2.78%+1)</f>
        <v>5558.3424000000005</v>
      </c>
      <c r="K11" s="830" t="s">
        <v>628</v>
      </c>
      <c r="L11" s="478"/>
    </row>
    <row r="12" spans="2:23 16370:16370" ht="23.1" customHeight="1" x14ac:dyDescent="0.25">
      <c r="B12" s="442"/>
      <c r="C12" s="472" t="str">
        <f>'SV Single FTE Model-4628 '!C13</f>
        <v>Occupancy (wtd avg per FTE)</v>
      </c>
      <c r="D12" s="472"/>
      <c r="E12" s="438">
        <f>J9</f>
        <v>8584.1856000000007</v>
      </c>
      <c r="F12" s="447">
        <f>E12*$E$9</f>
        <v>2467.9533600000004</v>
      </c>
      <c r="G12" s="2"/>
      <c r="I12" s="489" t="s">
        <v>35</v>
      </c>
      <c r="J12" s="493">
        <f>'M2023 BLS Chart 53rd'!C38</f>
        <v>0.24970000000000001</v>
      </c>
      <c r="K12" s="827" t="s">
        <v>580</v>
      </c>
      <c r="L12" s="828"/>
    </row>
    <row r="13" spans="2:23 16370:16370" ht="30" customHeight="1" thickBot="1" x14ac:dyDescent="0.3">
      <c r="B13" s="442"/>
      <c r="C13" s="972" t="s">
        <v>577</v>
      </c>
      <c r="D13" s="972"/>
      <c r="E13" s="437">
        <f>J10</f>
        <v>1337.1678000000002</v>
      </c>
      <c r="F13" s="447">
        <f>E13*E9</f>
        <v>384.43574250000012</v>
      </c>
      <c r="G13" s="2"/>
      <c r="H13" s="375"/>
      <c r="I13" s="490" t="s">
        <v>38</v>
      </c>
      <c r="J13" s="494">
        <f>'M2023 BLS Chart 53rd'!C41</f>
        <v>0.12</v>
      </c>
      <c r="K13" s="500" t="s">
        <v>580</v>
      </c>
      <c r="L13" s="485"/>
    </row>
    <row r="14" spans="2:23 16370:16370" ht="48" customHeight="1" thickBot="1" x14ac:dyDescent="0.3">
      <c r="B14" s="442"/>
      <c r="C14" s="454" t="s">
        <v>359</v>
      </c>
      <c r="D14" s="454"/>
      <c r="E14" s="505">
        <f>J11</f>
        <v>5558.3424000000005</v>
      </c>
      <c r="F14" s="506">
        <f>E14*E9</f>
        <v>1598.0234400000004</v>
      </c>
      <c r="G14" s="2"/>
      <c r="I14" s="486" t="s">
        <v>581</v>
      </c>
      <c r="J14" s="495">
        <f>'Fall CAF 2024'!CU41</f>
        <v>3.2549514448865162E-2</v>
      </c>
      <c r="K14" s="966" t="s">
        <v>582</v>
      </c>
      <c r="L14" s="967"/>
      <c r="W14" t="s">
        <v>285</v>
      </c>
    </row>
    <row r="15" spans="2:23 16370:16370" ht="15" x14ac:dyDescent="0.25">
      <c r="B15" s="442"/>
      <c r="C15" s="448" t="s">
        <v>20</v>
      </c>
      <c r="D15" s="452"/>
      <c r="E15" s="452"/>
      <c r="F15" s="453">
        <f>SUM(F11:F14)</f>
        <v>25542.668935760004</v>
      </c>
      <c r="G15" s="2"/>
    </row>
    <row r="16" spans="2:23 16370:16370" ht="15.75" thickBot="1" x14ac:dyDescent="0.3">
      <c r="B16" s="442"/>
      <c r="C16" s="456" t="s">
        <v>21</v>
      </c>
      <c r="D16" s="456"/>
      <c r="E16" s="504">
        <f>J13</f>
        <v>0.12</v>
      </c>
      <c r="F16" s="457">
        <f>F15*E16</f>
        <v>3065.1202722912003</v>
      </c>
      <c r="G16" s="2"/>
      <c r="I16" s="468"/>
      <c r="J16" s="434"/>
      <c r="K16" s="434"/>
      <c r="L16" s="434"/>
    </row>
    <row r="17" spans="2:12" ht="15.75" thickTop="1" x14ac:dyDescent="0.25">
      <c r="B17" s="442"/>
      <c r="C17" s="508" t="s">
        <v>22</v>
      </c>
      <c r="D17" s="501"/>
      <c r="E17" s="501"/>
      <c r="F17" s="507">
        <f>SUM(F15:F16)</f>
        <v>28607.789208051203</v>
      </c>
      <c r="G17" s="2"/>
      <c r="I17" s="468"/>
      <c r="J17" s="434"/>
      <c r="K17" s="434"/>
      <c r="L17" s="434"/>
    </row>
    <row r="18" spans="2:12" ht="15" x14ac:dyDescent="0.25">
      <c r="B18" s="442"/>
      <c r="C18" s="452" t="str">
        <f>I14</f>
        <v>CAF Fall 2024  Baseline</v>
      </c>
      <c r="D18" s="452"/>
      <c r="E18" s="502">
        <f>J14</f>
        <v>3.2549514448865162E-2</v>
      </c>
      <c r="F18" s="455">
        <f>F17*E18</f>
        <v>931.16964817755149</v>
      </c>
      <c r="G18" s="2"/>
      <c r="I18" s="468"/>
      <c r="J18" s="434"/>
      <c r="K18" s="434"/>
      <c r="L18" s="434"/>
    </row>
    <row r="19" spans="2:12" ht="15.75" thickBot="1" x14ac:dyDescent="0.3">
      <c r="B19" s="442"/>
      <c r="C19" s="448" t="s">
        <v>23</v>
      </c>
      <c r="D19" s="452"/>
      <c r="E19" s="502"/>
      <c r="F19" s="509">
        <f>SUM(F17:F18)</f>
        <v>29538.958856228754</v>
      </c>
      <c r="G19" s="2"/>
      <c r="I19" s="468"/>
      <c r="J19" s="434"/>
      <c r="K19" s="434"/>
      <c r="L19" s="434"/>
    </row>
    <row r="20" spans="2:12" ht="15.75" thickBot="1" x14ac:dyDescent="0.3">
      <c r="B20" s="458"/>
      <c r="C20" s="459" t="s">
        <v>24</v>
      </c>
      <c r="D20" s="460"/>
      <c r="E20" s="460"/>
      <c r="F20" s="474">
        <f>F19/12</f>
        <v>2461.5799046857296</v>
      </c>
      <c r="G20" s="2"/>
      <c r="I20" s="467"/>
    </row>
    <row r="21" spans="2:12" x14ac:dyDescent="0.2">
      <c r="B21" s="435"/>
      <c r="C21" s="435"/>
      <c r="D21" s="435"/>
      <c r="E21" s="435" t="s">
        <v>541</v>
      </c>
      <c r="F21" s="469">
        <v>2201</v>
      </c>
    </row>
    <row r="22" spans="2:12" x14ac:dyDescent="0.2">
      <c r="B22" s="435"/>
      <c r="C22" s="435"/>
      <c r="D22" s="435"/>
      <c r="E22" s="435" t="s">
        <v>542</v>
      </c>
      <c r="F22" s="503">
        <f>(F20-F21)/F21</f>
        <v>0.11839159685857774</v>
      </c>
    </row>
    <row r="23" spans="2:12" x14ac:dyDescent="0.2">
      <c r="E23" s="12"/>
      <c r="F23" s="257"/>
    </row>
  </sheetData>
  <mergeCells count="6">
    <mergeCell ref="K14:L14"/>
    <mergeCell ref="B2:F2"/>
    <mergeCell ref="D3:E3"/>
    <mergeCell ref="C13:D13"/>
    <mergeCell ref="I2:L2"/>
    <mergeCell ref="I8:L8"/>
  </mergeCells>
  <pageMargins left="0.7" right="0.7" top="0.75" bottom="0.75" header="0.3" footer="0.3"/>
  <pageSetup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1E6B48-6A1C-4E86-A23A-7EFE9BFF176B}">
  <sheetPr>
    <tabColor theme="2"/>
  </sheetPr>
  <dimension ref="A1:DFW300"/>
  <sheetViews>
    <sheetView topLeftCell="AB1" zoomScale="85" zoomScaleNormal="85" workbookViewId="0">
      <pane ySplit="1" topLeftCell="A2" activePane="bottomLeft" state="frozen"/>
      <selection pane="bottomLeft" activeCell="AF37" sqref="AF37"/>
    </sheetView>
  </sheetViews>
  <sheetFormatPr defaultColWidth="8.83203125" defaultRowHeight="15" x14ac:dyDescent="0.25"/>
  <cols>
    <col min="1" max="1" width="49.83203125" style="357" customWidth="1"/>
    <col min="2" max="2" width="22.83203125" style="357" customWidth="1"/>
    <col min="3" max="3" width="8.83203125" style="357"/>
    <col min="4" max="4" width="22.83203125" style="357" customWidth="1"/>
    <col min="5" max="5" width="27.6640625" style="357" customWidth="1"/>
    <col min="6" max="43" width="22.83203125" style="357" customWidth="1"/>
    <col min="44" max="2523" width="8.83203125" style="357"/>
    <col min="2524" max="2563" width="8.83203125" style="180"/>
    <col min="2564" max="2763" width="8.83203125" style="357"/>
    <col min="2764" max="2883" width="8.83203125" style="181"/>
    <col min="2884" max="16384" width="8.83203125" style="357"/>
  </cols>
  <sheetData>
    <row r="1" spans="1:43 2524:2883" x14ac:dyDescent="0.25">
      <c r="A1" s="356">
        <v>5</v>
      </c>
      <c r="C1" s="358" t="s">
        <v>351</v>
      </c>
      <c r="E1" s="359">
        <f ca="1">IF(COUNT(E12:E300)=0,"-",AVERAGE(E12:OFFSET(E12,$A$1-1,0)))</f>
        <v>8001.8881036915454</v>
      </c>
      <c r="G1" s="359">
        <f ca="1">IF(COUNT(G12:G300)=0,"-",AVERAGE(G12:OFFSET(G12,$A$1-1,0)))</f>
        <v>1389.9737959303177</v>
      </c>
      <c r="I1" s="359" t="str">
        <f ca="1">IF(COUNT(I12:I300)=0,"-",AVERAGE(I12:OFFSET(I12,$A$1-1,0)))</f>
        <v>-</v>
      </c>
      <c r="K1" s="359" t="str">
        <f ca="1">IF(COUNT(K12:K300)=0,"-",AVERAGE(K12:OFFSET(K12,$A$1-1,0)))</f>
        <v>-</v>
      </c>
      <c r="M1" s="359">
        <f ca="1">IF(COUNT(M12:M300)=0,"-",AVERAGE(M12:OFFSET(M12,$A$1-1,0)))</f>
        <v>18800</v>
      </c>
      <c r="O1" s="359">
        <f ca="1">IF(COUNT(O12:O300)=0,"-",AVERAGE(O12:OFFSET(O12,$A$1-1,0)))</f>
        <v>743.11841665401994</v>
      </c>
      <c r="Q1" s="359">
        <f ca="1">IF(COUNT(Q12:Q300)=0,"-",AVERAGE(Q12:OFFSET(Q12,$A$1-1,0)))</f>
        <v>668.52063081934216</v>
      </c>
      <c r="S1" s="359">
        <f ca="1">IF(COUNT(S12:S300)=0,"-",AVERAGE(S12:OFFSET(S12,$A$1-1,0)))</f>
        <v>115.41068440634616</v>
      </c>
      <c r="U1" s="359">
        <f ca="1">IF(COUNT(U12:U300)=0,"-",AVERAGE(U12:OFFSET(U12,$A$1-1,0)))</f>
        <v>35.555555555555557</v>
      </c>
      <c r="W1" s="359">
        <f ca="1">IF(COUNT(W12:W300)=0,"-",AVERAGE(W12:OFFSET(W12,$A$1-1,0)))</f>
        <v>16.896551724137932</v>
      </c>
      <c r="Y1" s="359" t="str">
        <f ca="1">IF(COUNT(Y12:Y300)=0,"-",AVERAGE(Y12:OFFSET(Y12,$A$1-1,0)))</f>
        <v>-</v>
      </c>
      <c r="AA1" s="359" t="str">
        <f ca="1">IF(COUNT(AA12:AA300)=0,"-",AVERAGE(AA12:OFFSET(AA12,$A$1-1,0)))</f>
        <v>-</v>
      </c>
      <c r="AC1" s="359">
        <f ca="1">IF(COUNT(AC12:AC300)=0,"-",AVERAGE(AC12:OFFSET(AC12,$A$1-1,0)))</f>
        <v>6998.1665227992062</v>
      </c>
      <c r="AE1" s="359">
        <f ca="1">IF(COUNT(AE12:AE300)=0,"-",AVERAGE(AE12:OFFSET(AE12,$A$1-1,0)))</f>
        <v>10618.212560386475</v>
      </c>
      <c r="AG1" s="359" t="str">
        <f ca="1">IF(COUNT(AG12:AG300)=0,"-",AVERAGE(AG12:OFFSET(AG12,$A$1-1,0)))</f>
        <v>-</v>
      </c>
      <c r="AI1" s="359" t="str">
        <f ca="1">IF(COUNT(AI12:AI300)=0,"-",AVERAGE(AI12:OFFSET(AI12,$A$1-1,0)))</f>
        <v>-</v>
      </c>
      <c r="AK1" s="359">
        <f ca="1">IF(COUNT(AK12:AK300)=0,"-",AVERAGE(AK12:OFFSET(AK12,$A$1-1,0)))</f>
        <v>1497.8401193906595</v>
      </c>
      <c r="AM1" s="359" t="str">
        <f ca="1">IF(COUNT(AM12:AM300)=0,"-",AVERAGE(AM12:OFFSET(AM12,$A$1-1,0)))</f>
        <v>-</v>
      </c>
      <c r="AO1" s="359" t="str">
        <f ca="1">IF(COUNT(AO12:AO300)=0,"-",AVERAGE(AO12:OFFSET(AO12,$A$1-1,0)))</f>
        <v>-</v>
      </c>
      <c r="AQ1" s="359">
        <f ca="1">IF(COUNT(AQ12:AQ300)=0,"-",AVERAGE(AQ12:OFFSET(AQ12,$A$1-1,0)))</f>
        <v>15581.193507147134</v>
      </c>
    </row>
    <row r="2" spans="1:43 2524:2883" x14ac:dyDescent="0.25">
      <c r="C2" s="358" t="s">
        <v>352</v>
      </c>
      <c r="E2" s="359">
        <f ca="1">IF(COUNT(E12:E300)=0,"-",E1-(2*_xlfn.STDEV.P(E12:OFFSET(E12,$A$1-1,0))))</f>
        <v>483.47015828202711</v>
      </c>
      <c r="G2" s="359">
        <f ca="1">IF(COUNT(G12:G300)=0,"-",G1-(2*_xlfn.STDEV.P(G12:OFFSET(G12,$A$1-1,0))))</f>
        <v>717.67510047744133</v>
      </c>
      <c r="I2" s="359" t="str">
        <f ca="1">IF(COUNT(I12:I300)=0,"-",I1-(2*_xlfn.STDEV.P(I12:OFFSET(I12,$A$1-1,0))))</f>
        <v>-</v>
      </c>
      <c r="K2" s="359" t="str">
        <f ca="1">IF(COUNT(K12:K300)=0,"-",K1-(2*_xlfn.STDEV.P(K12:OFFSET(K12,$A$1-1,0))))</f>
        <v>-</v>
      </c>
      <c r="M2" s="359">
        <f ca="1">IF(COUNT(M12:M300)=0,"-",M1-(2*_xlfn.STDEV.P(M12:OFFSET(M12,$A$1-1,0))))</f>
        <v>18800</v>
      </c>
      <c r="O2" s="359">
        <f ca="1">IF(COUNT(O12:O300)=0,"-",O1-(2*_xlfn.STDEV.P(O12:OFFSET(O12,$A$1-1,0))))</f>
        <v>132.42191712436204</v>
      </c>
      <c r="Q2" s="359">
        <f ca="1">IF(COUNT(Q12:Q300)=0,"-",Q1-(2*_xlfn.STDEV.P(Q12:OFFSET(Q12,$A$1-1,0))))</f>
        <v>-562.46532114898696</v>
      </c>
      <c r="S2" s="359">
        <f ca="1">IF(COUNT(S12:S300)=0,"-",S1-(2*_xlfn.STDEV.P(S12:OFFSET(S12,$A$1-1,0))))</f>
        <v>-120.94544997414981</v>
      </c>
      <c r="U2" s="359">
        <f ca="1">IF(COUNT(U12:U300)=0,"-",U1-(2*_xlfn.STDEV.P(U12:OFFSET(U12,$A$1-1,0))))</f>
        <v>35.555555555555557</v>
      </c>
      <c r="W2" s="359">
        <f ca="1">IF(COUNT(W12:W300)=0,"-",W1-(2*_xlfn.STDEV.P(W12:OFFSET(W12,$A$1-1,0))))</f>
        <v>16.896551724137932</v>
      </c>
      <c r="Y2" s="359" t="str">
        <f ca="1">IF(COUNT(Y12:Y300)=0,"-",Y1-(2*_xlfn.STDEV.P(Y12:OFFSET(Y12,$A$1-1,0))))</f>
        <v>-</v>
      </c>
      <c r="AA2" s="359" t="str">
        <f ca="1">IF(COUNT(AA12:AA300)=0,"-",AA1-(2*_xlfn.STDEV.P(AA12:OFFSET(AA12,$A$1-1,0))))</f>
        <v>-</v>
      </c>
      <c r="AC2" s="359">
        <f ca="1">IF(COUNT(AC12:AC300)=0,"-",AC1-(2*_xlfn.STDEV.P(AC12:OFFSET(AC12,$A$1-1,0))))</f>
        <v>-11875.851497708503</v>
      </c>
      <c r="AE2" s="359">
        <f ca="1">IF(COUNT(AE12:AE300)=0,"-",AE1-(2*_xlfn.STDEV.P(AE12:OFFSET(AE12,$A$1-1,0))))</f>
        <v>-4533.7681159420299</v>
      </c>
      <c r="AG2" s="359" t="str">
        <f ca="1">IF(COUNT(AG12:AG300)=0,"-",AG1-(2*_xlfn.STDEV.P(AG12:OFFSET(AG12,$A$1-1,0))))</f>
        <v>-</v>
      </c>
      <c r="AI2" s="359" t="str">
        <f ca="1">IF(COUNT(AI12:AI300)=0,"-",AI1-(2*_xlfn.STDEV.P(AI12:OFFSET(AI12,$A$1-1,0))))</f>
        <v>-</v>
      </c>
      <c r="AK2" s="359">
        <f ca="1">IF(COUNT(AK12:AK300)=0,"-",AK1-(2*_xlfn.STDEV.P(AK12:OFFSET(AK12,$A$1-1,0))))</f>
        <v>-614.39321511207413</v>
      </c>
      <c r="AM2" s="359" t="str">
        <f ca="1">IF(COUNT(AM12:AM300)=0,"-",AM1-(2*_xlfn.STDEV.P(AM12:OFFSET(AM12,$A$1-1,0))))</f>
        <v>-</v>
      </c>
      <c r="AO2" s="359" t="str">
        <f ca="1">IF(COUNT(AO12:AO300)=0,"-",AO1-(2*_xlfn.STDEV.P(AO12:OFFSET(AO12,$A$1-1,0))))</f>
        <v>-</v>
      </c>
      <c r="AQ2" s="359">
        <f ca="1">IF(COUNT(AQ12:AQ300)=0,"-",AQ1-(2*_xlfn.STDEV.P(AQ12:OFFSET(AQ12,$A$1-1,0))))</f>
        <v>-17239.330536881807</v>
      </c>
    </row>
    <row r="3" spans="1:43 2524:2883" x14ac:dyDescent="0.25">
      <c r="A3" s="980" t="s">
        <v>479</v>
      </c>
      <c r="C3" s="358" t="s">
        <v>353</v>
      </c>
      <c r="E3" s="359">
        <f ca="1">IF(COUNT(E12:E300)=0,"-",E1+(2*_xlfn.STDEV.P(E12:OFFSET(E12,$A$1-1,0))))</f>
        <v>15520.306049101064</v>
      </c>
      <c r="G3" s="359">
        <f ca="1">IF(COUNT(G12:G300)=0,"-",G1+(2*_xlfn.STDEV.P(G12:OFFSET(G12,$A$1-1,0))))</f>
        <v>2062.2724913831939</v>
      </c>
      <c r="I3" s="359" t="str">
        <f ca="1">IF(COUNT(I12:I300)=0,"-",I1+(2*_xlfn.STDEV.P(I12:OFFSET(I12,$A$1-1,0))))</f>
        <v>-</v>
      </c>
      <c r="K3" s="359" t="str">
        <f ca="1">IF(COUNT(K12:K300)=0,"-",K1+(2*_xlfn.STDEV.P(K12:OFFSET(K12,$A$1-1,0))))</f>
        <v>-</v>
      </c>
      <c r="M3" s="359">
        <f ca="1">IF(COUNT(M12:M300)=0,"-",M1+(2*_xlfn.STDEV.P(M12:OFFSET(M12,$A$1-1,0))))</f>
        <v>18800</v>
      </c>
      <c r="O3" s="359">
        <f ca="1">IF(COUNT(O12:O300)=0,"-",O1+(2*_xlfn.STDEV.P(O12:OFFSET(O12,$A$1-1,0))))</f>
        <v>1353.8149161836777</v>
      </c>
      <c r="Q3" s="359">
        <f ca="1">IF(COUNT(Q12:Q300)=0,"-",Q1+(2*_xlfn.STDEV.P(Q12:OFFSET(Q12,$A$1-1,0))))</f>
        <v>1899.5065827876713</v>
      </c>
      <c r="S3" s="359">
        <f ca="1">IF(COUNT(S12:S300)=0,"-",S1+(2*_xlfn.STDEV.P(S12:OFFSET(S12,$A$1-1,0))))</f>
        <v>351.76681878684212</v>
      </c>
      <c r="U3" s="359">
        <f ca="1">IF(COUNT(U12:U300)=0,"-",U1+(2*_xlfn.STDEV.P(U12:OFFSET(U12,$A$1-1,0))))</f>
        <v>35.555555555555557</v>
      </c>
      <c r="W3" s="359">
        <f ca="1">IF(COUNT(W12:W300)=0,"-",W1+(2*_xlfn.STDEV.P(W12:OFFSET(W12,$A$1-1,0))))</f>
        <v>16.896551724137932</v>
      </c>
      <c r="Y3" s="359" t="str">
        <f ca="1">IF(COUNT(Y12:Y300)=0,"-",Y1+(2*_xlfn.STDEV.P(Y12:OFFSET(Y12,$A$1-1,0))))</f>
        <v>-</v>
      </c>
      <c r="AA3" s="359" t="str">
        <f ca="1">IF(COUNT(AA12:AA300)=0,"-",AA1+(2*_xlfn.STDEV.P(AA12:OFFSET(AA12,$A$1-1,0))))</f>
        <v>-</v>
      </c>
      <c r="AC3" s="359">
        <f ca="1">IF(COUNT(AC12:AC300)=0,"-",AC1+(2*_xlfn.STDEV.P(AC12:OFFSET(AC12,$A$1-1,0))))</f>
        <v>25872.184543306914</v>
      </c>
      <c r="AE3" s="359">
        <f ca="1">IF(COUNT(AE12:AE300)=0,"-",AE1+(2*_xlfn.STDEV.P(AE12:OFFSET(AE12,$A$1-1,0))))</f>
        <v>25770.193236714978</v>
      </c>
      <c r="AG3" s="359" t="str">
        <f ca="1">IF(COUNT(AG12:AG300)=0,"-",AG1+(2*_xlfn.STDEV.P(AG12:OFFSET(AG12,$A$1-1,0))))</f>
        <v>-</v>
      </c>
      <c r="AI3" s="359" t="str">
        <f ca="1">IF(COUNT(AI12:AI300)=0,"-",AI1+(2*_xlfn.STDEV.P(AI12:OFFSET(AI12,$A$1-1,0))))</f>
        <v>-</v>
      </c>
      <c r="AK3" s="359">
        <f ca="1">IF(COUNT(AK12:AK300)=0,"-",AK1+(2*_xlfn.STDEV.P(AK12:OFFSET(AK12,$A$1-1,0))))</f>
        <v>3610.073453893393</v>
      </c>
      <c r="AM3" s="359" t="str">
        <f ca="1">IF(COUNT(AM12:AM300)=0,"-",AM1+(2*_xlfn.STDEV.P(AM12:OFFSET(AM12,$A$1-1,0))))</f>
        <v>-</v>
      </c>
      <c r="AO3" s="359" t="str">
        <f ca="1">IF(COUNT(AO12:AO300)=0,"-",AO1+(2*_xlfn.STDEV.P(AO12:OFFSET(AO12,$A$1-1,0))))</f>
        <v>-</v>
      </c>
      <c r="AQ3" s="359">
        <f ca="1">IF(COUNT(AQ12:AQ300)=0,"-",AQ1+(2*_xlfn.STDEV.P(AQ12:OFFSET(AQ12,$A$1-1,0))))</f>
        <v>48401.717551176072</v>
      </c>
    </row>
    <row r="4" spans="1:43 2524:2883" x14ac:dyDescent="0.25">
      <c r="A4" s="980"/>
      <c r="C4" s="358" t="s">
        <v>354</v>
      </c>
      <c r="E4" s="360">
        <f ca="1">IF(COUNT(E12:E300)=0,"-",AVERAGEIFS(E12:E300, E12:E300, "&gt;="&amp;E2,E12:E300,"&lt;="&amp;E3))</f>
        <v>8001.8881036915454</v>
      </c>
      <c r="G4" s="360">
        <f ca="1">IF(COUNT(G12:G300)=0,"-",AVERAGEIFS(G12:G300, G12:G300, "&gt;="&amp;G2,G12:G300,"&lt;="&amp;G3))</f>
        <v>1389.9737959303177</v>
      </c>
      <c r="I4" s="360" t="str">
        <f>IF(COUNT(I12:I300)=0,"-",AVERAGEIFS(I12:I300, I12:I300, "&gt;="&amp;I2,I12:I300,"&lt;="&amp;I3))</f>
        <v>-</v>
      </c>
      <c r="K4" s="360" t="str">
        <f>IF(COUNT(K12:K300)=0,"-",AVERAGEIFS(K12:K300, K12:K300, "&gt;="&amp;K2,K12:K300,"&lt;="&amp;K3))</f>
        <v>-</v>
      </c>
      <c r="M4" s="360">
        <f ca="1">IF(COUNT(M12:M300)=0,"-",AVERAGEIFS(M12:M300, M12:M300, "&gt;="&amp;M2,M12:M300,"&lt;="&amp;M3))</f>
        <v>18800</v>
      </c>
      <c r="O4" s="360">
        <f ca="1">IF(COUNT(O12:O300)=0,"-",AVERAGEIFS(O12:O300, O12:O300, "&gt;="&amp;O2,O12:O300,"&lt;="&amp;O3))</f>
        <v>743.11841665401994</v>
      </c>
      <c r="Q4" s="360">
        <f ca="1">IF(COUNT(Q12:Q300)=0,"-",AVERAGEIFS(Q12:Q300, Q12:Q300, "&gt;="&amp;Q2,Q12:Q300,"&lt;="&amp;Q3))</f>
        <v>668.52063081934216</v>
      </c>
      <c r="S4" s="360">
        <f ca="1">IF(COUNT(S12:S300)=0,"-",AVERAGEIFS(S12:S300, S12:S300, "&gt;="&amp;S2,S12:S300,"&lt;="&amp;S3))</f>
        <v>115.41068440634616</v>
      </c>
      <c r="U4" s="360">
        <f ca="1">IF(COUNT(U12:U300)=0,"-",AVERAGEIFS(U12:U300, U12:U300, "&gt;="&amp;U2,U12:U300,"&lt;="&amp;U3))</f>
        <v>35.555555555555557</v>
      </c>
      <c r="W4" s="360">
        <f ca="1">IF(COUNT(W12:W300)=0,"-",AVERAGEIFS(W12:W300, W12:W300, "&gt;="&amp;W2,W12:W300,"&lt;="&amp;W3))</f>
        <v>16.896551724137932</v>
      </c>
      <c r="Y4" s="360" t="str">
        <f>IF(COUNT(Y12:Y300)=0,"-",AVERAGEIFS(Y12:Y300, Y12:Y300, "&gt;="&amp;Y2,Y12:Y300,"&lt;="&amp;Y3))</f>
        <v>-</v>
      </c>
      <c r="AA4" s="360" t="str">
        <f>IF(COUNT(AA12:AA300)=0,"-",AVERAGEIFS(AA12:AA300, AA12:AA300, "&gt;="&amp;AA2,AA12:AA300,"&lt;="&amp;AA3))</f>
        <v>-</v>
      </c>
      <c r="AC4" s="360">
        <f ca="1">IF(COUNT(AC12:AC300)=0,"-",AVERAGEIFS(AC12:AC300, AC12:AC300, "&gt;="&amp;AC2,AC12:AC300,"&lt;="&amp;AC3))</f>
        <v>6998.1665227992062</v>
      </c>
      <c r="AE4" s="360">
        <f ca="1">IF(COUNT(AE12:AE300)=0,"-",AVERAGEIFS(AE12:AE300, AE12:AE300, "&gt;="&amp;AE2,AE12:AE300,"&lt;="&amp;AE3))</f>
        <v>10618.212560386475</v>
      </c>
      <c r="AG4" s="360" t="str">
        <f>IF(COUNT(AG12:AG300)=0,"-",AVERAGEIFS(AG12:AG300, AG12:AG300, "&gt;="&amp;AG2,AG12:AG300,"&lt;="&amp;AG3))</f>
        <v>-</v>
      </c>
      <c r="AI4" s="360" t="str">
        <f>IF(COUNT(AI12:AI300)=0,"-",AVERAGEIFS(AI12:AI300, AI12:AI300, "&gt;="&amp;AI2,AI12:AI300,"&lt;="&amp;AI3))</f>
        <v>-</v>
      </c>
      <c r="AK4" s="360">
        <f ca="1">IF(COUNT(AK12:AK300)=0,"-",AVERAGEIFS(AK12:AK300, AK12:AK300, "&gt;="&amp;AK2,AK12:AK300,"&lt;="&amp;AK3))</f>
        <v>1497.8401193906595</v>
      </c>
      <c r="AM4" s="360" t="str">
        <f>IF(COUNT(AM12:AM300)=0,"-",AVERAGEIFS(AM12:AM300, AM12:AM300, "&gt;="&amp;AM2,AM12:AM300,"&lt;="&amp;AM3))</f>
        <v>-</v>
      </c>
      <c r="AO4" s="360" t="str">
        <f>IF(COUNT(AO12:AO300)=0,"-",AVERAGEIFS(AO12:AO300, AO12:AO300, "&gt;="&amp;AO2,AO12:AO300,"&lt;="&amp;AO3))</f>
        <v>-</v>
      </c>
      <c r="AQ4" s="360">
        <f ca="1">IF(COUNT(AQ12:AQ300)=0,"-",AVERAGEIFS(AQ12:AQ300, AQ12:AQ300, "&gt;="&amp;AQ2,AQ12:AQ300,"&lt;="&amp;AQ3))</f>
        <v>15581.193507147134</v>
      </c>
    </row>
    <row r="5" spans="1:43 2524:2883" x14ac:dyDescent="0.25">
      <c r="A5" s="980"/>
      <c r="C5" s="358" t="s">
        <v>355</v>
      </c>
      <c r="E5" s="361">
        <f ca="1">IF(COUNT(E12:E300)=0,"-",SUMIFS(D12:D300,E12:E300,"&gt;="&amp;E2,E12:E300,"&lt;="&amp;E3)/SUMIFS($B12:$B300,E12:E300,"&gt;="&amp;E2,E12:E300,"&lt;="&amp;E3))</f>
        <v>7359.8935824532919</v>
      </c>
      <c r="G5" s="361">
        <f ca="1">IF(COUNT(G12:G300)=0,"-",SUMIFS(F12:F300,G12:G300,"&gt;="&amp;G2,G12:G300,"&lt;="&amp;G3)/SUMIFS($B12:$B300,G12:G300,"&gt;="&amp;G2,G12:G300,"&lt;="&amp;G3))</f>
        <v>1290.1345926800475</v>
      </c>
      <c r="I5" s="361" t="str">
        <f>IF(COUNT(I12:I300)=0,"-",SUMIFS(H12:H300,I12:I300,"&gt;="&amp;I2,I12:I300,"&lt;="&amp;I3)/SUMIFS($B12:$B300,I12:I300,"&gt;="&amp;I2,I12:I300,"&lt;="&amp;I3))</f>
        <v>-</v>
      </c>
      <c r="K5" s="361" t="str">
        <f>IF(COUNT(K12:K300)=0,"-",SUMIFS(J12:J300,K12:K300,"&gt;="&amp;K2,K12:K300,"&lt;="&amp;K3)/SUMIFS($B12:$B300,K12:K300,"&gt;="&amp;K2,K12:K300,"&lt;="&amp;K3))</f>
        <v>-</v>
      </c>
      <c r="M5" s="361">
        <f ca="1">IF(COUNT(M12:M300)=0,"-",SUMIFS(L12:L300,M12:M300,"&gt;="&amp;M2,M12:M300,"&lt;="&amp;M3)/SUMIFS($B12:$B300,M12:M300,"&gt;="&amp;M2,M12:M300,"&lt;="&amp;M3))</f>
        <v>18800</v>
      </c>
      <c r="O5" s="361">
        <f ca="1">IF(COUNT(O12:O300)=0,"-",SUMIFS(N12:N300,O12:O300,"&gt;="&amp;O2,O12:O300,"&lt;="&amp;O3)/SUMIFS($B12:$B300,O12:O300,"&gt;="&amp;O2,O12:O300,"&lt;="&amp;O3))</f>
        <v>709.33777354900087</v>
      </c>
      <c r="Q5" s="361">
        <f ca="1">IF(COUNT(Q12:Q300)=0,"-",SUMIFS(P12:P300,Q12:Q300,"&gt;="&amp;Q2,Q12:Q300,"&lt;="&amp;Q3)/SUMIFS($B12:$B300,Q12:Q300,"&gt;="&amp;Q2,Q12:Q300,"&lt;="&amp;Q3))</f>
        <v>886.10966693744922</v>
      </c>
      <c r="S5" s="361">
        <f ca="1">IF(COUNT(S12:S300)=0,"-",SUMIFS(R12:R300,S12:S300,"&gt;="&amp;S2,S12:S300,"&lt;="&amp;S3)/SUMIFS($B12:$B300,S12:S300,"&gt;="&amp;S2,S12:S300,"&lt;="&amp;S3))</f>
        <v>68.164835164835182</v>
      </c>
      <c r="U5" s="361">
        <f ca="1">IF(COUNT(U12:U300)=0,"-",SUMIFS(T12:T300,U12:U300,"&gt;="&amp;U2,U12:U300,"&lt;="&amp;U3)/SUMIFS($B12:$B300,U12:U300,"&gt;="&amp;U2,U12:U300,"&lt;="&amp;U3))</f>
        <v>35.555555555555557</v>
      </c>
      <c r="W5" s="361">
        <f ca="1">IF(COUNT(W12:W300)=0,"-",SUMIFS(V12:V300,W12:W300,"&gt;="&amp;W2,W12:W300,"&lt;="&amp;W3)/SUMIFS($B12:$B300,W12:W300,"&gt;="&amp;W2,W12:W300,"&lt;="&amp;W3))</f>
        <v>16.896551724137932</v>
      </c>
      <c r="Y5" s="361" t="str">
        <f>IF(COUNT(Y12:Y300)=0,"-",SUMIFS(X12:X300,Y12:Y300,"&gt;="&amp;Y2,Y12:Y300,"&lt;="&amp;Y3)/SUMIFS($B12:$B300,Y12:Y300,"&gt;="&amp;Y2,Y12:Y300,"&lt;="&amp;Y3))</f>
        <v>-</v>
      </c>
      <c r="AA5" s="361" t="str">
        <f>IF(COUNT(AA12:AA300)=0,"-",SUMIFS(Z12:Z300,AA12:AA300,"&gt;="&amp;AA2,AA12:AA300,"&lt;="&amp;AA3)/SUMIFS($B12:$B300,AA12:AA300,"&gt;="&amp;AA2,AA12:AA300,"&lt;="&amp;AA3))</f>
        <v>-</v>
      </c>
      <c r="AC5" s="361">
        <f ca="1">IF(COUNT(AC12:AC300)=0,"-",SUMIFS(AB12:AB300,AC12:AC300,"&gt;="&amp;AC2,AC12:AC300,"&lt;="&amp;AC3)/SUMIFS($B12:$B300,AC12:AC300,"&gt;="&amp;AC2,AC12:AC300,"&lt;="&amp;AC3))</f>
        <v>8974.6081504702197</v>
      </c>
      <c r="AE5" s="361">
        <f ca="1">IF(COUNT(AE12:AE300)=0,"-",SUMIFS(AD12:AD300,AE12:AE300,"&gt;="&amp;AE2,AE12:AE300,"&lt;="&amp;AE3)/SUMIFS($B12:$B300,AE12:AE300,"&gt;="&amp;AE2,AE12:AE300,"&lt;="&amp;AE3))</f>
        <v>13602.693602693604</v>
      </c>
      <c r="AG5" s="361" t="str">
        <f>IF(COUNT(AG12:AG300)=0,"-",SUMIFS(AF12:AF300,AG12:AG300,"&gt;="&amp;AG2,AG12:AG300,"&lt;="&amp;AG3)/SUMIFS($B12:$B300,AG12:AG300,"&gt;="&amp;AG2,AG12:AG300,"&lt;="&amp;AG3))</f>
        <v>-</v>
      </c>
      <c r="AI5" s="361" t="str">
        <f>IF(COUNT(AI12:AI300)=0,"-",SUMIFS(AH12:AH300,AI12:AI300,"&gt;="&amp;AI2,AI12:AI300,"&lt;="&amp;AI3)/SUMIFS($B12:$B300,AI12:AI300,"&gt;="&amp;AI2,AI12:AI300,"&lt;="&amp;AI3))</f>
        <v>-</v>
      </c>
      <c r="AK5" s="361">
        <f ca="1">IF(COUNT(AK12:AK300)=0,"-",SUMIFS(AJ12:AJ300,AK12:AK300,"&gt;="&amp;AK2,AK12:AK300,"&lt;="&amp;AK3)/SUMIFS($B12:$B300,AK12:AK300,"&gt;="&amp;AK2,AK12:AK300,"&lt;="&amp;AK3))</f>
        <v>1274.1421267893661</v>
      </c>
      <c r="AM5" s="361" t="str">
        <f>IF(COUNT(AM12:AM300)=0,"-",SUMIFS(AL12:AL300,AM12:AM300,"&gt;="&amp;AM2,AM12:AM300,"&lt;="&amp;AM3)/SUMIFS($B12:$B300,AM12:AM300,"&gt;="&amp;AM2,AM12:AM300,"&lt;="&amp;AM3))</f>
        <v>-</v>
      </c>
      <c r="AO5" s="361" t="str">
        <f>IF(COUNT(AO12:AO300)=0,"-",SUMIFS(AN12:AN300,AO12:AO300,"&gt;="&amp;AO2,AO12:AO300,"&lt;="&amp;AO3)/SUMIFS($B12:$B300,AO12:AO300,"&gt;="&amp;AO2,AO12:AO300,"&lt;="&amp;AO3))</f>
        <v>-</v>
      </c>
      <c r="AQ5" s="361">
        <f ca="1">IF(COUNT(AQ12:AQ300)=0,"-",SUMIFS(AP12:AP300,AQ12:AQ300,"&gt;="&amp;AQ2,AQ12:AQ300,"&lt;="&amp;AQ3)/SUMIFS($B12:$B300,AQ12:AQ300,"&gt;="&amp;AQ2,AQ12:AQ300,"&lt;="&amp;AQ3))</f>
        <v>19725.90658001625</v>
      </c>
    </row>
    <row r="6" spans="1:43 2524:2883" x14ac:dyDescent="0.25">
      <c r="A6" s="980"/>
      <c r="C6" s="358" t="s">
        <v>356</v>
      </c>
      <c r="E6" s="362">
        <f ca="1">IF(COUNT(E12:E300)=0,"-",SUMIFS(E12:E300, E12:E300, "&gt;="&amp;E2,E12:E300,"&lt;="&amp;E3)/($A$1-COUNTIF(E12:E300,"&lt;"&amp;E$2)-COUNTIF(E12:E300,"&gt;"&amp;E$3)))</f>
        <v>8001.8881036915454</v>
      </c>
      <c r="G6" s="362">
        <f ca="1">IF(COUNT(G12:G300)=0,"-",SUMIFS(G12:G300, G12:G300, "&gt;="&amp;G2,G12:G300,"&lt;="&amp;G3)/($A$1-COUNTIF(G12:G300,"&lt;"&amp;G$2)-COUNTIF(G12:G300,"&gt;"&amp;G$3)))</f>
        <v>833.98427755819068</v>
      </c>
      <c r="I6" s="362" t="str">
        <f>IF(COUNT(I12:I300)=0,"-",SUMIFS(I12:I300, I12:I300, "&gt;="&amp;I2,I12:I300,"&lt;="&amp;I3)/($A$1-COUNTIF(I12:I300,"&lt;"&amp;I$2)-COUNTIF(I12:I300,"&gt;"&amp;I$3)))</f>
        <v>-</v>
      </c>
      <c r="K6" s="362" t="str">
        <f>IF(COUNT(K12:K300)=0,"-",SUMIFS(K12:K300, K12:K300, "&gt;="&amp;K2,K12:K300,"&lt;="&amp;K3)/($A$1-COUNTIF(K12:K300,"&lt;"&amp;K$2)-COUNTIF(K12:K300,"&gt;"&amp;K$3)))</f>
        <v>-</v>
      </c>
      <c r="M6" s="362">
        <f ca="1">IF(COUNT(M12:M300)=0,"-",SUMIFS(M12:M300, M12:M300, "&gt;="&amp;M2,M12:M300,"&lt;="&amp;M3)/($A$1-COUNTIF(M12:M300,"&lt;"&amp;M$2)-COUNTIF(M12:M300,"&gt;"&amp;M$3)))</f>
        <v>3760</v>
      </c>
      <c r="O6" s="362">
        <f ca="1">IF(COUNT(O12:O300)=0,"-",SUMIFS(O12:O300, O12:O300, "&gt;="&amp;O2,O12:O300,"&lt;="&amp;O3)/($A$1-COUNTIF(O12:O300,"&lt;"&amp;O$2)-COUNTIF(O12:O300,"&gt;"&amp;O$3)))</f>
        <v>594.494733323216</v>
      </c>
      <c r="Q6" s="362">
        <f ca="1">IF(COUNT(Q12:Q300)=0,"-",SUMIFS(Q12:Q300, Q12:Q300, "&gt;="&amp;Q2,Q12:Q300,"&lt;="&amp;Q3)/($A$1-COUNTIF(Q12:Q300,"&lt;"&amp;Q$2)-COUNTIF(Q12:Q300,"&gt;"&amp;Q$3)))</f>
        <v>668.52063081934216</v>
      </c>
      <c r="S6" s="362">
        <f ca="1">IF(COUNT(S12:S300)=0,"-",SUMIFS(S12:S300, S12:S300, "&gt;="&amp;S2,S12:S300,"&lt;="&amp;S3)/($A$1-COUNTIF(S12:S300,"&lt;"&amp;S$2)-COUNTIF(S12:S300,"&gt;"&amp;S$3)))</f>
        <v>69.246410643807707</v>
      </c>
      <c r="U6" s="362">
        <f ca="1">IF(COUNT(U12:U300)=0,"-",SUMIFS(U12:U300, U12:U300, "&gt;="&amp;U2,U12:U300,"&lt;="&amp;U3)/($A$1-COUNTIF(U12:U300,"&lt;"&amp;U$2)-COUNTIF(U12:U300,"&gt;"&amp;U$3)))</f>
        <v>7.1111111111111116</v>
      </c>
      <c r="W6" s="362">
        <f ca="1">IF(COUNT(W12:W300)=0,"-",SUMIFS(W12:W300, W12:W300, "&gt;="&amp;W2,W12:W300,"&lt;="&amp;W3)/($A$1-COUNTIF(W12:W300,"&lt;"&amp;W$2)-COUNTIF(W12:W300,"&gt;"&amp;W$3)))</f>
        <v>3.3793103448275863</v>
      </c>
      <c r="Y6" s="362" t="str">
        <f>IF(COUNT(Y12:Y300)=0,"-",SUMIFS(Y12:Y300, Y12:Y300, "&gt;="&amp;Y2,Y12:Y300,"&lt;="&amp;Y3)/($A$1-COUNTIF(Y12:Y300,"&lt;"&amp;Y$2)-COUNTIF(Y12:Y300,"&gt;"&amp;Y$3)))</f>
        <v>-</v>
      </c>
      <c r="AA6" s="362" t="str">
        <f>IF(COUNT(AA12:AA300)=0,"-",SUMIFS(AA12:AA300, AA12:AA300, "&gt;="&amp;AA2,AA12:AA300,"&lt;="&amp;AA3)/($A$1-COUNTIF(AA12:AA300,"&lt;"&amp;AA$2)-COUNTIF(AA12:AA300,"&gt;"&amp;AA$3)))</f>
        <v>-</v>
      </c>
      <c r="AC6" s="362">
        <f ca="1">IF(COUNT(AC12:AC300)=0,"-",SUMIFS(AC12:AC300, AC12:AC300, "&gt;="&amp;AC2,AC12:AC300,"&lt;="&amp;AC3)/($A$1-COUNTIF(AC12:AC300,"&lt;"&amp;AC$2)-COUNTIF(AC12:AC300,"&gt;"&amp;AC$3)))</f>
        <v>4198.8999136795237</v>
      </c>
      <c r="AE6" s="362">
        <f ca="1">IF(COUNT(AE12:AE300)=0,"-",SUMIFS(AE12:AE300, AE12:AE300, "&gt;="&amp;AE2,AE12:AE300,"&lt;="&amp;AE3)/($A$1-COUNTIF(AE12:AE300,"&lt;"&amp;AE$2)-COUNTIF(AE12:AE300,"&gt;"&amp;AE$3)))</f>
        <v>4247.2850241545902</v>
      </c>
      <c r="AG6" s="362" t="str">
        <f>IF(COUNT(AG12:AG300)=0,"-",SUMIFS(AG12:AG300, AG12:AG300, "&gt;="&amp;AG2,AG12:AG300,"&lt;="&amp;AG3)/($A$1-COUNTIF(AG12:AG300,"&lt;"&amp;AG$2)-COUNTIF(AG12:AG300,"&gt;"&amp;AG$3)))</f>
        <v>-</v>
      </c>
      <c r="AI6" s="362" t="str">
        <f>IF(COUNT(AI12:AI300)=0,"-",SUMIFS(AI12:AI300, AI12:AI300, "&gt;="&amp;AI2,AI12:AI300,"&lt;="&amp;AI3)/($A$1-COUNTIF(AI12:AI300,"&lt;"&amp;AI$2)-COUNTIF(AI12:AI300,"&gt;"&amp;AI$3)))</f>
        <v>-</v>
      </c>
      <c r="AK6" s="362">
        <f ca="1">IF(COUNT(AK12:AK300)=0,"-",SUMIFS(AK12:AK300, AK12:AK300, "&gt;="&amp;AK2,AK12:AK300,"&lt;="&amp;AK3)/($A$1-COUNTIF(AK12:AK300,"&lt;"&amp;AK$2)-COUNTIF(AK12:AK300,"&gt;"&amp;AK$3)))</f>
        <v>1198.2720955125276</v>
      </c>
      <c r="AM6" s="362" t="str">
        <f>IF(COUNT(AM12:AM300)=0,"-",SUMIFS(AM12:AM300, AM12:AM300, "&gt;="&amp;AM2,AM12:AM300,"&lt;="&amp;AM3)/($A$1-COUNTIF(AM12:AM300,"&lt;"&amp;AM$2)-COUNTIF(AM12:AM300,"&gt;"&amp;AM$3)))</f>
        <v>-</v>
      </c>
      <c r="AO6" s="362" t="str">
        <f>IF(COUNT(AO12:AO300)=0,"-",SUMIFS(AO12:AO300, AO12:AO300, "&gt;="&amp;AO2,AO12:AO300,"&lt;="&amp;AO3)/($A$1-COUNTIF(AO12:AO300,"&lt;"&amp;AO$2)-COUNTIF(AO12:AO300,"&gt;"&amp;AO$3)))</f>
        <v>-</v>
      </c>
      <c r="AQ6" s="362">
        <f ca="1">IF(COUNT(AQ12:AQ300)=0,"-",SUMIFS(AQ12:AQ300, AQ12:AQ300, "&gt;="&amp;AQ2,AQ12:AQ300,"&lt;="&amp;AQ3)/($A$1-COUNTIF(AQ12:AQ300,"&lt;"&amp;AQ$2)-COUNTIF(AQ12:AQ300,"&gt;"&amp;AQ$3)))</f>
        <v>15581.193507147134</v>
      </c>
    </row>
    <row r="9" spans="1:43 2524:2883" x14ac:dyDescent="0.25">
      <c r="D9" s="363" t="s">
        <v>286</v>
      </c>
      <c r="E9" s="364"/>
      <c r="F9" s="363" t="s">
        <v>287</v>
      </c>
      <c r="G9" s="364"/>
      <c r="H9" s="363" t="s">
        <v>288</v>
      </c>
      <c r="I9" s="364"/>
      <c r="J9" s="363" t="s">
        <v>289</v>
      </c>
      <c r="K9" s="364"/>
      <c r="L9" s="363" t="s">
        <v>290</v>
      </c>
      <c r="M9" s="364"/>
      <c r="N9" s="363" t="s">
        <v>291</v>
      </c>
      <c r="O9" s="364"/>
      <c r="P9" s="363" t="s">
        <v>292</v>
      </c>
      <c r="Q9" s="364"/>
      <c r="R9" s="363" t="s">
        <v>293</v>
      </c>
      <c r="S9" s="364"/>
      <c r="T9" s="363" t="s">
        <v>294</v>
      </c>
      <c r="U9" s="364"/>
      <c r="V9" s="363" t="s">
        <v>295</v>
      </c>
      <c r="W9" s="364"/>
      <c r="X9" s="363" t="s">
        <v>296</v>
      </c>
      <c r="Y9" s="364"/>
      <c r="Z9" s="363" t="s">
        <v>297</v>
      </c>
      <c r="AA9" s="364"/>
      <c r="AB9" s="363" t="s">
        <v>298</v>
      </c>
      <c r="AC9" s="364"/>
      <c r="AD9" s="363" t="s">
        <v>299</v>
      </c>
      <c r="AE9" s="364"/>
      <c r="AF9" s="363" t="s">
        <v>300</v>
      </c>
      <c r="AG9" s="364"/>
      <c r="AH9" s="363" t="s">
        <v>301</v>
      </c>
      <c r="AI9" s="364"/>
      <c r="AJ9" s="363" t="s">
        <v>302</v>
      </c>
      <c r="AK9" s="364"/>
      <c r="AL9" s="363" t="s">
        <v>303</v>
      </c>
      <c r="AM9" s="364"/>
      <c r="AN9" s="363" t="s">
        <v>304</v>
      </c>
      <c r="AO9" s="364"/>
      <c r="AP9" s="363" t="s">
        <v>305</v>
      </c>
      <c r="AQ9" s="364"/>
    </row>
    <row r="10" spans="1:43 2524:2883" ht="75" x14ac:dyDescent="0.25">
      <c r="A10" s="365"/>
      <c r="B10" s="366"/>
      <c r="D10" s="367" t="s">
        <v>306</v>
      </c>
      <c r="E10" s="368" t="str">
        <f>D10&amp;"
per FTE"</f>
        <v>Total Occupancy
per FTE</v>
      </c>
      <c r="F10" s="367" t="s">
        <v>307</v>
      </c>
      <c r="G10" s="368" t="str">
        <f>F10&amp;"
per FTE"</f>
        <v>Direct Care Consultant 201
per FTE</v>
      </c>
      <c r="H10" s="367" t="s">
        <v>308</v>
      </c>
      <c r="I10" s="368" t="str">
        <f>H10&amp;"
per FTE"</f>
        <v>Temporary Help 202
per FTE</v>
      </c>
      <c r="J10" s="367" t="s">
        <v>309</v>
      </c>
      <c r="K10" s="368" t="str">
        <f>J10&amp;"
per FTE"</f>
        <v>Clients and Caregivers Reimb./Stipends 203
per FTE</v>
      </c>
      <c r="L10" s="367" t="s">
        <v>310</v>
      </c>
      <c r="M10" s="368" t="str">
        <f>L10&amp;"
per FTE"</f>
        <v>Subcontracted Direct Care 206
per FTE</v>
      </c>
      <c r="N10" s="367" t="s">
        <v>311</v>
      </c>
      <c r="O10" s="368" t="str">
        <f>N10&amp;"
per FTE"</f>
        <v>Staff Training 204
per FTE</v>
      </c>
      <c r="P10" s="367" t="s">
        <v>312</v>
      </c>
      <c r="Q10" s="368" t="str">
        <f>P10&amp;"
per FTE"</f>
        <v>Staff Mileage / Travel 205
per FTE</v>
      </c>
      <c r="R10" s="367" t="s">
        <v>313</v>
      </c>
      <c r="S10" s="368" t="str">
        <f>R10&amp;"
per FTE"</f>
        <v>Meals 207
per FTE</v>
      </c>
      <c r="T10" s="367" t="s">
        <v>314</v>
      </c>
      <c r="U10" s="368" t="str">
        <f>T10&amp;"
per FTE"</f>
        <v>Client Transportation 208
per FTE</v>
      </c>
      <c r="V10" s="367" t="s">
        <v>315</v>
      </c>
      <c r="W10" s="368" t="str">
        <f>V10&amp;"
per FTE"</f>
        <v>Vehicle Expenses 208
per FTE</v>
      </c>
      <c r="X10" s="367" t="s">
        <v>316</v>
      </c>
      <c r="Y10" s="368" t="str">
        <f>X10&amp;"
per FTE"</f>
        <v>Vehicle Depreciation 208
per FTE</v>
      </c>
      <c r="Z10" s="367" t="s">
        <v>317</v>
      </c>
      <c r="AA10" s="368" t="str">
        <f>Z10&amp;"
per FTE"</f>
        <v>Incidental Medical /Medicine/Pharmacy 209
per FTE</v>
      </c>
      <c r="AB10" s="367" t="s">
        <v>318</v>
      </c>
      <c r="AC10" s="368" t="str">
        <f>AB10&amp;"
per FTE"</f>
        <v>Client Personal Allowances 211
per FTE</v>
      </c>
      <c r="AD10" s="367" t="s">
        <v>319</v>
      </c>
      <c r="AE10" s="368" t="str">
        <f>AD10&amp;"
per FTE"</f>
        <v>Provision Material Goods/Svs./Benefits 212
per FTE</v>
      </c>
      <c r="AF10" s="367" t="s">
        <v>320</v>
      </c>
      <c r="AG10" s="368" t="str">
        <f>AF10&amp;"
per FTE"</f>
        <v>Direct Client Wages 214
per FTE</v>
      </c>
      <c r="AH10" s="367" t="s">
        <v>321</v>
      </c>
      <c r="AI10" s="368" t="str">
        <f>AH10&amp;"
per FTE"</f>
        <v>Other Commercial Prod. &amp; Svs. 214
per FTE</v>
      </c>
      <c r="AJ10" s="367" t="s">
        <v>322</v>
      </c>
      <c r="AK10" s="368" t="str">
        <f>AJ10&amp;"
per FTE"</f>
        <v>Program Supplies &amp; Materials 215
per FTE</v>
      </c>
      <c r="AL10" s="367" t="s">
        <v>323</v>
      </c>
      <c r="AM10" s="368" t="str">
        <f>AL10&amp;"
per FTE"</f>
        <v>Non Charitable Expenses
per FTE</v>
      </c>
      <c r="AN10" s="367" t="s">
        <v>324</v>
      </c>
      <c r="AO10" s="368" t="str">
        <f>AN10&amp;"
per FTE"</f>
        <v>Other Expense
per FTE</v>
      </c>
      <c r="AP10" s="367" t="s">
        <v>325</v>
      </c>
      <c r="AQ10" s="368" t="str">
        <f>AP10&amp;"
per FTE"</f>
        <v>Total Other Program Expense
per FTE</v>
      </c>
    </row>
    <row r="11" spans="1:43 2524:2883" x14ac:dyDescent="0.25">
      <c r="A11" s="363" t="s">
        <v>326</v>
      </c>
      <c r="B11" s="369" t="s">
        <v>327</v>
      </c>
      <c r="D11" s="363" t="s">
        <v>328</v>
      </c>
      <c r="E11" s="364"/>
      <c r="F11" s="363" t="s">
        <v>328</v>
      </c>
      <c r="G11" s="364"/>
      <c r="H11" s="363" t="s">
        <v>328</v>
      </c>
      <c r="I11" s="364"/>
      <c r="J11" s="363" t="s">
        <v>328</v>
      </c>
      <c r="K11" s="364"/>
      <c r="L11" s="363" t="s">
        <v>328</v>
      </c>
      <c r="M11" s="364"/>
      <c r="N11" s="363" t="s">
        <v>328</v>
      </c>
      <c r="O11" s="364"/>
      <c r="P11" s="363" t="s">
        <v>328</v>
      </c>
      <c r="Q11" s="364"/>
      <c r="R11" s="363" t="s">
        <v>328</v>
      </c>
      <c r="S11" s="364"/>
      <c r="T11" s="363" t="s">
        <v>328</v>
      </c>
      <c r="U11" s="364"/>
      <c r="V11" s="363" t="s">
        <v>328</v>
      </c>
      <c r="W11" s="364"/>
      <c r="X11" s="363" t="s">
        <v>328</v>
      </c>
      <c r="Y11" s="364"/>
      <c r="Z11" s="363" t="s">
        <v>328</v>
      </c>
      <c r="AA11" s="364"/>
      <c r="AB11" s="363" t="s">
        <v>328</v>
      </c>
      <c r="AC11" s="364"/>
      <c r="AD11" s="363" t="s">
        <v>328</v>
      </c>
      <c r="AE11" s="364"/>
      <c r="AF11" s="363" t="s">
        <v>328</v>
      </c>
      <c r="AG11" s="364"/>
      <c r="AH11" s="363" t="s">
        <v>328</v>
      </c>
      <c r="AI11" s="364"/>
      <c r="AJ11" s="363" t="s">
        <v>328</v>
      </c>
      <c r="AK11" s="364"/>
      <c r="AL11" s="363" t="s">
        <v>328</v>
      </c>
      <c r="AM11" s="364"/>
      <c r="AN11" s="363" t="s">
        <v>328</v>
      </c>
      <c r="AO11" s="364"/>
      <c r="AP11" s="363" t="s">
        <v>328</v>
      </c>
      <c r="AQ11" s="364"/>
    </row>
    <row r="12" spans="1:43 2524:2883" s="384" customFormat="1" x14ac:dyDescent="0.25">
      <c r="A12" s="381" t="s">
        <v>336</v>
      </c>
      <c r="B12" s="382">
        <v>4.1399999999999997</v>
      </c>
      <c r="D12" s="385">
        <v>29845</v>
      </c>
      <c r="E12" s="386">
        <f>IF(OR($B12=0,D12=0),"",D12/$B12)</f>
        <v>7208.9371980676333</v>
      </c>
      <c r="F12" s="387">
        <v>4455</v>
      </c>
      <c r="G12" s="386">
        <f>IF(OR($B12=0,F12=0),"",F12/$B12)</f>
        <v>1076.0869565217392</v>
      </c>
      <c r="H12" s="385"/>
      <c r="I12" s="386" t="str">
        <f>IF(OR($B12=0,H12=0),"",H12/$B12)</f>
        <v/>
      </c>
      <c r="J12" s="385"/>
      <c r="K12" s="386" t="str">
        <f>IF(OR($B12=0,J12=0),"",J12/$B12)</f>
        <v/>
      </c>
      <c r="L12" s="385"/>
      <c r="M12" s="386" t="str">
        <f>IF(OR($B12=0,L12=0),"",L12/$B12)</f>
        <v/>
      </c>
      <c r="N12" s="385">
        <v>3569</v>
      </c>
      <c r="O12" s="386">
        <f>IF(OR($B12=0,N12=0),"",N12/$B12)</f>
        <v>862.07729468599041</v>
      </c>
      <c r="P12" s="385">
        <v>6543</v>
      </c>
      <c r="Q12" s="386">
        <f>IF(OR($B12=0,P12=0),"",P12/$B12)</f>
        <v>1580.4347826086957</v>
      </c>
      <c r="R12" s="385"/>
      <c r="S12" s="386" t="str">
        <f>IF(OR($B12=0,R12=0),"",R12/$B12)</f>
        <v/>
      </c>
      <c r="T12" s="385"/>
      <c r="U12" s="386" t="str">
        <f>IF(OR($B12=0,T12=0),"",T12/$B12)</f>
        <v/>
      </c>
      <c r="V12" s="385"/>
      <c r="W12" s="386" t="str">
        <f>IF(OR($B12=0,V12=0),"",V12/$B12)</f>
        <v/>
      </c>
      <c r="X12" s="385"/>
      <c r="Y12" s="386" t="str">
        <f>IF(OR($B12=0,X12=0),"",X12/$B12)</f>
        <v/>
      </c>
      <c r="Z12" s="385"/>
      <c r="AA12" s="386" t="str">
        <f>IF(OR($B12=0,Z12=0),"",Z12/$B12)</f>
        <v/>
      </c>
      <c r="AB12" s="385">
        <v>84210</v>
      </c>
      <c r="AC12" s="386">
        <f>IF(OR($B12=0,AB12=0),"",AB12/$B12)</f>
        <v>20340.579710144928</v>
      </c>
      <c r="AD12" s="385">
        <v>75324</v>
      </c>
      <c r="AE12" s="386">
        <f>IF(OR($B12=0,AD12=0),"",AD12/$B12)</f>
        <v>18194.202898550728</v>
      </c>
      <c r="AF12" s="385"/>
      <c r="AG12" s="386" t="str">
        <f>IF(OR($B12=0,AF12=0),"",AF12/$B12)</f>
        <v/>
      </c>
      <c r="AH12" s="385"/>
      <c r="AI12" s="386" t="str">
        <f>IF(OR($B12=0,AH12=0),"",AH12/$B12)</f>
        <v/>
      </c>
      <c r="AJ12" s="385">
        <v>6566</v>
      </c>
      <c r="AK12" s="386">
        <f>IF(OR($B12=0,AJ12=0),"",AJ12/$B12)</f>
        <v>1585.9903381642514</v>
      </c>
      <c r="AL12" s="385"/>
      <c r="AM12" s="386" t="str">
        <f>IF(OR($B12=0,AL12=0),"",AL12/$B12)</f>
        <v/>
      </c>
      <c r="AN12" s="385"/>
      <c r="AO12" s="386" t="str">
        <f>IF(OR($B12=0,AN12=0),"",AN12/$B12)</f>
        <v/>
      </c>
      <c r="AP12" s="385">
        <v>180667</v>
      </c>
      <c r="AQ12" s="386">
        <f>IF(OR($B12=0,AP12=0),"",AP12/$B12)</f>
        <v>43639.371980676333</v>
      </c>
      <c r="CSB12" s="388"/>
      <c r="CSC12" s="388"/>
      <c r="CSD12" s="388"/>
      <c r="CSE12" s="388"/>
      <c r="CSF12" s="388"/>
      <c r="CSG12" s="388"/>
      <c r="CSH12" s="388"/>
      <c r="CSI12" s="388"/>
      <c r="CSJ12" s="388"/>
      <c r="CSK12" s="388"/>
      <c r="CSL12" s="388"/>
      <c r="CSM12" s="388"/>
      <c r="CSN12" s="388"/>
      <c r="CSO12" s="388"/>
      <c r="CSP12" s="388"/>
      <c r="CSQ12" s="388"/>
      <c r="CSR12" s="388"/>
      <c r="CSS12" s="388"/>
      <c r="CST12" s="388"/>
      <c r="CSU12" s="388"/>
      <c r="CSV12" s="388"/>
      <c r="CSW12" s="388"/>
      <c r="CSX12" s="388"/>
      <c r="CSY12" s="388"/>
      <c r="CSZ12" s="388"/>
      <c r="CTA12" s="388"/>
      <c r="CTB12" s="388"/>
      <c r="CTC12" s="388"/>
      <c r="CTD12" s="388"/>
      <c r="CTE12" s="388"/>
      <c r="CTF12" s="388"/>
      <c r="CTG12" s="388"/>
      <c r="CTH12" s="388"/>
      <c r="CTI12" s="388"/>
      <c r="CTJ12" s="388"/>
      <c r="CTK12" s="388"/>
      <c r="CTL12" s="388"/>
      <c r="CTM12" s="388"/>
      <c r="CTN12" s="388"/>
      <c r="CTO12" s="388"/>
      <c r="DBH12" s="389"/>
      <c r="DBI12" s="389"/>
      <c r="DBJ12" s="389"/>
      <c r="DBK12" s="389"/>
      <c r="DBL12" s="389"/>
      <c r="DBM12" s="389"/>
      <c r="DBN12" s="389"/>
      <c r="DBO12" s="389"/>
      <c r="DBP12" s="389"/>
      <c r="DBQ12" s="389"/>
      <c r="DBR12" s="389"/>
      <c r="DBS12" s="389"/>
      <c r="DBT12" s="389"/>
      <c r="DBU12" s="389"/>
      <c r="DBV12" s="389"/>
      <c r="DBW12" s="389"/>
      <c r="DBX12" s="389"/>
      <c r="DBY12" s="389"/>
      <c r="DBZ12" s="389"/>
      <c r="DCA12" s="389"/>
      <c r="DCB12" s="389"/>
      <c r="DCC12" s="389"/>
      <c r="DCD12" s="389"/>
      <c r="DCE12" s="389"/>
      <c r="DCF12" s="389"/>
      <c r="DCG12" s="389"/>
      <c r="DCH12" s="389"/>
      <c r="DCI12" s="389"/>
      <c r="DCJ12" s="389"/>
      <c r="DCK12" s="389"/>
      <c r="DCL12" s="389"/>
      <c r="DCM12" s="389"/>
      <c r="DCN12" s="389"/>
      <c r="DCO12" s="389"/>
      <c r="DCP12" s="389"/>
      <c r="DCQ12" s="389"/>
      <c r="DCR12" s="389"/>
      <c r="DCS12" s="389"/>
      <c r="DCT12" s="389"/>
      <c r="DCU12" s="389"/>
      <c r="DCV12" s="389"/>
      <c r="DCW12" s="389"/>
      <c r="DCX12" s="389"/>
      <c r="DCY12" s="389"/>
      <c r="DCZ12" s="389"/>
      <c r="DDA12" s="389"/>
      <c r="DDB12" s="389"/>
      <c r="DDC12" s="389"/>
      <c r="DDD12" s="389"/>
      <c r="DDE12" s="389"/>
      <c r="DDF12" s="389"/>
      <c r="DDG12" s="389"/>
      <c r="DDH12" s="389"/>
      <c r="DDI12" s="389"/>
      <c r="DDJ12" s="389"/>
      <c r="DDK12" s="389"/>
      <c r="DDL12" s="389"/>
      <c r="DDM12" s="389"/>
      <c r="DDN12" s="389"/>
      <c r="DDO12" s="389"/>
      <c r="DDP12" s="389"/>
      <c r="DDQ12" s="389"/>
      <c r="DDR12" s="389"/>
      <c r="DDS12" s="389"/>
      <c r="DDT12" s="389"/>
      <c r="DDU12" s="389"/>
      <c r="DDV12" s="389"/>
      <c r="DDW12" s="389"/>
      <c r="DDX12" s="389"/>
      <c r="DDY12" s="389"/>
      <c r="DDZ12" s="389"/>
      <c r="DEA12" s="389"/>
      <c r="DEB12" s="389"/>
      <c r="DEC12" s="389"/>
      <c r="DED12" s="389"/>
      <c r="DEE12" s="389"/>
      <c r="DEF12" s="389"/>
      <c r="DEG12" s="389"/>
      <c r="DEH12" s="389"/>
      <c r="DEI12" s="389"/>
      <c r="DEJ12" s="389"/>
      <c r="DEK12" s="389"/>
      <c r="DEL12" s="389"/>
      <c r="DEM12" s="389"/>
      <c r="DEN12" s="389"/>
      <c r="DEO12" s="389"/>
      <c r="DEP12" s="389"/>
      <c r="DEQ12" s="389"/>
      <c r="DER12" s="389"/>
      <c r="DES12" s="389"/>
      <c r="DET12" s="389"/>
      <c r="DEU12" s="389"/>
      <c r="DEV12" s="389"/>
      <c r="DEW12" s="389"/>
      <c r="DEX12" s="389"/>
      <c r="DEY12" s="389"/>
      <c r="DEZ12" s="389"/>
      <c r="DFA12" s="389"/>
      <c r="DFB12" s="389"/>
      <c r="DFC12" s="389"/>
      <c r="DFD12" s="389"/>
      <c r="DFE12" s="389"/>
      <c r="DFF12" s="389"/>
      <c r="DFG12" s="389"/>
      <c r="DFH12" s="389"/>
      <c r="DFI12" s="389"/>
      <c r="DFJ12" s="389"/>
      <c r="DFK12" s="389"/>
      <c r="DFL12" s="389"/>
      <c r="DFM12" s="389"/>
      <c r="DFN12" s="389"/>
      <c r="DFO12" s="389"/>
      <c r="DFP12" s="389"/>
      <c r="DFQ12" s="389"/>
      <c r="DFR12" s="389"/>
      <c r="DFS12" s="389"/>
      <c r="DFT12" s="389"/>
      <c r="DFU12" s="389"/>
      <c r="DFV12" s="389"/>
      <c r="DFW12" s="389"/>
    </row>
    <row r="13" spans="1:43 2524:2883" s="384" customFormat="1" x14ac:dyDescent="0.25">
      <c r="A13" s="381" t="s">
        <v>482</v>
      </c>
      <c r="B13" s="382">
        <v>1.8</v>
      </c>
      <c r="D13" s="385">
        <v>7893</v>
      </c>
      <c r="E13" s="386">
        <f t="shared" ref="E13:G76" si="0">IF(OR($B13=0,D13=0),"",D13/$B13)</f>
        <v>4385</v>
      </c>
      <c r="F13" s="385">
        <v>3341</v>
      </c>
      <c r="G13" s="386">
        <f t="shared" si="0"/>
        <v>1856.1111111111111</v>
      </c>
      <c r="H13" s="385"/>
      <c r="I13" s="386" t="str">
        <f t="shared" ref="I13:I76" si="1">IF(OR($B13=0,H13=0),"",H13/$B13)</f>
        <v/>
      </c>
      <c r="J13" s="385"/>
      <c r="K13" s="386" t="str">
        <f t="shared" ref="K13:K76" si="2">IF(OR($B13=0,J13=0),"",J13/$B13)</f>
        <v/>
      </c>
      <c r="L13" s="385">
        <v>33840</v>
      </c>
      <c r="M13" s="386">
        <f t="shared" ref="M13:M76" si="3">IF(OR($B13=0,L13=0),"",L13/$B13)</f>
        <v>18800</v>
      </c>
      <c r="N13" s="385"/>
      <c r="O13" s="386" t="str">
        <f t="shared" ref="O13:O76" si="4">IF(OR($B13=0,N13=0),"",N13/$B13)</f>
        <v/>
      </c>
      <c r="P13" s="385">
        <v>1213</v>
      </c>
      <c r="Q13" s="386">
        <f t="shared" ref="Q13:Q76" si="5">IF(OR($B13=0,P13=0),"",P13/$B13)</f>
        <v>673.88888888888891</v>
      </c>
      <c r="R13" s="385"/>
      <c r="S13" s="386" t="str">
        <f t="shared" ref="S13:S76" si="6">IF(OR($B13=0,R13=0),"",R13/$B13)</f>
        <v/>
      </c>
      <c r="T13" s="385">
        <v>64</v>
      </c>
      <c r="U13" s="386">
        <f t="shared" ref="U13:U76" si="7">IF(OR($B13=0,T13=0),"",T13/$B13)</f>
        <v>35.555555555555557</v>
      </c>
      <c r="V13" s="385"/>
      <c r="W13" s="386" t="str">
        <f t="shared" ref="W13:W76" si="8">IF(OR($B13=0,V13=0),"",V13/$B13)</f>
        <v/>
      </c>
      <c r="X13" s="385"/>
      <c r="Y13" s="386" t="str">
        <f t="shared" ref="Y13:Y76" si="9">IF(OR($B13=0,X13=0),"",X13/$B13)</f>
        <v/>
      </c>
      <c r="Z13" s="385"/>
      <c r="AA13" s="386" t="str">
        <f t="shared" ref="AA13:AA76" si="10">IF(OR($B13=0,Z13=0),"",Z13/$B13)</f>
        <v/>
      </c>
      <c r="AB13" s="385"/>
      <c r="AC13" s="386" t="str">
        <f t="shared" ref="AC13:AC76" si="11">IF(OR($B13=0,AB13=0),"",AB13/$B13)</f>
        <v/>
      </c>
      <c r="AD13" s="385">
        <v>5476</v>
      </c>
      <c r="AE13" s="386">
        <f t="shared" ref="AE13:AE76" si="12">IF(OR($B13=0,AD13=0),"",AD13/$B13)</f>
        <v>3042.2222222222222</v>
      </c>
      <c r="AF13" s="385"/>
      <c r="AG13" s="386" t="str">
        <f t="shared" ref="AG13:AG76" si="13">IF(OR($B13=0,AF13=0),"",AF13/$B13)</f>
        <v/>
      </c>
      <c r="AH13" s="385"/>
      <c r="AI13" s="386" t="str">
        <f t="shared" ref="AI13:AI76" si="14">IF(OR($B13=0,AH13=0),"",AH13/$B13)</f>
        <v/>
      </c>
      <c r="AJ13" s="385">
        <v>1026</v>
      </c>
      <c r="AK13" s="386">
        <f t="shared" ref="AK13:AK76" si="15">IF(OR($B13=0,AJ13=0),"",AJ13/$B13)</f>
        <v>570</v>
      </c>
      <c r="AL13" s="385"/>
      <c r="AM13" s="386" t="str">
        <f t="shared" ref="AM13:AM76" si="16">IF(OR($B13=0,AL13=0),"",AL13/$B13)</f>
        <v/>
      </c>
      <c r="AN13" s="385"/>
      <c r="AO13" s="386" t="str">
        <f t="shared" ref="AO13:AO76" si="17">IF(OR($B13=0,AN13=0),"",AN13/$B13)</f>
        <v/>
      </c>
      <c r="AP13" s="385">
        <v>44960</v>
      </c>
      <c r="AQ13" s="386">
        <f t="shared" ref="AQ13:AQ76" si="18">IF(OR($B13=0,AP13=0),"",AP13/$B13)</f>
        <v>24977.777777777777</v>
      </c>
      <c r="CSB13" s="388"/>
      <c r="CSC13" s="388"/>
      <c r="CSD13" s="388"/>
      <c r="CSE13" s="388"/>
      <c r="CSF13" s="388"/>
      <c r="CSG13" s="388"/>
      <c r="CSH13" s="388"/>
      <c r="CSI13" s="388"/>
      <c r="CSJ13" s="388"/>
      <c r="CSK13" s="388"/>
      <c r="CSL13" s="388"/>
      <c r="CSM13" s="388"/>
      <c r="CSN13" s="388"/>
      <c r="CSO13" s="388"/>
      <c r="CSP13" s="388"/>
      <c r="CSQ13" s="388"/>
      <c r="CSR13" s="388"/>
      <c r="CSS13" s="388"/>
      <c r="CST13" s="388"/>
      <c r="CSU13" s="388"/>
      <c r="CSV13" s="388"/>
      <c r="CSW13" s="388"/>
      <c r="CSX13" s="388"/>
      <c r="CSY13" s="388"/>
      <c r="CSZ13" s="388"/>
      <c r="CTA13" s="388"/>
      <c r="CTB13" s="388"/>
      <c r="CTC13" s="388"/>
      <c r="CTD13" s="388"/>
      <c r="CTE13" s="388"/>
      <c r="CTF13" s="388"/>
      <c r="CTG13" s="388"/>
      <c r="CTH13" s="388"/>
      <c r="CTI13" s="388"/>
      <c r="CTJ13" s="388"/>
      <c r="CTK13" s="388"/>
      <c r="CTL13" s="388"/>
      <c r="CTM13" s="388"/>
      <c r="CTN13" s="388"/>
      <c r="CTO13" s="388"/>
      <c r="DBH13" s="389"/>
      <c r="DBI13" s="389"/>
      <c r="DBJ13" s="389"/>
      <c r="DBK13" s="389"/>
      <c r="DBL13" s="389"/>
      <c r="DBM13" s="389"/>
      <c r="DBN13" s="389"/>
      <c r="DBO13" s="389"/>
      <c r="DBP13" s="389"/>
      <c r="DBQ13" s="389"/>
      <c r="DBR13" s="389"/>
      <c r="DBS13" s="389"/>
      <c r="DBT13" s="389"/>
      <c r="DBU13" s="389"/>
      <c r="DBV13" s="389"/>
      <c r="DBW13" s="389"/>
      <c r="DBX13" s="389"/>
      <c r="DBY13" s="389"/>
      <c r="DBZ13" s="389"/>
      <c r="DCA13" s="389"/>
      <c r="DCB13" s="389"/>
      <c r="DCC13" s="389"/>
      <c r="DCD13" s="389"/>
      <c r="DCE13" s="389"/>
      <c r="DCF13" s="389"/>
      <c r="DCG13" s="389"/>
      <c r="DCH13" s="389"/>
      <c r="DCI13" s="389"/>
      <c r="DCJ13" s="389"/>
      <c r="DCK13" s="389"/>
      <c r="DCL13" s="389"/>
      <c r="DCM13" s="389"/>
      <c r="DCN13" s="389"/>
      <c r="DCO13" s="389"/>
      <c r="DCP13" s="389"/>
      <c r="DCQ13" s="389"/>
      <c r="DCR13" s="389"/>
      <c r="DCS13" s="389"/>
      <c r="DCT13" s="389"/>
      <c r="DCU13" s="389"/>
      <c r="DCV13" s="389"/>
      <c r="DCW13" s="389"/>
      <c r="DCX13" s="389"/>
      <c r="DCY13" s="389"/>
      <c r="DCZ13" s="389"/>
      <c r="DDA13" s="389"/>
      <c r="DDB13" s="389"/>
      <c r="DDC13" s="389"/>
      <c r="DDD13" s="389"/>
      <c r="DDE13" s="389"/>
      <c r="DDF13" s="389"/>
      <c r="DDG13" s="389"/>
      <c r="DDH13" s="389"/>
      <c r="DDI13" s="389"/>
      <c r="DDJ13" s="389"/>
      <c r="DDK13" s="389"/>
      <c r="DDL13" s="389"/>
      <c r="DDM13" s="389"/>
      <c r="DDN13" s="389"/>
      <c r="DDO13" s="389"/>
      <c r="DDP13" s="389"/>
      <c r="DDQ13" s="389"/>
      <c r="DDR13" s="389"/>
      <c r="DDS13" s="389"/>
      <c r="DDT13" s="389"/>
      <c r="DDU13" s="389"/>
      <c r="DDV13" s="389"/>
      <c r="DDW13" s="389"/>
      <c r="DDX13" s="389"/>
      <c r="DDY13" s="389"/>
      <c r="DDZ13" s="389"/>
      <c r="DEA13" s="389"/>
      <c r="DEB13" s="389"/>
      <c r="DEC13" s="389"/>
      <c r="DED13" s="389"/>
      <c r="DEE13" s="389"/>
      <c r="DEF13" s="389"/>
      <c r="DEG13" s="389"/>
      <c r="DEH13" s="389"/>
      <c r="DEI13" s="389"/>
      <c r="DEJ13" s="389"/>
      <c r="DEK13" s="389"/>
      <c r="DEL13" s="389"/>
      <c r="DEM13" s="389"/>
      <c r="DEN13" s="389"/>
      <c r="DEO13" s="389"/>
      <c r="DEP13" s="389"/>
      <c r="DEQ13" s="389"/>
      <c r="DER13" s="389"/>
      <c r="DES13" s="389"/>
      <c r="DET13" s="389"/>
      <c r="DEU13" s="389"/>
      <c r="DEV13" s="389"/>
      <c r="DEW13" s="389"/>
      <c r="DEX13" s="389"/>
      <c r="DEY13" s="389"/>
      <c r="DEZ13" s="389"/>
      <c r="DFA13" s="389"/>
      <c r="DFB13" s="389"/>
      <c r="DFC13" s="389"/>
      <c r="DFD13" s="389"/>
      <c r="DFE13" s="389"/>
      <c r="DFF13" s="389"/>
      <c r="DFG13" s="389"/>
      <c r="DFH13" s="389"/>
      <c r="DFI13" s="389"/>
      <c r="DFJ13" s="389"/>
      <c r="DFK13" s="389"/>
      <c r="DFL13" s="389"/>
      <c r="DFM13" s="389"/>
      <c r="DFN13" s="389"/>
      <c r="DFO13" s="389"/>
      <c r="DFP13" s="389"/>
      <c r="DFQ13" s="389"/>
      <c r="DFR13" s="389"/>
      <c r="DFS13" s="389"/>
      <c r="DFT13" s="389"/>
      <c r="DFU13" s="389"/>
      <c r="DFV13" s="389"/>
      <c r="DFW13" s="389"/>
    </row>
    <row r="14" spans="1:43 2524:2883" s="384" customFormat="1" x14ac:dyDescent="0.25">
      <c r="A14" s="381" t="s">
        <v>565</v>
      </c>
      <c r="B14" s="382">
        <v>0.94</v>
      </c>
      <c r="D14" s="385">
        <v>13414.15</v>
      </c>
      <c r="E14" s="386">
        <f t="shared" si="0"/>
        <v>14270.372340425532</v>
      </c>
      <c r="F14" s="385"/>
      <c r="G14" s="386" t="str">
        <f t="shared" si="0"/>
        <v/>
      </c>
      <c r="H14" s="385"/>
      <c r="I14" s="386" t="str">
        <f t="shared" si="1"/>
        <v/>
      </c>
      <c r="J14" s="385"/>
      <c r="K14" s="386" t="str">
        <f t="shared" si="2"/>
        <v/>
      </c>
      <c r="L14" s="385"/>
      <c r="M14" s="386" t="str">
        <f t="shared" si="3"/>
        <v/>
      </c>
      <c r="N14" s="385">
        <v>1025.95</v>
      </c>
      <c r="O14" s="386">
        <f t="shared" si="4"/>
        <v>1091.436170212766</v>
      </c>
      <c r="P14" s="385">
        <v>1.61</v>
      </c>
      <c r="Q14" s="386">
        <f t="shared" si="5"/>
        <v>1.7127659574468088</v>
      </c>
      <c r="R14" s="385">
        <v>261.24</v>
      </c>
      <c r="S14" s="386">
        <f t="shared" si="6"/>
        <v>277.91489361702128</v>
      </c>
      <c r="T14" s="385"/>
      <c r="U14" s="386" t="str">
        <f t="shared" si="7"/>
        <v/>
      </c>
      <c r="V14" s="385"/>
      <c r="W14" s="386" t="str">
        <f t="shared" si="8"/>
        <v/>
      </c>
      <c r="X14" s="385"/>
      <c r="Y14" s="386" t="str">
        <f t="shared" si="9"/>
        <v/>
      </c>
      <c r="Z14" s="385"/>
      <c r="AA14" s="386" t="str">
        <f t="shared" si="10"/>
        <v/>
      </c>
      <c r="AB14" s="385"/>
      <c r="AC14" s="386" t="str">
        <f t="shared" si="11"/>
        <v/>
      </c>
      <c r="AD14" s="385"/>
      <c r="AE14" s="386" t="str">
        <f t="shared" si="12"/>
        <v/>
      </c>
      <c r="AF14" s="385"/>
      <c r="AG14" s="386" t="str">
        <f t="shared" si="13"/>
        <v/>
      </c>
      <c r="AH14" s="385"/>
      <c r="AI14" s="386" t="str">
        <f t="shared" si="14"/>
        <v/>
      </c>
      <c r="AJ14" s="385">
        <v>2999.11</v>
      </c>
      <c r="AK14" s="386">
        <f t="shared" si="15"/>
        <v>3190.5425531914898</v>
      </c>
      <c r="AL14" s="385"/>
      <c r="AM14" s="386" t="str">
        <f t="shared" si="16"/>
        <v/>
      </c>
      <c r="AN14" s="385"/>
      <c r="AO14" s="386" t="str">
        <f t="shared" si="17"/>
        <v/>
      </c>
      <c r="AP14" s="385">
        <v>4287.91</v>
      </c>
      <c r="AQ14" s="386">
        <f t="shared" si="18"/>
        <v>4561.6063829787236</v>
      </c>
      <c r="CSB14" s="388"/>
      <c r="CSC14" s="388"/>
      <c r="CSD14" s="388"/>
      <c r="CSE14" s="388"/>
      <c r="CSF14" s="388"/>
      <c r="CSG14" s="388"/>
      <c r="CSH14" s="388"/>
      <c r="CSI14" s="388"/>
      <c r="CSJ14" s="388"/>
      <c r="CSK14" s="388"/>
      <c r="CSL14" s="388"/>
      <c r="CSM14" s="388"/>
      <c r="CSN14" s="388"/>
      <c r="CSO14" s="388"/>
      <c r="CSP14" s="388"/>
      <c r="CSQ14" s="388"/>
      <c r="CSR14" s="388"/>
      <c r="CSS14" s="388"/>
      <c r="CST14" s="388"/>
      <c r="CSU14" s="388"/>
      <c r="CSV14" s="388"/>
      <c r="CSW14" s="388"/>
      <c r="CSX14" s="388"/>
      <c r="CSY14" s="388"/>
      <c r="CSZ14" s="388"/>
      <c r="CTA14" s="388"/>
      <c r="CTB14" s="388"/>
      <c r="CTC14" s="388"/>
      <c r="CTD14" s="388"/>
      <c r="CTE14" s="388"/>
      <c r="CTF14" s="388"/>
      <c r="CTG14" s="388"/>
      <c r="CTH14" s="388"/>
      <c r="CTI14" s="388"/>
      <c r="CTJ14" s="388"/>
      <c r="CTK14" s="388"/>
      <c r="CTL14" s="388"/>
      <c r="CTM14" s="388"/>
      <c r="CTN14" s="388"/>
      <c r="CTO14" s="388"/>
      <c r="DBH14" s="389"/>
      <c r="DBI14" s="389"/>
      <c r="DBJ14" s="389"/>
      <c r="DBK14" s="389"/>
      <c r="DBL14" s="389"/>
      <c r="DBM14" s="389"/>
      <c r="DBN14" s="389"/>
      <c r="DBO14" s="389"/>
      <c r="DBP14" s="389"/>
      <c r="DBQ14" s="389"/>
      <c r="DBR14" s="389"/>
      <c r="DBS14" s="389"/>
      <c r="DBT14" s="389"/>
      <c r="DBU14" s="389"/>
      <c r="DBV14" s="389"/>
      <c r="DBW14" s="389"/>
      <c r="DBX14" s="389"/>
      <c r="DBY14" s="389"/>
      <c r="DBZ14" s="389"/>
      <c r="DCA14" s="389"/>
      <c r="DCB14" s="389"/>
      <c r="DCC14" s="389"/>
      <c r="DCD14" s="389"/>
      <c r="DCE14" s="389"/>
      <c r="DCF14" s="389"/>
      <c r="DCG14" s="389"/>
      <c r="DCH14" s="389"/>
      <c r="DCI14" s="389"/>
      <c r="DCJ14" s="389"/>
      <c r="DCK14" s="389"/>
      <c r="DCL14" s="389"/>
      <c r="DCM14" s="389"/>
      <c r="DCN14" s="389"/>
      <c r="DCO14" s="389"/>
      <c r="DCP14" s="389"/>
      <c r="DCQ14" s="389"/>
      <c r="DCR14" s="389"/>
      <c r="DCS14" s="389"/>
      <c r="DCT14" s="389"/>
      <c r="DCU14" s="389"/>
      <c r="DCV14" s="389"/>
      <c r="DCW14" s="389"/>
      <c r="DCX14" s="389"/>
      <c r="DCY14" s="389"/>
      <c r="DCZ14" s="389"/>
      <c r="DDA14" s="389"/>
      <c r="DDB14" s="389"/>
      <c r="DDC14" s="389"/>
      <c r="DDD14" s="389"/>
      <c r="DDE14" s="389"/>
      <c r="DDF14" s="389"/>
      <c r="DDG14" s="389"/>
      <c r="DDH14" s="389"/>
      <c r="DDI14" s="389"/>
      <c r="DDJ14" s="389"/>
      <c r="DDK14" s="389"/>
      <c r="DDL14" s="389"/>
      <c r="DDM14" s="389"/>
      <c r="DDN14" s="389"/>
      <c r="DDO14" s="389"/>
      <c r="DDP14" s="389"/>
      <c r="DDQ14" s="389"/>
      <c r="DDR14" s="389"/>
      <c r="DDS14" s="389"/>
      <c r="DDT14" s="389"/>
      <c r="DDU14" s="389"/>
      <c r="DDV14" s="389"/>
      <c r="DDW14" s="389"/>
      <c r="DDX14" s="389"/>
      <c r="DDY14" s="389"/>
      <c r="DDZ14" s="389"/>
      <c r="DEA14" s="389"/>
      <c r="DEB14" s="389"/>
      <c r="DEC14" s="389"/>
      <c r="DED14" s="389"/>
      <c r="DEE14" s="389"/>
      <c r="DEF14" s="389"/>
      <c r="DEG14" s="389"/>
      <c r="DEH14" s="389"/>
      <c r="DEI14" s="389"/>
      <c r="DEJ14" s="389"/>
      <c r="DEK14" s="389"/>
      <c r="DEL14" s="389"/>
      <c r="DEM14" s="389"/>
      <c r="DEN14" s="389"/>
      <c r="DEO14" s="389"/>
      <c r="DEP14" s="389"/>
      <c r="DEQ14" s="389"/>
      <c r="DER14" s="389"/>
      <c r="DES14" s="389"/>
      <c r="DET14" s="389"/>
      <c r="DEU14" s="389"/>
      <c r="DEV14" s="389"/>
      <c r="DEW14" s="389"/>
      <c r="DEX14" s="389"/>
      <c r="DEY14" s="389"/>
      <c r="DEZ14" s="389"/>
      <c r="DFA14" s="389"/>
      <c r="DFB14" s="389"/>
      <c r="DFC14" s="389"/>
      <c r="DFD14" s="389"/>
      <c r="DFE14" s="389"/>
      <c r="DFF14" s="389"/>
      <c r="DFG14" s="389"/>
      <c r="DFH14" s="389"/>
      <c r="DFI14" s="389"/>
      <c r="DFJ14" s="389"/>
      <c r="DFK14" s="389"/>
      <c r="DFL14" s="389"/>
      <c r="DFM14" s="389"/>
      <c r="DFN14" s="389"/>
      <c r="DFO14" s="389"/>
      <c r="DFP14" s="389"/>
      <c r="DFQ14" s="389"/>
      <c r="DFR14" s="389"/>
      <c r="DFS14" s="389"/>
      <c r="DFT14" s="389"/>
      <c r="DFU14" s="389"/>
      <c r="DFV14" s="389"/>
      <c r="DFW14" s="389"/>
    </row>
    <row r="15" spans="1:43 2524:2883" s="384" customFormat="1" x14ac:dyDescent="0.25">
      <c r="A15" s="381" t="s">
        <v>331</v>
      </c>
      <c r="B15" s="382">
        <v>2.5299999999999998</v>
      </c>
      <c r="D15" s="385">
        <v>10754.14</v>
      </c>
      <c r="E15" s="386">
        <f t="shared" si="0"/>
        <v>4250.648221343874</v>
      </c>
      <c r="F15" s="385">
        <v>3131.44</v>
      </c>
      <c r="G15" s="386">
        <f t="shared" si="0"/>
        <v>1237.723320158103</v>
      </c>
      <c r="H15" s="385"/>
      <c r="I15" s="386" t="str">
        <f t="shared" si="1"/>
        <v/>
      </c>
      <c r="J15" s="385"/>
      <c r="K15" s="386" t="str">
        <f t="shared" si="2"/>
        <v/>
      </c>
      <c r="L15" s="385"/>
      <c r="M15" s="386" t="str">
        <f t="shared" si="3"/>
        <v/>
      </c>
      <c r="N15" s="385">
        <v>648.19000000000005</v>
      </c>
      <c r="O15" s="386">
        <f t="shared" si="4"/>
        <v>256.201581027668</v>
      </c>
      <c r="P15" s="385">
        <v>4.4000000000000004</v>
      </c>
      <c r="Q15" s="386">
        <f t="shared" si="5"/>
        <v>1.7391304347826089</v>
      </c>
      <c r="R15" s="385">
        <v>171.97</v>
      </c>
      <c r="S15" s="386">
        <f t="shared" si="6"/>
        <v>67.972332015810281</v>
      </c>
      <c r="T15" s="385"/>
      <c r="U15" s="386" t="str">
        <f t="shared" si="7"/>
        <v/>
      </c>
      <c r="V15" s="385"/>
      <c r="W15" s="386" t="str">
        <f t="shared" si="8"/>
        <v/>
      </c>
      <c r="X15" s="385"/>
      <c r="Y15" s="386" t="str">
        <f t="shared" si="9"/>
        <v/>
      </c>
      <c r="Z15" s="385"/>
      <c r="AA15" s="386" t="str">
        <f t="shared" si="10"/>
        <v/>
      </c>
      <c r="AB15" s="385">
        <v>1500</v>
      </c>
      <c r="AC15" s="386">
        <f t="shared" si="11"/>
        <v>592.88537549407124</v>
      </c>
      <c r="AD15" s="385"/>
      <c r="AE15" s="386" t="str">
        <f t="shared" si="12"/>
        <v/>
      </c>
      <c r="AF15" s="385"/>
      <c r="AG15" s="386" t="str">
        <f t="shared" si="13"/>
        <v/>
      </c>
      <c r="AH15" s="385"/>
      <c r="AI15" s="386" t="str">
        <f t="shared" si="14"/>
        <v/>
      </c>
      <c r="AJ15" s="385"/>
      <c r="AK15" s="386" t="str">
        <f t="shared" si="15"/>
        <v/>
      </c>
      <c r="AL15" s="385"/>
      <c r="AM15" s="386" t="str">
        <f t="shared" si="16"/>
        <v/>
      </c>
      <c r="AN15" s="385"/>
      <c r="AO15" s="386" t="str">
        <f t="shared" si="17"/>
        <v/>
      </c>
      <c r="AP15" s="385">
        <v>5456</v>
      </c>
      <c r="AQ15" s="386">
        <f t="shared" si="18"/>
        <v>2156.521739130435</v>
      </c>
      <c r="CSB15" s="388"/>
      <c r="CSC15" s="388"/>
      <c r="CSD15" s="388"/>
      <c r="CSE15" s="388"/>
      <c r="CSF15" s="388"/>
      <c r="CSG15" s="388"/>
      <c r="CSH15" s="388"/>
      <c r="CSI15" s="388"/>
      <c r="CSJ15" s="388"/>
      <c r="CSK15" s="388"/>
      <c r="CSL15" s="388"/>
      <c r="CSM15" s="388"/>
      <c r="CSN15" s="388"/>
      <c r="CSO15" s="388"/>
      <c r="CSP15" s="388"/>
      <c r="CSQ15" s="388"/>
      <c r="CSR15" s="388"/>
      <c r="CSS15" s="388"/>
      <c r="CST15" s="388"/>
      <c r="CSU15" s="388"/>
      <c r="CSV15" s="388"/>
      <c r="CSW15" s="388"/>
      <c r="CSX15" s="388"/>
      <c r="CSY15" s="388"/>
      <c r="CSZ15" s="388"/>
      <c r="CTA15" s="388"/>
      <c r="CTB15" s="388"/>
      <c r="CTC15" s="388"/>
      <c r="CTD15" s="388"/>
      <c r="CTE15" s="388"/>
      <c r="CTF15" s="388"/>
      <c r="CTG15" s="388"/>
      <c r="CTH15" s="388"/>
      <c r="CTI15" s="388"/>
      <c r="CTJ15" s="388"/>
      <c r="CTK15" s="388"/>
      <c r="CTL15" s="388"/>
      <c r="CTM15" s="388"/>
      <c r="CTN15" s="388"/>
      <c r="CTO15" s="388"/>
      <c r="DBH15" s="389"/>
      <c r="DBI15" s="389"/>
      <c r="DBJ15" s="389"/>
      <c r="DBK15" s="389"/>
      <c r="DBL15" s="389"/>
      <c r="DBM15" s="389"/>
      <c r="DBN15" s="389"/>
      <c r="DBO15" s="389"/>
      <c r="DBP15" s="389"/>
      <c r="DBQ15" s="389"/>
      <c r="DBR15" s="389"/>
      <c r="DBS15" s="389"/>
      <c r="DBT15" s="389"/>
      <c r="DBU15" s="389"/>
      <c r="DBV15" s="389"/>
      <c r="DBW15" s="389"/>
      <c r="DBX15" s="389"/>
      <c r="DBY15" s="389"/>
      <c r="DBZ15" s="389"/>
      <c r="DCA15" s="389"/>
      <c r="DCB15" s="389"/>
      <c r="DCC15" s="389"/>
      <c r="DCD15" s="389"/>
      <c r="DCE15" s="389"/>
      <c r="DCF15" s="389"/>
      <c r="DCG15" s="389"/>
      <c r="DCH15" s="389"/>
      <c r="DCI15" s="389"/>
      <c r="DCJ15" s="389"/>
      <c r="DCK15" s="389"/>
      <c r="DCL15" s="389"/>
      <c r="DCM15" s="389"/>
      <c r="DCN15" s="389"/>
      <c r="DCO15" s="389"/>
      <c r="DCP15" s="389"/>
      <c r="DCQ15" s="389"/>
      <c r="DCR15" s="389"/>
      <c r="DCS15" s="389"/>
      <c r="DCT15" s="389"/>
      <c r="DCU15" s="389"/>
      <c r="DCV15" s="389"/>
      <c r="DCW15" s="389"/>
      <c r="DCX15" s="389"/>
      <c r="DCY15" s="389"/>
      <c r="DCZ15" s="389"/>
      <c r="DDA15" s="389"/>
      <c r="DDB15" s="389"/>
      <c r="DDC15" s="389"/>
      <c r="DDD15" s="389"/>
      <c r="DDE15" s="389"/>
      <c r="DDF15" s="389"/>
      <c r="DDG15" s="389"/>
      <c r="DDH15" s="389"/>
      <c r="DDI15" s="389"/>
      <c r="DDJ15" s="389"/>
      <c r="DDK15" s="389"/>
      <c r="DDL15" s="389"/>
      <c r="DDM15" s="389"/>
      <c r="DDN15" s="389"/>
      <c r="DDO15" s="389"/>
      <c r="DDP15" s="389"/>
      <c r="DDQ15" s="389"/>
      <c r="DDR15" s="389"/>
      <c r="DDS15" s="389"/>
      <c r="DDT15" s="389"/>
      <c r="DDU15" s="389"/>
      <c r="DDV15" s="389"/>
      <c r="DDW15" s="389"/>
      <c r="DDX15" s="389"/>
      <c r="DDY15" s="389"/>
      <c r="DDZ15" s="389"/>
      <c r="DEA15" s="389"/>
      <c r="DEB15" s="389"/>
      <c r="DEC15" s="389"/>
      <c r="DED15" s="389"/>
      <c r="DEE15" s="389"/>
      <c r="DEF15" s="389"/>
      <c r="DEG15" s="389"/>
      <c r="DEH15" s="389"/>
      <c r="DEI15" s="389"/>
      <c r="DEJ15" s="389"/>
      <c r="DEK15" s="389"/>
      <c r="DEL15" s="389"/>
      <c r="DEM15" s="389"/>
      <c r="DEN15" s="389"/>
      <c r="DEO15" s="389"/>
      <c r="DEP15" s="389"/>
      <c r="DEQ15" s="389"/>
      <c r="DER15" s="389"/>
      <c r="DES15" s="389"/>
      <c r="DET15" s="389"/>
      <c r="DEU15" s="389"/>
      <c r="DEV15" s="389"/>
      <c r="DEW15" s="389"/>
      <c r="DEX15" s="389"/>
      <c r="DEY15" s="389"/>
      <c r="DEZ15" s="389"/>
      <c r="DFA15" s="389"/>
      <c r="DFB15" s="389"/>
      <c r="DFC15" s="389"/>
      <c r="DFD15" s="389"/>
      <c r="DFE15" s="389"/>
      <c r="DFF15" s="389"/>
      <c r="DFG15" s="389"/>
      <c r="DFH15" s="389"/>
      <c r="DFI15" s="389"/>
      <c r="DFJ15" s="389"/>
      <c r="DFK15" s="389"/>
      <c r="DFL15" s="389"/>
      <c r="DFM15" s="389"/>
      <c r="DFN15" s="389"/>
      <c r="DFO15" s="389"/>
      <c r="DFP15" s="389"/>
      <c r="DFQ15" s="389"/>
      <c r="DFR15" s="389"/>
      <c r="DFS15" s="389"/>
      <c r="DFT15" s="389"/>
      <c r="DFU15" s="389"/>
      <c r="DFV15" s="389"/>
      <c r="DFW15" s="389"/>
    </row>
    <row r="16" spans="1:43 2524:2883" s="393" customFormat="1" x14ac:dyDescent="0.25">
      <c r="A16" s="391" t="s">
        <v>335</v>
      </c>
      <c r="B16" s="392">
        <v>2.9</v>
      </c>
      <c r="D16" s="394">
        <v>28694</v>
      </c>
      <c r="E16" s="395">
        <f t="shared" si="0"/>
        <v>9894.4827586206902</v>
      </c>
      <c r="F16" s="394"/>
      <c r="G16" s="395" t="str">
        <f t="shared" si="0"/>
        <v/>
      </c>
      <c r="H16" s="394"/>
      <c r="I16" s="395" t="str">
        <f t="shared" si="1"/>
        <v/>
      </c>
      <c r="J16" s="394"/>
      <c r="K16" s="395" t="str">
        <f t="shared" si="2"/>
        <v/>
      </c>
      <c r="L16" s="394"/>
      <c r="M16" s="395" t="str">
        <f t="shared" si="3"/>
        <v/>
      </c>
      <c r="N16" s="394">
        <v>2212</v>
      </c>
      <c r="O16" s="395">
        <f t="shared" si="4"/>
        <v>762.75862068965523</v>
      </c>
      <c r="P16" s="394">
        <v>3146</v>
      </c>
      <c r="Q16" s="395">
        <f t="shared" si="5"/>
        <v>1084.8275862068965</v>
      </c>
      <c r="R16" s="394">
        <v>1</v>
      </c>
      <c r="S16" s="395">
        <f t="shared" si="6"/>
        <v>0.34482758620689657</v>
      </c>
      <c r="T16" s="394"/>
      <c r="U16" s="395" t="str">
        <f t="shared" si="7"/>
        <v/>
      </c>
      <c r="V16" s="394">
        <v>49</v>
      </c>
      <c r="W16" s="395">
        <f t="shared" si="8"/>
        <v>16.896551724137932</v>
      </c>
      <c r="X16" s="394"/>
      <c r="Y16" s="395" t="str">
        <f t="shared" si="9"/>
        <v/>
      </c>
      <c r="Z16" s="394"/>
      <c r="AA16" s="395" t="str">
        <f t="shared" si="10"/>
        <v/>
      </c>
      <c r="AB16" s="394">
        <v>177</v>
      </c>
      <c r="AC16" s="395">
        <f t="shared" si="11"/>
        <v>61.03448275862069</v>
      </c>
      <c r="AD16" s="394"/>
      <c r="AE16" s="395" t="str">
        <f t="shared" si="12"/>
        <v/>
      </c>
      <c r="AF16" s="394"/>
      <c r="AG16" s="395" t="str">
        <f t="shared" si="13"/>
        <v/>
      </c>
      <c r="AH16" s="394"/>
      <c r="AI16" s="395" t="str">
        <f t="shared" si="14"/>
        <v/>
      </c>
      <c r="AJ16" s="394">
        <v>1870</v>
      </c>
      <c r="AK16" s="395">
        <f t="shared" si="15"/>
        <v>644.82758620689663</v>
      </c>
      <c r="AL16" s="394"/>
      <c r="AM16" s="395" t="str">
        <f t="shared" si="16"/>
        <v/>
      </c>
      <c r="AN16" s="394"/>
      <c r="AO16" s="395" t="str">
        <f t="shared" si="17"/>
        <v/>
      </c>
      <c r="AP16" s="394">
        <v>7455</v>
      </c>
      <c r="AQ16" s="395">
        <f t="shared" si="18"/>
        <v>2570.6896551724139</v>
      </c>
      <c r="CSB16" s="396"/>
      <c r="CSC16" s="396"/>
      <c r="CSD16" s="396"/>
      <c r="CSE16" s="396"/>
      <c r="CSF16" s="396"/>
      <c r="CSG16" s="396"/>
      <c r="CSH16" s="396"/>
      <c r="CSI16" s="396"/>
      <c r="CSJ16" s="396"/>
      <c r="CSK16" s="396"/>
      <c r="CSL16" s="396"/>
      <c r="CSM16" s="396"/>
      <c r="CSN16" s="396"/>
      <c r="CSO16" s="396"/>
      <c r="CSP16" s="396"/>
      <c r="CSQ16" s="396"/>
      <c r="CSR16" s="396"/>
      <c r="CSS16" s="396"/>
      <c r="CST16" s="396"/>
      <c r="CSU16" s="396"/>
      <c r="CSV16" s="396"/>
      <c r="CSW16" s="396"/>
      <c r="CSX16" s="396"/>
      <c r="CSY16" s="396"/>
      <c r="CSZ16" s="396"/>
      <c r="CTA16" s="396"/>
      <c r="CTB16" s="396"/>
      <c r="CTC16" s="396"/>
      <c r="CTD16" s="396"/>
      <c r="CTE16" s="396"/>
      <c r="CTF16" s="396"/>
      <c r="CTG16" s="396"/>
      <c r="CTH16" s="396"/>
      <c r="CTI16" s="396"/>
      <c r="CTJ16" s="396"/>
      <c r="CTK16" s="396"/>
      <c r="CTL16" s="396"/>
      <c r="CTM16" s="396"/>
      <c r="CTN16" s="396"/>
      <c r="CTO16" s="396"/>
      <c r="DBH16" s="397"/>
      <c r="DBI16" s="397"/>
      <c r="DBJ16" s="397"/>
      <c r="DBK16" s="397"/>
      <c r="DBL16" s="397"/>
      <c r="DBM16" s="397"/>
      <c r="DBN16" s="397"/>
      <c r="DBO16" s="397"/>
      <c r="DBP16" s="397"/>
      <c r="DBQ16" s="397"/>
      <c r="DBR16" s="397"/>
      <c r="DBS16" s="397"/>
      <c r="DBT16" s="397"/>
      <c r="DBU16" s="397"/>
      <c r="DBV16" s="397"/>
      <c r="DBW16" s="397"/>
      <c r="DBX16" s="397"/>
      <c r="DBY16" s="397"/>
      <c r="DBZ16" s="397"/>
      <c r="DCA16" s="397"/>
      <c r="DCB16" s="397"/>
      <c r="DCC16" s="397"/>
      <c r="DCD16" s="397"/>
      <c r="DCE16" s="397"/>
      <c r="DCF16" s="397"/>
      <c r="DCG16" s="397"/>
      <c r="DCH16" s="397"/>
      <c r="DCI16" s="397"/>
      <c r="DCJ16" s="397"/>
      <c r="DCK16" s="397"/>
      <c r="DCL16" s="397"/>
      <c r="DCM16" s="397"/>
      <c r="DCN16" s="397"/>
      <c r="DCO16" s="397"/>
      <c r="DCP16" s="397"/>
      <c r="DCQ16" s="397"/>
      <c r="DCR16" s="397"/>
      <c r="DCS16" s="397"/>
      <c r="DCT16" s="397"/>
      <c r="DCU16" s="397"/>
      <c r="DCV16" s="397"/>
      <c r="DCW16" s="397"/>
      <c r="DCX16" s="397"/>
      <c r="DCY16" s="397"/>
      <c r="DCZ16" s="397"/>
      <c r="DDA16" s="397"/>
      <c r="DDB16" s="397"/>
      <c r="DDC16" s="397"/>
      <c r="DDD16" s="397"/>
      <c r="DDE16" s="397"/>
      <c r="DDF16" s="397"/>
      <c r="DDG16" s="397"/>
      <c r="DDH16" s="397"/>
      <c r="DDI16" s="397"/>
      <c r="DDJ16" s="397"/>
      <c r="DDK16" s="397"/>
      <c r="DDL16" s="397"/>
      <c r="DDM16" s="397"/>
      <c r="DDN16" s="397"/>
      <c r="DDO16" s="397"/>
      <c r="DDP16" s="397"/>
      <c r="DDQ16" s="397"/>
      <c r="DDR16" s="397"/>
      <c r="DDS16" s="397"/>
      <c r="DDT16" s="397"/>
      <c r="DDU16" s="397"/>
      <c r="DDV16" s="397"/>
      <c r="DDW16" s="397"/>
      <c r="DDX16" s="397"/>
      <c r="DDY16" s="397"/>
      <c r="DDZ16" s="397"/>
      <c r="DEA16" s="397"/>
      <c r="DEB16" s="397"/>
      <c r="DEC16" s="397"/>
      <c r="DED16" s="397"/>
      <c r="DEE16" s="397"/>
      <c r="DEF16" s="397"/>
      <c r="DEG16" s="397"/>
      <c r="DEH16" s="397"/>
      <c r="DEI16" s="397"/>
      <c r="DEJ16" s="397"/>
      <c r="DEK16" s="397"/>
      <c r="DEL16" s="397"/>
      <c r="DEM16" s="397"/>
      <c r="DEN16" s="397"/>
      <c r="DEO16" s="397"/>
      <c r="DEP16" s="397"/>
      <c r="DEQ16" s="397"/>
      <c r="DER16" s="397"/>
      <c r="DES16" s="397"/>
      <c r="DET16" s="397"/>
      <c r="DEU16" s="397"/>
      <c r="DEV16" s="397"/>
      <c r="DEW16" s="397"/>
      <c r="DEX16" s="397"/>
      <c r="DEY16" s="397"/>
      <c r="DEZ16" s="397"/>
      <c r="DFA16" s="397"/>
      <c r="DFB16" s="397"/>
      <c r="DFC16" s="397"/>
      <c r="DFD16" s="397"/>
      <c r="DFE16" s="397"/>
      <c r="DFF16" s="397"/>
      <c r="DFG16" s="397"/>
      <c r="DFH16" s="397"/>
      <c r="DFI16" s="397"/>
      <c r="DFJ16" s="397"/>
      <c r="DFK16" s="397"/>
      <c r="DFL16" s="397"/>
      <c r="DFM16" s="397"/>
      <c r="DFN16" s="397"/>
      <c r="DFO16" s="397"/>
      <c r="DFP16" s="397"/>
      <c r="DFQ16" s="397"/>
      <c r="DFR16" s="397"/>
      <c r="DFS16" s="397"/>
      <c r="DFT16" s="397"/>
      <c r="DFU16" s="397"/>
      <c r="DFV16" s="397"/>
      <c r="DFW16" s="397"/>
    </row>
    <row r="17" spans="5:43" x14ac:dyDescent="0.25">
      <c r="E17" s="371" t="str">
        <f t="shared" si="0"/>
        <v/>
      </c>
      <c r="G17" s="371" t="str">
        <f t="shared" si="0"/>
        <v/>
      </c>
      <c r="I17" s="371" t="str">
        <f t="shared" si="1"/>
        <v/>
      </c>
      <c r="K17" s="371" t="str">
        <f t="shared" si="2"/>
        <v/>
      </c>
      <c r="M17" s="371" t="str">
        <f t="shared" si="3"/>
        <v/>
      </c>
      <c r="O17" s="371" t="str">
        <f t="shared" si="4"/>
        <v/>
      </c>
      <c r="Q17" s="371" t="str">
        <f t="shared" si="5"/>
        <v/>
      </c>
      <c r="S17" s="371" t="str">
        <f t="shared" si="6"/>
        <v/>
      </c>
      <c r="U17" s="371" t="str">
        <f t="shared" si="7"/>
        <v/>
      </c>
      <c r="W17" s="371" t="str">
        <f t="shared" si="8"/>
        <v/>
      </c>
      <c r="Y17" s="371" t="str">
        <f t="shared" si="9"/>
        <v/>
      </c>
      <c r="AA17" s="371" t="str">
        <f t="shared" si="10"/>
        <v/>
      </c>
      <c r="AC17" s="371" t="str">
        <f t="shared" si="11"/>
        <v/>
      </c>
      <c r="AE17" s="371" t="str">
        <f t="shared" si="12"/>
        <v/>
      </c>
      <c r="AG17" s="371" t="str">
        <f t="shared" si="13"/>
        <v/>
      </c>
      <c r="AI17" s="371" t="str">
        <f t="shared" si="14"/>
        <v/>
      </c>
      <c r="AK17" s="371" t="str">
        <f t="shared" si="15"/>
        <v/>
      </c>
      <c r="AM17" s="371" t="str">
        <f t="shared" si="16"/>
        <v/>
      </c>
      <c r="AO17" s="371" t="str">
        <f t="shared" si="17"/>
        <v/>
      </c>
      <c r="AQ17" s="371" t="str">
        <f t="shared" si="18"/>
        <v/>
      </c>
    </row>
    <row r="18" spans="5:43" x14ac:dyDescent="0.25">
      <c r="E18" s="371" t="str">
        <f t="shared" si="0"/>
        <v/>
      </c>
      <c r="G18" s="371" t="str">
        <f t="shared" si="0"/>
        <v/>
      </c>
      <c r="I18" s="371" t="str">
        <f t="shared" si="1"/>
        <v/>
      </c>
      <c r="K18" s="371" t="str">
        <f t="shared" si="2"/>
        <v/>
      </c>
      <c r="M18" s="371" t="str">
        <f t="shared" si="3"/>
        <v/>
      </c>
      <c r="O18" s="371" t="str">
        <f t="shared" si="4"/>
        <v/>
      </c>
      <c r="Q18" s="371" t="str">
        <f t="shared" si="5"/>
        <v/>
      </c>
      <c r="S18" s="371" t="str">
        <f t="shared" si="6"/>
        <v/>
      </c>
      <c r="U18" s="371" t="str">
        <f t="shared" si="7"/>
        <v/>
      </c>
      <c r="W18" s="371" t="str">
        <f t="shared" si="8"/>
        <v/>
      </c>
      <c r="Y18" s="371" t="str">
        <f t="shared" si="9"/>
        <v/>
      </c>
      <c r="AA18" s="371" t="str">
        <f t="shared" si="10"/>
        <v/>
      </c>
      <c r="AC18" s="371" t="str">
        <f t="shared" si="11"/>
        <v/>
      </c>
      <c r="AE18" s="371" t="str">
        <f t="shared" si="12"/>
        <v/>
      </c>
      <c r="AG18" s="371" t="str">
        <f t="shared" si="13"/>
        <v/>
      </c>
      <c r="AI18" s="371" t="str">
        <f t="shared" si="14"/>
        <v/>
      </c>
      <c r="AK18" s="371" t="str">
        <f t="shared" si="15"/>
        <v/>
      </c>
      <c r="AM18" s="371" t="str">
        <f t="shared" si="16"/>
        <v/>
      </c>
      <c r="AO18" s="371" t="str">
        <f t="shared" si="17"/>
        <v/>
      </c>
      <c r="AQ18" s="371" t="str">
        <f t="shared" si="18"/>
        <v/>
      </c>
    </row>
    <row r="19" spans="5:43" x14ac:dyDescent="0.25">
      <c r="E19" s="371" t="str">
        <f t="shared" si="0"/>
        <v/>
      </c>
      <c r="G19" s="371" t="str">
        <f t="shared" si="0"/>
        <v/>
      </c>
      <c r="I19" s="371" t="str">
        <f t="shared" si="1"/>
        <v/>
      </c>
      <c r="K19" s="371" t="str">
        <f t="shared" si="2"/>
        <v/>
      </c>
      <c r="M19" s="371" t="str">
        <f t="shared" si="3"/>
        <v/>
      </c>
      <c r="O19" s="371" t="str">
        <f t="shared" si="4"/>
        <v/>
      </c>
      <c r="Q19" s="371" t="str">
        <f t="shared" si="5"/>
        <v/>
      </c>
      <c r="S19" s="371" t="str">
        <f t="shared" si="6"/>
        <v/>
      </c>
      <c r="U19" s="371" t="str">
        <f t="shared" si="7"/>
        <v/>
      </c>
      <c r="W19" s="371" t="str">
        <f t="shared" si="8"/>
        <v/>
      </c>
      <c r="Y19" s="371" t="str">
        <f t="shared" si="9"/>
        <v/>
      </c>
      <c r="AA19" s="371" t="str">
        <f t="shared" si="10"/>
        <v/>
      </c>
      <c r="AC19" s="371" t="str">
        <f t="shared" si="11"/>
        <v/>
      </c>
      <c r="AE19" s="371" t="str">
        <f t="shared" si="12"/>
        <v/>
      </c>
      <c r="AG19" s="371" t="str">
        <f t="shared" si="13"/>
        <v/>
      </c>
      <c r="AI19" s="371" t="str">
        <f t="shared" si="14"/>
        <v/>
      </c>
      <c r="AK19" s="371" t="str">
        <f t="shared" si="15"/>
        <v/>
      </c>
      <c r="AM19" s="371" t="str">
        <f t="shared" si="16"/>
        <v/>
      </c>
      <c r="AO19" s="371" t="str">
        <f t="shared" si="17"/>
        <v/>
      </c>
      <c r="AQ19" s="371" t="str">
        <f t="shared" si="18"/>
        <v/>
      </c>
    </row>
    <row r="20" spans="5:43" x14ac:dyDescent="0.25">
      <c r="E20" s="371" t="str">
        <f t="shared" si="0"/>
        <v/>
      </c>
      <c r="G20" s="371" t="str">
        <f t="shared" si="0"/>
        <v/>
      </c>
      <c r="I20" s="371" t="str">
        <f t="shared" si="1"/>
        <v/>
      </c>
      <c r="K20" s="371" t="str">
        <f t="shared" si="2"/>
        <v/>
      </c>
      <c r="M20" s="371" t="str">
        <f t="shared" si="3"/>
        <v/>
      </c>
      <c r="O20" s="371" t="str">
        <f t="shared" si="4"/>
        <v/>
      </c>
      <c r="Q20" s="371" t="str">
        <f t="shared" si="5"/>
        <v/>
      </c>
      <c r="S20" s="371" t="str">
        <f t="shared" si="6"/>
        <v/>
      </c>
      <c r="U20" s="371" t="str">
        <f t="shared" si="7"/>
        <v/>
      </c>
      <c r="W20" s="371" t="str">
        <f t="shared" si="8"/>
        <v/>
      </c>
      <c r="Y20" s="371" t="str">
        <f t="shared" si="9"/>
        <v/>
      </c>
      <c r="AA20" s="371" t="str">
        <f t="shared" si="10"/>
        <v/>
      </c>
      <c r="AC20" s="371" t="str">
        <f t="shared" si="11"/>
        <v/>
      </c>
      <c r="AE20" s="371" t="str">
        <f t="shared" si="12"/>
        <v/>
      </c>
      <c r="AG20" s="371" t="str">
        <f t="shared" si="13"/>
        <v/>
      </c>
      <c r="AI20" s="371" t="str">
        <f t="shared" si="14"/>
        <v/>
      </c>
      <c r="AK20" s="371" t="str">
        <f t="shared" si="15"/>
        <v/>
      </c>
      <c r="AM20" s="371" t="str">
        <f t="shared" si="16"/>
        <v/>
      </c>
      <c r="AO20" s="371" t="str">
        <f t="shared" si="17"/>
        <v/>
      </c>
      <c r="AQ20" s="371" t="str">
        <f t="shared" si="18"/>
        <v/>
      </c>
    </row>
    <row r="21" spans="5:43" x14ac:dyDescent="0.25">
      <c r="E21" s="371" t="str">
        <f t="shared" si="0"/>
        <v/>
      </c>
      <c r="G21" s="371" t="str">
        <f t="shared" si="0"/>
        <v/>
      </c>
      <c r="I21" s="371" t="str">
        <f t="shared" si="1"/>
        <v/>
      </c>
      <c r="K21" s="371" t="str">
        <f t="shared" si="2"/>
        <v/>
      </c>
      <c r="M21" s="371" t="str">
        <f t="shared" si="3"/>
        <v/>
      </c>
      <c r="O21" s="371" t="str">
        <f t="shared" si="4"/>
        <v/>
      </c>
      <c r="Q21" s="371" t="str">
        <f t="shared" si="5"/>
        <v/>
      </c>
      <c r="S21" s="371" t="str">
        <f t="shared" si="6"/>
        <v/>
      </c>
      <c r="U21" s="371" t="str">
        <f t="shared" si="7"/>
        <v/>
      </c>
      <c r="W21" s="371" t="str">
        <f t="shared" si="8"/>
        <v/>
      </c>
      <c r="Y21" s="371" t="str">
        <f t="shared" si="9"/>
        <v/>
      </c>
      <c r="AA21" s="371" t="str">
        <f t="shared" si="10"/>
        <v/>
      </c>
      <c r="AC21" s="371" t="str">
        <f t="shared" si="11"/>
        <v/>
      </c>
      <c r="AE21" s="371" t="str">
        <f t="shared" si="12"/>
        <v/>
      </c>
      <c r="AG21" s="371" t="str">
        <f t="shared" si="13"/>
        <v/>
      </c>
      <c r="AI21" s="371" t="str">
        <f t="shared" si="14"/>
        <v/>
      </c>
      <c r="AK21" s="371" t="str">
        <f t="shared" si="15"/>
        <v/>
      </c>
      <c r="AM21" s="371" t="str">
        <f t="shared" si="16"/>
        <v/>
      </c>
      <c r="AO21" s="371" t="str">
        <f t="shared" si="17"/>
        <v/>
      </c>
      <c r="AQ21" s="371" t="str">
        <f t="shared" si="18"/>
        <v/>
      </c>
    </row>
    <row r="22" spans="5:43" x14ac:dyDescent="0.25">
      <c r="E22" s="371" t="str">
        <f t="shared" si="0"/>
        <v/>
      </c>
      <c r="G22" s="371" t="str">
        <f t="shared" si="0"/>
        <v/>
      </c>
      <c r="I22" s="371" t="str">
        <f t="shared" si="1"/>
        <v/>
      </c>
      <c r="K22" s="371" t="str">
        <f t="shared" si="2"/>
        <v/>
      </c>
      <c r="M22" s="371" t="str">
        <f t="shared" si="3"/>
        <v/>
      </c>
      <c r="O22" s="371" t="str">
        <f t="shared" si="4"/>
        <v/>
      </c>
      <c r="Q22" s="371" t="str">
        <f t="shared" si="5"/>
        <v/>
      </c>
      <c r="S22" s="371" t="str">
        <f t="shared" si="6"/>
        <v/>
      </c>
      <c r="U22" s="371" t="str">
        <f t="shared" si="7"/>
        <v/>
      </c>
      <c r="W22" s="371" t="str">
        <f t="shared" si="8"/>
        <v/>
      </c>
      <c r="Y22" s="371" t="str">
        <f t="shared" si="9"/>
        <v/>
      </c>
      <c r="AA22" s="371" t="str">
        <f t="shared" si="10"/>
        <v/>
      </c>
      <c r="AC22" s="371" t="str">
        <f t="shared" si="11"/>
        <v/>
      </c>
      <c r="AE22" s="371" t="str">
        <f t="shared" si="12"/>
        <v/>
      </c>
      <c r="AG22" s="371" t="str">
        <f t="shared" si="13"/>
        <v/>
      </c>
      <c r="AI22" s="371" t="str">
        <f t="shared" si="14"/>
        <v/>
      </c>
      <c r="AK22" s="371" t="str">
        <f t="shared" si="15"/>
        <v/>
      </c>
      <c r="AM22" s="371" t="str">
        <f t="shared" si="16"/>
        <v/>
      </c>
      <c r="AO22" s="371" t="str">
        <f t="shared" si="17"/>
        <v/>
      </c>
      <c r="AQ22" s="371" t="str">
        <f t="shared" si="18"/>
        <v/>
      </c>
    </row>
    <row r="23" spans="5:43" x14ac:dyDescent="0.25">
      <c r="E23" s="371" t="str">
        <f t="shared" si="0"/>
        <v/>
      </c>
      <c r="G23" s="371" t="str">
        <f t="shared" si="0"/>
        <v/>
      </c>
      <c r="I23" s="371" t="str">
        <f t="shared" si="1"/>
        <v/>
      </c>
      <c r="K23" s="371" t="str">
        <f t="shared" si="2"/>
        <v/>
      </c>
      <c r="M23" s="371" t="str">
        <f t="shared" si="3"/>
        <v/>
      </c>
      <c r="O23" s="371" t="str">
        <f t="shared" si="4"/>
        <v/>
      </c>
      <c r="Q23" s="371" t="str">
        <f t="shared" si="5"/>
        <v/>
      </c>
      <c r="S23" s="371" t="str">
        <f t="shared" si="6"/>
        <v/>
      </c>
      <c r="U23" s="371" t="str">
        <f t="shared" si="7"/>
        <v/>
      </c>
      <c r="W23" s="371" t="str">
        <f t="shared" si="8"/>
        <v/>
      </c>
      <c r="Y23" s="371" t="str">
        <f t="shared" si="9"/>
        <v/>
      </c>
      <c r="AA23" s="371" t="str">
        <f t="shared" si="10"/>
        <v/>
      </c>
      <c r="AC23" s="371" t="str">
        <f t="shared" si="11"/>
        <v/>
      </c>
      <c r="AE23" s="371" t="str">
        <f t="shared" si="12"/>
        <v/>
      </c>
      <c r="AG23" s="371" t="str">
        <f t="shared" si="13"/>
        <v/>
      </c>
      <c r="AI23" s="371" t="str">
        <f t="shared" si="14"/>
        <v/>
      </c>
      <c r="AK23" s="371" t="str">
        <f t="shared" si="15"/>
        <v/>
      </c>
      <c r="AM23" s="371" t="str">
        <f t="shared" si="16"/>
        <v/>
      </c>
      <c r="AO23" s="371" t="str">
        <f t="shared" si="17"/>
        <v/>
      </c>
      <c r="AQ23" s="371" t="str">
        <f t="shared" si="18"/>
        <v/>
      </c>
    </row>
    <row r="24" spans="5:43" x14ac:dyDescent="0.25">
      <c r="E24" s="371" t="str">
        <f t="shared" si="0"/>
        <v/>
      </c>
      <c r="G24" s="371" t="str">
        <f t="shared" si="0"/>
        <v/>
      </c>
      <c r="I24" s="371" t="str">
        <f t="shared" si="1"/>
        <v/>
      </c>
      <c r="K24" s="371" t="str">
        <f t="shared" si="2"/>
        <v/>
      </c>
      <c r="M24" s="371" t="str">
        <f t="shared" si="3"/>
        <v/>
      </c>
      <c r="O24" s="371" t="str">
        <f t="shared" si="4"/>
        <v/>
      </c>
      <c r="Q24" s="371" t="str">
        <f t="shared" si="5"/>
        <v/>
      </c>
      <c r="S24" s="371" t="str">
        <f t="shared" si="6"/>
        <v/>
      </c>
      <c r="U24" s="371" t="str">
        <f t="shared" si="7"/>
        <v/>
      </c>
      <c r="W24" s="371" t="str">
        <f t="shared" si="8"/>
        <v/>
      </c>
      <c r="Y24" s="371" t="str">
        <f t="shared" si="9"/>
        <v/>
      </c>
      <c r="AA24" s="371" t="str">
        <f t="shared" si="10"/>
        <v/>
      </c>
      <c r="AC24" s="371" t="str">
        <f t="shared" si="11"/>
        <v/>
      </c>
      <c r="AE24" s="371" t="str">
        <f t="shared" si="12"/>
        <v/>
      </c>
      <c r="AG24" s="371" t="str">
        <f t="shared" si="13"/>
        <v/>
      </c>
      <c r="AI24" s="371" t="str">
        <f t="shared" si="14"/>
        <v/>
      </c>
      <c r="AK24" s="371" t="str">
        <f t="shared" si="15"/>
        <v/>
      </c>
      <c r="AM24" s="371" t="str">
        <f t="shared" si="16"/>
        <v/>
      </c>
      <c r="AO24" s="371" t="str">
        <f t="shared" si="17"/>
        <v/>
      </c>
      <c r="AQ24" s="371" t="str">
        <f t="shared" si="18"/>
        <v/>
      </c>
    </row>
    <row r="25" spans="5:43" x14ac:dyDescent="0.25">
      <c r="E25" s="371" t="str">
        <f t="shared" si="0"/>
        <v/>
      </c>
      <c r="G25" s="371" t="str">
        <f t="shared" si="0"/>
        <v/>
      </c>
      <c r="I25" s="371" t="str">
        <f t="shared" si="1"/>
        <v/>
      </c>
      <c r="K25" s="371" t="str">
        <f t="shared" si="2"/>
        <v/>
      </c>
      <c r="M25" s="371" t="str">
        <f t="shared" si="3"/>
        <v/>
      </c>
      <c r="O25" s="371" t="str">
        <f t="shared" si="4"/>
        <v/>
      </c>
      <c r="Q25" s="371" t="str">
        <f t="shared" si="5"/>
        <v/>
      </c>
      <c r="S25" s="371" t="str">
        <f t="shared" si="6"/>
        <v/>
      </c>
      <c r="U25" s="371" t="str">
        <f t="shared" si="7"/>
        <v/>
      </c>
      <c r="W25" s="371" t="str">
        <f t="shared" si="8"/>
        <v/>
      </c>
      <c r="Y25" s="371" t="str">
        <f t="shared" si="9"/>
        <v/>
      </c>
      <c r="AA25" s="371" t="str">
        <f t="shared" si="10"/>
        <v/>
      </c>
      <c r="AC25" s="371" t="str">
        <f t="shared" si="11"/>
        <v/>
      </c>
      <c r="AE25" s="371" t="str">
        <f t="shared" si="12"/>
        <v/>
      </c>
      <c r="AG25" s="371" t="str">
        <f t="shared" si="13"/>
        <v/>
      </c>
      <c r="AI25" s="371" t="str">
        <f t="shared" si="14"/>
        <v/>
      </c>
      <c r="AK25" s="371" t="str">
        <f t="shared" si="15"/>
        <v/>
      </c>
      <c r="AM25" s="371" t="str">
        <f t="shared" si="16"/>
        <v/>
      </c>
      <c r="AO25" s="371" t="str">
        <f t="shared" si="17"/>
        <v/>
      </c>
      <c r="AQ25" s="371" t="str">
        <f t="shared" si="18"/>
        <v/>
      </c>
    </row>
    <row r="26" spans="5:43" x14ac:dyDescent="0.25">
      <c r="E26" s="371" t="str">
        <f t="shared" si="0"/>
        <v/>
      </c>
      <c r="G26" s="371" t="str">
        <f t="shared" si="0"/>
        <v/>
      </c>
      <c r="I26" s="371" t="str">
        <f t="shared" si="1"/>
        <v/>
      </c>
      <c r="K26" s="371" t="str">
        <f t="shared" si="2"/>
        <v/>
      </c>
      <c r="M26" s="371" t="str">
        <f t="shared" si="3"/>
        <v/>
      </c>
      <c r="O26" s="371" t="str">
        <f t="shared" si="4"/>
        <v/>
      </c>
      <c r="Q26" s="371" t="str">
        <f t="shared" si="5"/>
        <v/>
      </c>
      <c r="S26" s="371" t="str">
        <f t="shared" si="6"/>
        <v/>
      </c>
      <c r="U26" s="371" t="str">
        <f t="shared" si="7"/>
        <v/>
      </c>
      <c r="W26" s="371" t="str">
        <f t="shared" si="8"/>
        <v/>
      </c>
      <c r="Y26" s="371" t="str">
        <f t="shared" si="9"/>
        <v/>
      </c>
      <c r="AA26" s="371" t="str">
        <f t="shared" si="10"/>
        <v/>
      </c>
      <c r="AC26" s="371" t="str">
        <f t="shared" si="11"/>
        <v/>
      </c>
      <c r="AE26" s="371" t="str">
        <f t="shared" si="12"/>
        <v/>
      </c>
      <c r="AG26" s="371" t="str">
        <f t="shared" si="13"/>
        <v/>
      </c>
      <c r="AI26" s="371" t="str">
        <f t="shared" si="14"/>
        <v/>
      </c>
      <c r="AK26" s="371" t="str">
        <f t="shared" si="15"/>
        <v/>
      </c>
      <c r="AM26" s="371" t="str">
        <f t="shared" si="16"/>
        <v/>
      </c>
      <c r="AO26" s="371" t="str">
        <f t="shared" si="17"/>
        <v/>
      </c>
      <c r="AQ26" s="371" t="str">
        <f t="shared" si="18"/>
        <v/>
      </c>
    </row>
    <row r="27" spans="5:43" x14ac:dyDescent="0.25">
      <c r="E27" s="371" t="str">
        <f t="shared" si="0"/>
        <v/>
      </c>
      <c r="G27" s="371" t="str">
        <f t="shared" si="0"/>
        <v/>
      </c>
      <c r="I27" s="371" t="str">
        <f t="shared" si="1"/>
        <v/>
      </c>
      <c r="K27" s="371" t="str">
        <f t="shared" si="2"/>
        <v/>
      </c>
      <c r="M27" s="371" t="str">
        <f t="shared" si="3"/>
        <v/>
      </c>
      <c r="O27" s="371" t="str">
        <f t="shared" si="4"/>
        <v/>
      </c>
      <c r="Q27" s="371" t="str">
        <f t="shared" si="5"/>
        <v/>
      </c>
      <c r="S27" s="371" t="str">
        <f t="shared" si="6"/>
        <v/>
      </c>
      <c r="U27" s="371" t="str">
        <f t="shared" si="7"/>
        <v/>
      </c>
      <c r="W27" s="371" t="str">
        <f t="shared" si="8"/>
        <v/>
      </c>
      <c r="Y27" s="371" t="str">
        <f t="shared" si="9"/>
        <v/>
      </c>
      <c r="AA27" s="371" t="str">
        <f t="shared" si="10"/>
        <v/>
      </c>
      <c r="AC27" s="371" t="str">
        <f t="shared" si="11"/>
        <v/>
      </c>
      <c r="AE27" s="371" t="str">
        <f t="shared" si="12"/>
        <v/>
      </c>
      <c r="AG27" s="371" t="str">
        <f t="shared" si="13"/>
        <v/>
      </c>
      <c r="AI27" s="371" t="str">
        <f t="shared" si="14"/>
        <v/>
      </c>
      <c r="AK27" s="371" t="str">
        <f t="shared" si="15"/>
        <v/>
      </c>
      <c r="AM27" s="371" t="str">
        <f t="shared" si="16"/>
        <v/>
      </c>
      <c r="AO27" s="371" t="str">
        <f t="shared" si="17"/>
        <v/>
      </c>
      <c r="AQ27" s="371" t="str">
        <f t="shared" si="18"/>
        <v/>
      </c>
    </row>
    <row r="28" spans="5:43" x14ac:dyDescent="0.25">
      <c r="E28" s="371" t="str">
        <f t="shared" si="0"/>
        <v/>
      </c>
      <c r="G28" s="371" t="str">
        <f t="shared" si="0"/>
        <v/>
      </c>
      <c r="I28" s="371" t="str">
        <f t="shared" si="1"/>
        <v/>
      </c>
      <c r="K28" s="371" t="str">
        <f t="shared" si="2"/>
        <v/>
      </c>
      <c r="M28" s="371" t="str">
        <f t="shared" si="3"/>
        <v/>
      </c>
      <c r="O28" s="371" t="str">
        <f t="shared" si="4"/>
        <v/>
      </c>
      <c r="Q28" s="371" t="str">
        <f t="shared" si="5"/>
        <v/>
      </c>
      <c r="S28" s="371" t="str">
        <f t="shared" si="6"/>
        <v/>
      </c>
      <c r="U28" s="371" t="str">
        <f t="shared" si="7"/>
        <v/>
      </c>
      <c r="W28" s="371" t="str">
        <f t="shared" si="8"/>
        <v/>
      </c>
      <c r="Y28" s="371" t="str">
        <f t="shared" si="9"/>
        <v/>
      </c>
      <c r="AA28" s="371" t="str">
        <f t="shared" si="10"/>
        <v/>
      </c>
      <c r="AC28" s="371" t="str">
        <f t="shared" si="11"/>
        <v/>
      </c>
      <c r="AE28" s="371" t="str">
        <f t="shared" si="12"/>
        <v/>
      </c>
      <c r="AG28" s="371" t="str">
        <f t="shared" si="13"/>
        <v/>
      </c>
      <c r="AI28" s="371" t="str">
        <f t="shared" si="14"/>
        <v/>
      </c>
      <c r="AK28" s="371" t="str">
        <f t="shared" si="15"/>
        <v/>
      </c>
      <c r="AM28" s="371" t="str">
        <f t="shared" si="16"/>
        <v/>
      </c>
      <c r="AO28" s="371" t="str">
        <f t="shared" si="17"/>
        <v/>
      </c>
      <c r="AQ28" s="371" t="str">
        <f t="shared" si="18"/>
        <v/>
      </c>
    </row>
    <row r="29" spans="5:43" x14ac:dyDescent="0.25">
      <c r="E29" s="371" t="str">
        <f t="shared" si="0"/>
        <v/>
      </c>
      <c r="G29" s="371" t="str">
        <f t="shared" si="0"/>
        <v/>
      </c>
      <c r="I29" s="371" t="str">
        <f t="shared" si="1"/>
        <v/>
      </c>
      <c r="K29" s="371" t="str">
        <f t="shared" si="2"/>
        <v/>
      </c>
      <c r="M29" s="371" t="str">
        <f t="shared" si="3"/>
        <v/>
      </c>
      <c r="O29" s="371" t="str">
        <f t="shared" si="4"/>
        <v/>
      </c>
      <c r="Q29" s="371" t="str">
        <f t="shared" si="5"/>
        <v/>
      </c>
      <c r="S29" s="371" t="str">
        <f t="shared" si="6"/>
        <v/>
      </c>
      <c r="U29" s="371" t="str">
        <f t="shared" si="7"/>
        <v/>
      </c>
      <c r="W29" s="371" t="str">
        <f t="shared" si="8"/>
        <v/>
      </c>
      <c r="Y29" s="371" t="str">
        <f t="shared" si="9"/>
        <v/>
      </c>
      <c r="AA29" s="371" t="str">
        <f t="shared" si="10"/>
        <v/>
      </c>
      <c r="AC29" s="371" t="str">
        <f t="shared" si="11"/>
        <v/>
      </c>
      <c r="AE29" s="371" t="str">
        <f t="shared" si="12"/>
        <v/>
      </c>
      <c r="AG29" s="371" t="str">
        <f t="shared" si="13"/>
        <v/>
      </c>
      <c r="AI29" s="371" t="str">
        <f t="shared" si="14"/>
        <v/>
      </c>
      <c r="AK29" s="371" t="str">
        <f t="shared" si="15"/>
        <v/>
      </c>
      <c r="AM29" s="371" t="str">
        <f t="shared" si="16"/>
        <v/>
      </c>
      <c r="AO29" s="371" t="str">
        <f t="shared" si="17"/>
        <v/>
      </c>
      <c r="AQ29" s="371" t="str">
        <f t="shared" si="18"/>
        <v/>
      </c>
    </row>
    <row r="30" spans="5:43" x14ac:dyDescent="0.25">
      <c r="E30" s="371" t="str">
        <f t="shared" si="0"/>
        <v/>
      </c>
      <c r="G30" s="371" t="str">
        <f t="shared" si="0"/>
        <v/>
      </c>
      <c r="I30" s="371" t="str">
        <f t="shared" si="1"/>
        <v/>
      </c>
      <c r="K30" s="371" t="str">
        <f t="shared" si="2"/>
        <v/>
      </c>
      <c r="M30" s="371" t="str">
        <f t="shared" si="3"/>
        <v/>
      </c>
      <c r="O30" s="371" t="str">
        <f t="shared" si="4"/>
        <v/>
      </c>
      <c r="Q30" s="371" t="str">
        <f t="shared" si="5"/>
        <v/>
      </c>
      <c r="S30" s="371" t="str">
        <f t="shared" si="6"/>
        <v/>
      </c>
      <c r="U30" s="371" t="str">
        <f t="shared" si="7"/>
        <v/>
      </c>
      <c r="W30" s="371" t="str">
        <f t="shared" si="8"/>
        <v/>
      </c>
      <c r="Y30" s="371" t="str">
        <f t="shared" si="9"/>
        <v/>
      </c>
      <c r="AA30" s="371" t="str">
        <f t="shared" si="10"/>
        <v/>
      </c>
      <c r="AC30" s="371" t="str">
        <f t="shared" si="11"/>
        <v/>
      </c>
      <c r="AE30" s="371" t="str">
        <f t="shared" si="12"/>
        <v/>
      </c>
      <c r="AG30" s="371" t="str">
        <f t="shared" si="13"/>
        <v/>
      </c>
      <c r="AI30" s="371" t="str">
        <f t="shared" si="14"/>
        <v/>
      </c>
      <c r="AK30" s="371" t="str">
        <f t="shared" si="15"/>
        <v/>
      </c>
      <c r="AM30" s="371" t="str">
        <f t="shared" si="16"/>
        <v/>
      </c>
      <c r="AO30" s="371" t="str">
        <f t="shared" si="17"/>
        <v/>
      </c>
      <c r="AQ30" s="371" t="str">
        <f t="shared" si="18"/>
        <v/>
      </c>
    </row>
    <row r="31" spans="5:43" x14ac:dyDescent="0.25">
      <c r="E31" s="371" t="str">
        <f t="shared" si="0"/>
        <v/>
      </c>
      <c r="G31" s="371" t="str">
        <f t="shared" si="0"/>
        <v/>
      </c>
      <c r="I31" s="371" t="str">
        <f t="shared" si="1"/>
        <v/>
      </c>
      <c r="K31" s="371" t="str">
        <f t="shared" si="2"/>
        <v/>
      </c>
      <c r="M31" s="371" t="str">
        <f t="shared" si="3"/>
        <v/>
      </c>
      <c r="O31" s="371" t="str">
        <f t="shared" si="4"/>
        <v/>
      </c>
      <c r="Q31" s="371" t="str">
        <f t="shared" si="5"/>
        <v/>
      </c>
      <c r="S31" s="371" t="str">
        <f t="shared" si="6"/>
        <v/>
      </c>
      <c r="U31" s="371" t="str">
        <f t="shared" si="7"/>
        <v/>
      </c>
      <c r="W31" s="371" t="str">
        <f t="shared" si="8"/>
        <v/>
      </c>
      <c r="Y31" s="371" t="str">
        <f t="shared" si="9"/>
        <v/>
      </c>
      <c r="AA31" s="371" t="str">
        <f t="shared" si="10"/>
        <v/>
      </c>
      <c r="AC31" s="371" t="str">
        <f t="shared" si="11"/>
        <v/>
      </c>
      <c r="AE31" s="371" t="str">
        <f t="shared" si="12"/>
        <v/>
      </c>
      <c r="AG31" s="371" t="str">
        <f t="shared" si="13"/>
        <v/>
      </c>
      <c r="AI31" s="371" t="str">
        <f t="shared" si="14"/>
        <v/>
      </c>
      <c r="AK31" s="371" t="str">
        <f t="shared" si="15"/>
        <v/>
      </c>
      <c r="AM31" s="371" t="str">
        <f t="shared" si="16"/>
        <v/>
      </c>
      <c r="AO31" s="371" t="str">
        <f t="shared" si="17"/>
        <v/>
      </c>
      <c r="AQ31" s="371" t="str">
        <f t="shared" si="18"/>
        <v/>
      </c>
    </row>
    <row r="32" spans="5:43" x14ac:dyDescent="0.25">
      <c r="E32" s="371" t="str">
        <f t="shared" si="0"/>
        <v/>
      </c>
      <c r="G32" s="371" t="str">
        <f t="shared" si="0"/>
        <v/>
      </c>
      <c r="I32" s="371" t="str">
        <f t="shared" si="1"/>
        <v/>
      </c>
      <c r="K32" s="371" t="str">
        <f t="shared" si="2"/>
        <v/>
      </c>
      <c r="M32" s="371" t="str">
        <f t="shared" si="3"/>
        <v/>
      </c>
      <c r="O32" s="371" t="str">
        <f t="shared" si="4"/>
        <v/>
      </c>
      <c r="Q32" s="371" t="str">
        <f t="shared" si="5"/>
        <v/>
      </c>
      <c r="S32" s="371" t="str">
        <f t="shared" si="6"/>
        <v/>
      </c>
      <c r="U32" s="371" t="str">
        <f t="shared" si="7"/>
        <v/>
      </c>
      <c r="W32" s="371" t="str">
        <f t="shared" si="8"/>
        <v/>
      </c>
      <c r="Y32" s="371" t="str">
        <f t="shared" si="9"/>
        <v/>
      </c>
      <c r="AA32" s="371" t="str">
        <f t="shared" si="10"/>
        <v/>
      </c>
      <c r="AC32" s="371" t="str">
        <f t="shared" si="11"/>
        <v/>
      </c>
      <c r="AE32" s="371" t="str">
        <f t="shared" si="12"/>
        <v/>
      </c>
      <c r="AG32" s="371" t="str">
        <f t="shared" si="13"/>
        <v/>
      </c>
      <c r="AI32" s="371" t="str">
        <f t="shared" si="14"/>
        <v/>
      </c>
      <c r="AK32" s="371" t="str">
        <f t="shared" si="15"/>
        <v/>
      </c>
      <c r="AM32" s="371" t="str">
        <f t="shared" si="16"/>
        <v/>
      </c>
      <c r="AO32" s="371" t="str">
        <f t="shared" si="17"/>
        <v/>
      </c>
      <c r="AQ32" s="371" t="str">
        <f t="shared" si="18"/>
        <v/>
      </c>
    </row>
    <row r="33" spans="5:43" x14ac:dyDescent="0.25">
      <c r="E33" s="371" t="str">
        <f t="shared" si="0"/>
        <v/>
      </c>
      <c r="G33" s="371" t="str">
        <f t="shared" si="0"/>
        <v/>
      </c>
      <c r="I33" s="371" t="str">
        <f t="shared" si="1"/>
        <v/>
      </c>
      <c r="K33" s="371" t="str">
        <f t="shared" si="2"/>
        <v/>
      </c>
      <c r="M33" s="371" t="str">
        <f t="shared" si="3"/>
        <v/>
      </c>
      <c r="O33" s="371" t="str">
        <f t="shared" si="4"/>
        <v/>
      </c>
      <c r="Q33" s="371" t="str">
        <f t="shared" si="5"/>
        <v/>
      </c>
      <c r="S33" s="371" t="str">
        <f t="shared" si="6"/>
        <v/>
      </c>
      <c r="U33" s="371" t="str">
        <f t="shared" si="7"/>
        <v/>
      </c>
      <c r="W33" s="371" t="str">
        <f t="shared" si="8"/>
        <v/>
      </c>
      <c r="Y33" s="371" t="str">
        <f t="shared" si="9"/>
        <v/>
      </c>
      <c r="AA33" s="371" t="str">
        <f t="shared" si="10"/>
        <v/>
      </c>
      <c r="AC33" s="371" t="str">
        <f t="shared" si="11"/>
        <v/>
      </c>
      <c r="AE33" s="371" t="str">
        <f t="shared" si="12"/>
        <v/>
      </c>
      <c r="AG33" s="371" t="str">
        <f t="shared" si="13"/>
        <v/>
      </c>
      <c r="AI33" s="371" t="str">
        <f t="shared" si="14"/>
        <v/>
      </c>
      <c r="AK33" s="371" t="str">
        <f t="shared" si="15"/>
        <v/>
      </c>
      <c r="AM33" s="371" t="str">
        <f t="shared" si="16"/>
        <v/>
      </c>
      <c r="AO33" s="371" t="str">
        <f t="shared" si="17"/>
        <v/>
      </c>
      <c r="AQ33" s="371" t="str">
        <f t="shared" si="18"/>
        <v/>
      </c>
    </row>
    <row r="34" spans="5:43" x14ac:dyDescent="0.25">
      <c r="E34" s="371" t="str">
        <f t="shared" si="0"/>
        <v/>
      </c>
      <c r="G34" s="371" t="str">
        <f t="shared" si="0"/>
        <v/>
      </c>
      <c r="I34" s="371" t="str">
        <f t="shared" si="1"/>
        <v/>
      </c>
      <c r="K34" s="371" t="str">
        <f t="shared" si="2"/>
        <v/>
      </c>
      <c r="M34" s="371" t="str">
        <f t="shared" si="3"/>
        <v/>
      </c>
      <c r="O34" s="371" t="str">
        <f t="shared" si="4"/>
        <v/>
      </c>
      <c r="Q34" s="371" t="str">
        <f t="shared" si="5"/>
        <v/>
      </c>
      <c r="S34" s="371" t="str">
        <f t="shared" si="6"/>
        <v/>
      </c>
      <c r="U34" s="371" t="str">
        <f t="shared" si="7"/>
        <v/>
      </c>
      <c r="W34" s="371" t="str">
        <f t="shared" si="8"/>
        <v/>
      </c>
      <c r="Y34" s="371" t="str">
        <f t="shared" si="9"/>
        <v/>
      </c>
      <c r="AA34" s="371" t="str">
        <f t="shared" si="10"/>
        <v/>
      </c>
      <c r="AC34" s="371" t="str">
        <f t="shared" si="11"/>
        <v/>
      </c>
      <c r="AE34" s="371" t="str">
        <f t="shared" si="12"/>
        <v/>
      </c>
      <c r="AG34" s="371" t="str">
        <f t="shared" si="13"/>
        <v/>
      </c>
      <c r="AI34" s="371" t="str">
        <f t="shared" si="14"/>
        <v/>
      </c>
      <c r="AK34" s="371" t="str">
        <f t="shared" si="15"/>
        <v/>
      </c>
      <c r="AM34" s="371" t="str">
        <f t="shared" si="16"/>
        <v/>
      </c>
      <c r="AO34" s="371" t="str">
        <f t="shared" si="17"/>
        <v/>
      </c>
      <c r="AQ34" s="371" t="str">
        <f t="shared" si="18"/>
        <v/>
      </c>
    </row>
    <row r="35" spans="5:43" x14ac:dyDescent="0.25">
      <c r="E35" s="371" t="str">
        <f t="shared" si="0"/>
        <v/>
      </c>
      <c r="G35" s="371" t="str">
        <f t="shared" si="0"/>
        <v/>
      </c>
      <c r="I35" s="371" t="str">
        <f t="shared" si="1"/>
        <v/>
      </c>
      <c r="K35" s="371" t="str">
        <f t="shared" si="2"/>
        <v/>
      </c>
      <c r="M35" s="371" t="str">
        <f t="shared" si="3"/>
        <v/>
      </c>
      <c r="O35" s="371" t="str">
        <f t="shared" si="4"/>
        <v/>
      </c>
      <c r="Q35" s="371" t="str">
        <f t="shared" si="5"/>
        <v/>
      </c>
      <c r="S35" s="371" t="str">
        <f t="shared" si="6"/>
        <v/>
      </c>
      <c r="U35" s="371" t="str">
        <f t="shared" si="7"/>
        <v/>
      </c>
      <c r="W35" s="371" t="str">
        <f t="shared" si="8"/>
        <v/>
      </c>
      <c r="Y35" s="371" t="str">
        <f t="shared" si="9"/>
        <v/>
      </c>
      <c r="AA35" s="371" t="str">
        <f t="shared" si="10"/>
        <v/>
      </c>
      <c r="AC35" s="371" t="str">
        <f t="shared" si="11"/>
        <v/>
      </c>
      <c r="AE35" s="371" t="str">
        <f t="shared" si="12"/>
        <v/>
      </c>
      <c r="AG35" s="371" t="str">
        <f t="shared" si="13"/>
        <v/>
      </c>
      <c r="AI35" s="371" t="str">
        <f t="shared" si="14"/>
        <v/>
      </c>
      <c r="AK35" s="371" t="str">
        <f t="shared" si="15"/>
        <v/>
      </c>
      <c r="AM35" s="371" t="str">
        <f t="shared" si="16"/>
        <v/>
      </c>
      <c r="AO35" s="371" t="str">
        <f t="shared" si="17"/>
        <v/>
      </c>
      <c r="AQ35" s="371" t="str">
        <f t="shared" si="18"/>
        <v/>
      </c>
    </row>
    <row r="36" spans="5:43" x14ac:dyDescent="0.25">
      <c r="E36" s="371" t="str">
        <f t="shared" si="0"/>
        <v/>
      </c>
      <c r="G36" s="371" t="str">
        <f t="shared" si="0"/>
        <v/>
      </c>
      <c r="I36" s="371" t="str">
        <f t="shared" si="1"/>
        <v/>
      </c>
      <c r="K36" s="371" t="str">
        <f t="shared" si="2"/>
        <v/>
      </c>
      <c r="M36" s="371" t="str">
        <f t="shared" si="3"/>
        <v/>
      </c>
      <c r="O36" s="371" t="str">
        <f t="shared" si="4"/>
        <v/>
      </c>
      <c r="Q36" s="371" t="str">
        <f t="shared" si="5"/>
        <v/>
      </c>
      <c r="S36" s="371" t="str">
        <f t="shared" si="6"/>
        <v/>
      </c>
      <c r="U36" s="371" t="str">
        <f t="shared" si="7"/>
        <v/>
      </c>
      <c r="W36" s="371" t="str">
        <f t="shared" si="8"/>
        <v/>
      </c>
      <c r="Y36" s="371" t="str">
        <f t="shared" si="9"/>
        <v/>
      </c>
      <c r="AA36" s="371" t="str">
        <f t="shared" si="10"/>
        <v/>
      </c>
      <c r="AC36" s="371" t="str">
        <f t="shared" si="11"/>
        <v/>
      </c>
      <c r="AE36" s="371" t="str">
        <f t="shared" si="12"/>
        <v/>
      </c>
      <c r="AG36" s="371" t="str">
        <f t="shared" si="13"/>
        <v/>
      </c>
      <c r="AI36" s="371" t="str">
        <f t="shared" si="14"/>
        <v/>
      </c>
      <c r="AK36" s="371" t="str">
        <f t="shared" si="15"/>
        <v/>
      </c>
      <c r="AM36" s="371" t="str">
        <f t="shared" si="16"/>
        <v/>
      </c>
      <c r="AO36" s="371" t="str">
        <f t="shared" si="17"/>
        <v/>
      </c>
      <c r="AQ36" s="371" t="str">
        <f t="shared" si="18"/>
        <v/>
      </c>
    </row>
    <row r="37" spans="5:43" x14ac:dyDescent="0.25">
      <c r="E37" s="371" t="str">
        <f t="shared" si="0"/>
        <v/>
      </c>
      <c r="G37" s="371" t="str">
        <f t="shared" si="0"/>
        <v/>
      </c>
      <c r="I37" s="371" t="str">
        <f t="shared" si="1"/>
        <v/>
      </c>
      <c r="K37" s="371" t="str">
        <f t="shared" si="2"/>
        <v/>
      </c>
      <c r="M37" s="371" t="str">
        <f t="shared" si="3"/>
        <v/>
      </c>
      <c r="O37" s="371" t="str">
        <f t="shared" si="4"/>
        <v/>
      </c>
      <c r="Q37" s="371" t="str">
        <f t="shared" si="5"/>
        <v/>
      </c>
      <c r="S37" s="371" t="str">
        <f t="shared" si="6"/>
        <v/>
      </c>
      <c r="U37" s="371" t="str">
        <f t="shared" si="7"/>
        <v/>
      </c>
      <c r="W37" s="371" t="str">
        <f t="shared" si="8"/>
        <v/>
      </c>
      <c r="Y37" s="371" t="str">
        <f t="shared" si="9"/>
        <v/>
      </c>
      <c r="AA37" s="371" t="str">
        <f t="shared" si="10"/>
        <v/>
      </c>
      <c r="AC37" s="371" t="str">
        <f t="shared" si="11"/>
        <v/>
      </c>
      <c r="AE37" s="371" t="str">
        <f t="shared" si="12"/>
        <v/>
      </c>
      <c r="AG37" s="371" t="str">
        <f t="shared" si="13"/>
        <v/>
      </c>
      <c r="AI37" s="371" t="str">
        <f t="shared" si="14"/>
        <v/>
      </c>
      <c r="AK37" s="371" t="str">
        <f t="shared" si="15"/>
        <v/>
      </c>
      <c r="AM37" s="371" t="str">
        <f t="shared" si="16"/>
        <v/>
      </c>
      <c r="AO37" s="371" t="str">
        <f t="shared" si="17"/>
        <v/>
      </c>
      <c r="AQ37" s="371" t="str">
        <f t="shared" si="18"/>
        <v/>
      </c>
    </row>
    <row r="38" spans="5:43" x14ac:dyDescent="0.25">
      <c r="E38" s="371" t="str">
        <f t="shared" si="0"/>
        <v/>
      </c>
      <c r="G38" s="371" t="str">
        <f t="shared" si="0"/>
        <v/>
      </c>
      <c r="I38" s="371" t="str">
        <f t="shared" si="1"/>
        <v/>
      </c>
      <c r="K38" s="371" t="str">
        <f t="shared" si="2"/>
        <v/>
      </c>
      <c r="M38" s="371" t="str">
        <f t="shared" si="3"/>
        <v/>
      </c>
      <c r="O38" s="371" t="str">
        <f t="shared" si="4"/>
        <v/>
      </c>
      <c r="Q38" s="371" t="str">
        <f t="shared" si="5"/>
        <v/>
      </c>
      <c r="S38" s="371" t="str">
        <f t="shared" si="6"/>
        <v/>
      </c>
      <c r="U38" s="371" t="str">
        <f t="shared" si="7"/>
        <v/>
      </c>
      <c r="W38" s="371" t="str">
        <f t="shared" si="8"/>
        <v/>
      </c>
      <c r="Y38" s="371" t="str">
        <f t="shared" si="9"/>
        <v/>
      </c>
      <c r="AA38" s="371" t="str">
        <f t="shared" si="10"/>
        <v/>
      </c>
      <c r="AC38" s="371" t="str">
        <f t="shared" si="11"/>
        <v/>
      </c>
      <c r="AE38" s="371" t="str">
        <f t="shared" si="12"/>
        <v/>
      </c>
      <c r="AG38" s="371" t="str">
        <f t="shared" si="13"/>
        <v/>
      </c>
      <c r="AI38" s="371" t="str">
        <f t="shared" si="14"/>
        <v/>
      </c>
      <c r="AK38" s="371" t="str">
        <f t="shared" si="15"/>
        <v/>
      </c>
      <c r="AM38" s="371" t="str">
        <f t="shared" si="16"/>
        <v/>
      </c>
      <c r="AO38" s="371" t="str">
        <f t="shared" si="17"/>
        <v/>
      </c>
      <c r="AQ38" s="371" t="str">
        <f t="shared" si="18"/>
        <v/>
      </c>
    </row>
    <row r="39" spans="5:43" x14ac:dyDescent="0.25">
      <c r="E39" s="371" t="str">
        <f t="shared" si="0"/>
        <v/>
      </c>
      <c r="G39" s="371" t="str">
        <f t="shared" si="0"/>
        <v/>
      </c>
      <c r="I39" s="371" t="str">
        <f t="shared" si="1"/>
        <v/>
      </c>
      <c r="K39" s="371" t="str">
        <f t="shared" si="2"/>
        <v/>
      </c>
      <c r="M39" s="371" t="str">
        <f t="shared" si="3"/>
        <v/>
      </c>
      <c r="O39" s="371" t="str">
        <f t="shared" si="4"/>
        <v/>
      </c>
      <c r="Q39" s="371" t="str">
        <f t="shared" si="5"/>
        <v/>
      </c>
      <c r="S39" s="371" t="str">
        <f t="shared" si="6"/>
        <v/>
      </c>
      <c r="U39" s="371" t="str">
        <f t="shared" si="7"/>
        <v/>
      </c>
      <c r="W39" s="371" t="str">
        <f t="shared" si="8"/>
        <v/>
      </c>
      <c r="Y39" s="371" t="str">
        <f t="shared" si="9"/>
        <v/>
      </c>
      <c r="AA39" s="371" t="str">
        <f t="shared" si="10"/>
        <v/>
      </c>
      <c r="AC39" s="371" t="str">
        <f t="shared" si="11"/>
        <v/>
      </c>
      <c r="AE39" s="371" t="str">
        <f t="shared" si="12"/>
        <v/>
      </c>
      <c r="AG39" s="371" t="str">
        <f t="shared" si="13"/>
        <v/>
      </c>
      <c r="AI39" s="371" t="str">
        <f t="shared" si="14"/>
        <v/>
      </c>
      <c r="AK39" s="371" t="str">
        <f t="shared" si="15"/>
        <v/>
      </c>
      <c r="AM39" s="371" t="str">
        <f t="shared" si="16"/>
        <v/>
      </c>
      <c r="AO39" s="371" t="str">
        <f t="shared" si="17"/>
        <v/>
      </c>
      <c r="AQ39" s="371" t="str">
        <f t="shared" si="18"/>
        <v/>
      </c>
    </row>
    <row r="40" spans="5:43" x14ac:dyDescent="0.25">
      <c r="E40" s="371" t="str">
        <f t="shared" si="0"/>
        <v/>
      </c>
      <c r="G40" s="371" t="str">
        <f t="shared" si="0"/>
        <v/>
      </c>
      <c r="I40" s="371" t="str">
        <f t="shared" si="1"/>
        <v/>
      </c>
      <c r="K40" s="371" t="str">
        <f t="shared" si="2"/>
        <v/>
      </c>
      <c r="M40" s="371" t="str">
        <f t="shared" si="3"/>
        <v/>
      </c>
      <c r="O40" s="371" t="str">
        <f t="shared" si="4"/>
        <v/>
      </c>
      <c r="Q40" s="371" t="str">
        <f t="shared" si="5"/>
        <v/>
      </c>
      <c r="S40" s="371" t="str">
        <f t="shared" si="6"/>
        <v/>
      </c>
      <c r="U40" s="371" t="str">
        <f t="shared" si="7"/>
        <v/>
      </c>
      <c r="W40" s="371" t="str">
        <f t="shared" si="8"/>
        <v/>
      </c>
      <c r="Y40" s="371" t="str">
        <f t="shared" si="9"/>
        <v/>
      </c>
      <c r="AA40" s="371" t="str">
        <f t="shared" si="10"/>
        <v/>
      </c>
      <c r="AC40" s="371" t="str">
        <f t="shared" si="11"/>
        <v/>
      </c>
      <c r="AE40" s="371" t="str">
        <f t="shared" si="12"/>
        <v/>
      </c>
      <c r="AG40" s="371" t="str">
        <f t="shared" si="13"/>
        <v/>
      </c>
      <c r="AI40" s="371" t="str">
        <f t="shared" si="14"/>
        <v/>
      </c>
      <c r="AK40" s="371" t="str">
        <f t="shared" si="15"/>
        <v/>
      </c>
      <c r="AM40" s="371" t="str">
        <f t="shared" si="16"/>
        <v/>
      </c>
      <c r="AO40" s="371" t="str">
        <f t="shared" si="17"/>
        <v/>
      </c>
      <c r="AQ40" s="371" t="str">
        <f t="shared" si="18"/>
        <v/>
      </c>
    </row>
    <row r="41" spans="5:43" x14ac:dyDescent="0.25">
      <c r="E41" s="371" t="str">
        <f t="shared" si="0"/>
        <v/>
      </c>
      <c r="G41" s="371" t="str">
        <f t="shared" si="0"/>
        <v/>
      </c>
      <c r="I41" s="371" t="str">
        <f t="shared" si="1"/>
        <v/>
      </c>
      <c r="K41" s="371" t="str">
        <f t="shared" si="2"/>
        <v/>
      </c>
      <c r="M41" s="371" t="str">
        <f t="shared" si="3"/>
        <v/>
      </c>
      <c r="O41" s="371" t="str">
        <f t="shared" si="4"/>
        <v/>
      </c>
      <c r="Q41" s="371" t="str">
        <f t="shared" si="5"/>
        <v/>
      </c>
      <c r="S41" s="371" t="str">
        <f t="shared" si="6"/>
        <v/>
      </c>
      <c r="U41" s="371" t="str">
        <f t="shared" si="7"/>
        <v/>
      </c>
      <c r="W41" s="371" t="str">
        <f t="shared" si="8"/>
        <v/>
      </c>
      <c r="Y41" s="371" t="str">
        <f t="shared" si="9"/>
        <v/>
      </c>
      <c r="AA41" s="371" t="str">
        <f t="shared" si="10"/>
        <v/>
      </c>
      <c r="AC41" s="371" t="str">
        <f t="shared" si="11"/>
        <v/>
      </c>
      <c r="AE41" s="371" t="str">
        <f t="shared" si="12"/>
        <v/>
      </c>
      <c r="AG41" s="371" t="str">
        <f t="shared" si="13"/>
        <v/>
      </c>
      <c r="AI41" s="371" t="str">
        <f t="shared" si="14"/>
        <v/>
      </c>
      <c r="AK41" s="371" t="str">
        <f t="shared" si="15"/>
        <v/>
      </c>
      <c r="AM41" s="371" t="str">
        <f t="shared" si="16"/>
        <v/>
      </c>
      <c r="AO41" s="371" t="str">
        <f t="shared" si="17"/>
        <v/>
      </c>
      <c r="AQ41" s="371" t="str">
        <f t="shared" si="18"/>
        <v/>
      </c>
    </row>
    <row r="42" spans="5:43" x14ac:dyDescent="0.25">
      <c r="E42" s="371" t="str">
        <f t="shared" si="0"/>
        <v/>
      </c>
      <c r="G42" s="371" t="str">
        <f t="shared" si="0"/>
        <v/>
      </c>
      <c r="I42" s="371" t="str">
        <f t="shared" si="1"/>
        <v/>
      </c>
      <c r="K42" s="371" t="str">
        <f t="shared" si="2"/>
        <v/>
      </c>
      <c r="M42" s="371" t="str">
        <f t="shared" si="3"/>
        <v/>
      </c>
      <c r="O42" s="371" t="str">
        <f t="shared" si="4"/>
        <v/>
      </c>
      <c r="Q42" s="371" t="str">
        <f t="shared" si="5"/>
        <v/>
      </c>
      <c r="S42" s="371" t="str">
        <f t="shared" si="6"/>
        <v/>
      </c>
      <c r="U42" s="371" t="str">
        <f t="shared" si="7"/>
        <v/>
      </c>
      <c r="W42" s="371" t="str">
        <f t="shared" si="8"/>
        <v/>
      </c>
      <c r="Y42" s="371" t="str">
        <f t="shared" si="9"/>
        <v/>
      </c>
      <c r="AA42" s="371" t="str">
        <f t="shared" si="10"/>
        <v/>
      </c>
      <c r="AC42" s="371" t="str">
        <f t="shared" si="11"/>
        <v/>
      </c>
      <c r="AE42" s="371" t="str">
        <f t="shared" si="12"/>
        <v/>
      </c>
      <c r="AG42" s="371" t="str">
        <f t="shared" si="13"/>
        <v/>
      </c>
      <c r="AI42" s="371" t="str">
        <f t="shared" si="14"/>
        <v/>
      </c>
      <c r="AK42" s="371" t="str">
        <f t="shared" si="15"/>
        <v/>
      </c>
      <c r="AM42" s="371" t="str">
        <f t="shared" si="16"/>
        <v/>
      </c>
      <c r="AO42" s="371" t="str">
        <f t="shared" si="17"/>
        <v/>
      </c>
      <c r="AQ42" s="371" t="str">
        <f t="shared" si="18"/>
        <v/>
      </c>
    </row>
    <row r="43" spans="5:43" x14ac:dyDescent="0.25">
      <c r="E43" s="371" t="str">
        <f t="shared" si="0"/>
        <v/>
      </c>
      <c r="G43" s="371" t="str">
        <f t="shared" si="0"/>
        <v/>
      </c>
      <c r="I43" s="371" t="str">
        <f t="shared" si="1"/>
        <v/>
      </c>
      <c r="K43" s="371" t="str">
        <f t="shared" si="2"/>
        <v/>
      </c>
      <c r="M43" s="371" t="str">
        <f t="shared" si="3"/>
        <v/>
      </c>
      <c r="O43" s="371" t="str">
        <f t="shared" si="4"/>
        <v/>
      </c>
      <c r="Q43" s="371" t="str">
        <f t="shared" si="5"/>
        <v/>
      </c>
      <c r="S43" s="371" t="str">
        <f t="shared" si="6"/>
        <v/>
      </c>
      <c r="U43" s="371" t="str">
        <f t="shared" si="7"/>
        <v/>
      </c>
      <c r="W43" s="371" t="str">
        <f t="shared" si="8"/>
        <v/>
      </c>
      <c r="Y43" s="371" t="str">
        <f t="shared" si="9"/>
        <v/>
      </c>
      <c r="AA43" s="371" t="str">
        <f t="shared" si="10"/>
        <v/>
      </c>
      <c r="AC43" s="371" t="str">
        <f t="shared" si="11"/>
        <v/>
      </c>
      <c r="AE43" s="371" t="str">
        <f t="shared" si="12"/>
        <v/>
      </c>
      <c r="AG43" s="371" t="str">
        <f t="shared" si="13"/>
        <v/>
      </c>
      <c r="AI43" s="371" t="str">
        <f t="shared" si="14"/>
        <v/>
      </c>
      <c r="AK43" s="371" t="str">
        <f t="shared" si="15"/>
        <v/>
      </c>
      <c r="AM43" s="371" t="str">
        <f t="shared" si="16"/>
        <v/>
      </c>
      <c r="AO43" s="371" t="str">
        <f t="shared" si="17"/>
        <v/>
      </c>
      <c r="AQ43" s="371" t="str">
        <f t="shared" si="18"/>
        <v/>
      </c>
    </row>
    <row r="44" spans="5:43" x14ac:dyDescent="0.25">
      <c r="E44" s="371" t="str">
        <f t="shared" si="0"/>
        <v/>
      </c>
      <c r="G44" s="371" t="str">
        <f t="shared" si="0"/>
        <v/>
      </c>
      <c r="I44" s="371" t="str">
        <f t="shared" si="1"/>
        <v/>
      </c>
      <c r="K44" s="371" t="str">
        <f t="shared" si="2"/>
        <v/>
      </c>
      <c r="M44" s="371" t="str">
        <f t="shared" si="3"/>
        <v/>
      </c>
      <c r="O44" s="371" t="str">
        <f t="shared" si="4"/>
        <v/>
      </c>
      <c r="Q44" s="371" t="str">
        <f t="shared" si="5"/>
        <v/>
      </c>
      <c r="S44" s="371" t="str">
        <f t="shared" si="6"/>
        <v/>
      </c>
      <c r="U44" s="371" t="str">
        <f t="shared" si="7"/>
        <v/>
      </c>
      <c r="W44" s="371" t="str">
        <f t="shared" si="8"/>
        <v/>
      </c>
      <c r="Y44" s="371" t="str">
        <f t="shared" si="9"/>
        <v/>
      </c>
      <c r="AA44" s="371" t="str">
        <f t="shared" si="10"/>
        <v/>
      </c>
      <c r="AC44" s="371" t="str">
        <f t="shared" si="11"/>
        <v/>
      </c>
      <c r="AE44" s="371" t="str">
        <f t="shared" si="12"/>
        <v/>
      </c>
      <c r="AG44" s="371" t="str">
        <f t="shared" si="13"/>
        <v/>
      </c>
      <c r="AI44" s="371" t="str">
        <f t="shared" si="14"/>
        <v/>
      </c>
      <c r="AK44" s="371" t="str">
        <f t="shared" si="15"/>
        <v/>
      </c>
      <c r="AM44" s="371" t="str">
        <f t="shared" si="16"/>
        <v/>
      </c>
      <c r="AO44" s="371" t="str">
        <f t="shared" si="17"/>
        <v/>
      </c>
      <c r="AQ44" s="371" t="str">
        <f t="shared" si="18"/>
        <v/>
      </c>
    </row>
    <row r="45" spans="5:43" x14ac:dyDescent="0.25">
      <c r="E45" s="371" t="str">
        <f t="shared" si="0"/>
        <v/>
      </c>
      <c r="G45" s="371" t="str">
        <f t="shared" si="0"/>
        <v/>
      </c>
      <c r="I45" s="371" t="str">
        <f t="shared" si="1"/>
        <v/>
      </c>
      <c r="K45" s="371" t="str">
        <f t="shared" si="2"/>
        <v/>
      </c>
      <c r="M45" s="371" t="str">
        <f t="shared" si="3"/>
        <v/>
      </c>
      <c r="O45" s="371" t="str">
        <f t="shared" si="4"/>
        <v/>
      </c>
      <c r="Q45" s="371" t="str">
        <f t="shared" si="5"/>
        <v/>
      </c>
      <c r="S45" s="371" t="str">
        <f t="shared" si="6"/>
        <v/>
      </c>
      <c r="U45" s="371" t="str">
        <f t="shared" si="7"/>
        <v/>
      </c>
      <c r="W45" s="371" t="str">
        <f t="shared" si="8"/>
        <v/>
      </c>
      <c r="Y45" s="371" t="str">
        <f t="shared" si="9"/>
        <v/>
      </c>
      <c r="AA45" s="371" t="str">
        <f t="shared" si="10"/>
        <v/>
      </c>
      <c r="AC45" s="371" t="str">
        <f t="shared" si="11"/>
        <v/>
      </c>
      <c r="AE45" s="371" t="str">
        <f t="shared" si="12"/>
        <v/>
      </c>
      <c r="AG45" s="371" t="str">
        <f t="shared" si="13"/>
        <v/>
      </c>
      <c r="AI45" s="371" t="str">
        <f t="shared" si="14"/>
        <v/>
      </c>
      <c r="AK45" s="371" t="str">
        <f t="shared" si="15"/>
        <v/>
      </c>
      <c r="AM45" s="371" t="str">
        <f t="shared" si="16"/>
        <v/>
      </c>
      <c r="AO45" s="371" t="str">
        <f t="shared" si="17"/>
        <v/>
      </c>
      <c r="AQ45" s="371" t="str">
        <f t="shared" si="18"/>
        <v/>
      </c>
    </row>
    <row r="46" spans="5:43" x14ac:dyDescent="0.25">
      <c r="E46" s="371" t="str">
        <f t="shared" si="0"/>
        <v/>
      </c>
      <c r="G46" s="371" t="str">
        <f t="shared" si="0"/>
        <v/>
      </c>
      <c r="I46" s="371" t="str">
        <f t="shared" si="1"/>
        <v/>
      </c>
      <c r="K46" s="371" t="str">
        <f t="shared" si="2"/>
        <v/>
      </c>
      <c r="M46" s="371" t="str">
        <f t="shared" si="3"/>
        <v/>
      </c>
      <c r="O46" s="371" t="str">
        <f t="shared" si="4"/>
        <v/>
      </c>
      <c r="Q46" s="371" t="str">
        <f t="shared" si="5"/>
        <v/>
      </c>
      <c r="S46" s="371" t="str">
        <f t="shared" si="6"/>
        <v/>
      </c>
      <c r="U46" s="371" t="str">
        <f t="shared" si="7"/>
        <v/>
      </c>
      <c r="W46" s="371" t="str">
        <f t="shared" si="8"/>
        <v/>
      </c>
      <c r="Y46" s="371" t="str">
        <f t="shared" si="9"/>
        <v/>
      </c>
      <c r="AA46" s="371" t="str">
        <f t="shared" si="10"/>
        <v/>
      </c>
      <c r="AC46" s="371" t="str">
        <f t="shared" si="11"/>
        <v/>
      </c>
      <c r="AE46" s="371" t="str">
        <f t="shared" si="12"/>
        <v/>
      </c>
      <c r="AG46" s="371" t="str">
        <f t="shared" si="13"/>
        <v/>
      </c>
      <c r="AI46" s="371" t="str">
        <f t="shared" si="14"/>
        <v/>
      </c>
      <c r="AK46" s="371" t="str">
        <f t="shared" si="15"/>
        <v/>
      </c>
      <c r="AM46" s="371" t="str">
        <f t="shared" si="16"/>
        <v/>
      </c>
      <c r="AO46" s="371" t="str">
        <f t="shared" si="17"/>
        <v/>
      </c>
      <c r="AQ46" s="371" t="str">
        <f t="shared" si="18"/>
        <v/>
      </c>
    </row>
    <row r="47" spans="5:43" x14ac:dyDescent="0.25">
      <c r="E47" s="371" t="str">
        <f t="shared" si="0"/>
        <v/>
      </c>
      <c r="G47" s="371" t="str">
        <f t="shared" si="0"/>
        <v/>
      </c>
      <c r="I47" s="371" t="str">
        <f t="shared" si="1"/>
        <v/>
      </c>
      <c r="K47" s="371" t="str">
        <f t="shared" si="2"/>
        <v/>
      </c>
      <c r="M47" s="371" t="str">
        <f t="shared" si="3"/>
        <v/>
      </c>
      <c r="O47" s="371" t="str">
        <f t="shared" si="4"/>
        <v/>
      </c>
      <c r="Q47" s="371" t="str">
        <f t="shared" si="5"/>
        <v/>
      </c>
      <c r="S47" s="371" t="str">
        <f t="shared" si="6"/>
        <v/>
      </c>
      <c r="U47" s="371" t="str">
        <f t="shared" si="7"/>
        <v/>
      </c>
      <c r="W47" s="371" t="str">
        <f t="shared" si="8"/>
        <v/>
      </c>
      <c r="Y47" s="371" t="str">
        <f t="shared" si="9"/>
        <v/>
      </c>
      <c r="AA47" s="371" t="str">
        <f t="shared" si="10"/>
        <v/>
      </c>
      <c r="AC47" s="371" t="str">
        <f t="shared" si="11"/>
        <v/>
      </c>
      <c r="AE47" s="371" t="str">
        <f t="shared" si="12"/>
        <v/>
      </c>
      <c r="AG47" s="371" t="str">
        <f t="shared" si="13"/>
        <v/>
      </c>
      <c r="AI47" s="371" t="str">
        <f t="shared" si="14"/>
        <v/>
      </c>
      <c r="AK47" s="371" t="str">
        <f t="shared" si="15"/>
        <v/>
      </c>
      <c r="AM47" s="371" t="str">
        <f t="shared" si="16"/>
        <v/>
      </c>
      <c r="AO47" s="371" t="str">
        <f t="shared" si="17"/>
        <v/>
      </c>
      <c r="AQ47" s="371" t="str">
        <f t="shared" si="18"/>
        <v/>
      </c>
    </row>
    <row r="48" spans="5:43" x14ac:dyDescent="0.25">
      <c r="E48" s="371" t="str">
        <f t="shared" si="0"/>
        <v/>
      </c>
      <c r="G48" s="371" t="str">
        <f t="shared" si="0"/>
        <v/>
      </c>
      <c r="I48" s="371" t="str">
        <f t="shared" si="1"/>
        <v/>
      </c>
      <c r="K48" s="371" t="str">
        <f t="shared" si="2"/>
        <v/>
      </c>
      <c r="M48" s="371" t="str">
        <f t="shared" si="3"/>
        <v/>
      </c>
      <c r="O48" s="371" t="str">
        <f t="shared" si="4"/>
        <v/>
      </c>
      <c r="Q48" s="371" t="str">
        <f t="shared" si="5"/>
        <v/>
      </c>
      <c r="S48" s="371" t="str">
        <f t="shared" si="6"/>
        <v/>
      </c>
      <c r="U48" s="371" t="str">
        <f t="shared" si="7"/>
        <v/>
      </c>
      <c r="W48" s="371" t="str">
        <f t="shared" si="8"/>
        <v/>
      </c>
      <c r="Y48" s="371" t="str">
        <f t="shared" si="9"/>
        <v/>
      </c>
      <c r="AA48" s="371" t="str">
        <f t="shared" si="10"/>
        <v/>
      </c>
      <c r="AC48" s="371" t="str">
        <f t="shared" si="11"/>
        <v/>
      </c>
      <c r="AE48" s="371" t="str">
        <f t="shared" si="12"/>
        <v/>
      </c>
      <c r="AG48" s="371" t="str">
        <f t="shared" si="13"/>
        <v/>
      </c>
      <c r="AI48" s="371" t="str">
        <f t="shared" si="14"/>
        <v/>
      </c>
      <c r="AK48" s="371" t="str">
        <f t="shared" si="15"/>
        <v/>
      </c>
      <c r="AM48" s="371" t="str">
        <f t="shared" si="16"/>
        <v/>
      </c>
      <c r="AO48" s="371" t="str">
        <f t="shared" si="17"/>
        <v/>
      </c>
      <c r="AQ48" s="371" t="str">
        <f t="shared" si="18"/>
        <v/>
      </c>
    </row>
    <row r="49" spans="5:43" x14ac:dyDescent="0.25">
      <c r="E49" s="371" t="str">
        <f t="shared" si="0"/>
        <v/>
      </c>
      <c r="G49" s="371" t="str">
        <f t="shared" si="0"/>
        <v/>
      </c>
      <c r="I49" s="371" t="str">
        <f t="shared" si="1"/>
        <v/>
      </c>
      <c r="K49" s="371" t="str">
        <f t="shared" si="2"/>
        <v/>
      </c>
      <c r="M49" s="371" t="str">
        <f t="shared" si="3"/>
        <v/>
      </c>
      <c r="O49" s="371" t="str">
        <f t="shared" si="4"/>
        <v/>
      </c>
      <c r="Q49" s="371" t="str">
        <f t="shared" si="5"/>
        <v/>
      </c>
      <c r="S49" s="371" t="str">
        <f t="shared" si="6"/>
        <v/>
      </c>
      <c r="U49" s="371" t="str">
        <f t="shared" si="7"/>
        <v/>
      </c>
      <c r="W49" s="371" t="str">
        <f t="shared" si="8"/>
        <v/>
      </c>
      <c r="Y49" s="371" t="str">
        <f t="shared" si="9"/>
        <v/>
      </c>
      <c r="AA49" s="371" t="str">
        <f t="shared" si="10"/>
        <v/>
      </c>
      <c r="AC49" s="371" t="str">
        <f t="shared" si="11"/>
        <v/>
      </c>
      <c r="AE49" s="371" t="str">
        <f t="shared" si="12"/>
        <v/>
      </c>
      <c r="AG49" s="371" t="str">
        <f t="shared" si="13"/>
        <v/>
      </c>
      <c r="AI49" s="371" t="str">
        <f t="shared" si="14"/>
        <v/>
      </c>
      <c r="AK49" s="371" t="str">
        <f t="shared" si="15"/>
        <v/>
      </c>
      <c r="AM49" s="371" t="str">
        <f t="shared" si="16"/>
        <v/>
      </c>
      <c r="AO49" s="371" t="str">
        <f t="shared" si="17"/>
        <v/>
      </c>
      <c r="AQ49" s="371" t="str">
        <f t="shared" si="18"/>
        <v/>
      </c>
    </row>
    <row r="50" spans="5:43" x14ac:dyDescent="0.25">
      <c r="E50" s="371" t="str">
        <f t="shared" si="0"/>
        <v/>
      </c>
      <c r="G50" s="371" t="str">
        <f t="shared" si="0"/>
        <v/>
      </c>
      <c r="I50" s="371" t="str">
        <f t="shared" si="1"/>
        <v/>
      </c>
      <c r="K50" s="371" t="str">
        <f t="shared" si="2"/>
        <v/>
      </c>
      <c r="M50" s="371" t="str">
        <f t="shared" si="3"/>
        <v/>
      </c>
      <c r="O50" s="371" t="str">
        <f t="shared" si="4"/>
        <v/>
      </c>
      <c r="Q50" s="371" t="str">
        <f t="shared" si="5"/>
        <v/>
      </c>
      <c r="S50" s="371" t="str">
        <f t="shared" si="6"/>
        <v/>
      </c>
      <c r="U50" s="371" t="str">
        <f t="shared" si="7"/>
        <v/>
      </c>
      <c r="W50" s="371" t="str">
        <f t="shared" si="8"/>
        <v/>
      </c>
      <c r="Y50" s="371" t="str">
        <f t="shared" si="9"/>
        <v/>
      </c>
      <c r="AA50" s="371" t="str">
        <f t="shared" si="10"/>
        <v/>
      </c>
      <c r="AC50" s="371" t="str">
        <f t="shared" si="11"/>
        <v/>
      </c>
      <c r="AE50" s="371" t="str">
        <f t="shared" si="12"/>
        <v/>
      </c>
      <c r="AG50" s="371" t="str">
        <f t="shared" si="13"/>
        <v/>
      </c>
      <c r="AI50" s="371" t="str">
        <f t="shared" si="14"/>
        <v/>
      </c>
      <c r="AK50" s="371" t="str">
        <f t="shared" si="15"/>
        <v/>
      </c>
      <c r="AM50" s="371" t="str">
        <f t="shared" si="16"/>
        <v/>
      </c>
      <c r="AO50" s="371" t="str">
        <f t="shared" si="17"/>
        <v/>
      </c>
      <c r="AQ50" s="371" t="str">
        <f t="shared" si="18"/>
        <v/>
      </c>
    </row>
    <row r="51" spans="5:43" x14ac:dyDescent="0.25">
      <c r="E51" s="371" t="str">
        <f t="shared" si="0"/>
        <v/>
      </c>
      <c r="G51" s="371" t="str">
        <f t="shared" si="0"/>
        <v/>
      </c>
      <c r="I51" s="371" t="str">
        <f t="shared" si="1"/>
        <v/>
      </c>
      <c r="K51" s="371" t="str">
        <f t="shared" si="2"/>
        <v/>
      </c>
      <c r="M51" s="371" t="str">
        <f t="shared" si="3"/>
        <v/>
      </c>
      <c r="O51" s="371" t="str">
        <f t="shared" si="4"/>
        <v/>
      </c>
      <c r="Q51" s="371" t="str">
        <f t="shared" si="5"/>
        <v/>
      </c>
      <c r="S51" s="371" t="str">
        <f t="shared" si="6"/>
        <v/>
      </c>
      <c r="U51" s="371" t="str">
        <f t="shared" si="7"/>
        <v/>
      </c>
      <c r="W51" s="371" t="str">
        <f t="shared" si="8"/>
        <v/>
      </c>
      <c r="Y51" s="371" t="str">
        <f t="shared" si="9"/>
        <v/>
      </c>
      <c r="AA51" s="371" t="str">
        <f t="shared" si="10"/>
        <v/>
      </c>
      <c r="AC51" s="371" t="str">
        <f t="shared" si="11"/>
        <v/>
      </c>
      <c r="AE51" s="371" t="str">
        <f t="shared" si="12"/>
        <v/>
      </c>
      <c r="AG51" s="371" t="str">
        <f t="shared" si="13"/>
        <v/>
      </c>
      <c r="AI51" s="371" t="str">
        <f t="shared" si="14"/>
        <v/>
      </c>
      <c r="AK51" s="371" t="str">
        <f t="shared" si="15"/>
        <v/>
      </c>
      <c r="AM51" s="371" t="str">
        <f t="shared" si="16"/>
        <v/>
      </c>
      <c r="AO51" s="371" t="str">
        <f t="shared" si="17"/>
        <v/>
      </c>
      <c r="AQ51" s="371" t="str">
        <f t="shared" si="18"/>
        <v/>
      </c>
    </row>
    <row r="52" spans="5:43" x14ac:dyDescent="0.25">
      <c r="E52" s="371" t="str">
        <f t="shared" si="0"/>
        <v/>
      </c>
      <c r="G52" s="371" t="str">
        <f t="shared" si="0"/>
        <v/>
      </c>
      <c r="I52" s="371" t="str">
        <f t="shared" si="1"/>
        <v/>
      </c>
      <c r="K52" s="371" t="str">
        <f t="shared" si="2"/>
        <v/>
      </c>
      <c r="M52" s="371" t="str">
        <f t="shared" si="3"/>
        <v/>
      </c>
      <c r="O52" s="371" t="str">
        <f t="shared" si="4"/>
        <v/>
      </c>
      <c r="Q52" s="371" t="str">
        <f t="shared" si="5"/>
        <v/>
      </c>
      <c r="S52" s="371" t="str">
        <f t="shared" si="6"/>
        <v/>
      </c>
      <c r="U52" s="371" t="str">
        <f t="shared" si="7"/>
        <v/>
      </c>
      <c r="W52" s="371" t="str">
        <f t="shared" si="8"/>
        <v/>
      </c>
      <c r="Y52" s="371" t="str">
        <f t="shared" si="9"/>
        <v/>
      </c>
      <c r="AA52" s="371" t="str">
        <f t="shared" si="10"/>
        <v/>
      </c>
      <c r="AC52" s="371" t="str">
        <f t="shared" si="11"/>
        <v/>
      </c>
      <c r="AE52" s="371" t="str">
        <f t="shared" si="12"/>
        <v/>
      </c>
      <c r="AG52" s="371" t="str">
        <f t="shared" si="13"/>
        <v/>
      </c>
      <c r="AI52" s="371" t="str">
        <f t="shared" si="14"/>
        <v/>
      </c>
      <c r="AK52" s="371" t="str">
        <f t="shared" si="15"/>
        <v/>
      </c>
      <c r="AM52" s="371" t="str">
        <f t="shared" si="16"/>
        <v/>
      </c>
      <c r="AO52" s="371" t="str">
        <f t="shared" si="17"/>
        <v/>
      </c>
      <c r="AQ52" s="371" t="str">
        <f t="shared" si="18"/>
        <v/>
      </c>
    </row>
    <row r="53" spans="5:43" x14ac:dyDescent="0.25">
      <c r="E53" s="371" t="str">
        <f t="shared" si="0"/>
        <v/>
      </c>
      <c r="G53" s="371" t="str">
        <f t="shared" si="0"/>
        <v/>
      </c>
      <c r="I53" s="371" t="str">
        <f t="shared" si="1"/>
        <v/>
      </c>
      <c r="K53" s="371" t="str">
        <f t="shared" si="2"/>
        <v/>
      </c>
      <c r="M53" s="371" t="str">
        <f t="shared" si="3"/>
        <v/>
      </c>
      <c r="O53" s="371" t="str">
        <f t="shared" si="4"/>
        <v/>
      </c>
      <c r="Q53" s="371" t="str">
        <f t="shared" si="5"/>
        <v/>
      </c>
      <c r="S53" s="371" t="str">
        <f t="shared" si="6"/>
        <v/>
      </c>
      <c r="U53" s="371" t="str">
        <f t="shared" si="7"/>
        <v/>
      </c>
      <c r="W53" s="371" t="str">
        <f t="shared" si="8"/>
        <v/>
      </c>
      <c r="Y53" s="371" t="str">
        <f t="shared" si="9"/>
        <v/>
      </c>
      <c r="AA53" s="371" t="str">
        <f t="shared" si="10"/>
        <v/>
      </c>
      <c r="AC53" s="371" t="str">
        <f t="shared" si="11"/>
        <v/>
      </c>
      <c r="AE53" s="371" t="str">
        <f t="shared" si="12"/>
        <v/>
      </c>
      <c r="AG53" s="371" t="str">
        <f t="shared" si="13"/>
        <v/>
      </c>
      <c r="AI53" s="371" t="str">
        <f t="shared" si="14"/>
        <v/>
      </c>
      <c r="AK53" s="371" t="str">
        <f t="shared" si="15"/>
        <v/>
      </c>
      <c r="AM53" s="371" t="str">
        <f t="shared" si="16"/>
        <v/>
      </c>
      <c r="AO53" s="371" t="str">
        <f t="shared" si="17"/>
        <v/>
      </c>
      <c r="AQ53" s="371" t="str">
        <f t="shared" si="18"/>
        <v/>
      </c>
    </row>
    <row r="54" spans="5:43" x14ac:dyDescent="0.25">
      <c r="E54" s="371" t="str">
        <f t="shared" si="0"/>
        <v/>
      </c>
      <c r="G54" s="371" t="str">
        <f t="shared" si="0"/>
        <v/>
      </c>
      <c r="I54" s="371" t="str">
        <f t="shared" si="1"/>
        <v/>
      </c>
      <c r="K54" s="371" t="str">
        <f t="shared" si="2"/>
        <v/>
      </c>
      <c r="M54" s="371" t="str">
        <f t="shared" si="3"/>
        <v/>
      </c>
      <c r="O54" s="371" t="str">
        <f t="shared" si="4"/>
        <v/>
      </c>
      <c r="Q54" s="371" t="str">
        <f t="shared" si="5"/>
        <v/>
      </c>
      <c r="S54" s="371" t="str">
        <f t="shared" si="6"/>
        <v/>
      </c>
      <c r="U54" s="371" t="str">
        <f t="shared" si="7"/>
        <v/>
      </c>
      <c r="W54" s="371" t="str">
        <f t="shared" si="8"/>
        <v/>
      </c>
      <c r="Y54" s="371" t="str">
        <f t="shared" si="9"/>
        <v/>
      </c>
      <c r="AA54" s="371" t="str">
        <f t="shared" si="10"/>
        <v/>
      </c>
      <c r="AC54" s="371" t="str">
        <f t="shared" si="11"/>
        <v/>
      </c>
      <c r="AE54" s="371" t="str">
        <f t="shared" si="12"/>
        <v/>
      </c>
      <c r="AG54" s="371" t="str">
        <f t="shared" si="13"/>
        <v/>
      </c>
      <c r="AI54" s="371" t="str">
        <f t="shared" si="14"/>
        <v/>
      </c>
      <c r="AK54" s="371" t="str">
        <f t="shared" si="15"/>
        <v/>
      </c>
      <c r="AM54" s="371" t="str">
        <f t="shared" si="16"/>
        <v/>
      </c>
      <c r="AO54" s="371" t="str">
        <f t="shared" si="17"/>
        <v/>
      </c>
      <c r="AQ54" s="371" t="str">
        <f t="shared" si="18"/>
        <v/>
      </c>
    </row>
    <row r="55" spans="5:43" x14ac:dyDescent="0.25">
      <c r="E55" s="371" t="str">
        <f t="shared" si="0"/>
        <v/>
      </c>
      <c r="G55" s="371" t="str">
        <f t="shared" si="0"/>
        <v/>
      </c>
      <c r="I55" s="371" t="str">
        <f t="shared" si="1"/>
        <v/>
      </c>
      <c r="K55" s="371" t="str">
        <f t="shared" si="2"/>
        <v/>
      </c>
      <c r="M55" s="371" t="str">
        <f t="shared" si="3"/>
        <v/>
      </c>
      <c r="O55" s="371" t="str">
        <f t="shared" si="4"/>
        <v/>
      </c>
      <c r="Q55" s="371" t="str">
        <f t="shared" si="5"/>
        <v/>
      </c>
      <c r="S55" s="371" t="str">
        <f t="shared" si="6"/>
        <v/>
      </c>
      <c r="U55" s="371" t="str">
        <f t="shared" si="7"/>
        <v/>
      </c>
      <c r="W55" s="371" t="str">
        <f t="shared" si="8"/>
        <v/>
      </c>
      <c r="Y55" s="371" t="str">
        <f t="shared" si="9"/>
        <v/>
      </c>
      <c r="AA55" s="371" t="str">
        <f t="shared" si="10"/>
        <v/>
      </c>
      <c r="AC55" s="371" t="str">
        <f t="shared" si="11"/>
        <v/>
      </c>
      <c r="AE55" s="371" t="str">
        <f t="shared" si="12"/>
        <v/>
      </c>
      <c r="AG55" s="371" t="str">
        <f t="shared" si="13"/>
        <v/>
      </c>
      <c r="AI55" s="371" t="str">
        <f t="shared" si="14"/>
        <v/>
      </c>
      <c r="AK55" s="371" t="str">
        <f t="shared" si="15"/>
        <v/>
      </c>
      <c r="AM55" s="371" t="str">
        <f t="shared" si="16"/>
        <v/>
      </c>
      <c r="AO55" s="371" t="str">
        <f t="shared" si="17"/>
        <v/>
      </c>
      <c r="AQ55" s="371" t="str">
        <f t="shared" si="18"/>
        <v/>
      </c>
    </row>
    <row r="56" spans="5:43" x14ac:dyDescent="0.25">
      <c r="E56" s="371" t="str">
        <f t="shared" si="0"/>
        <v/>
      </c>
      <c r="G56" s="371" t="str">
        <f t="shared" si="0"/>
        <v/>
      </c>
      <c r="I56" s="371" t="str">
        <f t="shared" si="1"/>
        <v/>
      </c>
      <c r="K56" s="371" t="str">
        <f t="shared" si="2"/>
        <v/>
      </c>
      <c r="M56" s="371" t="str">
        <f t="shared" si="3"/>
        <v/>
      </c>
      <c r="O56" s="371" t="str">
        <f t="shared" si="4"/>
        <v/>
      </c>
      <c r="Q56" s="371" t="str">
        <f t="shared" si="5"/>
        <v/>
      </c>
      <c r="S56" s="371" t="str">
        <f t="shared" si="6"/>
        <v/>
      </c>
      <c r="U56" s="371" t="str">
        <f t="shared" si="7"/>
        <v/>
      </c>
      <c r="W56" s="371" t="str">
        <f t="shared" si="8"/>
        <v/>
      </c>
      <c r="Y56" s="371" t="str">
        <f t="shared" si="9"/>
        <v/>
      </c>
      <c r="AA56" s="371" t="str">
        <f t="shared" si="10"/>
        <v/>
      </c>
      <c r="AC56" s="371" t="str">
        <f t="shared" si="11"/>
        <v/>
      </c>
      <c r="AE56" s="371" t="str">
        <f t="shared" si="12"/>
        <v/>
      </c>
      <c r="AG56" s="371" t="str">
        <f t="shared" si="13"/>
        <v/>
      </c>
      <c r="AI56" s="371" t="str">
        <f t="shared" si="14"/>
        <v/>
      </c>
      <c r="AK56" s="371" t="str">
        <f t="shared" si="15"/>
        <v/>
      </c>
      <c r="AM56" s="371" t="str">
        <f t="shared" si="16"/>
        <v/>
      </c>
      <c r="AO56" s="371" t="str">
        <f t="shared" si="17"/>
        <v/>
      </c>
      <c r="AQ56" s="371" t="str">
        <f t="shared" si="18"/>
        <v/>
      </c>
    </row>
    <row r="57" spans="5:43" x14ac:dyDescent="0.25">
      <c r="E57" s="371" t="str">
        <f t="shared" si="0"/>
        <v/>
      </c>
      <c r="G57" s="371" t="str">
        <f t="shared" si="0"/>
        <v/>
      </c>
      <c r="I57" s="371" t="str">
        <f t="shared" si="1"/>
        <v/>
      </c>
      <c r="K57" s="371" t="str">
        <f t="shared" si="2"/>
        <v/>
      </c>
      <c r="M57" s="371" t="str">
        <f t="shared" si="3"/>
        <v/>
      </c>
      <c r="O57" s="371" t="str">
        <f t="shared" si="4"/>
        <v/>
      </c>
      <c r="Q57" s="371" t="str">
        <f t="shared" si="5"/>
        <v/>
      </c>
      <c r="S57" s="371" t="str">
        <f t="shared" si="6"/>
        <v/>
      </c>
      <c r="U57" s="371" t="str">
        <f t="shared" si="7"/>
        <v/>
      </c>
      <c r="W57" s="371" t="str">
        <f t="shared" si="8"/>
        <v/>
      </c>
      <c r="Y57" s="371" t="str">
        <f t="shared" si="9"/>
        <v/>
      </c>
      <c r="AA57" s="371" t="str">
        <f t="shared" si="10"/>
        <v/>
      </c>
      <c r="AC57" s="371" t="str">
        <f t="shared" si="11"/>
        <v/>
      </c>
      <c r="AE57" s="371" t="str">
        <f t="shared" si="12"/>
        <v/>
      </c>
      <c r="AG57" s="371" t="str">
        <f t="shared" si="13"/>
        <v/>
      </c>
      <c r="AI57" s="371" t="str">
        <f t="shared" si="14"/>
        <v/>
      </c>
      <c r="AK57" s="371" t="str">
        <f t="shared" si="15"/>
        <v/>
      </c>
      <c r="AM57" s="371" t="str">
        <f t="shared" si="16"/>
        <v/>
      </c>
      <c r="AO57" s="371" t="str">
        <f t="shared" si="17"/>
        <v/>
      </c>
      <c r="AQ57" s="371" t="str">
        <f t="shared" si="18"/>
        <v/>
      </c>
    </row>
    <row r="58" spans="5:43" x14ac:dyDescent="0.25">
      <c r="E58" s="371" t="str">
        <f t="shared" si="0"/>
        <v/>
      </c>
      <c r="G58" s="371" t="str">
        <f t="shared" si="0"/>
        <v/>
      </c>
      <c r="I58" s="371" t="str">
        <f t="shared" si="1"/>
        <v/>
      </c>
      <c r="K58" s="371" t="str">
        <f t="shared" si="2"/>
        <v/>
      </c>
      <c r="M58" s="371" t="str">
        <f t="shared" si="3"/>
        <v/>
      </c>
      <c r="O58" s="371" t="str">
        <f t="shared" si="4"/>
        <v/>
      </c>
      <c r="Q58" s="371" t="str">
        <f t="shared" si="5"/>
        <v/>
      </c>
      <c r="S58" s="371" t="str">
        <f t="shared" si="6"/>
        <v/>
      </c>
      <c r="U58" s="371" t="str">
        <f t="shared" si="7"/>
        <v/>
      </c>
      <c r="W58" s="371" t="str">
        <f t="shared" si="8"/>
        <v/>
      </c>
      <c r="Y58" s="371" t="str">
        <f t="shared" si="9"/>
        <v/>
      </c>
      <c r="AA58" s="371" t="str">
        <f t="shared" si="10"/>
        <v/>
      </c>
      <c r="AC58" s="371" t="str">
        <f t="shared" si="11"/>
        <v/>
      </c>
      <c r="AE58" s="371" t="str">
        <f t="shared" si="12"/>
        <v/>
      </c>
      <c r="AG58" s="371" t="str">
        <f t="shared" si="13"/>
        <v/>
      </c>
      <c r="AI58" s="371" t="str">
        <f t="shared" si="14"/>
        <v/>
      </c>
      <c r="AK58" s="371" t="str">
        <f t="shared" si="15"/>
        <v/>
      </c>
      <c r="AM58" s="371" t="str">
        <f t="shared" si="16"/>
        <v/>
      </c>
      <c r="AO58" s="371" t="str">
        <f t="shared" si="17"/>
        <v/>
      </c>
      <c r="AQ58" s="371" t="str">
        <f t="shared" si="18"/>
        <v/>
      </c>
    </row>
    <row r="59" spans="5:43" x14ac:dyDescent="0.25">
      <c r="E59" s="371" t="str">
        <f t="shared" si="0"/>
        <v/>
      </c>
      <c r="G59" s="371" t="str">
        <f t="shared" si="0"/>
        <v/>
      </c>
      <c r="I59" s="371" t="str">
        <f t="shared" si="1"/>
        <v/>
      </c>
      <c r="K59" s="371" t="str">
        <f t="shared" si="2"/>
        <v/>
      </c>
      <c r="M59" s="371" t="str">
        <f t="shared" si="3"/>
        <v/>
      </c>
      <c r="O59" s="371" t="str">
        <f t="shared" si="4"/>
        <v/>
      </c>
      <c r="Q59" s="371" t="str">
        <f t="shared" si="5"/>
        <v/>
      </c>
      <c r="S59" s="371" t="str">
        <f t="shared" si="6"/>
        <v/>
      </c>
      <c r="U59" s="371" t="str">
        <f t="shared" si="7"/>
        <v/>
      </c>
      <c r="W59" s="371" t="str">
        <f t="shared" si="8"/>
        <v/>
      </c>
      <c r="Y59" s="371" t="str">
        <f t="shared" si="9"/>
        <v/>
      </c>
      <c r="AA59" s="371" t="str">
        <f t="shared" si="10"/>
        <v/>
      </c>
      <c r="AC59" s="371" t="str">
        <f t="shared" si="11"/>
        <v/>
      </c>
      <c r="AE59" s="371" t="str">
        <f t="shared" si="12"/>
        <v/>
      </c>
      <c r="AG59" s="371" t="str">
        <f t="shared" si="13"/>
        <v/>
      </c>
      <c r="AI59" s="371" t="str">
        <f t="shared" si="14"/>
        <v/>
      </c>
      <c r="AK59" s="371" t="str">
        <f t="shared" si="15"/>
        <v/>
      </c>
      <c r="AM59" s="371" t="str">
        <f t="shared" si="16"/>
        <v/>
      </c>
      <c r="AO59" s="371" t="str">
        <f t="shared" si="17"/>
        <v/>
      </c>
      <c r="AQ59" s="371" t="str">
        <f t="shared" si="18"/>
        <v/>
      </c>
    </row>
    <row r="60" spans="5:43" x14ac:dyDescent="0.25">
      <c r="E60" s="371" t="str">
        <f t="shared" si="0"/>
        <v/>
      </c>
      <c r="G60" s="371" t="str">
        <f t="shared" si="0"/>
        <v/>
      </c>
      <c r="I60" s="371" t="str">
        <f t="shared" si="1"/>
        <v/>
      </c>
      <c r="K60" s="371" t="str">
        <f t="shared" si="2"/>
        <v/>
      </c>
      <c r="M60" s="371" t="str">
        <f t="shared" si="3"/>
        <v/>
      </c>
      <c r="O60" s="371" t="str">
        <f t="shared" si="4"/>
        <v/>
      </c>
      <c r="Q60" s="371" t="str">
        <f t="shared" si="5"/>
        <v/>
      </c>
      <c r="S60" s="371" t="str">
        <f t="shared" si="6"/>
        <v/>
      </c>
      <c r="U60" s="371" t="str">
        <f t="shared" si="7"/>
        <v/>
      </c>
      <c r="W60" s="371" t="str">
        <f t="shared" si="8"/>
        <v/>
      </c>
      <c r="Y60" s="371" t="str">
        <f t="shared" si="9"/>
        <v/>
      </c>
      <c r="AA60" s="371" t="str">
        <f t="shared" si="10"/>
        <v/>
      </c>
      <c r="AC60" s="371" t="str">
        <f t="shared" si="11"/>
        <v/>
      </c>
      <c r="AE60" s="371" t="str">
        <f t="shared" si="12"/>
        <v/>
      </c>
      <c r="AG60" s="371" t="str">
        <f t="shared" si="13"/>
        <v/>
      </c>
      <c r="AI60" s="371" t="str">
        <f t="shared" si="14"/>
        <v/>
      </c>
      <c r="AK60" s="371" t="str">
        <f t="shared" si="15"/>
        <v/>
      </c>
      <c r="AM60" s="371" t="str">
        <f t="shared" si="16"/>
        <v/>
      </c>
      <c r="AO60" s="371" t="str">
        <f t="shared" si="17"/>
        <v/>
      </c>
      <c r="AQ60" s="371" t="str">
        <f t="shared" si="18"/>
        <v/>
      </c>
    </row>
    <row r="61" spans="5:43" x14ac:dyDescent="0.25">
      <c r="E61" s="371" t="str">
        <f t="shared" si="0"/>
        <v/>
      </c>
      <c r="G61" s="371" t="str">
        <f t="shared" si="0"/>
        <v/>
      </c>
      <c r="I61" s="371" t="str">
        <f t="shared" si="1"/>
        <v/>
      </c>
      <c r="K61" s="371" t="str">
        <f t="shared" si="2"/>
        <v/>
      </c>
      <c r="M61" s="371" t="str">
        <f t="shared" si="3"/>
        <v/>
      </c>
      <c r="O61" s="371" t="str">
        <f t="shared" si="4"/>
        <v/>
      </c>
      <c r="Q61" s="371" t="str">
        <f t="shared" si="5"/>
        <v/>
      </c>
      <c r="S61" s="371" t="str">
        <f t="shared" si="6"/>
        <v/>
      </c>
      <c r="U61" s="371" t="str">
        <f t="shared" si="7"/>
        <v/>
      </c>
      <c r="W61" s="371" t="str">
        <f t="shared" si="8"/>
        <v/>
      </c>
      <c r="Y61" s="371" t="str">
        <f t="shared" si="9"/>
        <v/>
      </c>
      <c r="AA61" s="371" t="str">
        <f t="shared" si="10"/>
        <v/>
      </c>
      <c r="AC61" s="371" t="str">
        <f t="shared" si="11"/>
        <v/>
      </c>
      <c r="AE61" s="371" t="str">
        <f t="shared" si="12"/>
        <v/>
      </c>
      <c r="AG61" s="371" t="str">
        <f t="shared" si="13"/>
        <v/>
      </c>
      <c r="AI61" s="371" t="str">
        <f t="shared" si="14"/>
        <v/>
      </c>
      <c r="AK61" s="371" t="str">
        <f t="shared" si="15"/>
        <v/>
      </c>
      <c r="AM61" s="371" t="str">
        <f t="shared" si="16"/>
        <v/>
      </c>
      <c r="AO61" s="371" t="str">
        <f t="shared" si="17"/>
        <v/>
      </c>
      <c r="AQ61" s="371" t="str">
        <f t="shared" si="18"/>
        <v/>
      </c>
    </row>
    <row r="62" spans="5:43" x14ac:dyDescent="0.25">
      <c r="E62" s="371" t="str">
        <f t="shared" si="0"/>
        <v/>
      </c>
      <c r="G62" s="371" t="str">
        <f t="shared" si="0"/>
        <v/>
      </c>
      <c r="I62" s="371" t="str">
        <f t="shared" si="1"/>
        <v/>
      </c>
      <c r="K62" s="371" t="str">
        <f t="shared" si="2"/>
        <v/>
      </c>
      <c r="M62" s="371" t="str">
        <f t="shared" si="3"/>
        <v/>
      </c>
      <c r="O62" s="371" t="str">
        <f t="shared" si="4"/>
        <v/>
      </c>
      <c r="Q62" s="371" t="str">
        <f t="shared" si="5"/>
        <v/>
      </c>
      <c r="S62" s="371" t="str">
        <f t="shared" si="6"/>
        <v/>
      </c>
      <c r="U62" s="371" t="str">
        <f t="shared" si="7"/>
        <v/>
      </c>
      <c r="W62" s="371" t="str">
        <f t="shared" si="8"/>
        <v/>
      </c>
      <c r="Y62" s="371" t="str">
        <f t="shared" si="9"/>
        <v/>
      </c>
      <c r="AA62" s="371" t="str">
        <f t="shared" si="10"/>
        <v/>
      </c>
      <c r="AC62" s="371" t="str">
        <f t="shared" si="11"/>
        <v/>
      </c>
      <c r="AE62" s="371" t="str">
        <f t="shared" si="12"/>
        <v/>
      </c>
      <c r="AG62" s="371" t="str">
        <f t="shared" si="13"/>
        <v/>
      </c>
      <c r="AI62" s="371" t="str">
        <f t="shared" si="14"/>
        <v/>
      </c>
      <c r="AK62" s="371" t="str">
        <f t="shared" si="15"/>
        <v/>
      </c>
      <c r="AM62" s="371" t="str">
        <f t="shared" si="16"/>
        <v/>
      </c>
      <c r="AO62" s="371" t="str">
        <f t="shared" si="17"/>
        <v/>
      </c>
      <c r="AQ62" s="371" t="str">
        <f t="shared" si="18"/>
        <v/>
      </c>
    </row>
    <row r="63" spans="5:43" x14ac:dyDescent="0.25">
      <c r="E63" s="371" t="str">
        <f t="shared" si="0"/>
        <v/>
      </c>
      <c r="G63" s="371" t="str">
        <f t="shared" si="0"/>
        <v/>
      </c>
      <c r="I63" s="371" t="str">
        <f t="shared" si="1"/>
        <v/>
      </c>
      <c r="K63" s="371" t="str">
        <f t="shared" si="2"/>
        <v/>
      </c>
      <c r="M63" s="371" t="str">
        <f t="shared" si="3"/>
        <v/>
      </c>
      <c r="O63" s="371" t="str">
        <f t="shared" si="4"/>
        <v/>
      </c>
      <c r="Q63" s="371" t="str">
        <f t="shared" si="5"/>
        <v/>
      </c>
      <c r="S63" s="371" t="str">
        <f t="shared" si="6"/>
        <v/>
      </c>
      <c r="U63" s="371" t="str">
        <f t="shared" si="7"/>
        <v/>
      </c>
      <c r="W63" s="371" t="str">
        <f t="shared" si="8"/>
        <v/>
      </c>
      <c r="Y63" s="371" t="str">
        <f t="shared" si="9"/>
        <v/>
      </c>
      <c r="AA63" s="371" t="str">
        <f t="shared" si="10"/>
        <v/>
      </c>
      <c r="AC63" s="371" t="str">
        <f t="shared" si="11"/>
        <v/>
      </c>
      <c r="AE63" s="371" t="str">
        <f t="shared" si="12"/>
        <v/>
      </c>
      <c r="AG63" s="371" t="str">
        <f t="shared" si="13"/>
        <v/>
      </c>
      <c r="AI63" s="371" t="str">
        <f t="shared" si="14"/>
        <v/>
      </c>
      <c r="AK63" s="371" t="str">
        <f t="shared" si="15"/>
        <v/>
      </c>
      <c r="AM63" s="371" t="str">
        <f t="shared" si="16"/>
        <v/>
      </c>
      <c r="AO63" s="371" t="str">
        <f t="shared" si="17"/>
        <v/>
      </c>
      <c r="AQ63" s="371" t="str">
        <f t="shared" si="18"/>
        <v/>
      </c>
    </row>
    <row r="64" spans="5:43" x14ac:dyDescent="0.25">
      <c r="E64" s="371" t="str">
        <f t="shared" si="0"/>
        <v/>
      </c>
      <c r="G64" s="371" t="str">
        <f t="shared" si="0"/>
        <v/>
      </c>
      <c r="I64" s="371" t="str">
        <f t="shared" si="1"/>
        <v/>
      </c>
      <c r="K64" s="371" t="str">
        <f t="shared" si="2"/>
        <v/>
      </c>
      <c r="M64" s="371" t="str">
        <f t="shared" si="3"/>
        <v/>
      </c>
      <c r="O64" s="371" t="str">
        <f t="shared" si="4"/>
        <v/>
      </c>
      <c r="Q64" s="371" t="str">
        <f t="shared" si="5"/>
        <v/>
      </c>
      <c r="S64" s="371" t="str">
        <f t="shared" si="6"/>
        <v/>
      </c>
      <c r="U64" s="371" t="str">
        <f t="shared" si="7"/>
        <v/>
      </c>
      <c r="W64" s="371" t="str">
        <f t="shared" si="8"/>
        <v/>
      </c>
      <c r="Y64" s="371" t="str">
        <f t="shared" si="9"/>
        <v/>
      </c>
      <c r="AA64" s="371" t="str">
        <f t="shared" si="10"/>
        <v/>
      </c>
      <c r="AC64" s="371" t="str">
        <f t="shared" si="11"/>
        <v/>
      </c>
      <c r="AE64" s="371" t="str">
        <f t="shared" si="12"/>
        <v/>
      </c>
      <c r="AG64" s="371" t="str">
        <f t="shared" si="13"/>
        <v/>
      </c>
      <c r="AI64" s="371" t="str">
        <f t="shared" si="14"/>
        <v/>
      </c>
      <c r="AK64" s="371" t="str">
        <f t="shared" si="15"/>
        <v/>
      </c>
      <c r="AM64" s="371" t="str">
        <f t="shared" si="16"/>
        <v/>
      </c>
      <c r="AO64" s="371" t="str">
        <f t="shared" si="17"/>
        <v/>
      </c>
      <c r="AQ64" s="371" t="str">
        <f t="shared" si="18"/>
        <v/>
      </c>
    </row>
    <row r="65" spans="5:43" x14ac:dyDescent="0.25">
      <c r="E65" s="371" t="str">
        <f t="shared" si="0"/>
        <v/>
      </c>
      <c r="G65" s="371" t="str">
        <f t="shared" si="0"/>
        <v/>
      </c>
      <c r="I65" s="371" t="str">
        <f t="shared" si="1"/>
        <v/>
      </c>
      <c r="K65" s="371" t="str">
        <f t="shared" si="2"/>
        <v/>
      </c>
      <c r="M65" s="371" t="str">
        <f t="shared" si="3"/>
        <v/>
      </c>
      <c r="O65" s="371" t="str">
        <f t="shared" si="4"/>
        <v/>
      </c>
      <c r="Q65" s="371" t="str">
        <f t="shared" si="5"/>
        <v/>
      </c>
      <c r="S65" s="371" t="str">
        <f t="shared" si="6"/>
        <v/>
      </c>
      <c r="U65" s="371" t="str">
        <f t="shared" si="7"/>
        <v/>
      </c>
      <c r="W65" s="371" t="str">
        <f t="shared" si="8"/>
        <v/>
      </c>
      <c r="Y65" s="371" t="str">
        <f t="shared" si="9"/>
        <v/>
      </c>
      <c r="AA65" s="371" t="str">
        <f t="shared" si="10"/>
        <v/>
      </c>
      <c r="AC65" s="371" t="str">
        <f t="shared" si="11"/>
        <v/>
      </c>
      <c r="AE65" s="371" t="str">
        <f t="shared" si="12"/>
        <v/>
      </c>
      <c r="AG65" s="371" t="str">
        <f t="shared" si="13"/>
        <v/>
      </c>
      <c r="AI65" s="371" t="str">
        <f t="shared" si="14"/>
        <v/>
      </c>
      <c r="AK65" s="371" t="str">
        <f t="shared" si="15"/>
        <v/>
      </c>
      <c r="AM65" s="371" t="str">
        <f t="shared" si="16"/>
        <v/>
      </c>
      <c r="AO65" s="371" t="str">
        <f t="shared" si="17"/>
        <v/>
      </c>
      <c r="AQ65" s="371" t="str">
        <f t="shared" si="18"/>
        <v/>
      </c>
    </row>
    <row r="66" spans="5:43" x14ac:dyDescent="0.25">
      <c r="E66" s="371" t="str">
        <f t="shared" si="0"/>
        <v/>
      </c>
      <c r="G66" s="371" t="str">
        <f t="shared" si="0"/>
        <v/>
      </c>
      <c r="I66" s="371" t="str">
        <f t="shared" si="1"/>
        <v/>
      </c>
      <c r="K66" s="371" t="str">
        <f t="shared" si="2"/>
        <v/>
      </c>
      <c r="M66" s="371" t="str">
        <f t="shared" si="3"/>
        <v/>
      </c>
      <c r="O66" s="371" t="str">
        <f t="shared" si="4"/>
        <v/>
      </c>
      <c r="Q66" s="371" t="str">
        <f t="shared" si="5"/>
        <v/>
      </c>
      <c r="S66" s="371" t="str">
        <f t="shared" si="6"/>
        <v/>
      </c>
      <c r="U66" s="371" t="str">
        <f t="shared" si="7"/>
        <v/>
      </c>
      <c r="W66" s="371" t="str">
        <f t="shared" si="8"/>
        <v/>
      </c>
      <c r="Y66" s="371" t="str">
        <f t="shared" si="9"/>
        <v/>
      </c>
      <c r="AA66" s="371" t="str">
        <f t="shared" si="10"/>
        <v/>
      </c>
      <c r="AC66" s="371" t="str">
        <f t="shared" si="11"/>
        <v/>
      </c>
      <c r="AE66" s="371" t="str">
        <f t="shared" si="12"/>
        <v/>
      </c>
      <c r="AG66" s="371" t="str">
        <f t="shared" si="13"/>
        <v/>
      </c>
      <c r="AI66" s="371" t="str">
        <f t="shared" si="14"/>
        <v/>
      </c>
      <c r="AK66" s="371" t="str">
        <f t="shared" si="15"/>
        <v/>
      </c>
      <c r="AM66" s="371" t="str">
        <f t="shared" si="16"/>
        <v/>
      </c>
      <c r="AO66" s="371" t="str">
        <f t="shared" si="17"/>
        <v/>
      </c>
      <c r="AQ66" s="371" t="str">
        <f t="shared" si="18"/>
        <v/>
      </c>
    </row>
    <row r="67" spans="5:43" x14ac:dyDescent="0.25">
      <c r="E67" s="371" t="str">
        <f t="shared" si="0"/>
        <v/>
      </c>
      <c r="G67" s="371" t="str">
        <f t="shared" si="0"/>
        <v/>
      </c>
      <c r="I67" s="371" t="str">
        <f t="shared" si="1"/>
        <v/>
      </c>
      <c r="K67" s="371" t="str">
        <f t="shared" si="2"/>
        <v/>
      </c>
      <c r="M67" s="371" t="str">
        <f t="shared" si="3"/>
        <v/>
      </c>
      <c r="O67" s="371" t="str">
        <f t="shared" si="4"/>
        <v/>
      </c>
      <c r="Q67" s="371" t="str">
        <f t="shared" si="5"/>
        <v/>
      </c>
      <c r="S67" s="371" t="str">
        <f t="shared" si="6"/>
        <v/>
      </c>
      <c r="U67" s="371" t="str">
        <f t="shared" si="7"/>
        <v/>
      </c>
      <c r="W67" s="371" t="str">
        <f t="shared" si="8"/>
        <v/>
      </c>
      <c r="Y67" s="371" t="str">
        <f t="shared" si="9"/>
        <v/>
      </c>
      <c r="AA67" s="371" t="str">
        <f t="shared" si="10"/>
        <v/>
      </c>
      <c r="AC67" s="371" t="str">
        <f t="shared" si="11"/>
        <v/>
      </c>
      <c r="AE67" s="371" t="str">
        <f t="shared" si="12"/>
        <v/>
      </c>
      <c r="AG67" s="371" t="str">
        <f t="shared" si="13"/>
        <v/>
      </c>
      <c r="AI67" s="371" t="str">
        <f t="shared" si="14"/>
        <v/>
      </c>
      <c r="AK67" s="371" t="str">
        <f t="shared" si="15"/>
        <v/>
      </c>
      <c r="AM67" s="371" t="str">
        <f t="shared" si="16"/>
        <v/>
      </c>
      <c r="AO67" s="371" t="str">
        <f t="shared" si="17"/>
        <v/>
      </c>
      <c r="AQ67" s="371" t="str">
        <f t="shared" si="18"/>
        <v/>
      </c>
    </row>
    <row r="68" spans="5:43" x14ac:dyDescent="0.25">
      <c r="E68" s="371" t="str">
        <f t="shared" si="0"/>
        <v/>
      </c>
      <c r="G68" s="371" t="str">
        <f t="shared" si="0"/>
        <v/>
      </c>
      <c r="I68" s="371" t="str">
        <f t="shared" si="1"/>
        <v/>
      </c>
      <c r="K68" s="371" t="str">
        <f t="shared" si="2"/>
        <v/>
      </c>
      <c r="M68" s="371" t="str">
        <f t="shared" si="3"/>
        <v/>
      </c>
      <c r="O68" s="371" t="str">
        <f t="shared" si="4"/>
        <v/>
      </c>
      <c r="Q68" s="371" t="str">
        <f t="shared" si="5"/>
        <v/>
      </c>
      <c r="S68" s="371" t="str">
        <f t="shared" si="6"/>
        <v/>
      </c>
      <c r="U68" s="371" t="str">
        <f t="shared" si="7"/>
        <v/>
      </c>
      <c r="W68" s="371" t="str">
        <f t="shared" si="8"/>
        <v/>
      </c>
      <c r="Y68" s="371" t="str">
        <f t="shared" si="9"/>
        <v/>
      </c>
      <c r="AA68" s="371" t="str">
        <f t="shared" si="10"/>
        <v/>
      </c>
      <c r="AC68" s="371" t="str">
        <f t="shared" si="11"/>
        <v/>
      </c>
      <c r="AE68" s="371" t="str">
        <f t="shared" si="12"/>
        <v/>
      </c>
      <c r="AG68" s="371" t="str">
        <f t="shared" si="13"/>
        <v/>
      </c>
      <c r="AI68" s="371" t="str">
        <f t="shared" si="14"/>
        <v/>
      </c>
      <c r="AK68" s="371" t="str">
        <f t="shared" si="15"/>
        <v/>
      </c>
      <c r="AM68" s="371" t="str">
        <f t="shared" si="16"/>
        <v/>
      </c>
      <c r="AO68" s="371" t="str">
        <f t="shared" si="17"/>
        <v/>
      </c>
      <c r="AQ68" s="371" t="str">
        <f t="shared" si="18"/>
        <v/>
      </c>
    </row>
    <row r="69" spans="5:43" x14ac:dyDescent="0.25">
      <c r="E69" s="371" t="str">
        <f t="shared" si="0"/>
        <v/>
      </c>
      <c r="G69" s="371" t="str">
        <f t="shared" si="0"/>
        <v/>
      </c>
      <c r="I69" s="371" t="str">
        <f t="shared" si="1"/>
        <v/>
      </c>
      <c r="K69" s="371" t="str">
        <f t="shared" si="2"/>
        <v/>
      </c>
      <c r="M69" s="371" t="str">
        <f t="shared" si="3"/>
        <v/>
      </c>
      <c r="O69" s="371" t="str">
        <f t="shared" si="4"/>
        <v/>
      </c>
      <c r="Q69" s="371" t="str">
        <f t="shared" si="5"/>
        <v/>
      </c>
      <c r="S69" s="371" t="str">
        <f t="shared" si="6"/>
        <v/>
      </c>
      <c r="U69" s="371" t="str">
        <f t="shared" si="7"/>
        <v/>
      </c>
      <c r="W69" s="371" t="str">
        <f t="shared" si="8"/>
        <v/>
      </c>
      <c r="Y69" s="371" t="str">
        <f t="shared" si="9"/>
        <v/>
      </c>
      <c r="AA69" s="371" t="str">
        <f t="shared" si="10"/>
        <v/>
      </c>
      <c r="AC69" s="371" t="str">
        <f t="shared" si="11"/>
        <v/>
      </c>
      <c r="AE69" s="371" t="str">
        <f t="shared" si="12"/>
        <v/>
      </c>
      <c r="AG69" s="371" t="str">
        <f t="shared" si="13"/>
        <v/>
      </c>
      <c r="AI69" s="371" t="str">
        <f t="shared" si="14"/>
        <v/>
      </c>
      <c r="AK69" s="371" t="str">
        <f t="shared" si="15"/>
        <v/>
      </c>
      <c r="AM69" s="371" t="str">
        <f t="shared" si="16"/>
        <v/>
      </c>
      <c r="AO69" s="371" t="str">
        <f t="shared" si="17"/>
        <v/>
      </c>
      <c r="AQ69" s="371" t="str">
        <f t="shared" si="18"/>
        <v/>
      </c>
    </row>
    <row r="70" spans="5:43" x14ac:dyDescent="0.25">
      <c r="E70" s="371" t="str">
        <f t="shared" si="0"/>
        <v/>
      </c>
      <c r="G70" s="371" t="str">
        <f t="shared" si="0"/>
        <v/>
      </c>
      <c r="I70" s="371" t="str">
        <f t="shared" si="1"/>
        <v/>
      </c>
      <c r="K70" s="371" t="str">
        <f t="shared" si="2"/>
        <v/>
      </c>
      <c r="M70" s="371" t="str">
        <f t="shared" si="3"/>
        <v/>
      </c>
      <c r="O70" s="371" t="str">
        <f t="shared" si="4"/>
        <v/>
      </c>
      <c r="Q70" s="371" t="str">
        <f t="shared" si="5"/>
        <v/>
      </c>
      <c r="S70" s="371" t="str">
        <f t="shared" si="6"/>
        <v/>
      </c>
      <c r="U70" s="371" t="str">
        <f t="shared" si="7"/>
        <v/>
      </c>
      <c r="W70" s="371" t="str">
        <f t="shared" si="8"/>
        <v/>
      </c>
      <c r="Y70" s="371" t="str">
        <f t="shared" si="9"/>
        <v/>
      </c>
      <c r="AA70" s="371" t="str">
        <f t="shared" si="10"/>
        <v/>
      </c>
      <c r="AC70" s="371" t="str">
        <f t="shared" si="11"/>
        <v/>
      </c>
      <c r="AE70" s="371" t="str">
        <f t="shared" si="12"/>
        <v/>
      </c>
      <c r="AG70" s="371" t="str">
        <f t="shared" si="13"/>
        <v/>
      </c>
      <c r="AI70" s="371" t="str">
        <f t="shared" si="14"/>
        <v/>
      </c>
      <c r="AK70" s="371" t="str">
        <f t="shared" si="15"/>
        <v/>
      </c>
      <c r="AM70" s="371" t="str">
        <f t="shared" si="16"/>
        <v/>
      </c>
      <c r="AO70" s="371" t="str">
        <f t="shared" si="17"/>
        <v/>
      </c>
      <c r="AQ70" s="371" t="str">
        <f t="shared" si="18"/>
        <v/>
      </c>
    </row>
    <row r="71" spans="5:43" x14ac:dyDescent="0.25">
      <c r="E71" s="371" t="str">
        <f t="shared" si="0"/>
        <v/>
      </c>
      <c r="G71" s="371" t="str">
        <f t="shared" si="0"/>
        <v/>
      </c>
      <c r="I71" s="371" t="str">
        <f t="shared" si="1"/>
        <v/>
      </c>
      <c r="K71" s="371" t="str">
        <f t="shared" si="2"/>
        <v/>
      </c>
      <c r="M71" s="371" t="str">
        <f t="shared" si="3"/>
        <v/>
      </c>
      <c r="O71" s="371" t="str">
        <f t="shared" si="4"/>
        <v/>
      </c>
      <c r="Q71" s="371" t="str">
        <f t="shared" si="5"/>
        <v/>
      </c>
      <c r="S71" s="371" t="str">
        <f t="shared" si="6"/>
        <v/>
      </c>
      <c r="U71" s="371" t="str">
        <f t="shared" si="7"/>
        <v/>
      </c>
      <c r="W71" s="371" t="str">
        <f t="shared" si="8"/>
        <v/>
      </c>
      <c r="Y71" s="371" t="str">
        <f t="shared" si="9"/>
        <v/>
      </c>
      <c r="AA71" s="371" t="str">
        <f t="shared" si="10"/>
        <v/>
      </c>
      <c r="AC71" s="371" t="str">
        <f t="shared" si="11"/>
        <v/>
      </c>
      <c r="AE71" s="371" t="str">
        <f t="shared" si="12"/>
        <v/>
      </c>
      <c r="AG71" s="371" t="str">
        <f t="shared" si="13"/>
        <v/>
      </c>
      <c r="AI71" s="371" t="str">
        <f t="shared" si="14"/>
        <v/>
      </c>
      <c r="AK71" s="371" t="str">
        <f t="shared" si="15"/>
        <v/>
      </c>
      <c r="AM71" s="371" t="str">
        <f t="shared" si="16"/>
        <v/>
      </c>
      <c r="AO71" s="371" t="str">
        <f t="shared" si="17"/>
        <v/>
      </c>
      <c r="AQ71" s="371" t="str">
        <f t="shared" si="18"/>
        <v/>
      </c>
    </row>
    <row r="72" spans="5:43" x14ac:dyDescent="0.25">
      <c r="E72" s="371" t="str">
        <f t="shared" si="0"/>
        <v/>
      </c>
      <c r="G72" s="371" t="str">
        <f t="shared" si="0"/>
        <v/>
      </c>
      <c r="I72" s="371" t="str">
        <f t="shared" si="1"/>
        <v/>
      </c>
      <c r="K72" s="371" t="str">
        <f t="shared" si="2"/>
        <v/>
      </c>
      <c r="M72" s="371" t="str">
        <f t="shared" si="3"/>
        <v/>
      </c>
      <c r="O72" s="371" t="str">
        <f t="shared" si="4"/>
        <v/>
      </c>
      <c r="Q72" s="371" t="str">
        <f t="shared" si="5"/>
        <v/>
      </c>
      <c r="S72" s="371" t="str">
        <f t="shared" si="6"/>
        <v/>
      </c>
      <c r="U72" s="371" t="str">
        <f t="shared" si="7"/>
        <v/>
      </c>
      <c r="W72" s="371" t="str">
        <f t="shared" si="8"/>
        <v/>
      </c>
      <c r="Y72" s="371" t="str">
        <f t="shared" si="9"/>
        <v/>
      </c>
      <c r="AA72" s="371" t="str">
        <f t="shared" si="10"/>
        <v/>
      </c>
      <c r="AC72" s="371" t="str">
        <f t="shared" si="11"/>
        <v/>
      </c>
      <c r="AE72" s="371" t="str">
        <f t="shared" si="12"/>
        <v/>
      </c>
      <c r="AG72" s="371" t="str">
        <f t="shared" si="13"/>
        <v/>
      </c>
      <c r="AI72" s="371" t="str">
        <f t="shared" si="14"/>
        <v/>
      </c>
      <c r="AK72" s="371" t="str">
        <f t="shared" si="15"/>
        <v/>
      </c>
      <c r="AM72" s="371" t="str">
        <f t="shared" si="16"/>
        <v/>
      </c>
      <c r="AO72" s="371" t="str">
        <f t="shared" si="17"/>
        <v/>
      </c>
      <c r="AQ72" s="371" t="str">
        <f t="shared" si="18"/>
        <v/>
      </c>
    </row>
    <row r="73" spans="5:43" x14ac:dyDescent="0.25">
      <c r="E73" s="371" t="str">
        <f t="shared" si="0"/>
        <v/>
      </c>
      <c r="G73" s="371" t="str">
        <f t="shared" si="0"/>
        <v/>
      </c>
      <c r="I73" s="371" t="str">
        <f t="shared" si="1"/>
        <v/>
      </c>
      <c r="K73" s="371" t="str">
        <f t="shared" si="2"/>
        <v/>
      </c>
      <c r="M73" s="371" t="str">
        <f t="shared" si="3"/>
        <v/>
      </c>
      <c r="O73" s="371" t="str">
        <f t="shared" si="4"/>
        <v/>
      </c>
      <c r="Q73" s="371" t="str">
        <f t="shared" si="5"/>
        <v/>
      </c>
      <c r="S73" s="371" t="str">
        <f t="shared" si="6"/>
        <v/>
      </c>
      <c r="U73" s="371" t="str">
        <f t="shared" si="7"/>
        <v/>
      </c>
      <c r="W73" s="371" t="str">
        <f t="shared" si="8"/>
        <v/>
      </c>
      <c r="Y73" s="371" t="str">
        <f t="shared" si="9"/>
        <v/>
      </c>
      <c r="AA73" s="371" t="str">
        <f t="shared" si="10"/>
        <v/>
      </c>
      <c r="AC73" s="371" t="str">
        <f t="shared" si="11"/>
        <v/>
      </c>
      <c r="AE73" s="371" t="str">
        <f t="shared" si="12"/>
        <v/>
      </c>
      <c r="AG73" s="371" t="str">
        <f t="shared" si="13"/>
        <v/>
      </c>
      <c r="AI73" s="371" t="str">
        <f t="shared" si="14"/>
        <v/>
      </c>
      <c r="AK73" s="371" t="str">
        <f t="shared" si="15"/>
        <v/>
      </c>
      <c r="AM73" s="371" t="str">
        <f t="shared" si="16"/>
        <v/>
      </c>
      <c r="AO73" s="371" t="str">
        <f t="shared" si="17"/>
        <v/>
      </c>
      <c r="AQ73" s="371" t="str">
        <f t="shared" si="18"/>
        <v/>
      </c>
    </row>
    <row r="74" spans="5:43" x14ac:dyDescent="0.25">
      <c r="E74" s="371" t="str">
        <f t="shared" si="0"/>
        <v/>
      </c>
      <c r="G74" s="371" t="str">
        <f t="shared" si="0"/>
        <v/>
      </c>
      <c r="I74" s="371" t="str">
        <f t="shared" si="1"/>
        <v/>
      </c>
      <c r="K74" s="371" t="str">
        <f t="shared" si="2"/>
        <v/>
      </c>
      <c r="M74" s="371" t="str">
        <f t="shared" si="3"/>
        <v/>
      </c>
      <c r="O74" s="371" t="str">
        <f t="shared" si="4"/>
        <v/>
      </c>
      <c r="Q74" s="371" t="str">
        <f t="shared" si="5"/>
        <v/>
      </c>
      <c r="S74" s="371" t="str">
        <f t="shared" si="6"/>
        <v/>
      </c>
      <c r="U74" s="371" t="str">
        <f t="shared" si="7"/>
        <v/>
      </c>
      <c r="W74" s="371" t="str">
        <f t="shared" si="8"/>
        <v/>
      </c>
      <c r="Y74" s="371" t="str">
        <f t="shared" si="9"/>
        <v/>
      </c>
      <c r="AA74" s="371" t="str">
        <f t="shared" si="10"/>
        <v/>
      </c>
      <c r="AC74" s="371" t="str">
        <f t="shared" si="11"/>
        <v/>
      </c>
      <c r="AE74" s="371" t="str">
        <f t="shared" si="12"/>
        <v/>
      </c>
      <c r="AG74" s="371" t="str">
        <f t="shared" si="13"/>
        <v/>
      </c>
      <c r="AI74" s="371" t="str">
        <f t="shared" si="14"/>
        <v/>
      </c>
      <c r="AK74" s="371" t="str">
        <f t="shared" si="15"/>
        <v/>
      </c>
      <c r="AM74" s="371" t="str">
        <f t="shared" si="16"/>
        <v/>
      </c>
      <c r="AO74" s="371" t="str">
        <f t="shared" si="17"/>
        <v/>
      </c>
      <c r="AQ74" s="371" t="str">
        <f t="shared" si="18"/>
        <v/>
      </c>
    </row>
    <row r="75" spans="5:43" x14ac:dyDescent="0.25">
      <c r="E75" s="371" t="str">
        <f t="shared" si="0"/>
        <v/>
      </c>
      <c r="G75" s="371" t="str">
        <f t="shared" si="0"/>
        <v/>
      </c>
      <c r="I75" s="371" t="str">
        <f t="shared" si="1"/>
        <v/>
      </c>
      <c r="K75" s="371" t="str">
        <f t="shared" si="2"/>
        <v/>
      </c>
      <c r="M75" s="371" t="str">
        <f t="shared" si="3"/>
        <v/>
      </c>
      <c r="O75" s="371" t="str">
        <f t="shared" si="4"/>
        <v/>
      </c>
      <c r="Q75" s="371" t="str">
        <f t="shared" si="5"/>
        <v/>
      </c>
      <c r="S75" s="371" t="str">
        <f t="shared" si="6"/>
        <v/>
      </c>
      <c r="U75" s="371" t="str">
        <f t="shared" si="7"/>
        <v/>
      </c>
      <c r="W75" s="371" t="str">
        <f t="shared" si="8"/>
        <v/>
      </c>
      <c r="Y75" s="371" t="str">
        <f t="shared" si="9"/>
        <v/>
      </c>
      <c r="AA75" s="371" t="str">
        <f t="shared" si="10"/>
        <v/>
      </c>
      <c r="AC75" s="371" t="str">
        <f t="shared" si="11"/>
        <v/>
      </c>
      <c r="AE75" s="371" t="str">
        <f t="shared" si="12"/>
        <v/>
      </c>
      <c r="AG75" s="371" t="str">
        <f t="shared" si="13"/>
        <v/>
      </c>
      <c r="AI75" s="371" t="str">
        <f t="shared" si="14"/>
        <v/>
      </c>
      <c r="AK75" s="371" t="str">
        <f t="shared" si="15"/>
        <v/>
      </c>
      <c r="AM75" s="371" t="str">
        <f t="shared" si="16"/>
        <v/>
      </c>
      <c r="AO75" s="371" t="str">
        <f t="shared" si="17"/>
        <v/>
      </c>
      <c r="AQ75" s="371" t="str">
        <f t="shared" si="18"/>
        <v/>
      </c>
    </row>
    <row r="76" spans="5:43" x14ac:dyDescent="0.25">
      <c r="E76" s="371" t="str">
        <f t="shared" si="0"/>
        <v/>
      </c>
      <c r="G76" s="371" t="str">
        <f t="shared" si="0"/>
        <v/>
      </c>
      <c r="I76" s="371" t="str">
        <f t="shared" si="1"/>
        <v/>
      </c>
      <c r="K76" s="371" t="str">
        <f t="shared" si="2"/>
        <v/>
      </c>
      <c r="M76" s="371" t="str">
        <f t="shared" si="3"/>
        <v/>
      </c>
      <c r="O76" s="371" t="str">
        <f t="shared" si="4"/>
        <v/>
      </c>
      <c r="Q76" s="371" t="str">
        <f t="shared" si="5"/>
        <v/>
      </c>
      <c r="S76" s="371" t="str">
        <f t="shared" si="6"/>
        <v/>
      </c>
      <c r="U76" s="371" t="str">
        <f t="shared" si="7"/>
        <v/>
      </c>
      <c r="W76" s="371" t="str">
        <f t="shared" si="8"/>
        <v/>
      </c>
      <c r="Y76" s="371" t="str">
        <f t="shared" si="9"/>
        <v/>
      </c>
      <c r="AA76" s="371" t="str">
        <f t="shared" si="10"/>
        <v/>
      </c>
      <c r="AC76" s="371" t="str">
        <f t="shared" si="11"/>
        <v/>
      </c>
      <c r="AE76" s="371" t="str">
        <f t="shared" si="12"/>
        <v/>
      </c>
      <c r="AG76" s="371" t="str">
        <f t="shared" si="13"/>
        <v/>
      </c>
      <c r="AI76" s="371" t="str">
        <f t="shared" si="14"/>
        <v/>
      </c>
      <c r="AK76" s="371" t="str">
        <f t="shared" si="15"/>
        <v/>
      </c>
      <c r="AM76" s="371" t="str">
        <f t="shared" si="16"/>
        <v/>
      </c>
      <c r="AO76" s="371" t="str">
        <f t="shared" si="17"/>
        <v/>
      </c>
      <c r="AQ76" s="371" t="str">
        <f t="shared" si="18"/>
        <v/>
      </c>
    </row>
    <row r="77" spans="5:43" x14ac:dyDescent="0.25">
      <c r="E77" s="371" t="str">
        <f t="shared" ref="E77:G140" si="19">IF(OR($B77=0,D77=0),"",D77/$B77)</f>
        <v/>
      </c>
      <c r="G77" s="371" t="str">
        <f t="shared" si="19"/>
        <v/>
      </c>
      <c r="I77" s="371" t="str">
        <f t="shared" ref="I77:I140" si="20">IF(OR($B77=0,H77=0),"",H77/$B77)</f>
        <v/>
      </c>
      <c r="K77" s="371" t="str">
        <f t="shared" ref="K77:K140" si="21">IF(OR($B77=0,J77=0),"",J77/$B77)</f>
        <v/>
      </c>
      <c r="M77" s="371" t="str">
        <f t="shared" ref="M77:M140" si="22">IF(OR($B77=0,L77=0),"",L77/$B77)</f>
        <v/>
      </c>
      <c r="O77" s="371" t="str">
        <f t="shared" ref="O77:O140" si="23">IF(OR($B77=0,N77=0),"",N77/$B77)</f>
        <v/>
      </c>
      <c r="Q77" s="371" t="str">
        <f t="shared" ref="Q77:Q140" si="24">IF(OR($B77=0,P77=0),"",P77/$B77)</f>
        <v/>
      </c>
      <c r="S77" s="371" t="str">
        <f t="shared" ref="S77:S140" si="25">IF(OR($B77=0,R77=0),"",R77/$B77)</f>
        <v/>
      </c>
      <c r="U77" s="371" t="str">
        <f t="shared" ref="U77:U140" si="26">IF(OR($B77=0,T77=0),"",T77/$B77)</f>
        <v/>
      </c>
      <c r="W77" s="371" t="str">
        <f t="shared" ref="W77:W140" si="27">IF(OR($B77=0,V77=0),"",V77/$B77)</f>
        <v/>
      </c>
      <c r="Y77" s="371" t="str">
        <f t="shared" ref="Y77:Y140" si="28">IF(OR($B77=0,X77=0),"",X77/$B77)</f>
        <v/>
      </c>
      <c r="AA77" s="371" t="str">
        <f t="shared" ref="AA77:AA140" si="29">IF(OR($B77=0,Z77=0),"",Z77/$B77)</f>
        <v/>
      </c>
      <c r="AC77" s="371" t="str">
        <f t="shared" ref="AC77:AC140" si="30">IF(OR($B77=0,AB77=0),"",AB77/$B77)</f>
        <v/>
      </c>
      <c r="AE77" s="371" t="str">
        <f t="shared" ref="AE77:AE140" si="31">IF(OR($B77=0,AD77=0),"",AD77/$B77)</f>
        <v/>
      </c>
      <c r="AG77" s="371" t="str">
        <f t="shared" ref="AG77:AG140" si="32">IF(OR($B77=0,AF77=0),"",AF77/$B77)</f>
        <v/>
      </c>
      <c r="AI77" s="371" t="str">
        <f t="shared" ref="AI77:AI140" si="33">IF(OR($B77=0,AH77=0),"",AH77/$B77)</f>
        <v/>
      </c>
      <c r="AK77" s="371" t="str">
        <f t="shared" ref="AK77:AK140" si="34">IF(OR($B77=0,AJ77=0),"",AJ77/$B77)</f>
        <v/>
      </c>
      <c r="AM77" s="371" t="str">
        <f t="shared" ref="AM77:AM140" si="35">IF(OR($B77=0,AL77=0),"",AL77/$B77)</f>
        <v/>
      </c>
      <c r="AO77" s="371" t="str">
        <f t="shared" ref="AO77:AO140" si="36">IF(OR($B77=0,AN77=0),"",AN77/$B77)</f>
        <v/>
      </c>
      <c r="AQ77" s="371" t="str">
        <f t="shared" ref="AQ77:AQ140" si="37">IF(OR($B77=0,AP77=0),"",AP77/$B77)</f>
        <v/>
      </c>
    </row>
    <row r="78" spans="5:43" x14ac:dyDescent="0.25">
      <c r="E78" s="371" t="str">
        <f t="shared" si="19"/>
        <v/>
      </c>
      <c r="G78" s="371" t="str">
        <f t="shared" si="19"/>
        <v/>
      </c>
      <c r="I78" s="371" t="str">
        <f t="shared" si="20"/>
        <v/>
      </c>
      <c r="K78" s="371" t="str">
        <f t="shared" si="21"/>
        <v/>
      </c>
      <c r="M78" s="371" t="str">
        <f t="shared" si="22"/>
        <v/>
      </c>
      <c r="O78" s="371" t="str">
        <f t="shared" si="23"/>
        <v/>
      </c>
      <c r="Q78" s="371" t="str">
        <f t="shared" si="24"/>
        <v/>
      </c>
      <c r="S78" s="371" t="str">
        <f t="shared" si="25"/>
        <v/>
      </c>
      <c r="U78" s="371" t="str">
        <f t="shared" si="26"/>
        <v/>
      </c>
      <c r="W78" s="371" t="str">
        <f t="shared" si="27"/>
        <v/>
      </c>
      <c r="Y78" s="371" t="str">
        <f t="shared" si="28"/>
        <v/>
      </c>
      <c r="AA78" s="371" t="str">
        <f t="shared" si="29"/>
        <v/>
      </c>
      <c r="AC78" s="371" t="str">
        <f t="shared" si="30"/>
        <v/>
      </c>
      <c r="AE78" s="371" t="str">
        <f t="shared" si="31"/>
        <v/>
      </c>
      <c r="AG78" s="371" t="str">
        <f t="shared" si="32"/>
        <v/>
      </c>
      <c r="AI78" s="371" t="str">
        <f t="shared" si="33"/>
        <v/>
      </c>
      <c r="AK78" s="371" t="str">
        <f t="shared" si="34"/>
        <v/>
      </c>
      <c r="AM78" s="371" t="str">
        <f t="shared" si="35"/>
        <v/>
      </c>
      <c r="AO78" s="371" t="str">
        <f t="shared" si="36"/>
        <v/>
      </c>
      <c r="AQ78" s="371" t="str">
        <f t="shared" si="37"/>
        <v/>
      </c>
    </row>
    <row r="79" spans="5:43" x14ac:dyDescent="0.25">
      <c r="E79" s="371" t="str">
        <f t="shared" si="19"/>
        <v/>
      </c>
      <c r="G79" s="371" t="str">
        <f t="shared" si="19"/>
        <v/>
      </c>
      <c r="I79" s="371" t="str">
        <f t="shared" si="20"/>
        <v/>
      </c>
      <c r="K79" s="371" t="str">
        <f t="shared" si="21"/>
        <v/>
      </c>
      <c r="M79" s="371" t="str">
        <f t="shared" si="22"/>
        <v/>
      </c>
      <c r="O79" s="371" t="str">
        <f t="shared" si="23"/>
        <v/>
      </c>
      <c r="Q79" s="371" t="str">
        <f t="shared" si="24"/>
        <v/>
      </c>
      <c r="S79" s="371" t="str">
        <f t="shared" si="25"/>
        <v/>
      </c>
      <c r="U79" s="371" t="str">
        <f t="shared" si="26"/>
        <v/>
      </c>
      <c r="W79" s="371" t="str">
        <f t="shared" si="27"/>
        <v/>
      </c>
      <c r="Y79" s="371" t="str">
        <f t="shared" si="28"/>
        <v/>
      </c>
      <c r="AA79" s="371" t="str">
        <f t="shared" si="29"/>
        <v/>
      </c>
      <c r="AC79" s="371" t="str">
        <f t="shared" si="30"/>
        <v/>
      </c>
      <c r="AE79" s="371" t="str">
        <f t="shared" si="31"/>
        <v/>
      </c>
      <c r="AG79" s="371" t="str">
        <f t="shared" si="32"/>
        <v/>
      </c>
      <c r="AI79" s="371" t="str">
        <f t="shared" si="33"/>
        <v/>
      </c>
      <c r="AK79" s="371" t="str">
        <f t="shared" si="34"/>
        <v/>
      </c>
      <c r="AM79" s="371" t="str">
        <f t="shared" si="35"/>
        <v/>
      </c>
      <c r="AO79" s="371" t="str">
        <f t="shared" si="36"/>
        <v/>
      </c>
      <c r="AQ79" s="371" t="str">
        <f t="shared" si="37"/>
        <v/>
      </c>
    </row>
    <row r="80" spans="5:43" x14ac:dyDescent="0.25">
      <c r="E80" s="371" t="str">
        <f t="shared" si="19"/>
        <v/>
      </c>
      <c r="G80" s="371" t="str">
        <f t="shared" si="19"/>
        <v/>
      </c>
      <c r="I80" s="371" t="str">
        <f t="shared" si="20"/>
        <v/>
      </c>
      <c r="K80" s="371" t="str">
        <f t="shared" si="21"/>
        <v/>
      </c>
      <c r="M80" s="371" t="str">
        <f t="shared" si="22"/>
        <v/>
      </c>
      <c r="O80" s="371" t="str">
        <f t="shared" si="23"/>
        <v/>
      </c>
      <c r="Q80" s="371" t="str">
        <f t="shared" si="24"/>
        <v/>
      </c>
      <c r="S80" s="371" t="str">
        <f t="shared" si="25"/>
        <v/>
      </c>
      <c r="U80" s="371" t="str">
        <f t="shared" si="26"/>
        <v/>
      </c>
      <c r="W80" s="371" t="str">
        <f t="shared" si="27"/>
        <v/>
      </c>
      <c r="Y80" s="371" t="str">
        <f t="shared" si="28"/>
        <v/>
      </c>
      <c r="AA80" s="371" t="str">
        <f t="shared" si="29"/>
        <v/>
      </c>
      <c r="AC80" s="371" t="str">
        <f t="shared" si="30"/>
        <v/>
      </c>
      <c r="AE80" s="371" t="str">
        <f t="shared" si="31"/>
        <v/>
      </c>
      <c r="AG80" s="371" t="str">
        <f t="shared" si="32"/>
        <v/>
      </c>
      <c r="AI80" s="371" t="str">
        <f t="shared" si="33"/>
        <v/>
      </c>
      <c r="AK80" s="371" t="str">
        <f t="shared" si="34"/>
        <v/>
      </c>
      <c r="AM80" s="371" t="str">
        <f t="shared" si="35"/>
        <v/>
      </c>
      <c r="AO80" s="371" t="str">
        <f t="shared" si="36"/>
        <v/>
      </c>
      <c r="AQ80" s="371" t="str">
        <f t="shared" si="37"/>
        <v/>
      </c>
    </row>
    <row r="81" spans="5:43" x14ac:dyDescent="0.25">
      <c r="E81" s="371" t="str">
        <f t="shared" si="19"/>
        <v/>
      </c>
      <c r="G81" s="371" t="str">
        <f t="shared" si="19"/>
        <v/>
      </c>
      <c r="I81" s="371" t="str">
        <f t="shared" si="20"/>
        <v/>
      </c>
      <c r="K81" s="371" t="str">
        <f t="shared" si="21"/>
        <v/>
      </c>
      <c r="M81" s="371" t="str">
        <f t="shared" si="22"/>
        <v/>
      </c>
      <c r="O81" s="371" t="str">
        <f t="shared" si="23"/>
        <v/>
      </c>
      <c r="Q81" s="371" t="str">
        <f t="shared" si="24"/>
        <v/>
      </c>
      <c r="S81" s="371" t="str">
        <f t="shared" si="25"/>
        <v/>
      </c>
      <c r="U81" s="371" t="str">
        <f t="shared" si="26"/>
        <v/>
      </c>
      <c r="W81" s="371" t="str">
        <f t="shared" si="27"/>
        <v/>
      </c>
      <c r="Y81" s="371" t="str">
        <f t="shared" si="28"/>
        <v/>
      </c>
      <c r="AA81" s="371" t="str">
        <f t="shared" si="29"/>
        <v/>
      </c>
      <c r="AC81" s="371" t="str">
        <f t="shared" si="30"/>
        <v/>
      </c>
      <c r="AE81" s="371" t="str">
        <f t="shared" si="31"/>
        <v/>
      </c>
      <c r="AG81" s="371" t="str">
        <f t="shared" si="32"/>
        <v/>
      </c>
      <c r="AI81" s="371" t="str">
        <f t="shared" si="33"/>
        <v/>
      </c>
      <c r="AK81" s="371" t="str">
        <f t="shared" si="34"/>
        <v/>
      </c>
      <c r="AM81" s="371" t="str">
        <f t="shared" si="35"/>
        <v/>
      </c>
      <c r="AO81" s="371" t="str">
        <f t="shared" si="36"/>
        <v/>
      </c>
      <c r="AQ81" s="371" t="str">
        <f t="shared" si="37"/>
        <v/>
      </c>
    </row>
    <row r="82" spans="5:43" x14ac:dyDescent="0.25">
      <c r="E82" s="371" t="str">
        <f t="shared" si="19"/>
        <v/>
      </c>
      <c r="G82" s="371" t="str">
        <f t="shared" si="19"/>
        <v/>
      </c>
      <c r="I82" s="371" t="str">
        <f t="shared" si="20"/>
        <v/>
      </c>
      <c r="K82" s="371" t="str">
        <f t="shared" si="21"/>
        <v/>
      </c>
      <c r="M82" s="371" t="str">
        <f t="shared" si="22"/>
        <v/>
      </c>
      <c r="O82" s="371" t="str">
        <f t="shared" si="23"/>
        <v/>
      </c>
      <c r="Q82" s="371" t="str">
        <f t="shared" si="24"/>
        <v/>
      </c>
      <c r="S82" s="371" t="str">
        <f t="shared" si="25"/>
        <v/>
      </c>
      <c r="U82" s="371" t="str">
        <f t="shared" si="26"/>
        <v/>
      </c>
      <c r="W82" s="371" t="str">
        <f t="shared" si="27"/>
        <v/>
      </c>
      <c r="Y82" s="371" t="str">
        <f t="shared" si="28"/>
        <v/>
      </c>
      <c r="AA82" s="371" t="str">
        <f t="shared" si="29"/>
        <v/>
      </c>
      <c r="AC82" s="371" t="str">
        <f t="shared" si="30"/>
        <v/>
      </c>
      <c r="AE82" s="371" t="str">
        <f t="shared" si="31"/>
        <v/>
      </c>
      <c r="AG82" s="371" t="str">
        <f t="shared" si="32"/>
        <v/>
      </c>
      <c r="AI82" s="371" t="str">
        <f t="shared" si="33"/>
        <v/>
      </c>
      <c r="AK82" s="371" t="str">
        <f t="shared" si="34"/>
        <v/>
      </c>
      <c r="AM82" s="371" t="str">
        <f t="shared" si="35"/>
        <v/>
      </c>
      <c r="AO82" s="371" t="str">
        <f t="shared" si="36"/>
        <v/>
      </c>
      <c r="AQ82" s="371" t="str">
        <f t="shared" si="37"/>
        <v/>
      </c>
    </row>
    <row r="83" spans="5:43" x14ac:dyDescent="0.25">
      <c r="E83" s="371" t="str">
        <f t="shared" si="19"/>
        <v/>
      </c>
      <c r="G83" s="371" t="str">
        <f t="shared" si="19"/>
        <v/>
      </c>
      <c r="I83" s="371" t="str">
        <f t="shared" si="20"/>
        <v/>
      </c>
      <c r="K83" s="371" t="str">
        <f t="shared" si="21"/>
        <v/>
      </c>
      <c r="M83" s="371" t="str">
        <f t="shared" si="22"/>
        <v/>
      </c>
      <c r="O83" s="371" t="str">
        <f t="shared" si="23"/>
        <v/>
      </c>
      <c r="Q83" s="371" t="str">
        <f t="shared" si="24"/>
        <v/>
      </c>
      <c r="S83" s="371" t="str">
        <f t="shared" si="25"/>
        <v/>
      </c>
      <c r="U83" s="371" t="str">
        <f t="shared" si="26"/>
        <v/>
      </c>
      <c r="W83" s="371" t="str">
        <f t="shared" si="27"/>
        <v/>
      </c>
      <c r="Y83" s="371" t="str">
        <f t="shared" si="28"/>
        <v/>
      </c>
      <c r="AA83" s="371" t="str">
        <f t="shared" si="29"/>
        <v/>
      </c>
      <c r="AC83" s="371" t="str">
        <f t="shared" si="30"/>
        <v/>
      </c>
      <c r="AE83" s="371" t="str">
        <f t="shared" si="31"/>
        <v/>
      </c>
      <c r="AG83" s="371" t="str">
        <f t="shared" si="32"/>
        <v/>
      </c>
      <c r="AI83" s="371" t="str">
        <f t="shared" si="33"/>
        <v/>
      </c>
      <c r="AK83" s="371" t="str">
        <f t="shared" si="34"/>
        <v/>
      </c>
      <c r="AM83" s="371" t="str">
        <f t="shared" si="35"/>
        <v/>
      </c>
      <c r="AO83" s="371" t="str">
        <f t="shared" si="36"/>
        <v/>
      </c>
      <c r="AQ83" s="371" t="str">
        <f t="shared" si="37"/>
        <v/>
      </c>
    </row>
    <row r="84" spans="5:43" x14ac:dyDescent="0.25">
      <c r="E84" s="371" t="str">
        <f t="shared" si="19"/>
        <v/>
      </c>
      <c r="G84" s="371" t="str">
        <f t="shared" si="19"/>
        <v/>
      </c>
      <c r="I84" s="371" t="str">
        <f t="shared" si="20"/>
        <v/>
      </c>
      <c r="K84" s="371" t="str">
        <f t="shared" si="21"/>
        <v/>
      </c>
      <c r="M84" s="371" t="str">
        <f t="shared" si="22"/>
        <v/>
      </c>
      <c r="O84" s="371" t="str">
        <f t="shared" si="23"/>
        <v/>
      </c>
      <c r="Q84" s="371" t="str">
        <f t="shared" si="24"/>
        <v/>
      </c>
      <c r="S84" s="371" t="str">
        <f t="shared" si="25"/>
        <v/>
      </c>
      <c r="U84" s="371" t="str">
        <f t="shared" si="26"/>
        <v/>
      </c>
      <c r="W84" s="371" t="str">
        <f t="shared" si="27"/>
        <v/>
      </c>
      <c r="Y84" s="371" t="str">
        <f t="shared" si="28"/>
        <v/>
      </c>
      <c r="AA84" s="371" t="str">
        <f t="shared" si="29"/>
        <v/>
      </c>
      <c r="AC84" s="371" t="str">
        <f t="shared" si="30"/>
        <v/>
      </c>
      <c r="AE84" s="371" t="str">
        <f t="shared" si="31"/>
        <v/>
      </c>
      <c r="AG84" s="371" t="str">
        <f t="shared" si="32"/>
        <v/>
      </c>
      <c r="AI84" s="371" t="str">
        <f t="shared" si="33"/>
        <v/>
      </c>
      <c r="AK84" s="371" t="str">
        <f t="shared" si="34"/>
        <v/>
      </c>
      <c r="AM84" s="371" t="str">
        <f t="shared" si="35"/>
        <v/>
      </c>
      <c r="AO84" s="371" t="str">
        <f t="shared" si="36"/>
        <v/>
      </c>
      <c r="AQ84" s="371" t="str">
        <f t="shared" si="37"/>
        <v/>
      </c>
    </row>
    <row r="85" spans="5:43" x14ac:dyDescent="0.25">
      <c r="E85" s="371" t="str">
        <f t="shared" si="19"/>
        <v/>
      </c>
      <c r="G85" s="371" t="str">
        <f t="shared" si="19"/>
        <v/>
      </c>
      <c r="I85" s="371" t="str">
        <f t="shared" si="20"/>
        <v/>
      </c>
      <c r="K85" s="371" t="str">
        <f t="shared" si="21"/>
        <v/>
      </c>
      <c r="M85" s="371" t="str">
        <f t="shared" si="22"/>
        <v/>
      </c>
      <c r="O85" s="371" t="str">
        <f t="shared" si="23"/>
        <v/>
      </c>
      <c r="Q85" s="371" t="str">
        <f t="shared" si="24"/>
        <v/>
      </c>
      <c r="S85" s="371" t="str">
        <f t="shared" si="25"/>
        <v/>
      </c>
      <c r="U85" s="371" t="str">
        <f t="shared" si="26"/>
        <v/>
      </c>
      <c r="W85" s="371" t="str">
        <f t="shared" si="27"/>
        <v/>
      </c>
      <c r="Y85" s="371" t="str">
        <f t="shared" si="28"/>
        <v/>
      </c>
      <c r="AA85" s="371" t="str">
        <f t="shared" si="29"/>
        <v/>
      </c>
      <c r="AC85" s="371" t="str">
        <f t="shared" si="30"/>
        <v/>
      </c>
      <c r="AE85" s="371" t="str">
        <f t="shared" si="31"/>
        <v/>
      </c>
      <c r="AG85" s="371" t="str">
        <f t="shared" si="32"/>
        <v/>
      </c>
      <c r="AI85" s="371" t="str">
        <f t="shared" si="33"/>
        <v/>
      </c>
      <c r="AK85" s="371" t="str">
        <f t="shared" si="34"/>
        <v/>
      </c>
      <c r="AM85" s="371" t="str">
        <f t="shared" si="35"/>
        <v/>
      </c>
      <c r="AO85" s="371" t="str">
        <f t="shared" si="36"/>
        <v/>
      </c>
      <c r="AQ85" s="371" t="str">
        <f t="shared" si="37"/>
        <v/>
      </c>
    </row>
    <row r="86" spans="5:43" x14ac:dyDescent="0.25">
      <c r="E86" s="371" t="str">
        <f t="shared" si="19"/>
        <v/>
      </c>
      <c r="G86" s="371" t="str">
        <f t="shared" si="19"/>
        <v/>
      </c>
      <c r="I86" s="371" t="str">
        <f t="shared" si="20"/>
        <v/>
      </c>
      <c r="K86" s="371" t="str">
        <f t="shared" si="21"/>
        <v/>
      </c>
      <c r="M86" s="371" t="str">
        <f t="shared" si="22"/>
        <v/>
      </c>
      <c r="O86" s="371" t="str">
        <f t="shared" si="23"/>
        <v/>
      </c>
      <c r="Q86" s="371" t="str">
        <f t="shared" si="24"/>
        <v/>
      </c>
      <c r="S86" s="371" t="str">
        <f t="shared" si="25"/>
        <v/>
      </c>
      <c r="U86" s="371" t="str">
        <f t="shared" si="26"/>
        <v/>
      </c>
      <c r="W86" s="371" t="str">
        <f t="shared" si="27"/>
        <v/>
      </c>
      <c r="Y86" s="371" t="str">
        <f t="shared" si="28"/>
        <v/>
      </c>
      <c r="AA86" s="371" t="str">
        <f t="shared" si="29"/>
        <v/>
      </c>
      <c r="AC86" s="371" t="str">
        <f t="shared" si="30"/>
        <v/>
      </c>
      <c r="AE86" s="371" t="str">
        <f t="shared" si="31"/>
        <v/>
      </c>
      <c r="AG86" s="371" t="str">
        <f t="shared" si="32"/>
        <v/>
      </c>
      <c r="AI86" s="371" t="str">
        <f t="shared" si="33"/>
        <v/>
      </c>
      <c r="AK86" s="371" t="str">
        <f t="shared" si="34"/>
        <v/>
      </c>
      <c r="AM86" s="371" t="str">
        <f t="shared" si="35"/>
        <v/>
      </c>
      <c r="AO86" s="371" t="str">
        <f t="shared" si="36"/>
        <v/>
      </c>
      <c r="AQ86" s="371" t="str">
        <f t="shared" si="37"/>
        <v/>
      </c>
    </row>
    <row r="87" spans="5:43" x14ac:dyDescent="0.25">
      <c r="E87" s="371" t="str">
        <f t="shared" si="19"/>
        <v/>
      </c>
      <c r="G87" s="371" t="str">
        <f t="shared" si="19"/>
        <v/>
      </c>
      <c r="I87" s="371" t="str">
        <f t="shared" si="20"/>
        <v/>
      </c>
      <c r="K87" s="371" t="str">
        <f t="shared" si="21"/>
        <v/>
      </c>
      <c r="M87" s="371" t="str">
        <f t="shared" si="22"/>
        <v/>
      </c>
      <c r="O87" s="371" t="str">
        <f t="shared" si="23"/>
        <v/>
      </c>
      <c r="Q87" s="371" t="str">
        <f t="shared" si="24"/>
        <v/>
      </c>
      <c r="S87" s="371" t="str">
        <f t="shared" si="25"/>
        <v/>
      </c>
      <c r="U87" s="371" t="str">
        <f t="shared" si="26"/>
        <v/>
      </c>
      <c r="W87" s="371" t="str">
        <f t="shared" si="27"/>
        <v/>
      </c>
      <c r="Y87" s="371" t="str">
        <f t="shared" si="28"/>
        <v/>
      </c>
      <c r="AA87" s="371" t="str">
        <f t="shared" si="29"/>
        <v/>
      </c>
      <c r="AC87" s="371" t="str">
        <f t="shared" si="30"/>
        <v/>
      </c>
      <c r="AE87" s="371" t="str">
        <f t="shared" si="31"/>
        <v/>
      </c>
      <c r="AG87" s="371" t="str">
        <f t="shared" si="32"/>
        <v/>
      </c>
      <c r="AI87" s="371" t="str">
        <f t="shared" si="33"/>
        <v/>
      </c>
      <c r="AK87" s="371" t="str">
        <f t="shared" si="34"/>
        <v/>
      </c>
      <c r="AM87" s="371" t="str">
        <f t="shared" si="35"/>
        <v/>
      </c>
      <c r="AO87" s="371" t="str">
        <f t="shared" si="36"/>
        <v/>
      </c>
      <c r="AQ87" s="371" t="str">
        <f t="shared" si="37"/>
        <v/>
      </c>
    </row>
    <row r="88" spans="5:43" x14ac:dyDescent="0.25">
      <c r="E88" s="371" t="str">
        <f t="shared" si="19"/>
        <v/>
      </c>
      <c r="G88" s="371" t="str">
        <f t="shared" si="19"/>
        <v/>
      </c>
      <c r="I88" s="371" t="str">
        <f t="shared" si="20"/>
        <v/>
      </c>
      <c r="K88" s="371" t="str">
        <f t="shared" si="21"/>
        <v/>
      </c>
      <c r="M88" s="371" t="str">
        <f t="shared" si="22"/>
        <v/>
      </c>
      <c r="O88" s="371" t="str">
        <f t="shared" si="23"/>
        <v/>
      </c>
      <c r="Q88" s="371" t="str">
        <f t="shared" si="24"/>
        <v/>
      </c>
      <c r="S88" s="371" t="str">
        <f t="shared" si="25"/>
        <v/>
      </c>
      <c r="U88" s="371" t="str">
        <f t="shared" si="26"/>
        <v/>
      </c>
      <c r="W88" s="371" t="str">
        <f t="shared" si="27"/>
        <v/>
      </c>
      <c r="Y88" s="371" t="str">
        <f t="shared" si="28"/>
        <v/>
      </c>
      <c r="AA88" s="371" t="str">
        <f t="shared" si="29"/>
        <v/>
      </c>
      <c r="AC88" s="371" t="str">
        <f t="shared" si="30"/>
        <v/>
      </c>
      <c r="AE88" s="371" t="str">
        <f t="shared" si="31"/>
        <v/>
      </c>
      <c r="AG88" s="371" t="str">
        <f t="shared" si="32"/>
        <v/>
      </c>
      <c r="AI88" s="371" t="str">
        <f t="shared" si="33"/>
        <v/>
      </c>
      <c r="AK88" s="371" t="str">
        <f t="shared" si="34"/>
        <v/>
      </c>
      <c r="AM88" s="371" t="str">
        <f t="shared" si="35"/>
        <v/>
      </c>
      <c r="AO88" s="371" t="str">
        <f t="shared" si="36"/>
        <v/>
      </c>
      <c r="AQ88" s="371" t="str">
        <f t="shared" si="37"/>
        <v/>
      </c>
    </row>
    <row r="89" spans="5:43" x14ac:dyDescent="0.25">
      <c r="E89" s="371" t="str">
        <f t="shared" si="19"/>
        <v/>
      </c>
      <c r="G89" s="371" t="str">
        <f t="shared" si="19"/>
        <v/>
      </c>
      <c r="I89" s="371" t="str">
        <f t="shared" si="20"/>
        <v/>
      </c>
      <c r="K89" s="371" t="str">
        <f t="shared" si="21"/>
        <v/>
      </c>
      <c r="M89" s="371" t="str">
        <f t="shared" si="22"/>
        <v/>
      </c>
      <c r="O89" s="371" t="str">
        <f t="shared" si="23"/>
        <v/>
      </c>
      <c r="Q89" s="371" t="str">
        <f t="shared" si="24"/>
        <v/>
      </c>
      <c r="S89" s="371" t="str">
        <f t="shared" si="25"/>
        <v/>
      </c>
      <c r="U89" s="371" t="str">
        <f t="shared" si="26"/>
        <v/>
      </c>
      <c r="W89" s="371" t="str">
        <f t="shared" si="27"/>
        <v/>
      </c>
      <c r="Y89" s="371" t="str">
        <f t="shared" si="28"/>
        <v/>
      </c>
      <c r="AA89" s="371" t="str">
        <f t="shared" si="29"/>
        <v/>
      </c>
      <c r="AC89" s="371" t="str">
        <f t="shared" si="30"/>
        <v/>
      </c>
      <c r="AE89" s="371" t="str">
        <f t="shared" si="31"/>
        <v/>
      </c>
      <c r="AG89" s="371" t="str">
        <f t="shared" si="32"/>
        <v/>
      </c>
      <c r="AI89" s="371" t="str">
        <f t="shared" si="33"/>
        <v/>
      </c>
      <c r="AK89" s="371" t="str">
        <f t="shared" si="34"/>
        <v/>
      </c>
      <c r="AM89" s="371" t="str">
        <f t="shared" si="35"/>
        <v/>
      </c>
      <c r="AO89" s="371" t="str">
        <f t="shared" si="36"/>
        <v/>
      </c>
      <c r="AQ89" s="371" t="str">
        <f t="shared" si="37"/>
        <v/>
      </c>
    </row>
    <row r="90" spans="5:43" x14ac:dyDescent="0.25">
      <c r="E90" s="371" t="str">
        <f t="shared" si="19"/>
        <v/>
      </c>
      <c r="G90" s="371" t="str">
        <f t="shared" si="19"/>
        <v/>
      </c>
      <c r="I90" s="371" t="str">
        <f t="shared" si="20"/>
        <v/>
      </c>
      <c r="K90" s="371" t="str">
        <f t="shared" si="21"/>
        <v/>
      </c>
      <c r="M90" s="371" t="str">
        <f t="shared" si="22"/>
        <v/>
      </c>
      <c r="O90" s="371" t="str">
        <f t="shared" si="23"/>
        <v/>
      </c>
      <c r="Q90" s="371" t="str">
        <f t="shared" si="24"/>
        <v/>
      </c>
      <c r="S90" s="371" t="str">
        <f t="shared" si="25"/>
        <v/>
      </c>
      <c r="U90" s="371" t="str">
        <f t="shared" si="26"/>
        <v/>
      </c>
      <c r="W90" s="371" t="str">
        <f t="shared" si="27"/>
        <v/>
      </c>
      <c r="Y90" s="371" t="str">
        <f t="shared" si="28"/>
        <v/>
      </c>
      <c r="AA90" s="371" t="str">
        <f t="shared" si="29"/>
        <v/>
      </c>
      <c r="AC90" s="371" t="str">
        <f t="shared" si="30"/>
        <v/>
      </c>
      <c r="AE90" s="371" t="str">
        <f t="shared" si="31"/>
        <v/>
      </c>
      <c r="AG90" s="371" t="str">
        <f t="shared" si="32"/>
        <v/>
      </c>
      <c r="AI90" s="371" t="str">
        <f t="shared" si="33"/>
        <v/>
      </c>
      <c r="AK90" s="371" t="str">
        <f t="shared" si="34"/>
        <v/>
      </c>
      <c r="AM90" s="371" t="str">
        <f t="shared" si="35"/>
        <v/>
      </c>
      <c r="AO90" s="371" t="str">
        <f t="shared" si="36"/>
        <v/>
      </c>
      <c r="AQ90" s="371" t="str">
        <f t="shared" si="37"/>
        <v/>
      </c>
    </row>
    <row r="91" spans="5:43" x14ac:dyDescent="0.25">
      <c r="E91" s="371" t="str">
        <f t="shared" si="19"/>
        <v/>
      </c>
      <c r="G91" s="371" t="str">
        <f t="shared" si="19"/>
        <v/>
      </c>
      <c r="I91" s="371" t="str">
        <f t="shared" si="20"/>
        <v/>
      </c>
      <c r="K91" s="371" t="str">
        <f t="shared" si="21"/>
        <v/>
      </c>
      <c r="M91" s="371" t="str">
        <f t="shared" si="22"/>
        <v/>
      </c>
      <c r="O91" s="371" t="str">
        <f t="shared" si="23"/>
        <v/>
      </c>
      <c r="Q91" s="371" t="str">
        <f t="shared" si="24"/>
        <v/>
      </c>
      <c r="S91" s="371" t="str">
        <f t="shared" si="25"/>
        <v/>
      </c>
      <c r="U91" s="371" t="str">
        <f t="shared" si="26"/>
        <v/>
      </c>
      <c r="W91" s="371" t="str">
        <f t="shared" si="27"/>
        <v/>
      </c>
      <c r="Y91" s="371" t="str">
        <f t="shared" si="28"/>
        <v/>
      </c>
      <c r="AA91" s="371" t="str">
        <f t="shared" si="29"/>
        <v/>
      </c>
      <c r="AC91" s="371" t="str">
        <f t="shared" si="30"/>
        <v/>
      </c>
      <c r="AE91" s="371" t="str">
        <f t="shared" si="31"/>
        <v/>
      </c>
      <c r="AG91" s="371" t="str">
        <f t="shared" si="32"/>
        <v/>
      </c>
      <c r="AI91" s="371" t="str">
        <f t="shared" si="33"/>
        <v/>
      </c>
      <c r="AK91" s="371" t="str">
        <f t="shared" si="34"/>
        <v/>
      </c>
      <c r="AM91" s="371" t="str">
        <f t="shared" si="35"/>
        <v/>
      </c>
      <c r="AO91" s="371" t="str">
        <f t="shared" si="36"/>
        <v/>
      </c>
      <c r="AQ91" s="371" t="str">
        <f t="shared" si="37"/>
        <v/>
      </c>
    </row>
    <row r="92" spans="5:43" x14ac:dyDescent="0.25">
      <c r="E92" s="371" t="str">
        <f t="shared" si="19"/>
        <v/>
      </c>
      <c r="G92" s="371" t="str">
        <f t="shared" si="19"/>
        <v/>
      </c>
      <c r="I92" s="371" t="str">
        <f t="shared" si="20"/>
        <v/>
      </c>
      <c r="K92" s="371" t="str">
        <f t="shared" si="21"/>
        <v/>
      </c>
      <c r="M92" s="371" t="str">
        <f t="shared" si="22"/>
        <v/>
      </c>
      <c r="O92" s="371" t="str">
        <f t="shared" si="23"/>
        <v/>
      </c>
      <c r="Q92" s="371" t="str">
        <f t="shared" si="24"/>
        <v/>
      </c>
      <c r="S92" s="371" t="str">
        <f t="shared" si="25"/>
        <v/>
      </c>
      <c r="U92" s="371" t="str">
        <f t="shared" si="26"/>
        <v/>
      </c>
      <c r="W92" s="371" t="str">
        <f t="shared" si="27"/>
        <v/>
      </c>
      <c r="Y92" s="371" t="str">
        <f t="shared" si="28"/>
        <v/>
      </c>
      <c r="AA92" s="371" t="str">
        <f t="shared" si="29"/>
        <v/>
      </c>
      <c r="AC92" s="371" t="str">
        <f t="shared" si="30"/>
        <v/>
      </c>
      <c r="AE92" s="371" t="str">
        <f t="shared" si="31"/>
        <v/>
      </c>
      <c r="AG92" s="371" t="str">
        <f t="shared" si="32"/>
        <v/>
      </c>
      <c r="AI92" s="371" t="str">
        <f t="shared" si="33"/>
        <v/>
      </c>
      <c r="AK92" s="371" t="str">
        <f t="shared" si="34"/>
        <v/>
      </c>
      <c r="AM92" s="371" t="str">
        <f t="shared" si="35"/>
        <v/>
      </c>
      <c r="AO92" s="371" t="str">
        <f t="shared" si="36"/>
        <v/>
      </c>
      <c r="AQ92" s="371" t="str">
        <f t="shared" si="37"/>
        <v/>
      </c>
    </row>
    <row r="93" spans="5:43" x14ac:dyDescent="0.25">
      <c r="E93" s="371" t="str">
        <f t="shared" si="19"/>
        <v/>
      </c>
      <c r="G93" s="371" t="str">
        <f t="shared" si="19"/>
        <v/>
      </c>
      <c r="I93" s="371" t="str">
        <f t="shared" si="20"/>
        <v/>
      </c>
      <c r="K93" s="371" t="str">
        <f t="shared" si="21"/>
        <v/>
      </c>
      <c r="M93" s="371" t="str">
        <f t="shared" si="22"/>
        <v/>
      </c>
      <c r="O93" s="371" t="str">
        <f t="shared" si="23"/>
        <v/>
      </c>
      <c r="Q93" s="371" t="str">
        <f t="shared" si="24"/>
        <v/>
      </c>
      <c r="S93" s="371" t="str">
        <f t="shared" si="25"/>
        <v/>
      </c>
      <c r="U93" s="371" t="str">
        <f t="shared" si="26"/>
        <v/>
      </c>
      <c r="W93" s="371" t="str">
        <f t="shared" si="27"/>
        <v/>
      </c>
      <c r="Y93" s="371" t="str">
        <f t="shared" si="28"/>
        <v/>
      </c>
      <c r="AA93" s="371" t="str">
        <f t="shared" si="29"/>
        <v/>
      </c>
      <c r="AC93" s="371" t="str">
        <f t="shared" si="30"/>
        <v/>
      </c>
      <c r="AE93" s="371" t="str">
        <f t="shared" si="31"/>
        <v/>
      </c>
      <c r="AG93" s="371" t="str">
        <f t="shared" si="32"/>
        <v/>
      </c>
      <c r="AI93" s="371" t="str">
        <f t="shared" si="33"/>
        <v/>
      </c>
      <c r="AK93" s="371" t="str">
        <f t="shared" si="34"/>
        <v/>
      </c>
      <c r="AM93" s="371" t="str">
        <f t="shared" si="35"/>
        <v/>
      </c>
      <c r="AO93" s="371" t="str">
        <f t="shared" si="36"/>
        <v/>
      </c>
      <c r="AQ93" s="371" t="str">
        <f t="shared" si="37"/>
        <v/>
      </c>
    </row>
    <row r="94" spans="5:43" x14ac:dyDescent="0.25">
      <c r="E94" s="371" t="str">
        <f t="shared" si="19"/>
        <v/>
      </c>
      <c r="G94" s="371" t="str">
        <f t="shared" si="19"/>
        <v/>
      </c>
      <c r="I94" s="371" t="str">
        <f t="shared" si="20"/>
        <v/>
      </c>
      <c r="K94" s="371" t="str">
        <f t="shared" si="21"/>
        <v/>
      </c>
      <c r="M94" s="371" t="str">
        <f t="shared" si="22"/>
        <v/>
      </c>
      <c r="O94" s="371" t="str">
        <f t="shared" si="23"/>
        <v/>
      </c>
      <c r="Q94" s="371" t="str">
        <f t="shared" si="24"/>
        <v/>
      </c>
      <c r="S94" s="371" t="str">
        <f t="shared" si="25"/>
        <v/>
      </c>
      <c r="U94" s="371" t="str">
        <f t="shared" si="26"/>
        <v/>
      </c>
      <c r="W94" s="371" t="str">
        <f t="shared" si="27"/>
        <v/>
      </c>
      <c r="Y94" s="371" t="str">
        <f t="shared" si="28"/>
        <v/>
      </c>
      <c r="AA94" s="371" t="str">
        <f t="shared" si="29"/>
        <v/>
      </c>
      <c r="AC94" s="371" t="str">
        <f t="shared" si="30"/>
        <v/>
      </c>
      <c r="AE94" s="371" t="str">
        <f t="shared" si="31"/>
        <v/>
      </c>
      <c r="AG94" s="371" t="str">
        <f t="shared" si="32"/>
        <v/>
      </c>
      <c r="AI94" s="371" t="str">
        <f t="shared" si="33"/>
        <v/>
      </c>
      <c r="AK94" s="371" t="str">
        <f t="shared" si="34"/>
        <v/>
      </c>
      <c r="AM94" s="371" t="str">
        <f t="shared" si="35"/>
        <v/>
      </c>
      <c r="AO94" s="371" t="str">
        <f t="shared" si="36"/>
        <v/>
      </c>
      <c r="AQ94" s="371" t="str">
        <f t="shared" si="37"/>
        <v/>
      </c>
    </row>
    <row r="95" spans="5:43" x14ac:dyDescent="0.25">
      <c r="E95" s="371" t="str">
        <f t="shared" si="19"/>
        <v/>
      </c>
      <c r="G95" s="371" t="str">
        <f t="shared" si="19"/>
        <v/>
      </c>
      <c r="I95" s="371" t="str">
        <f t="shared" si="20"/>
        <v/>
      </c>
      <c r="K95" s="371" t="str">
        <f t="shared" si="21"/>
        <v/>
      </c>
      <c r="M95" s="371" t="str">
        <f t="shared" si="22"/>
        <v/>
      </c>
      <c r="O95" s="371" t="str">
        <f t="shared" si="23"/>
        <v/>
      </c>
      <c r="Q95" s="371" t="str">
        <f t="shared" si="24"/>
        <v/>
      </c>
      <c r="S95" s="371" t="str">
        <f t="shared" si="25"/>
        <v/>
      </c>
      <c r="U95" s="371" t="str">
        <f t="shared" si="26"/>
        <v/>
      </c>
      <c r="W95" s="371" t="str">
        <f t="shared" si="27"/>
        <v/>
      </c>
      <c r="Y95" s="371" t="str">
        <f t="shared" si="28"/>
        <v/>
      </c>
      <c r="AA95" s="371" t="str">
        <f t="shared" si="29"/>
        <v/>
      </c>
      <c r="AC95" s="371" t="str">
        <f t="shared" si="30"/>
        <v/>
      </c>
      <c r="AE95" s="371" t="str">
        <f t="shared" si="31"/>
        <v/>
      </c>
      <c r="AG95" s="371" t="str">
        <f t="shared" si="32"/>
        <v/>
      </c>
      <c r="AI95" s="371" t="str">
        <f t="shared" si="33"/>
        <v/>
      </c>
      <c r="AK95" s="371" t="str">
        <f t="shared" si="34"/>
        <v/>
      </c>
      <c r="AM95" s="371" t="str">
        <f t="shared" si="35"/>
        <v/>
      </c>
      <c r="AO95" s="371" t="str">
        <f t="shared" si="36"/>
        <v/>
      </c>
      <c r="AQ95" s="371" t="str">
        <f t="shared" si="37"/>
        <v/>
      </c>
    </row>
    <row r="96" spans="5:43" x14ac:dyDescent="0.25">
      <c r="E96" s="371" t="str">
        <f t="shared" si="19"/>
        <v/>
      </c>
      <c r="G96" s="371" t="str">
        <f t="shared" si="19"/>
        <v/>
      </c>
      <c r="I96" s="371" t="str">
        <f t="shared" si="20"/>
        <v/>
      </c>
      <c r="K96" s="371" t="str">
        <f t="shared" si="21"/>
        <v/>
      </c>
      <c r="M96" s="371" t="str">
        <f t="shared" si="22"/>
        <v/>
      </c>
      <c r="O96" s="371" t="str">
        <f t="shared" si="23"/>
        <v/>
      </c>
      <c r="Q96" s="371" t="str">
        <f t="shared" si="24"/>
        <v/>
      </c>
      <c r="S96" s="371" t="str">
        <f t="shared" si="25"/>
        <v/>
      </c>
      <c r="U96" s="371" t="str">
        <f t="shared" si="26"/>
        <v/>
      </c>
      <c r="W96" s="371" t="str">
        <f t="shared" si="27"/>
        <v/>
      </c>
      <c r="Y96" s="371" t="str">
        <f t="shared" si="28"/>
        <v/>
      </c>
      <c r="AA96" s="371" t="str">
        <f t="shared" si="29"/>
        <v/>
      </c>
      <c r="AC96" s="371" t="str">
        <f t="shared" si="30"/>
        <v/>
      </c>
      <c r="AE96" s="371" t="str">
        <f t="shared" si="31"/>
        <v/>
      </c>
      <c r="AG96" s="371" t="str">
        <f t="shared" si="32"/>
        <v/>
      </c>
      <c r="AI96" s="371" t="str">
        <f t="shared" si="33"/>
        <v/>
      </c>
      <c r="AK96" s="371" t="str">
        <f t="shared" si="34"/>
        <v/>
      </c>
      <c r="AM96" s="371" t="str">
        <f t="shared" si="35"/>
        <v/>
      </c>
      <c r="AO96" s="371" t="str">
        <f t="shared" si="36"/>
        <v/>
      </c>
      <c r="AQ96" s="371" t="str">
        <f t="shared" si="37"/>
        <v/>
      </c>
    </row>
    <row r="97" spans="5:43" x14ac:dyDescent="0.25">
      <c r="E97" s="371" t="str">
        <f t="shared" si="19"/>
        <v/>
      </c>
      <c r="G97" s="371" t="str">
        <f t="shared" si="19"/>
        <v/>
      </c>
      <c r="I97" s="371" t="str">
        <f t="shared" si="20"/>
        <v/>
      </c>
      <c r="K97" s="371" t="str">
        <f t="shared" si="21"/>
        <v/>
      </c>
      <c r="M97" s="371" t="str">
        <f t="shared" si="22"/>
        <v/>
      </c>
      <c r="O97" s="371" t="str">
        <f t="shared" si="23"/>
        <v/>
      </c>
      <c r="Q97" s="371" t="str">
        <f t="shared" si="24"/>
        <v/>
      </c>
      <c r="S97" s="371" t="str">
        <f t="shared" si="25"/>
        <v/>
      </c>
      <c r="U97" s="371" t="str">
        <f t="shared" si="26"/>
        <v/>
      </c>
      <c r="W97" s="371" t="str">
        <f t="shared" si="27"/>
        <v/>
      </c>
      <c r="Y97" s="371" t="str">
        <f t="shared" si="28"/>
        <v/>
      </c>
      <c r="AA97" s="371" t="str">
        <f t="shared" si="29"/>
        <v/>
      </c>
      <c r="AC97" s="371" t="str">
        <f t="shared" si="30"/>
        <v/>
      </c>
      <c r="AE97" s="371" t="str">
        <f t="shared" si="31"/>
        <v/>
      </c>
      <c r="AG97" s="371" t="str">
        <f t="shared" si="32"/>
        <v/>
      </c>
      <c r="AI97" s="371" t="str">
        <f t="shared" si="33"/>
        <v/>
      </c>
      <c r="AK97" s="371" t="str">
        <f t="shared" si="34"/>
        <v/>
      </c>
      <c r="AM97" s="371" t="str">
        <f t="shared" si="35"/>
        <v/>
      </c>
      <c r="AO97" s="371" t="str">
        <f t="shared" si="36"/>
        <v/>
      </c>
      <c r="AQ97" s="371" t="str">
        <f t="shared" si="37"/>
        <v/>
      </c>
    </row>
    <row r="98" spans="5:43" x14ac:dyDescent="0.25">
      <c r="E98" s="371" t="str">
        <f t="shared" si="19"/>
        <v/>
      </c>
      <c r="G98" s="371" t="str">
        <f t="shared" si="19"/>
        <v/>
      </c>
      <c r="I98" s="371" t="str">
        <f t="shared" si="20"/>
        <v/>
      </c>
      <c r="K98" s="371" t="str">
        <f t="shared" si="21"/>
        <v/>
      </c>
      <c r="M98" s="371" t="str">
        <f t="shared" si="22"/>
        <v/>
      </c>
      <c r="O98" s="371" t="str">
        <f t="shared" si="23"/>
        <v/>
      </c>
      <c r="Q98" s="371" t="str">
        <f t="shared" si="24"/>
        <v/>
      </c>
      <c r="S98" s="371" t="str">
        <f t="shared" si="25"/>
        <v/>
      </c>
      <c r="U98" s="371" t="str">
        <f t="shared" si="26"/>
        <v/>
      </c>
      <c r="W98" s="371" t="str">
        <f t="shared" si="27"/>
        <v/>
      </c>
      <c r="Y98" s="371" t="str">
        <f t="shared" si="28"/>
        <v/>
      </c>
      <c r="AA98" s="371" t="str">
        <f t="shared" si="29"/>
        <v/>
      </c>
      <c r="AC98" s="371" t="str">
        <f t="shared" si="30"/>
        <v/>
      </c>
      <c r="AE98" s="371" t="str">
        <f t="shared" si="31"/>
        <v/>
      </c>
      <c r="AG98" s="371" t="str">
        <f t="shared" si="32"/>
        <v/>
      </c>
      <c r="AI98" s="371" t="str">
        <f t="shared" si="33"/>
        <v/>
      </c>
      <c r="AK98" s="371" t="str">
        <f t="shared" si="34"/>
        <v/>
      </c>
      <c r="AM98" s="371" t="str">
        <f t="shared" si="35"/>
        <v/>
      </c>
      <c r="AO98" s="371" t="str">
        <f t="shared" si="36"/>
        <v/>
      </c>
      <c r="AQ98" s="371" t="str">
        <f t="shared" si="37"/>
        <v/>
      </c>
    </row>
    <row r="99" spans="5:43" x14ac:dyDescent="0.25">
      <c r="E99" s="371" t="str">
        <f t="shared" si="19"/>
        <v/>
      </c>
      <c r="G99" s="371" t="str">
        <f t="shared" si="19"/>
        <v/>
      </c>
      <c r="I99" s="371" t="str">
        <f t="shared" si="20"/>
        <v/>
      </c>
      <c r="K99" s="371" t="str">
        <f t="shared" si="21"/>
        <v/>
      </c>
      <c r="M99" s="371" t="str">
        <f t="shared" si="22"/>
        <v/>
      </c>
      <c r="O99" s="371" t="str">
        <f t="shared" si="23"/>
        <v/>
      </c>
      <c r="Q99" s="371" t="str">
        <f t="shared" si="24"/>
        <v/>
      </c>
      <c r="S99" s="371" t="str">
        <f t="shared" si="25"/>
        <v/>
      </c>
      <c r="U99" s="371" t="str">
        <f t="shared" si="26"/>
        <v/>
      </c>
      <c r="W99" s="371" t="str">
        <f t="shared" si="27"/>
        <v/>
      </c>
      <c r="Y99" s="371" t="str">
        <f t="shared" si="28"/>
        <v/>
      </c>
      <c r="AA99" s="371" t="str">
        <f t="shared" si="29"/>
        <v/>
      </c>
      <c r="AC99" s="371" t="str">
        <f t="shared" si="30"/>
        <v/>
      </c>
      <c r="AE99" s="371" t="str">
        <f t="shared" si="31"/>
        <v/>
      </c>
      <c r="AG99" s="371" t="str">
        <f t="shared" si="32"/>
        <v/>
      </c>
      <c r="AI99" s="371" t="str">
        <f t="shared" si="33"/>
        <v/>
      </c>
      <c r="AK99" s="371" t="str">
        <f t="shared" si="34"/>
        <v/>
      </c>
      <c r="AM99" s="371" t="str">
        <f t="shared" si="35"/>
        <v/>
      </c>
      <c r="AO99" s="371" t="str">
        <f t="shared" si="36"/>
        <v/>
      </c>
      <c r="AQ99" s="371" t="str">
        <f t="shared" si="37"/>
        <v/>
      </c>
    </row>
    <row r="100" spans="5:43" x14ac:dyDescent="0.25">
      <c r="E100" s="371" t="str">
        <f t="shared" si="19"/>
        <v/>
      </c>
      <c r="G100" s="371" t="str">
        <f t="shared" si="19"/>
        <v/>
      </c>
      <c r="I100" s="371" t="str">
        <f t="shared" si="20"/>
        <v/>
      </c>
      <c r="K100" s="371" t="str">
        <f t="shared" si="21"/>
        <v/>
      </c>
      <c r="M100" s="371" t="str">
        <f t="shared" si="22"/>
        <v/>
      </c>
      <c r="O100" s="371" t="str">
        <f t="shared" si="23"/>
        <v/>
      </c>
      <c r="Q100" s="371" t="str">
        <f t="shared" si="24"/>
        <v/>
      </c>
      <c r="S100" s="371" t="str">
        <f t="shared" si="25"/>
        <v/>
      </c>
      <c r="U100" s="371" t="str">
        <f t="shared" si="26"/>
        <v/>
      </c>
      <c r="W100" s="371" t="str">
        <f t="shared" si="27"/>
        <v/>
      </c>
      <c r="Y100" s="371" t="str">
        <f t="shared" si="28"/>
        <v/>
      </c>
      <c r="AA100" s="371" t="str">
        <f t="shared" si="29"/>
        <v/>
      </c>
      <c r="AC100" s="371" t="str">
        <f t="shared" si="30"/>
        <v/>
      </c>
      <c r="AE100" s="371" t="str">
        <f t="shared" si="31"/>
        <v/>
      </c>
      <c r="AG100" s="371" t="str">
        <f t="shared" si="32"/>
        <v/>
      </c>
      <c r="AI100" s="371" t="str">
        <f t="shared" si="33"/>
        <v/>
      </c>
      <c r="AK100" s="371" t="str">
        <f t="shared" si="34"/>
        <v/>
      </c>
      <c r="AM100" s="371" t="str">
        <f t="shared" si="35"/>
        <v/>
      </c>
      <c r="AO100" s="371" t="str">
        <f t="shared" si="36"/>
        <v/>
      </c>
      <c r="AQ100" s="371" t="str">
        <f t="shared" si="37"/>
        <v/>
      </c>
    </row>
    <row r="101" spans="5:43" x14ac:dyDescent="0.25">
      <c r="E101" s="371" t="str">
        <f t="shared" si="19"/>
        <v/>
      </c>
      <c r="G101" s="371" t="str">
        <f t="shared" si="19"/>
        <v/>
      </c>
      <c r="I101" s="371" t="str">
        <f t="shared" si="20"/>
        <v/>
      </c>
      <c r="K101" s="371" t="str">
        <f t="shared" si="21"/>
        <v/>
      </c>
      <c r="M101" s="371" t="str">
        <f t="shared" si="22"/>
        <v/>
      </c>
      <c r="O101" s="371" t="str">
        <f t="shared" si="23"/>
        <v/>
      </c>
      <c r="Q101" s="371" t="str">
        <f t="shared" si="24"/>
        <v/>
      </c>
      <c r="S101" s="371" t="str">
        <f t="shared" si="25"/>
        <v/>
      </c>
      <c r="U101" s="371" t="str">
        <f t="shared" si="26"/>
        <v/>
      </c>
      <c r="W101" s="371" t="str">
        <f t="shared" si="27"/>
        <v/>
      </c>
      <c r="Y101" s="371" t="str">
        <f t="shared" si="28"/>
        <v/>
      </c>
      <c r="AA101" s="371" t="str">
        <f t="shared" si="29"/>
        <v/>
      </c>
      <c r="AC101" s="371" t="str">
        <f t="shared" si="30"/>
        <v/>
      </c>
      <c r="AE101" s="371" t="str">
        <f t="shared" si="31"/>
        <v/>
      </c>
      <c r="AG101" s="371" t="str">
        <f t="shared" si="32"/>
        <v/>
      </c>
      <c r="AI101" s="371" t="str">
        <f t="shared" si="33"/>
        <v/>
      </c>
      <c r="AK101" s="371" t="str">
        <f t="shared" si="34"/>
        <v/>
      </c>
      <c r="AM101" s="371" t="str">
        <f t="shared" si="35"/>
        <v/>
      </c>
      <c r="AO101" s="371" t="str">
        <f t="shared" si="36"/>
        <v/>
      </c>
      <c r="AQ101" s="371" t="str">
        <f t="shared" si="37"/>
        <v/>
      </c>
    </row>
    <row r="102" spans="5:43" x14ac:dyDescent="0.25">
      <c r="E102" s="371" t="str">
        <f t="shared" si="19"/>
        <v/>
      </c>
      <c r="G102" s="371" t="str">
        <f t="shared" si="19"/>
        <v/>
      </c>
      <c r="I102" s="371" t="str">
        <f t="shared" si="20"/>
        <v/>
      </c>
      <c r="K102" s="371" t="str">
        <f t="shared" si="21"/>
        <v/>
      </c>
      <c r="M102" s="371" t="str">
        <f t="shared" si="22"/>
        <v/>
      </c>
      <c r="O102" s="371" t="str">
        <f t="shared" si="23"/>
        <v/>
      </c>
      <c r="Q102" s="371" t="str">
        <f t="shared" si="24"/>
        <v/>
      </c>
      <c r="S102" s="371" t="str">
        <f t="shared" si="25"/>
        <v/>
      </c>
      <c r="U102" s="371" t="str">
        <f t="shared" si="26"/>
        <v/>
      </c>
      <c r="W102" s="371" t="str">
        <f t="shared" si="27"/>
        <v/>
      </c>
      <c r="Y102" s="371" t="str">
        <f t="shared" si="28"/>
        <v/>
      </c>
      <c r="AA102" s="371" t="str">
        <f t="shared" si="29"/>
        <v/>
      </c>
      <c r="AC102" s="371" t="str">
        <f t="shared" si="30"/>
        <v/>
      </c>
      <c r="AE102" s="371" t="str">
        <f t="shared" si="31"/>
        <v/>
      </c>
      <c r="AG102" s="371" t="str">
        <f t="shared" si="32"/>
        <v/>
      </c>
      <c r="AI102" s="371" t="str">
        <f t="shared" si="33"/>
        <v/>
      </c>
      <c r="AK102" s="371" t="str">
        <f t="shared" si="34"/>
        <v/>
      </c>
      <c r="AM102" s="371" t="str">
        <f t="shared" si="35"/>
        <v/>
      </c>
      <c r="AO102" s="371" t="str">
        <f t="shared" si="36"/>
        <v/>
      </c>
      <c r="AQ102" s="371" t="str">
        <f t="shared" si="37"/>
        <v/>
      </c>
    </row>
    <row r="103" spans="5:43" x14ac:dyDescent="0.25">
      <c r="E103" s="371" t="str">
        <f t="shared" si="19"/>
        <v/>
      </c>
      <c r="G103" s="371" t="str">
        <f t="shared" si="19"/>
        <v/>
      </c>
      <c r="I103" s="371" t="str">
        <f t="shared" si="20"/>
        <v/>
      </c>
      <c r="K103" s="371" t="str">
        <f t="shared" si="21"/>
        <v/>
      </c>
      <c r="M103" s="371" t="str">
        <f t="shared" si="22"/>
        <v/>
      </c>
      <c r="O103" s="371" t="str">
        <f t="shared" si="23"/>
        <v/>
      </c>
      <c r="Q103" s="371" t="str">
        <f t="shared" si="24"/>
        <v/>
      </c>
      <c r="S103" s="371" t="str">
        <f t="shared" si="25"/>
        <v/>
      </c>
      <c r="U103" s="371" t="str">
        <f t="shared" si="26"/>
        <v/>
      </c>
      <c r="W103" s="371" t="str">
        <f t="shared" si="27"/>
        <v/>
      </c>
      <c r="Y103" s="371" t="str">
        <f t="shared" si="28"/>
        <v/>
      </c>
      <c r="AA103" s="371" t="str">
        <f t="shared" si="29"/>
        <v/>
      </c>
      <c r="AC103" s="371" t="str">
        <f t="shared" si="30"/>
        <v/>
      </c>
      <c r="AE103" s="371" t="str">
        <f t="shared" si="31"/>
        <v/>
      </c>
      <c r="AG103" s="371" t="str">
        <f t="shared" si="32"/>
        <v/>
      </c>
      <c r="AI103" s="371" t="str">
        <f t="shared" si="33"/>
        <v/>
      </c>
      <c r="AK103" s="371" t="str">
        <f t="shared" si="34"/>
        <v/>
      </c>
      <c r="AM103" s="371" t="str">
        <f t="shared" si="35"/>
        <v/>
      </c>
      <c r="AO103" s="371" t="str">
        <f t="shared" si="36"/>
        <v/>
      </c>
      <c r="AQ103" s="371" t="str">
        <f t="shared" si="37"/>
        <v/>
      </c>
    </row>
    <row r="104" spans="5:43" x14ac:dyDescent="0.25">
      <c r="E104" s="371" t="str">
        <f t="shared" si="19"/>
        <v/>
      </c>
      <c r="G104" s="371" t="str">
        <f t="shared" si="19"/>
        <v/>
      </c>
      <c r="I104" s="371" t="str">
        <f t="shared" si="20"/>
        <v/>
      </c>
      <c r="K104" s="371" t="str">
        <f t="shared" si="21"/>
        <v/>
      </c>
      <c r="M104" s="371" t="str">
        <f t="shared" si="22"/>
        <v/>
      </c>
      <c r="O104" s="371" t="str">
        <f t="shared" si="23"/>
        <v/>
      </c>
      <c r="Q104" s="371" t="str">
        <f t="shared" si="24"/>
        <v/>
      </c>
      <c r="S104" s="371" t="str">
        <f t="shared" si="25"/>
        <v/>
      </c>
      <c r="U104" s="371" t="str">
        <f t="shared" si="26"/>
        <v/>
      </c>
      <c r="W104" s="371" t="str">
        <f t="shared" si="27"/>
        <v/>
      </c>
      <c r="Y104" s="371" t="str">
        <f t="shared" si="28"/>
        <v/>
      </c>
      <c r="AA104" s="371" t="str">
        <f t="shared" si="29"/>
        <v/>
      </c>
      <c r="AC104" s="371" t="str">
        <f t="shared" si="30"/>
        <v/>
      </c>
      <c r="AE104" s="371" t="str">
        <f t="shared" si="31"/>
        <v/>
      </c>
      <c r="AG104" s="371" t="str">
        <f t="shared" si="32"/>
        <v/>
      </c>
      <c r="AI104" s="371" t="str">
        <f t="shared" si="33"/>
        <v/>
      </c>
      <c r="AK104" s="371" t="str">
        <f t="shared" si="34"/>
        <v/>
      </c>
      <c r="AM104" s="371" t="str">
        <f t="shared" si="35"/>
        <v/>
      </c>
      <c r="AO104" s="371" t="str">
        <f t="shared" si="36"/>
        <v/>
      </c>
      <c r="AQ104" s="371" t="str">
        <f t="shared" si="37"/>
        <v/>
      </c>
    </row>
    <row r="105" spans="5:43" x14ac:dyDescent="0.25">
      <c r="E105" s="371" t="str">
        <f t="shared" si="19"/>
        <v/>
      </c>
      <c r="G105" s="371" t="str">
        <f t="shared" si="19"/>
        <v/>
      </c>
      <c r="I105" s="371" t="str">
        <f t="shared" si="20"/>
        <v/>
      </c>
      <c r="K105" s="371" t="str">
        <f t="shared" si="21"/>
        <v/>
      </c>
      <c r="M105" s="371" t="str">
        <f t="shared" si="22"/>
        <v/>
      </c>
      <c r="O105" s="371" t="str">
        <f t="shared" si="23"/>
        <v/>
      </c>
      <c r="Q105" s="371" t="str">
        <f t="shared" si="24"/>
        <v/>
      </c>
      <c r="S105" s="371" t="str">
        <f t="shared" si="25"/>
        <v/>
      </c>
      <c r="U105" s="371" t="str">
        <f t="shared" si="26"/>
        <v/>
      </c>
      <c r="W105" s="371" t="str">
        <f t="shared" si="27"/>
        <v/>
      </c>
      <c r="Y105" s="371" t="str">
        <f t="shared" si="28"/>
        <v/>
      </c>
      <c r="AA105" s="371" t="str">
        <f t="shared" si="29"/>
        <v/>
      </c>
      <c r="AC105" s="371" t="str">
        <f t="shared" si="30"/>
        <v/>
      </c>
      <c r="AE105" s="371" t="str">
        <f t="shared" si="31"/>
        <v/>
      </c>
      <c r="AG105" s="371" t="str">
        <f t="shared" si="32"/>
        <v/>
      </c>
      <c r="AI105" s="371" t="str">
        <f t="shared" si="33"/>
        <v/>
      </c>
      <c r="AK105" s="371" t="str">
        <f t="shared" si="34"/>
        <v/>
      </c>
      <c r="AM105" s="371" t="str">
        <f t="shared" si="35"/>
        <v/>
      </c>
      <c r="AO105" s="371" t="str">
        <f t="shared" si="36"/>
        <v/>
      </c>
      <c r="AQ105" s="371" t="str">
        <f t="shared" si="37"/>
        <v/>
      </c>
    </row>
    <row r="106" spans="5:43" x14ac:dyDescent="0.25">
      <c r="E106" s="371" t="str">
        <f t="shared" si="19"/>
        <v/>
      </c>
      <c r="G106" s="371" t="str">
        <f t="shared" si="19"/>
        <v/>
      </c>
      <c r="I106" s="371" t="str">
        <f t="shared" si="20"/>
        <v/>
      </c>
      <c r="K106" s="371" t="str">
        <f t="shared" si="21"/>
        <v/>
      </c>
      <c r="M106" s="371" t="str">
        <f t="shared" si="22"/>
        <v/>
      </c>
      <c r="O106" s="371" t="str">
        <f t="shared" si="23"/>
        <v/>
      </c>
      <c r="Q106" s="371" t="str">
        <f t="shared" si="24"/>
        <v/>
      </c>
      <c r="S106" s="371" t="str">
        <f t="shared" si="25"/>
        <v/>
      </c>
      <c r="U106" s="371" t="str">
        <f t="shared" si="26"/>
        <v/>
      </c>
      <c r="W106" s="371" t="str">
        <f t="shared" si="27"/>
        <v/>
      </c>
      <c r="Y106" s="371" t="str">
        <f t="shared" si="28"/>
        <v/>
      </c>
      <c r="AA106" s="371" t="str">
        <f t="shared" si="29"/>
        <v/>
      </c>
      <c r="AC106" s="371" t="str">
        <f t="shared" si="30"/>
        <v/>
      </c>
      <c r="AE106" s="371" t="str">
        <f t="shared" si="31"/>
        <v/>
      </c>
      <c r="AG106" s="371" t="str">
        <f t="shared" si="32"/>
        <v/>
      </c>
      <c r="AI106" s="371" t="str">
        <f t="shared" si="33"/>
        <v/>
      </c>
      <c r="AK106" s="371" t="str">
        <f t="shared" si="34"/>
        <v/>
      </c>
      <c r="AM106" s="371" t="str">
        <f t="shared" si="35"/>
        <v/>
      </c>
      <c r="AO106" s="371" t="str">
        <f t="shared" si="36"/>
        <v/>
      </c>
      <c r="AQ106" s="371" t="str">
        <f t="shared" si="37"/>
        <v/>
      </c>
    </row>
    <row r="107" spans="5:43" x14ac:dyDescent="0.25">
      <c r="E107" s="371" t="str">
        <f t="shared" si="19"/>
        <v/>
      </c>
      <c r="G107" s="371" t="str">
        <f t="shared" si="19"/>
        <v/>
      </c>
      <c r="I107" s="371" t="str">
        <f t="shared" si="20"/>
        <v/>
      </c>
      <c r="K107" s="371" t="str">
        <f t="shared" si="21"/>
        <v/>
      </c>
      <c r="M107" s="371" t="str">
        <f t="shared" si="22"/>
        <v/>
      </c>
      <c r="O107" s="371" t="str">
        <f t="shared" si="23"/>
        <v/>
      </c>
      <c r="Q107" s="371" t="str">
        <f t="shared" si="24"/>
        <v/>
      </c>
      <c r="S107" s="371" t="str">
        <f t="shared" si="25"/>
        <v/>
      </c>
      <c r="U107" s="371" t="str">
        <f t="shared" si="26"/>
        <v/>
      </c>
      <c r="W107" s="371" t="str">
        <f t="shared" si="27"/>
        <v/>
      </c>
      <c r="Y107" s="371" t="str">
        <f t="shared" si="28"/>
        <v/>
      </c>
      <c r="AA107" s="371" t="str">
        <f t="shared" si="29"/>
        <v/>
      </c>
      <c r="AC107" s="371" t="str">
        <f t="shared" si="30"/>
        <v/>
      </c>
      <c r="AE107" s="371" t="str">
        <f t="shared" si="31"/>
        <v/>
      </c>
      <c r="AG107" s="371" t="str">
        <f t="shared" si="32"/>
        <v/>
      </c>
      <c r="AI107" s="371" t="str">
        <f t="shared" si="33"/>
        <v/>
      </c>
      <c r="AK107" s="371" t="str">
        <f t="shared" si="34"/>
        <v/>
      </c>
      <c r="AM107" s="371" t="str">
        <f t="shared" si="35"/>
        <v/>
      </c>
      <c r="AO107" s="371" t="str">
        <f t="shared" si="36"/>
        <v/>
      </c>
      <c r="AQ107" s="371" t="str">
        <f t="shared" si="37"/>
        <v/>
      </c>
    </row>
    <row r="108" spans="5:43" x14ac:dyDescent="0.25">
      <c r="E108" s="371" t="str">
        <f t="shared" si="19"/>
        <v/>
      </c>
      <c r="G108" s="371" t="str">
        <f t="shared" si="19"/>
        <v/>
      </c>
      <c r="I108" s="371" t="str">
        <f t="shared" si="20"/>
        <v/>
      </c>
      <c r="K108" s="371" t="str">
        <f t="shared" si="21"/>
        <v/>
      </c>
      <c r="M108" s="371" t="str">
        <f t="shared" si="22"/>
        <v/>
      </c>
      <c r="O108" s="371" t="str">
        <f t="shared" si="23"/>
        <v/>
      </c>
      <c r="Q108" s="371" t="str">
        <f t="shared" si="24"/>
        <v/>
      </c>
      <c r="S108" s="371" t="str">
        <f t="shared" si="25"/>
        <v/>
      </c>
      <c r="U108" s="371" t="str">
        <f t="shared" si="26"/>
        <v/>
      </c>
      <c r="W108" s="371" t="str">
        <f t="shared" si="27"/>
        <v/>
      </c>
      <c r="Y108" s="371" t="str">
        <f t="shared" si="28"/>
        <v/>
      </c>
      <c r="AA108" s="371" t="str">
        <f t="shared" si="29"/>
        <v/>
      </c>
      <c r="AC108" s="371" t="str">
        <f t="shared" si="30"/>
        <v/>
      </c>
      <c r="AE108" s="371" t="str">
        <f t="shared" si="31"/>
        <v/>
      </c>
      <c r="AG108" s="371" t="str">
        <f t="shared" si="32"/>
        <v/>
      </c>
      <c r="AI108" s="371" t="str">
        <f t="shared" si="33"/>
        <v/>
      </c>
      <c r="AK108" s="371" t="str">
        <f t="shared" si="34"/>
        <v/>
      </c>
      <c r="AM108" s="371" t="str">
        <f t="shared" si="35"/>
        <v/>
      </c>
      <c r="AO108" s="371" t="str">
        <f t="shared" si="36"/>
        <v/>
      </c>
      <c r="AQ108" s="371" t="str">
        <f t="shared" si="37"/>
        <v/>
      </c>
    </row>
    <row r="109" spans="5:43" x14ac:dyDescent="0.25">
      <c r="E109" s="371" t="str">
        <f t="shared" si="19"/>
        <v/>
      </c>
      <c r="G109" s="371" t="str">
        <f t="shared" si="19"/>
        <v/>
      </c>
      <c r="I109" s="371" t="str">
        <f t="shared" si="20"/>
        <v/>
      </c>
      <c r="K109" s="371" t="str">
        <f t="shared" si="21"/>
        <v/>
      </c>
      <c r="M109" s="371" t="str">
        <f t="shared" si="22"/>
        <v/>
      </c>
      <c r="O109" s="371" t="str">
        <f t="shared" si="23"/>
        <v/>
      </c>
      <c r="Q109" s="371" t="str">
        <f t="shared" si="24"/>
        <v/>
      </c>
      <c r="S109" s="371" t="str">
        <f t="shared" si="25"/>
        <v/>
      </c>
      <c r="U109" s="371" t="str">
        <f t="shared" si="26"/>
        <v/>
      </c>
      <c r="W109" s="371" t="str">
        <f t="shared" si="27"/>
        <v/>
      </c>
      <c r="Y109" s="371" t="str">
        <f t="shared" si="28"/>
        <v/>
      </c>
      <c r="AA109" s="371" t="str">
        <f t="shared" si="29"/>
        <v/>
      </c>
      <c r="AC109" s="371" t="str">
        <f t="shared" si="30"/>
        <v/>
      </c>
      <c r="AE109" s="371" t="str">
        <f t="shared" si="31"/>
        <v/>
      </c>
      <c r="AG109" s="371" t="str">
        <f t="shared" si="32"/>
        <v/>
      </c>
      <c r="AI109" s="371" t="str">
        <f t="shared" si="33"/>
        <v/>
      </c>
      <c r="AK109" s="371" t="str">
        <f t="shared" si="34"/>
        <v/>
      </c>
      <c r="AM109" s="371" t="str">
        <f t="shared" si="35"/>
        <v/>
      </c>
      <c r="AO109" s="371" t="str">
        <f t="shared" si="36"/>
        <v/>
      </c>
      <c r="AQ109" s="371" t="str">
        <f t="shared" si="37"/>
        <v/>
      </c>
    </row>
    <row r="110" spans="5:43" x14ac:dyDescent="0.25">
      <c r="E110" s="371" t="str">
        <f t="shared" si="19"/>
        <v/>
      </c>
      <c r="G110" s="371" t="str">
        <f t="shared" si="19"/>
        <v/>
      </c>
      <c r="I110" s="371" t="str">
        <f t="shared" si="20"/>
        <v/>
      </c>
      <c r="K110" s="371" t="str">
        <f t="shared" si="21"/>
        <v/>
      </c>
      <c r="M110" s="371" t="str">
        <f t="shared" si="22"/>
        <v/>
      </c>
      <c r="O110" s="371" t="str">
        <f t="shared" si="23"/>
        <v/>
      </c>
      <c r="Q110" s="371" t="str">
        <f t="shared" si="24"/>
        <v/>
      </c>
      <c r="S110" s="371" t="str">
        <f t="shared" si="25"/>
        <v/>
      </c>
      <c r="U110" s="371" t="str">
        <f t="shared" si="26"/>
        <v/>
      </c>
      <c r="W110" s="371" t="str">
        <f t="shared" si="27"/>
        <v/>
      </c>
      <c r="Y110" s="371" t="str">
        <f t="shared" si="28"/>
        <v/>
      </c>
      <c r="AA110" s="371" t="str">
        <f t="shared" si="29"/>
        <v/>
      </c>
      <c r="AC110" s="371" t="str">
        <f t="shared" si="30"/>
        <v/>
      </c>
      <c r="AE110" s="371" t="str">
        <f t="shared" si="31"/>
        <v/>
      </c>
      <c r="AG110" s="371" t="str">
        <f t="shared" si="32"/>
        <v/>
      </c>
      <c r="AI110" s="371" t="str">
        <f t="shared" si="33"/>
        <v/>
      </c>
      <c r="AK110" s="371" t="str">
        <f t="shared" si="34"/>
        <v/>
      </c>
      <c r="AM110" s="371" t="str">
        <f t="shared" si="35"/>
        <v/>
      </c>
      <c r="AO110" s="371" t="str">
        <f t="shared" si="36"/>
        <v/>
      </c>
      <c r="AQ110" s="371" t="str">
        <f t="shared" si="37"/>
        <v/>
      </c>
    </row>
    <row r="111" spans="5:43" x14ac:dyDescent="0.25">
      <c r="E111" s="371" t="str">
        <f t="shared" si="19"/>
        <v/>
      </c>
      <c r="G111" s="371" t="str">
        <f t="shared" si="19"/>
        <v/>
      </c>
      <c r="I111" s="371" t="str">
        <f t="shared" si="20"/>
        <v/>
      </c>
      <c r="K111" s="371" t="str">
        <f t="shared" si="21"/>
        <v/>
      </c>
      <c r="M111" s="371" t="str">
        <f t="shared" si="22"/>
        <v/>
      </c>
      <c r="O111" s="371" t="str">
        <f t="shared" si="23"/>
        <v/>
      </c>
      <c r="Q111" s="371" t="str">
        <f t="shared" si="24"/>
        <v/>
      </c>
      <c r="S111" s="371" t="str">
        <f t="shared" si="25"/>
        <v/>
      </c>
      <c r="U111" s="371" t="str">
        <f t="shared" si="26"/>
        <v/>
      </c>
      <c r="W111" s="371" t="str">
        <f t="shared" si="27"/>
        <v/>
      </c>
      <c r="Y111" s="371" t="str">
        <f t="shared" si="28"/>
        <v/>
      </c>
      <c r="AA111" s="371" t="str">
        <f t="shared" si="29"/>
        <v/>
      </c>
      <c r="AC111" s="371" t="str">
        <f t="shared" si="30"/>
        <v/>
      </c>
      <c r="AE111" s="371" t="str">
        <f t="shared" si="31"/>
        <v/>
      </c>
      <c r="AG111" s="371" t="str">
        <f t="shared" si="32"/>
        <v/>
      </c>
      <c r="AI111" s="371" t="str">
        <f t="shared" si="33"/>
        <v/>
      </c>
      <c r="AK111" s="371" t="str">
        <f t="shared" si="34"/>
        <v/>
      </c>
      <c r="AM111" s="371" t="str">
        <f t="shared" si="35"/>
        <v/>
      </c>
      <c r="AO111" s="371" t="str">
        <f t="shared" si="36"/>
        <v/>
      </c>
      <c r="AQ111" s="371" t="str">
        <f t="shared" si="37"/>
        <v/>
      </c>
    </row>
    <row r="112" spans="5:43" x14ac:dyDescent="0.25">
      <c r="E112" s="371" t="str">
        <f t="shared" si="19"/>
        <v/>
      </c>
      <c r="G112" s="371" t="str">
        <f t="shared" si="19"/>
        <v/>
      </c>
      <c r="I112" s="371" t="str">
        <f t="shared" si="20"/>
        <v/>
      </c>
      <c r="K112" s="371" t="str">
        <f t="shared" si="21"/>
        <v/>
      </c>
      <c r="M112" s="371" t="str">
        <f t="shared" si="22"/>
        <v/>
      </c>
      <c r="O112" s="371" t="str">
        <f t="shared" si="23"/>
        <v/>
      </c>
      <c r="Q112" s="371" t="str">
        <f t="shared" si="24"/>
        <v/>
      </c>
      <c r="S112" s="371" t="str">
        <f t="shared" si="25"/>
        <v/>
      </c>
      <c r="U112" s="371" t="str">
        <f t="shared" si="26"/>
        <v/>
      </c>
      <c r="W112" s="371" t="str">
        <f t="shared" si="27"/>
        <v/>
      </c>
      <c r="Y112" s="371" t="str">
        <f t="shared" si="28"/>
        <v/>
      </c>
      <c r="AA112" s="371" t="str">
        <f t="shared" si="29"/>
        <v/>
      </c>
      <c r="AC112" s="371" t="str">
        <f t="shared" si="30"/>
        <v/>
      </c>
      <c r="AE112" s="371" t="str">
        <f t="shared" si="31"/>
        <v/>
      </c>
      <c r="AG112" s="371" t="str">
        <f t="shared" si="32"/>
        <v/>
      </c>
      <c r="AI112" s="371" t="str">
        <f t="shared" si="33"/>
        <v/>
      </c>
      <c r="AK112" s="371" t="str">
        <f t="shared" si="34"/>
        <v/>
      </c>
      <c r="AM112" s="371" t="str">
        <f t="shared" si="35"/>
        <v/>
      </c>
      <c r="AO112" s="371" t="str">
        <f t="shared" si="36"/>
        <v/>
      </c>
      <c r="AQ112" s="371" t="str">
        <f t="shared" si="37"/>
        <v/>
      </c>
    </row>
    <row r="113" spans="5:43" x14ac:dyDescent="0.25">
      <c r="E113" s="371" t="str">
        <f t="shared" si="19"/>
        <v/>
      </c>
      <c r="G113" s="371" t="str">
        <f t="shared" si="19"/>
        <v/>
      </c>
      <c r="I113" s="371" t="str">
        <f t="shared" si="20"/>
        <v/>
      </c>
      <c r="K113" s="371" t="str">
        <f t="shared" si="21"/>
        <v/>
      </c>
      <c r="M113" s="371" t="str">
        <f t="shared" si="22"/>
        <v/>
      </c>
      <c r="O113" s="371" t="str">
        <f t="shared" si="23"/>
        <v/>
      </c>
      <c r="Q113" s="371" t="str">
        <f t="shared" si="24"/>
        <v/>
      </c>
      <c r="S113" s="371" t="str">
        <f t="shared" si="25"/>
        <v/>
      </c>
      <c r="U113" s="371" t="str">
        <f t="shared" si="26"/>
        <v/>
      </c>
      <c r="W113" s="371" t="str">
        <f t="shared" si="27"/>
        <v/>
      </c>
      <c r="Y113" s="371" t="str">
        <f t="shared" si="28"/>
        <v/>
      </c>
      <c r="AA113" s="371" t="str">
        <f t="shared" si="29"/>
        <v/>
      </c>
      <c r="AC113" s="371" t="str">
        <f t="shared" si="30"/>
        <v/>
      </c>
      <c r="AE113" s="371" t="str">
        <f t="shared" si="31"/>
        <v/>
      </c>
      <c r="AG113" s="371" t="str">
        <f t="shared" si="32"/>
        <v/>
      </c>
      <c r="AI113" s="371" t="str">
        <f t="shared" si="33"/>
        <v/>
      </c>
      <c r="AK113" s="371" t="str">
        <f t="shared" si="34"/>
        <v/>
      </c>
      <c r="AM113" s="371" t="str">
        <f t="shared" si="35"/>
        <v/>
      </c>
      <c r="AO113" s="371" t="str">
        <f t="shared" si="36"/>
        <v/>
      </c>
      <c r="AQ113" s="371" t="str">
        <f t="shared" si="37"/>
        <v/>
      </c>
    </row>
    <row r="114" spans="5:43" x14ac:dyDescent="0.25">
      <c r="E114" s="371" t="str">
        <f t="shared" si="19"/>
        <v/>
      </c>
      <c r="G114" s="371" t="str">
        <f t="shared" si="19"/>
        <v/>
      </c>
      <c r="I114" s="371" t="str">
        <f t="shared" si="20"/>
        <v/>
      </c>
      <c r="K114" s="371" t="str">
        <f t="shared" si="21"/>
        <v/>
      </c>
      <c r="M114" s="371" t="str">
        <f t="shared" si="22"/>
        <v/>
      </c>
      <c r="O114" s="371" t="str">
        <f t="shared" si="23"/>
        <v/>
      </c>
      <c r="Q114" s="371" t="str">
        <f t="shared" si="24"/>
        <v/>
      </c>
      <c r="S114" s="371" t="str">
        <f t="shared" si="25"/>
        <v/>
      </c>
      <c r="U114" s="371" t="str">
        <f t="shared" si="26"/>
        <v/>
      </c>
      <c r="W114" s="371" t="str">
        <f t="shared" si="27"/>
        <v/>
      </c>
      <c r="Y114" s="371" t="str">
        <f t="shared" si="28"/>
        <v/>
      </c>
      <c r="AA114" s="371" t="str">
        <f t="shared" si="29"/>
        <v/>
      </c>
      <c r="AC114" s="371" t="str">
        <f t="shared" si="30"/>
        <v/>
      </c>
      <c r="AE114" s="371" t="str">
        <f t="shared" si="31"/>
        <v/>
      </c>
      <c r="AG114" s="371" t="str">
        <f t="shared" si="32"/>
        <v/>
      </c>
      <c r="AI114" s="371" t="str">
        <f t="shared" si="33"/>
        <v/>
      </c>
      <c r="AK114" s="371" t="str">
        <f t="shared" si="34"/>
        <v/>
      </c>
      <c r="AM114" s="371" t="str">
        <f t="shared" si="35"/>
        <v/>
      </c>
      <c r="AO114" s="371" t="str">
        <f t="shared" si="36"/>
        <v/>
      </c>
      <c r="AQ114" s="371" t="str">
        <f t="shared" si="37"/>
        <v/>
      </c>
    </row>
    <row r="115" spans="5:43" x14ac:dyDescent="0.25">
      <c r="E115" s="371" t="str">
        <f t="shared" si="19"/>
        <v/>
      </c>
      <c r="G115" s="371" t="str">
        <f t="shared" si="19"/>
        <v/>
      </c>
      <c r="I115" s="371" t="str">
        <f t="shared" si="20"/>
        <v/>
      </c>
      <c r="K115" s="371" t="str">
        <f t="shared" si="21"/>
        <v/>
      </c>
      <c r="M115" s="371" t="str">
        <f t="shared" si="22"/>
        <v/>
      </c>
      <c r="O115" s="371" t="str">
        <f t="shared" si="23"/>
        <v/>
      </c>
      <c r="Q115" s="371" t="str">
        <f t="shared" si="24"/>
        <v/>
      </c>
      <c r="S115" s="371" t="str">
        <f t="shared" si="25"/>
        <v/>
      </c>
      <c r="U115" s="371" t="str">
        <f t="shared" si="26"/>
        <v/>
      </c>
      <c r="W115" s="371" t="str">
        <f t="shared" si="27"/>
        <v/>
      </c>
      <c r="Y115" s="371" t="str">
        <f t="shared" si="28"/>
        <v/>
      </c>
      <c r="AA115" s="371" t="str">
        <f t="shared" si="29"/>
        <v/>
      </c>
      <c r="AC115" s="371" t="str">
        <f t="shared" si="30"/>
        <v/>
      </c>
      <c r="AE115" s="371" t="str">
        <f t="shared" si="31"/>
        <v/>
      </c>
      <c r="AG115" s="371" t="str">
        <f t="shared" si="32"/>
        <v/>
      </c>
      <c r="AI115" s="371" t="str">
        <f t="shared" si="33"/>
        <v/>
      </c>
      <c r="AK115" s="371" t="str">
        <f t="shared" si="34"/>
        <v/>
      </c>
      <c r="AM115" s="371" t="str">
        <f t="shared" si="35"/>
        <v/>
      </c>
      <c r="AO115" s="371" t="str">
        <f t="shared" si="36"/>
        <v/>
      </c>
      <c r="AQ115" s="371" t="str">
        <f t="shared" si="37"/>
        <v/>
      </c>
    </row>
    <row r="116" spans="5:43" x14ac:dyDescent="0.25">
      <c r="E116" s="371" t="str">
        <f t="shared" si="19"/>
        <v/>
      </c>
      <c r="G116" s="371" t="str">
        <f t="shared" si="19"/>
        <v/>
      </c>
      <c r="I116" s="371" t="str">
        <f t="shared" si="20"/>
        <v/>
      </c>
      <c r="K116" s="371" t="str">
        <f t="shared" si="21"/>
        <v/>
      </c>
      <c r="M116" s="371" t="str">
        <f t="shared" si="22"/>
        <v/>
      </c>
      <c r="O116" s="371" t="str">
        <f t="shared" si="23"/>
        <v/>
      </c>
      <c r="Q116" s="371" t="str">
        <f t="shared" si="24"/>
        <v/>
      </c>
      <c r="S116" s="371" t="str">
        <f t="shared" si="25"/>
        <v/>
      </c>
      <c r="U116" s="371" t="str">
        <f t="shared" si="26"/>
        <v/>
      </c>
      <c r="W116" s="371" t="str">
        <f t="shared" si="27"/>
        <v/>
      </c>
      <c r="Y116" s="371" t="str">
        <f t="shared" si="28"/>
        <v/>
      </c>
      <c r="AA116" s="371" t="str">
        <f t="shared" si="29"/>
        <v/>
      </c>
      <c r="AC116" s="371" t="str">
        <f t="shared" si="30"/>
        <v/>
      </c>
      <c r="AE116" s="371" t="str">
        <f t="shared" si="31"/>
        <v/>
      </c>
      <c r="AG116" s="371" t="str">
        <f t="shared" si="32"/>
        <v/>
      </c>
      <c r="AI116" s="371" t="str">
        <f t="shared" si="33"/>
        <v/>
      </c>
      <c r="AK116" s="371" t="str">
        <f t="shared" si="34"/>
        <v/>
      </c>
      <c r="AM116" s="371" t="str">
        <f t="shared" si="35"/>
        <v/>
      </c>
      <c r="AO116" s="371" t="str">
        <f t="shared" si="36"/>
        <v/>
      </c>
      <c r="AQ116" s="371" t="str">
        <f t="shared" si="37"/>
        <v/>
      </c>
    </row>
    <row r="117" spans="5:43" x14ac:dyDescent="0.25">
      <c r="E117" s="371" t="str">
        <f t="shared" si="19"/>
        <v/>
      </c>
      <c r="G117" s="371" t="str">
        <f t="shared" si="19"/>
        <v/>
      </c>
      <c r="I117" s="371" t="str">
        <f t="shared" si="20"/>
        <v/>
      </c>
      <c r="K117" s="371" t="str">
        <f t="shared" si="21"/>
        <v/>
      </c>
      <c r="M117" s="371" t="str">
        <f t="shared" si="22"/>
        <v/>
      </c>
      <c r="O117" s="371" t="str">
        <f t="shared" si="23"/>
        <v/>
      </c>
      <c r="Q117" s="371" t="str">
        <f t="shared" si="24"/>
        <v/>
      </c>
      <c r="S117" s="371" t="str">
        <f t="shared" si="25"/>
        <v/>
      </c>
      <c r="U117" s="371" t="str">
        <f t="shared" si="26"/>
        <v/>
      </c>
      <c r="W117" s="371" t="str">
        <f t="shared" si="27"/>
        <v/>
      </c>
      <c r="Y117" s="371" t="str">
        <f t="shared" si="28"/>
        <v/>
      </c>
      <c r="AA117" s="371" t="str">
        <f t="shared" si="29"/>
        <v/>
      </c>
      <c r="AC117" s="371" t="str">
        <f t="shared" si="30"/>
        <v/>
      </c>
      <c r="AE117" s="371" t="str">
        <f t="shared" si="31"/>
        <v/>
      </c>
      <c r="AG117" s="371" t="str">
        <f t="shared" si="32"/>
        <v/>
      </c>
      <c r="AI117" s="371" t="str">
        <f t="shared" si="33"/>
        <v/>
      </c>
      <c r="AK117" s="371" t="str">
        <f t="shared" si="34"/>
        <v/>
      </c>
      <c r="AM117" s="371" t="str">
        <f t="shared" si="35"/>
        <v/>
      </c>
      <c r="AO117" s="371" t="str">
        <f t="shared" si="36"/>
        <v/>
      </c>
      <c r="AQ117" s="371" t="str">
        <f t="shared" si="37"/>
        <v/>
      </c>
    </row>
    <row r="118" spans="5:43" x14ac:dyDescent="0.25">
      <c r="E118" s="371" t="str">
        <f t="shared" si="19"/>
        <v/>
      </c>
      <c r="G118" s="371" t="str">
        <f t="shared" si="19"/>
        <v/>
      </c>
      <c r="I118" s="371" t="str">
        <f t="shared" si="20"/>
        <v/>
      </c>
      <c r="K118" s="371" t="str">
        <f t="shared" si="21"/>
        <v/>
      </c>
      <c r="M118" s="371" t="str">
        <f t="shared" si="22"/>
        <v/>
      </c>
      <c r="O118" s="371" t="str">
        <f t="shared" si="23"/>
        <v/>
      </c>
      <c r="Q118" s="371" t="str">
        <f t="shared" si="24"/>
        <v/>
      </c>
      <c r="S118" s="371" t="str">
        <f t="shared" si="25"/>
        <v/>
      </c>
      <c r="U118" s="371" t="str">
        <f t="shared" si="26"/>
        <v/>
      </c>
      <c r="W118" s="371" t="str">
        <f t="shared" si="27"/>
        <v/>
      </c>
      <c r="Y118" s="371" t="str">
        <f t="shared" si="28"/>
        <v/>
      </c>
      <c r="AA118" s="371" t="str">
        <f t="shared" si="29"/>
        <v/>
      </c>
      <c r="AC118" s="371" t="str">
        <f t="shared" si="30"/>
        <v/>
      </c>
      <c r="AE118" s="371" t="str">
        <f t="shared" si="31"/>
        <v/>
      </c>
      <c r="AG118" s="371" t="str">
        <f t="shared" si="32"/>
        <v/>
      </c>
      <c r="AI118" s="371" t="str">
        <f t="shared" si="33"/>
        <v/>
      </c>
      <c r="AK118" s="371" t="str">
        <f t="shared" si="34"/>
        <v/>
      </c>
      <c r="AM118" s="371" t="str">
        <f t="shared" si="35"/>
        <v/>
      </c>
      <c r="AO118" s="371" t="str">
        <f t="shared" si="36"/>
        <v/>
      </c>
      <c r="AQ118" s="371" t="str">
        <f t="shared" si="37"/>
        <v/>
      </c>
    </row>
    <row r="119" spans="5:43" x14ac:dyDescent="0.25">
      <c r="E119" s="371" t="str">
        <f t="shared" si="19"/>
        <v/>
      </c>
      <c r="G119" s="371" t="str">
        <f t="shared" si="19"/>
        <v/>
      </c>
      <c r="I119" s="371" t="str">
        <f t="shared" si="20"/>
        <v/>
      </c>
      <c r="K119" s="371" t="str">
        <f t="shared" si="21"/>
        <v/>
      </c>
      <c r="M119" s="371" t="str">
        <f t="shared" si="22"/>
        <v/>
      </c>
      <c r="O119" s="371" t="str">
        <f t="shared" si="23"/>
        <v/>
      </c>
      <c r="Q119" s="371" t="str">
        <f t="shared" si="24"/>
        <v/>
      </c>
      <c r="S119" s="371" t="str">
        <f t="shared" si="25"/>
        <v/>
      </c>
      <c r="U119" s="371" t="str">
        <f t="shared" si="26"/>
        <v/>
      </c>
      <c r="W119" s="371" t="str">
        <f t="shared" si="27"/>
        <v/>
      </c>
      <c r="Y119" s="371" t="str">
        <f t="shared" si="28"/>
        <v/>
      </c>
      <c r="AA119" s="371" t="str">
        <f t="shared" si="29"/>
        <v/>
      </c>
      <c r="AC119" s="371" t="str">
        <f t="shared" si="30"/>
        <v/>
      </c>
      <c r="AE119" s="371" t="str">
        <f t="shared" si="31"/>
        <v/>
      </c>
      <c r="AG119" s="371" t="str">
        <f t="shared" si="32"/>
        <v/>
      </c>
      <c r="AI119" s="371" t="str">
        <f t="shared" si="33"/>
        <v/>
      </c>
      <c r="AK119" s="371" t="str">
        <f t="shared" si="34"/>
        <v/>
      </c>
      <c r="AM119" s="371" t="str">
        <f t="shared" si="35"/>
        <v/>
      </c>
      <c r="AO119" s="371" t="str">
        <f t="shared" si="36"/>
        <v/>
      </c>
      <c r="AQ119" s="371" t="str">
        <f t="shared" si="37"/>
        <v/>
      </c>
    </row>
    <row r="120" spans="5:43" x14ac:dyDescent="0.25">
      <c r="E120" s="371" t="str">
        <f t="shared" si="19"/>
        <v/>
      </c>
      <c r="G120" s="371" t="str">
        <f t="shared" si="19"/>
        <v/>
      </c>
      <c r="I120" s="371" t="str">
        <f t="shared" si="20"/>
        <v/>
      </c>
      <c r="K120" s="371" t="str">
        <f t="shared" si="21"/>
        <v/>
      </c>
      <c r="M120" s="371" t="str">
        <f t="shared" si="22"/>
        <v/>
      </c>
      <c r="O120" s="371" t="str">
        <f t="shared" si="23"/>
        <v/>
      </c>
      <c r="Q120" s="371" t="str">
        <f t="shared" si="24"/>
        <v/>
      </c>
      <c r="S120" s="371" t="str">
        <f t="shared" si="25"/>
        <v/>
      </c>
      <c r="U120" s="371" t="str">
        <f t="shared" si="26"/>
        <v/>
      </c>
      <c r="W120" s="371" t="str">
        <f t="shared" si="27"/>
        <v/>
      </c>
      <c r="Y120" s="371" t="str">
        <f t="shared" si="28"/>
        <v/>
      </c>
      <c r="AA120" s="371" t="str">
        <f t="shared" si="29"/>
        <v/>
      </c>
      <c r="AC120" s="371" t="str">
        <f t="shared" si="30"/>
        <v/>
      </c>
      <c r="AE120" s="371" t="str">
        <f t="shared" si="31"/>
        <v/>
      </c>
      <c r="AG120" s="371" t="str">
        <f t="shared" si="32"/>
        <v/>
      </c>
      <c r="AI120" s="371" t="str">
        <f t="shared" si="33"/>
        <v/>
      </c>
      <c r="AK120" s="371" t="str">
        <f t="shared" si="34"/>
        <v/>
      </c>
      <c r="AM120" s="371" t="str">
        <f t="shared" si="35"/>
        <v/>
      </c>
      <c r="AO120" s="371" t="str">
        <f t="shared" si="36"/>
        <v/>
      </c>
      <c r="AQ120" s="371" t="str">
        <f t="shared" si="37"/>
        <v/>
      </c>
    </row>
    <row r="121" spans="5:43" x14ac:dyDescent="0.25">
      <c r="E121" s="371" t="str">
        <f t="shared" si="19"/>
        <v/>
      </c>
      <c r="G121" s="371" t="str">
        <f t="shared" si="19"/>
        <v/>
      </c>
      <c r="I121" s="371" t="str">
        <f t="shared" si="20"/>
        <v/>
      </c>
      <c r="K121" s="371" t="str">
        <f t="shared" si="21"/>
        <v/>
      </c>
      <c r="M121" s="371" t="str">
        <f t="shared" si="22"/>
        <v/>
      </c>
      <c r="O121" s="371" t="str">
        <f t="shared" si="23"/>
        <v/>
      </c>
      <c r="Q121" s="371" t="str">
        <f t="shared" si="24"/>
        <v/>
      </c>
      <c r="S121" s="371" t="str">
        <f t="shared" si="25"/>
        <v/>
      </c>
      <c r="U121" s="371" t="str">
        <f t="shared" si="26"/>
        <v/>
      </c>
      <c r="W121" s="371" t="str">
        <f t="shared" si="27"/>
        <v/>
      </c>
      <c r="Y121" s="371" t="str">
        <f t="shared" si="28"/>
        <v/>
      </c>
      <c r="AA121" s="371" t="str">
        <f t="shared" si="29"/>
        <v/>
      </c>
      <c r="AC121" s="371" t="str">
        <f t="shared" si="30"/>
        <v/>
      </c>
      <c r="AE121" s="371" t="str">
        <f t="shared" si="31"/>
        <v/>
      </c>
      <c r="AG121" s="371" t="str">
        <f t="shared" si="32"/>
        <v/>
      </c>
      <c r="AI121" s="371" t="str">
        <f t="shared" si="33"/>
        <v/>
      </c>
      <c r="AK121" s="371" t="str">
        <f t="shared" si="34"/>
        <v/>
      </c>
      <c r="AM121" s="371" t="str">
        <f t="shared" si="35"/>
        <v/>
      </c>
      <c r="AO121" s="371" t="str">
        <f t="shared" si="36"/>
        <v/>
      </c>
      <c r="AQ121" s="371" t="str">
        <f t="shared" si="37"/>
        <v/>
      </c>
    </row>
    <row r="122" spans="5:43" x14ac:dyDescent="0.25">
      <c r="E122" s="371" t="str">
        <f t="shared" si="19"/>
        <v/>
      </c>
      <c r="G122" s="371" t="str">
        <f t="shared" si="19"/>
        <v/>
      </c>
      <c r="I122" s="371" t="str">
        <f t="shared" si="20"/>
        <v/>
      </c>
      <c r="K122" s="371" t="str">
        <f t="shared" si="21"/>
        <v/>
      </c>
      <c r="M122" s="371" t="str">
        <f t="shared" si="22"/>
        <v/>
      </c>
      <c r="O122" s="371" t="str">
        <f t="shared" si="23"/>
        <v/>
      </c>
      <c r="Q122" s="371" t="str">
        <f t="shared" si="24"/>
        <v/>
      </c>
      <c r="S122" s="371" t="str">
        <f t="shared" si="25"/>
        <v/>
      </c>
      <c r="U122" s="371" t="str">
        <f t="shared" si="26"/>
        <v/>
      </c>
      <c r="W122" s="371" t="str">
        <f t="shared" si="27"/>
        <v/>
      </c>
      <c r="Y122" s="371" t="str">
        <f t="shared" si="28"/>
        <v/>
      </c>
      <c r="AA122" s="371" t="str">
        <f t="shared" si="29"/>
        <v/>
      </c>
      <c r="AC122" s="371" t="str">
        <f t="shared" si="30"/>
        <v/>
      </c>
      <c r="AE122" s="371" t="str">
        <f t="shared" si="31"/>
        <v/>
      </c>
      <c r="AG122" s="371" t="str">
        <f t="shared" si="32"/>
        <v/>
      </c>
      <c r="AI122" s="371" t="str">
        <f t="shared" si="33"/>
        <v/>
      </c>
      <c r="AK122" s="371" t="str">
        <f t="shared" si="34"/>
        <v/>
      </c>
      <c r="AM122" s="371" t="str">
        <f t="shared" si="35"/>
        <v/>
      </c>
      <c r="AO122" s="371" t="str">
        <f t="shared" si="36"/>
        <v/>
      </c>
      <c r="AQ122" s="371" t="str">
        <f t="shared" si="37"/>
        <v/>
      </c>
    </row>
    <row r="123" spans="5:43" x14ac:dyDescent="0.25">
      <c r="E123" s="371" t="str">
        <f t="shared" si="19"/>
        <v/>
      </c>
      <c r="G123" s="371" t="str">
        <f t="shared" si="19"/>
        <v/>
      </c>
      <c r="I123" s="371" t="str">
        <f t="shared" si="20"/>
        <v/>
      </c>
      <c r="K123" s="371" t="str">
        <f t="shared" si="21"/>
        <v/>
      </c>
      <c r="M123" s="371" t="str">
        <f t="shared" si="22"/>
        <v/>
      </c>
      <c r="O123" s="371" t="str">
        <f t="shared" si="23"/>
        <v/>
      </c>
      <c r="Q123" s="371" t="str">
        <f t="shared" si="24"/>
        <v/>
      </c>
      <c r="S123" s="371" t="str">
        <f t="shared" si="25"/>
        <v/>
      </c>
      <c r="U123" s="371" t="str">
        <f t="shared" si="26"/>
        <v/>
      </c>
      <c r="W123" s="371" t="str">
        <f t="shared" si="27"/>
        <v/>
      </c>
      <c r="Y123" s="371" t="str">
        <f t="shared" si="28"/>
        <v/>
      </c>
      <c r="AA123" s="371" t="str">
        <f t="shared" si="29"/>
        <v/>
      </c>
      <c r="AC123" s="371" t="str">
        <f t="shared" si="30"/>
        <v/>
      </c>
      <c r="AE123" s="371" t="str">
        <f t="shared" si="31"/>
        <v/>
      </c>
      <c r="AG123" s="371" t="str">
        <f t="shared" si="32"/>
        <v/>
      </c>
      <c r="AI123" s="371" t="str">
        <f t="shared" si="33"/>
        <v/>
      </c>
      <c r="AK123" s="371" t="str">
        <f t="shared" si="34"/>
        <v/>
      </c>
      <c r="AM123" s="371" t="str">
        <f t="shared" si="35"/>
        <v/>
      </c>
      <c r="AO123" s="371" t="str">
        <f t="shared" si="36"/>
        <v/>
      </c>
      <c r="AQ123" s="371" t="str">
        <f t="shared" si="37"/>
        <v/>
      </c>
    </row>
    <row r="124" spans="5:43" x14ac:dyDescent="0.25">
      <c r="E124" s="371" t="str">
        <f t="shared" si="19"/>
        <v/>
      </c>
      <c r="G124" s="371" t="str">
        <f t="shared" si="19"/>
        <v/>
      </c>
      <c r="I124" s="371" t="str">
        <f t="shared" si="20"/>
        <v/>
      </c>
      <c r="K124" s="371" t="str">
        <f t="shared" si="21"/>
        <v/>
      </c>
      <c r="M124" s="371" t="str">
        <f t="shared" si="22"/>
        <v/>
      </c>
      <c r="O124" s="371" t="str">
        <f t="shared" si="23"/>
        <v/>
      </c>
      <c r="Q124" s="371" t="str">
        <f t="shared" si="24"/>
        <v/>
      </c>
      <c r="S124" s="371" t="str">
        <f t="shared" si="25"/>
        <v/>
      </c>
      <c r="U124" s="371" t="str">
        <f t="shared" si="26"/>
        <v/>
      </c>
      <c r="W124" s="371" t="str">
        <f t="shared" si="27"/>
        <v/>
      </c>
      <c r="Y124" s="371" t="str">
        <f t="shared" si="28"/>
        <v/>
      </c>
      <c r="AA124" s="371" t="str">
        <f t="shared" si="29"/>
        <v/>
      </c>
      <c r="AC124" s="371" t="str">
        <f t="shared" si="30"/>
        <v/>
      </c>
      <c r="AE124" s="371" t="str">
        <f t="shared" si="31"/>
        <v/>
      </c>
      <c r="AG124" s="371" t="str">
        <f t="shared" si="32"/>
        <v/>
      </c>
      <c r="AI124" s="371" t="str">
        <f t="shared" si="33"/>
        <v/>
      </c>
      <c r="AK124" s="371" t="str">
        <f t="shared" si="34"/>
        <v/>
      </c>
      <c r="AM124" s="371" t="str">
        <f t="shared" si="35"/>
        <v/>
      </c>
      <c r="AO124" s="371" t="str">
        <f t="shared" si="36"/>
        <v/>
      </c>
      <c r="AQ124" s="371" t="str">
        <f t="shared" si="37"/>
        <v/>
      </c>
    </row>
    <row r="125" spans="5:43" x14ac:dyDescent="0.25">
      <c r="E125" s="371" t="str">
        <f t="shared" si="19"/>
        <v/>
      </c>
      <c r="G125" s="371" t="str">
        <f t="shared" si="19"/>
        <v/>
      </c>
      <c r="I125" s="371" t="str">
        <f t="shared" si="20"/>
        <v/>
      </c>
      <c r="K125" s="371" t="str">
        <f t="shared" si="21"/>
        <v/>
      </c>
      <c r="M125" s="371" t="str">
        <f t="shared" si="22"/>
        <v/>
      </c>
      <c r="O125" s="371" t="str">
        <f t="shared" si="23"/>
        <v/>
      </c>
      <c r="Q125" s="371" t="str">
        <f t="shared" si="24"/>
        <v/>
      </c>
      <c r="S125" s="371" t="str">
        <f t="shared" si="25"/>
        <v/>
      </c>
      <c r="U125" s="371" t="str">
        <f t="shared" si="26"/>
        <v/>
      </c>
      <c r="W125" s="371" t="str">
        <f t="shared" si="27"/>
        <v/>
      </c>
      <c r="Y125" s="371" t="str">
        <f t="shared" si="28"/>
        <v/>
      </c>
      <c r="AA125" s="371" t="str">
        <f t="shared" si="29"/>
        <v/>
      </c>
      <c r="AC125" s="371" t="str">
        <f t="shared" si="30"/>
        <v/>
      </c>
      <c r="AE125" s="371" t="str">
        <f t="shared" si="31"/>
        <v/>
      </c>
      <c r="AG125" s="371" t="str">
        <f t="shared" si="32"/>
        <v/>
      </c>
      <c r="AI125" s="371" t="str">
        <f t="shared" si="33"/>
        <v/>
      </c>
      <c r="AK125" s="371" t="str">
        <f t="shared" si="34"/>
        <v/>
      </c>
      <c r="AM125" s="371" t="str">
        <f t="shared" si="35"/>
        <v/>
      </c>
      <c r="AO125" s="371" t="str">
        <f t="shared" si="36"/>
        <v/>
      </c>
      <c r="AQ125" s="371" t="str">
        <f t="shared" si="37"/>
        <v/>
      </c>
    </row>
    <row r="126" spans="5:43" x14ac:dyDescent="0.25">
      <c r="E126" s="371" t="str">
        <f t="shared" si="19"/>
        <v/>
      </c>
      <c r="G126" s="371" t="str">
        <f t="shared" si="19"/>
        <v/>
      </c>
      <c r="I126" s="371" t="str">
        <f t="shared" si="20"/>
        <v/>
      </c>
      <c r="K126" s="371" t="str">
        <f t="shared" si="21"/>
        <v/>
      </c>
      <c r="M126" s="371" t="str">
        <f t="shared" si="22"/>
        <v/>
      </c>
      <c r="O126" s="371" t="str">
        <f t="shared" si="23"/>
        <v/>
      </c>
      <c r="Q126" s="371" t="str">
        <f t="shared" si="24"/>
        <v/>
      </c>
      <c r="S126" s="371" t="str">
        <f t="shared" si="25"/>
        <v/>
      </c>
      <c r="U126" s="371" t="str">
        <f t="shared" si="26"/>
        <v/>
      </c>
      <c r="W126" s="371" t="str">
        <f t="shared" si="27"/>
        <v/>
      </c>
      <c r="Y126" s="371" t="str">
        <f t="shared" si="28"/>
        <v/>
      </c>
      <c r="AA126" s="371" t="str">
        <f t="shared" si="29"/>
        <v/>
      </c>
      <c r="AC126" s="371" t="str">
        <f t="shared" si="30"/>
        <v/>
      </c>
      <c r="AE126" s="371" t="str">
        <f t="shared" si="31"/>
        <v/>
      </c>
      <c r="AG126" s="371" t="str">
        <f t="shared" si="32"/>
        <v/>
      </c>
      <c r="AI126" s="371" t="str">
        <f t="shared" si="33"/>
        <v/>
      </c>
      <c r="AK126" s="371" t="str">
        <f t="shared" si="34"/>
        <v/>
      </c>
      <c r="AM126" s="371" t="str">
        <f t="shared" si="35"/>
        <v/>
      </c>
      <c r="AO126" s="371" t="str">
        <f t="shared" si="36"/>
        <v/>
      </c>
      <c r="AQ126" s="371" t="str">
        <f t="shared" si="37"/>
        <v/>
      </c>
    </row>
    <row r="127" spans="5:43" x14ac:dyDescent="0.25">
      <c r="E127" s="371" t="str">
        <f t="shared" si="19"/>
        <v/>
      </c>
      <c r="G127" s="371" t="str">
        <f t="shared" si="19"/>
        <v/>
      </c>
      <c r="I127" s="371" t="str">
        <f t="shared" si="20"/>
        <v/>
      </c>
      <c r="K127" s="371" t="str">
        <f t="shared" si="21"/>
        <v/>
      </c>
      <c r="M127" s="371" t="str">
        <f t="shared" si="22"/>
        <v/>
      </c>
      <c r="O127" s="371" t="str">
        <f t="shared" si="23"/>
        <v/>
      </c>
      <c r="Q127" s="371" t="str">
        <f t="shared" si="24"/>
        <v/>
      </c>
      <c r="S127" s="371" t="str">
        <f t="shared" si="25"/>
        <v/>
      </c>
      <c r="U127" s="371" t="str">
        <f t="shared" si="26"/>
        <v/>
      </c>
      <c r="W127" s="371" t="str">
        <f t="shared" si="27"/>
        <v/>
      </c>
      <c r="Y127" s="371" t="str">
        <f t="shared" si="28"/>
        <v/>
      </c>
      <c r="AA127" s="371" t="str">
        <f t="shared" si="29"/>
        <v/>
      </c>
      <c r="AC127" s="371" t="str">
        <f t="shared" si="30"/>
        <v/>
      </c>
      <c r="AE127" s="371" t="str">
        <f t="shared" si="31"/>
        <v/>
      </c>
      <c r="AG127" s="371" t="str">
        <f t="shared" si="32"/>
        <v/>
      </c>
      <c r="AI127" s="371" t="str">
        <f t="shared" si="33"/>
        <v/>
      </c>
      <c r="AK127" s="371" t="str">
        <f t="shared" si="34"/>
        <v/>
      </c>
      <c r="AM127" s="371" t="str">
        <f t="shared" si="35"/>
        <v/>
      </c>
      <c r="AO127" s="371" t="str">
        <f t="shared" si="36"/>
        <v/>
      </c>
      <c r="AQ127" s="371" t="str">
        <f t="shared" si="37"/>
        <v/>
      </c>
    </row>
    <row r="128" spans="5:43" x14ac:dyDescent="0.25">
      <c r="E128" s="371" t="str">
        <f t="shared" si="19"/>
        <v/>
      </c>
      <c r="G128" s="371" t="str">
        <f t="shared" si="19"/>
        <v/>
      </c>
      <c r="I128" s="371" t="str">
        <f t="shared" si="20"/>
        <v/>
      </c>
      <c r="K128" s="371" t="str">
        <f t="shared" si="21"/>
        <v/>
      </c>
      <c r="M128" s="371" t="str">
        <f t="shared" si="22"/>
        <v/>
      </c>
      <c r="O128" s="371" t="str">
        <f t="shared" si="23"/>
        <v/>
      </c>
      <c r="Q128" s="371" t="str">
        <f t="shared" si="24"/>
        <v/>
      </c>
      <c r="S128" s="371" t="str">
        <f t="shared" si="25"/>
        <v/>
      </c>
      <c r="U128" s="371" t="str">
        <f t="shared" si="26"/>
        <v/>
      </c>
      <c r="W128" s="371" t="str">
        <f t="shared" si="27"/>
        <v/>
      </c>
      <c r="Y128" s="371" t="str">
        <f t="shared" si="28"/>
        <v/>
      </c>
      <c r="AA128" s="371" t="str">
        <f t="shared" si="29"/>
        <v/>
      </c>
      <c r="AC128" s="371" t="str">
        <f t="shared" si="30"/>
        <v/>
      </c>
      <c r="AE128" s="371" t="str">
        <f t="shared" si="31"/>
        <v/>
      </c>
      <c r="AG128" s="371" t="str">
        <f t="shared" si="32"/>
        <v/>
      </c>
      <c r="AI128" s="371" t="str">
        <f t="shared" si="33"/>
        <v/>
      </c>
      <c r="AK128" s="371" t="str">
        <f t="shared" si="34"/>
        <v/>
      </c>
      <c r="AM128" s="371" t="str">
        <f t="shared" si="35"/>
        <v/>
      </c>
      <c r="AO128" s="371" t="str">
        <f t="shared" si="36"/>
        <v/>
      </c>
      <c r="AQ128" s="371" t="str">
        <f t="shared" si="37"/>
        <v/>
      </c>
    </row>
    <row r="129" spans="5:43" x14ac:dyDescent="0.25">
      <c r="E129" s="371" t="str">
        <f t="shared" si="19"/>
        <v/>
      </c>
      <c r="G129" s="371" t="str">
        <f t="shared" si="19"/>
        <v/>
      </c>
      <c r="I129" s="371" t="str">
        <f t="shared" si="20"/>
        <v/>
      </c>
      <c r="K129" s="371" t="str">
        <f t="shared" si="21"/>
        <v/>
      </c>
      <c r="M129" s="371" t="str">
        <f t="shared" si="22"/>
        <v/>
      </c>
      <c r="O129" s="371" t="str">
        <f t="shared" si="23"/>
        <v/>
      </c>
      <c r="Q129" s="371" t="str">
        <f t="shared" si="24"/>
        <v/>
      </c>
      <c r="S129" s="371" t="str">
        <f t="shared" si="25"/>
        <v/>
      </c>
      <c r="U129" s="371" t="str">
        <f t="shared" si="26"/>
        <v/>
      </c>
      <c r="W129" s="371" t="str">
        <f t="shared" si="27"/>
        <v/>
      </c>
      <c r="Y129" s="371" t="str">
        <f t="shared" si="28"/>
        <v/>
      </c>
      <c r="AA129" s="371" t="str">
        <f t="shared" si="29"/>
        <v/>
      </c>
      <c r="AC129" s="371" t="str">
        <f t="shared" si="30"/>
        <v/>
      </c>
      <c r="AE129" s="371" t="str">
        <f t="shared" si="31"/>
        <v/>
      </c>
      <c r="AG129" s="371" t="str">
        <f t="shared" si="32"/>
        <v/>
      </c>
      <c r="AI129" s="371" t="str">
        <f t="shared" si="33"/>
        <v/>
      </c>
      <c r="AK129" s="371" t="str">
        <f t="shared" si="34"/>
        <v/>
      </c>
      <c r="AM129" s="371" t="str">
        <f t="shared" si="35"/>
        <v/>
      </c>
      <c r="AO129" s="371" t="str">
        <f t="shared" si="36"/>
        <v/>
      </c>
      <c r="AQ129" s="371" t="str">
        <f t="shared" si="37"/>
        <v/>
      </c>
    </row>
    <row r="130" spans="5:43" x14ac:dyDescent="0.25">
      <c r="E130" s="371" t="str">
        <f t="shared" si="19"/>
        <v/>
      </c>
      <c r="G130" s="371" t="str">
        <f t="shared" si="19"/>
        <v/>
      </c>
      <c r="I130" s="371" t="str">
        <f t="shared" si="20"/>
        <v/>
      </c>
      <c r="K130" s="371" t="str">
        <f t="shared" si="21"/>
        <v/>
      </c>
      <c r="M130" s="371" t="str">
        <f t="shared" si="22"/>
        <v/>
      </c>
      <c r="O130" s="371" t="str">
        <f t="shared" si="23"/>
        <v/>
      </c>
      <c r="Q130" s="371" t="str">
        <f t="shared" si="24"/>
        <v/>
      </c>
      <c r="S130" s="371" t="str">
        <f t="shared" si="25"/>
        <v/>
      </c>
      <c r="U130" s="371" t="str">
        <f t="shared" si="26"/>
        <v/>
      </c>
      <c r="W130" s="371" t="str">
        <f t="shared" si="27"/>
        <v/>
      </c>
      <c r="Y130" s="371" t="str">
        <f t="shared" si="28"/>
        <v/>
      </c>
      <c r="AA130" s="371" t="str">
        <f t="shared" si="29"/>
        <v/>
      </c>
      <c r="AC130" s="371" t="str">
        <f t="shared" si="30"/>
        <v/>
      </c>
      <c r="AE130" s="371" t="str">
        <f t="shared" si="31"/>
        <v/>
      </c>
      <c r="AG130" s="371" t="str">
        <f t="shared" si="32"/>
        <v/>
      </c>
      <c r="AI130" s="371" t="str">
        <f t="shared" si="33"/>
        <v/>
      </c>
      <c r="AK130" s="371" t="str">
        <f t="shared" si="34"/>
        <v/>
      </c>
      <c r="AM130" s="371" t="str">
        <f t="shared" si="35"/>
        <v/>
      </c>
      <c r="AO130" s="371" t="str">
        <f t="shared" si="36"/>
        <v/>
      </c>
      <c r="AQ130" s="371" t="str">
        <f t="shared" si="37"/>
        <v/>
      </c>
    </row>
    <row r="131" spans="5:43" x14ac:dyDescent="0.25">
      <c r="E131" s="371" t="str">
        <f t="shared" si="19"/>
        <v/>
      </c>
      <c r="G131" s="371" t="str">
        <f t="shared" si="19"/>
        <v/>
      </c>
      <c r="I131" s="371" t="str">
        <f t="shared" si="20"/>
        <v/>
      </c>
      <c r="K131" s="371" t="str">
        <f t="shared" si="21"/>
        <v/>
      </c>
      <c r="M131" s="371" t="str">
        <f t="shared" si="22"/>
        <v/>
      </c>
      <c r="O131" s="371" t="str">
        <f t="shared" si="23"/>
        <v/>
      </c>
      <c r="Q131" s="371" t="str">
        <f t="shared" si="24"/>
        <v/>
      </c>
      <c r="S131" s="371" t="str">
        <f t="shared" si="25"/>
        <v/>
      </c>
      <c r="U131" s="371" t="str">
        <f t="shared" si="26"/>
        <v/>
      </c>
      <c r="W131" s="371" t="str">
        <f t="shared" si="27"/>
        <v/>
      </c>
      <c r="Y131" s="371" t="str">
        <f t="shared" si="28"/>
        <v/>
      </c>
      <c r="AA131" s="371" t="str">
        <f t="shared" si="29"/>
        <v/>
      </c>
      <c r="AC131" s="371" t="str">
        <f t="shared" si="30"/>
        <v/>
      </c>
      <c r="AE131" s="371" t="str">
        <f t="shared" si="31"/>
        <v/>
      </c>
      <c r="AG131" s="371" t="str">
        <f t="shared" si="32"/>
        <v/>
      </c>
      <c r="AI131" s="371" t="str">
        <f t="shared" si="33"/>
        <v/>
      </c>
      <c r="AK131" s="371" t="str">
        <f t="shared" si="34"/>
        <v/>
      </c>
      <c r="AM131" s="371" t="str">
        <f t="shared" si="35"/>
        <v/>
      </c>
      <c r="AO131" s="371" t="str">
        <f t="shared" si="36"/>
        <v/>
      </c>
      <c r="AQ131" s="371" t="str">
        <f t="shared" si="37"/>
        <v/>
      </c>
    </row>
    <row r="132" spans="5:43" x14ac:dyDescent="0.25">
      <c r="E132" s="371" t="str">
        <f t="shared" si="19"/>
        <v/>
      </c>
      <c r="G132" s="371" t="str">
        <f t="shared" si="19"/>
        <v/>
      </c>
      <c r="I132" s="371" t="str">
        <f t="shared" si="20"/>
        <v/>
      </c>
      <c r="K132" s="371" t="str">
        <f t="shared" si="21"/>
        <v/>
      </c>
      <c r="M132" s="371" t="str">
        <f t="shared" si="22"/>
        <v/>
      </c>
      <c r="O132" s="371" t="str">
        <f t="shared" si="23"/>
        <v/>
      </c>
      <c r="Q132" s="371" t="str">
        <f t="shared" si="24"/>
        <v/>
      </c>
      <c r="S132" s="371" t="str">
        <f t="shared" si="25"/>
        <v/>
      </c>
      <c r="U132" s="371" t="str">
        <f t="shared" si="26"/>
        <v/>
      </c>
      <c r="W132" s="371" t="str">
        <f t="shared" si="27"/>
        <v/>
      </c>
      <c r="Y132" s="371" t="str">
        <f t="shared" si="28"/>
        <v/>
      </c>
      <c r="AA132" s="371" t="str">
        <f t="shared" si="29"/>
        <v/>
      </c>
      <c r="AC132" s="371" t="str">
        <f t="shared" si="30"/>
        <v/>
      </c>
      <c r="AE132" s="371" t="str">
        <f t="shared" si="31"/>
        <v/>
      </c>
      <c r="AG132" s="371" t="str">
        <f t="shared" si="32"/>
        <v/>
      </c>
      <c r="AI132" s="371" t="str">
        <f t="shared" si="33"/>
        <v/>
      </c>
      <c r="AK132" s="371" t="str">
        <f t="shared" si="34"/>
        <v/>
      </c>
      <c r="AM132" s="371" t="str">
        <f t="shared" si="35"/>
        <v/>
      </c>
      <c r="AO132" s="371" t="str">
        <f t="shared" si="36"/>
        <v/>
      </c>
      <c r="AQ132" s="371" t="str">
        <f t="shared" si="37"/>
        <v/>
      </c>
    </row>
    <row r="133" spans="5:43" x14ac:dyDescent="0.25">
      <c r="E133" s="371" t="str">
        <f t="shared" si="19"/>
        <v/>
      </c>
      <c r="G133" s="371" t="str">
        <f t="shared" si="19"/>
        <v/>
      </c>
      <c r="I133" s="371" t="str">
        <f t="shared" si="20"/>
        <v/>
      </c>
      <c r="K133" s="371" t="str">
        <f t="shared" si="21"/>
        <v/>
      </c>
      <c r="M133" s="371" t="str">
        <f t="shared" si="22"/>
        <v/>
      </c>
      <c r="O133" s="371" t="str">
        <f t="shared" si="23"/>
        <v/>
      </c>
      <c r="Q133" s="371" t="str">
        <f t="shared" si="24"/>
        <v/>
      </c>
      <c r="S133" s="371" t="str">
        <f t="shared" si="25"/>
        <v/>
      </c>
      <c r="U133" s="371" t="str">
        <f t="shared" si="26"/>
        <v/>
      </c>
      <c r="W133" s="371" t="str">
        <f t="shared" si="27"/>
        <v/>
      </c>
      <c r="Y133" s="371" t="str">
        <f t="shared" si="28"/>
        <v/>
      </c>
      <c r="AA133" s="371" t="str">
        <f t="shared" si="29"/>
        <v/>
      </c>
      <c r="AC133" s="371" t="str">
        <f t="shared" si="30"/>
        <v/>
      </c>
      <c r="AE133" s="371" t="str">
        <f t="shared" si="31"/>
        <v/>
      </c>
      <c r="AG133" s="371" t="str">
        <f t="shared" si="32"/>
        <v/>
      </c>
      <c r="AI133" s="371" t="str">
        <f t="shared" si="33"/>
        <v/>
      </c>
      <c r="AK133" s="371" t="str">
        <f t="shared" si="34"/>
        <v/>
      </c>
      <c r="AM133" s="371" t="str">
        <f t="shared" si="35"/>
        <v/>
      </c>
      <c r="AO133" s="371" t="str">
        <f t="shared" si="36"/>
        <v/>
      </c>
      <c r="AQ133" s="371" t="str">
        <f t="shared" si="37"/>
        <v/>
      </c>
    </row>
    <row r="134" spans="5:43" x14ac:dyDescent="0.25">
      <c r="E134" s="371" t="str">
        <f t="shared" si="19"/>
        <v/>
      </c>
      <c r="G134" s="371" t="str">
        <f t="shared" si="19"/>
        <v/>
      </c>
      <c r="I134" s="371" t="str">
        <f t="shared" si="20"/>
        <v/>
      </c>
      <c r="K134" s="371" t="str">
        <f t="shared" si="21"/>
        <v/>
      </c>
      <c r="M134" s="371" t="str">
        <f t="shared" si="22"/>
        <v/>
      </c>
      <c r="O134" s="371" t="str">
        <f t="shared" si="23"/>
        <v/>
      </c>
      <c r="Q134" s="371" t="str">
        <f t="shared" si="24"/>
        <v/>
      </c>
      <c r="S134" s="371" t="str">
        <f t="shared" si="25"/>
        <v/>
      </c>
      <c r="U134" s="371" t="str">
        <f t="shared" si="26"/>
        <v/>
      </c>
      <c r="W134" s="371" t="str">
        <f t="shared" si="27"/>
        <v/>
      </c>
      <c r="Y134" s="371" t="str">
        <f t="shared" si="28"/>
        <v/>
      </c>
      <c r="AA134" s="371" t="str">
        <f t="shared" si="29"/>
        <v/>
      </c>
      <c r="AC134" s="371" t="str">
        <f t="shared" si="30"/>
        <v/>
      </c>
      <c r="AE134" s="371" t="str">
        <f t="shared" si="31"/>
        <v/>
      </c>
      <c r="AG134" s="371" t="str">
        <f t="shared" si="32"/>
        <v/>
      </c>
      <c r="AI134" s="371" t="str">
        <f t="shared" si="33"/>
        <v/>
      </c>
      <c r="AK134" s="371" t="str">
        <f t="shared" si="34"/>
        <v/>
      </c>
      <c r="AM134" s="371" t="str">
        <f t="shared" si="35"/>
        <v/>
      </c>
      <c r="AO134" s="371" t="str">
        <f t="shared" si="36"/>
        <v/>
      </c>
      <c r="AQ134" s="371" t="str">
        <f t="shared" si="37"/>
        <v/>
      </c>
    </row>
    <row r="135" spans="5:43" x14ac:dyDescent="0.25">
      <c r="E135" s="371" t="str">
        <f t="shared" si="19"/>
        <v/>
      </c>
      <c r="G135" s="371" t="str">
        <f t="shared" si="19"/>
        <v/>
      </c>
      <c r="I135" s="371" t="str">
        <f t="shared" si="20"/>
        <v/>
      </c>
      <c r="K135" s="371" t="str">
        <f t="shared" si="21"/>
        <v/>
      </c>
      <c r="M135" s="371" t="str">
        <f t="shared" si="22"/>
        <v/>
      </c>
      <c r="O135" s="371" t="str">
        <f t="shared" si="23"/>
        <v/>
      </c>
      <c r="Q135" s="371" t="str">
        <f t="shared" si="24"/>
        <v/>
      </c>
      <c r="S135" s="371" t="str">
        <f t="shared" si="25"/>
        <v/>
      </c>
      <c r="U135" s="371" t="str">
        <f t="shared" si="26"/>
        <v/>
      </c>
      <c r="W135" s="371" t="str">
        <f t="shared" si="27"/>
        <v/>
      </c>
      <c r="Y135" s="371" t="str">
        <f t="shared" si="28"/>
        <v/>
      </c>
      <c r="AA135" s="371" t="str">
        <f t="shared" si="29"/>
        <v/>
      </c>
      <c r="AC135" s="371" t="str">
        <f t="shared" si="30"/>
        <v/>
      </c>
      <c r="AE135" s="371" t="str">
        <f t="shared" si="31"/>
        <v/>
      </c>
      <c r="AG135" s="371" t="str">
        <f t="shared" si="32"/>
        <v/>
      </c>
      <c r="AI135" s="371" t="str">
        <f t="shared" si="33"/>
        <v/>
      </c>
      <c r="AK135" s="371" t="str">
        <f t="shared" si="34"/>
        <v/>
      </c>
      <c r="AM135" s="371" t="str">
        <f t="shared" si="35"/>
        <v/>
      </c>
      <c r="AO135" s="371" t="str">
        <f t="shared" si="36"/>
        <v/>
      </c>
      <c r="AQ135" s="371" t="str">
        <f t="shared" si="37"/>
        <v/>
      </c>
    </row>
    <row r="136" spans="5:43" x14ac:dyDescent="0.25">
      <c r="E136" s="371" t="str">
        <f t="shared" si="19"/>
        <v/>
      </c>
      <c r="G136" s="371" t="str">
        <f t="shared" si="19"/>
        <v/>
      </c>
      <c r="I136" s="371" t="str">
        <f t="shared" si="20"/>
        <v/>
      </c>
      <c r="K136" s="371" t="str">
        <f t="shared" si="21"/>
        <v/>
      </c>
      <c r="M136" s="371" t="str">
        <f t="shared" si="22"/>
        <v/>
      </c>
      <c r="O136" s="371" t="str">
        <f t="shared" si="23"/>
        <v/>
      </c>
      <c r="Q136" s="371" t="str">
        <f t="shared" si="24"/>
        <v/>
      </c>
      <c r="S136" s="371" t="str">
        <f t="shared" si="25"/>
        <v/>
      </c>
      <c r="U136" s="371" t="str">
        <f t="shared" si="26"/>
        <v/>
      </c>
      <c r="W136" s="371" t="str">
        <f t="shared" si="27"/>
        <v/>
      </c>
      <c r="Y136" s="371" t="str">
        <f t="shared" si="28"/>
        <v/>
      </c>
      <c r="AA136" s="371" t="str">
        <f t="shared" si="29"/>
        <v/>
      </c>
      <c r="AC136" s="371" t="str">
        <f t="shared" si="30"/>
        <v/>
      </c>
      <c r="AE136" s="371" t="str">
        <f t="shared" si="31"/>
        <v/>
      </c>
      <c r="AG136" s="371" t="str">
        <f t="shared" si="32"/>
        <v/>
      </c>
      <c r="AI136" s="371" t="str">
        <f t="shared" si="33"/>
        <v/>
      </c>
      <c r="AK136" s="371" t="str">
        <f t="shared" si="34"/>
        <v/>
      </c>
      <c r="AM136" s="371" t="str">
        <f t="shared" si="35"/>
        <v/>
      </c>
      <c r="AO136" s="371" t="str">
        <f t="shared" si="36"/>
        <v/>
      </c>
      <c r="AQ136" s="371" t="str">
        <f t="shared" si="37"/>
        <v/>
      </c>
    </row>
    <row r="137" spans="5:43" x14ac:dyDescent="0.25">
      <c r="E137" s="371" t="str">
        <f t="shared" si="19"/>
        <v/>
      </c>
      <c r="G137" s="371" t="str">
        <f t="shared" si="19"/>
        <v/>
      </c>
      <c r="I137" s="371" t="str">
        <f t="shared" si="20"/>
        <v/>
      </c>
      <c r="K137" s="371" t="str">
        <f t="shared" si="21"/>
        <v/>
      </c>
      <c r="M137" s="371" t="str">
        <f t="shared" si="22"/>
        <v/>
      </c>
      <c r="O137" s="371" t="str">
        <f t="shared" si="23"/>
        <v/>
      </c>
      <c r="Q137" s="371" t="str">
        <f t="shared" si="24"/>
        <v/>
      </c>
      <c r="S137" s="371" t="str">
        <f t="shared" si="25"/>
        <v/>
      </c>
      <c r="U137" s="371" t="str">
        <f t="shared" si="26"/>
        <v/>
      </c>
      <c r="W137" s="371" t="str">
        <f t="shared" si="27"/>
        <v/>
      </c>
      <c r="Y137" s="371" t="str">
        <f t="shared" si="28"/>
        <v/>
      </c>
      <c r="AA137" s="371" t="str">
        <f t="shared" si="29"/>
        <v/>
      </c>
      <c r="AC137" s="371" t="str">
        <f t="shared" si="30"/>
        <v/>
      </c>
      <c r="AE137" s="371" t="str">
        <f t="shared" si="31"/>
        <v/>
      </c>
      <c r="AG137" s="371" t="str">
        <f t="shared" si="32"/>
        <v/>
      </c>
      <c r="AI137" s="371" t="str">
        <f t="shared" si="33"/>
        <v/>
      </c>
      <c r="AK137" s="371" t="str">
        <f t="shared" si="34"/>
        <v/>
      </c>
      <c r="AM137" s="371" t="str">
        <f t="shared" si="35"/>
        <v/>
      </c>
      <c r="AO137" s="371" t="str">
        <f t="shared" si="36"/>
        <v/>
      </c>
      <c r="AQ137" s="371" t="str">
        <f t="shared" si="37"/>
        <v/>
      </c>
    </row>
    <row r="138" spans="5:43" x14ac:dyDescent="0.25">
      <c r="E138" s="371" t="str">
        <f t="shared" si="19"/>
        <v/>
      </c>
      <c r="G138" s="371" t="str">
        <f t="shared" si="19"/>
        <v/>
      </c>
      <c r="I138" s="371" t="str">
        <f t="shared" si="20"/>
        <v/>
      </c>
      <c r="K138" s="371" t="str">
        <f t="shared" si="21"/>
        <v/>
      </c>
      <c r="M138" s="371" t="str">
        <f t="shared" si="22"/>
        <v/>
      </c>
      <c r="O138" s="371" t="str">
        <f t="shared" si="23"/>
        <v/>
      </c>
      <c r="Q138" s="371" t="str">
        <f t="shared" si="24"/>
        <v/>
      </c>
      <c r="S138" s="371" t="str">
        <f t="shared" si="25"/>
        <v/>
      </c>
      <c r="U138" s="371" t="str">
        <f t="shared" si="26"/>
        <v/>
      </c>
      <c r="W138" s="371" t="str">
        <f t="shared" si="27"/>
        <v/>
      </c>
      <c r="Y138" s="371" t="str">
        <f t="shared" si="28"/>
        <v/>
      </c>
      <c r="AA138" s="371" t="str">
        <f t="shared" si="29"/>
        <v/>
      </c>
      <c r="AC138" s="371" t="str">
        <f t="shared" si="30"/>
        <v/>
      </c>
      <c r="AE138" s="371" t="str">
        <f t="shared" si="31"/>
        <v/>
      </c>
      <c r="AG138" s="371" t="str">
        <f t="shared" si="32"/>
        <v/>
      </c>
      <c r="AI138" s="371" t="str">
        <f t="shared" si="33"/>
        <v/>
      </c>
      <c r="AK138" s="371" t="str">
        <f t="shared" si="34"/>
        <v/>
      </c>
      <c r="AM138" s="371" t="str">
        <f t="shared" si="35"/>
        <v/>
      </c>
      <c r="AO138" s="371" t="str">
        <f t="shared" si="36"/>
        <v/>
      </c>
      <c r="AQ138" s="371" t="str">
        <f t="shared" si="37"/>
        <v/>
      </c>
    </row>
    <row r="139" spans="5:43" x14ac:dyDescent="0.25">
      <c r="E139" s="371" t="str">
        <f t="shared" si="19"/>
        <v/>
      </c>
      <c r="G139" s="371" t="str">
        <f t="shared" si="19"/>
        <v/>
      </c>
      <c r="I139" s="371" t="str">
        <f t="shared" si="20"/>
        <v/>
      </c>
      <c r="K139" s="371" t="str">
        <f t="shared" si="21"/>
        <v/>
      </c>
      <c r="M139" s="371" t="str">
        <f t="shared" si="22"/>
        <v/>
      </c>
      <c r="O139" s="371" t="str">
        <f t="shared" si="23"/>
        <v/>
      </c>
      <c r="Q139" s="371" t="str">
        <f t="shared" si="24"/>
        <v/>
      </c>
      <c r="S139" s="371" t="str">
        <f t="shared" si="25"/>
        <v/>
      </c>
      <c r="U139" s="371" t="str">
        <f t="shared" si="26"/>
        <v/>
      </c>
      <c r="W139" s="371" t="str">
        <f t="shared" si="27"/>
        <v/>
      </c>
      <c r="Y139" s="371" t="str">
        <f t="shared" si="28"/>
        <v/>
      </c>
      <c r="AA139" s="371" t="str">
        <f t="shared" si="29"/>
        <v/>
      </c>
      <c r="AC139" s="371" t="str">
        <f t="shared" si="30"/>
        <v/>
      </c>
      <c r="AE139" s="371" t="str">
        <f t="shared" si="31"/>
        <v/>
      </c>
      <c r="AG139" s="371" t="str">
        <f t="shared" si="32"/>
        <v/>
      </c>
      <c r="AI139" s="371" t="str">
        <f t="shared" si="33"/>
        <v/>
      </c>
      <c r="AK139" s="371" t="str">
        <f t="shared" si="34"/>
        <v/>
      </c>
      <c r="AM139" s="371" t="str">
        <f t="shared" si="35"/>
        <v/>
      </c>
      <c r="AO139" s="371" t="str">
        <f t="shared" si="36"/>
        <v/>
      </c>
      <c r="AQ139" s="371" t="str">
        <f t="shared" si="37"/>
        <v/>
      </c>
    </row>
    <row r="140" spans="5:43" x14ac:dyDescent="0.25">
      <c r="E140" s="371" t="str">
        <f t="shared" si="19"/>
        <v/>
      </c>
      <c r="G140" s="371" t="str">
        <f t="shared" si="19"/>
        <v/>
      </c>
      <c r="I140" s="371" t="str">
        <f t="shared" si="20"/>
        <v/>
      </c>
      <c r="K140" s="371" t="str">
        <f t="shared" si="21"/>
        <v/>
      </c>
      <c r="M140" s="371" t="str">
        <f t="shared" si="22"/>
        <v/>
      </c>
      <c r="O140" s="371" t="str">
        <f t="shared" si="23"/>
        <v/>
      </c>
      <c r="Q140" s="371" t="str">
        <f t="shared" si="24"/>
        <v/>
      </c>
      <c r="S140" s="371" t="str">
        <f t="shared" si="25"/>
        <v/>
      </c>
      <c r="U140" s="371" t="str">
        <f t="shared" si="26"/>
        <v/>
      </c>
      <c r="W140" s="371" t="str">
        <f t="shared" si="27"/>
        <v/>
      </c>
      <c r="Y140" s="371" t="str">
        <f t="shared" si="28"/>
        <v/>
      </c>
      <c r="AA140" s="371" t="str">
        <f t="shared" si="29"/>
        <v/>
      </c>
      <c r="AC140" s="371" t="str">
        <f t="shared" si="30"/>
        <v/>
      </c>
      <c r="AE140" s="371" t="str">
        <f t="shared" si="31"/>
        <v/>
      </c>
      <c r="AG140" s="371" t="str">
        <f t="shared" si="32"/>
        <v/>
      </c>
      <c r="AI140" s="371" t="str">
        <f t="shared" si="33"/>
        <v/>
      </c>
      <c r="AK140" s="371" t="str">
        <f t="shared" si="34"/>
        <v/>
      </c>
      <c r="AM140" s="371" t="str">
        <f t="shared" si="35"/>
        <v/>
      </c>
      <c r="AO140" s="371" t="str">
        <f t="shared" si="36"/>
        <v/>
      </c>
      <c r="AQ140" s="371" t="str">
        <f t="shared" si="37"/>
        <v/>
      </c>
    </row>
    <row r="141" spans="5:43" x14ac:dyDescent="0.25">
      <c r="E141" s="371" t="str">
        <f t="shared" ref="E141:G204" si="38">IF(OR($B141=0,D141=0),"",D141/$B141)</f>
        <v/>
      </c>
      <c r="G141" s="371" t="str">
        <f t="shared" si="38"/>
        <v/>
      </c>
      <c r="I141" s="371" t="str">
        <f t="shared" ref="I141:I204" si="39">IF(OR($B141=0,H141=0),"",H141/$B141)</f>
        <v/>
      </c>
      <c r="K141" s="371" t="str">
        <f t="shared" ref="K141:K204" si="40">IF(OR($B141=0,J141=0),"",J141/$B141)</f>
        <v/>
      </c>
      <c r="M141" s="371" t="str">
        <f t="shared" ref="M141:M204" si="41">IF(OR($B141=0,L141=0),"",L141/$B141)</f>
        <v/>
      </c>
      <c r="O141" s="371" t="str">
        <f t="shared" ref="O141:O204" si="42">IF(OR($B141=0,N141=0),"",N141/$B141)</f>
        <v/>
      </c>
      <c r="Q141" s="371" t="str">
        <f t="shared" ref="Q141:Q204" si="43">IF(OR($B141=0,P141=0),"",P141/$B141)</f>
        <v/>
      </c>
      <c r="S141" s="371" t="str">
        <f t="shared" ref="S141:S204" si="44">IF(OR($B141=0,R141=0),"",R141/$B141)</f>
        <v/>
      </c>
      <c r="U141" s="371" t="str">
        <f t="shared" ref="U141:U204" si="45">IF(OR($B141=0,T141=0),"",T141/$B141)</f>
        <v/>
      </c>
      <c r="W141" s="371" t="str">
        <f t="shared" ref="W141:W204" si="46">IF(OR($B141=0,V141=0),"",V141/$B141)</f>
        <v/>
      </c>
      <c r="Y141" s="371" t="str">
        <f t="shared" ref="Y141:Y204" si="47">IF(OR($B141=0,X141=0),"",X141/$B141)</f>
        <v/>
      </c>
      <c r="AA141" s="371" t="str">
        <f t="shared" ref="AA141:AA204" si="48">IF(OR($B141=0,Z141=0),"",Z141/$B141)</f>
        <v/>
      </c>
      <c r="AC141" s="371" t="str">
        <f t="shared" ref="AC141:AC204" si="49">IF(OR($B141=0,AB141=0),"",AB141/$B141)</f>
        <v/>
      </c>
      <c r="AE141" s="371" t="str">
        <f t="shared" ref="AE141:AE204" si="50">IF(OR($B141=0,AD141=0),"",AD141/$B141)</f>
        <v/>
      </c>
      <c r="AG141" s="371" t="str">
        <f t="shared" ref="AG141:AG204" si="51">IF(OR($B141=0,AF141=0),"",AF141/$B141)</f>
        <v/>
      </c>
      <c r="AI141" s="371" t="str">
        <f t="shared" ref="AI141:AI204" si="52">IF(OR($B141=0,AH141=0),"",AH141/$B141)</f>
        <v/>
      </c>
      <c r="AK141" s="371" t="str">
        <f t="shared" ref="AK141:AK204" si="53">IF(OR($B141=0,AJ141=0),"",AJ141/$B141)</f>
        <v/>
      </c>
      <c r="AM141" s="371" t="str">
        <f t="shared" ref="AM141:AM204" si="54">IF(OR($B141=0,AL141=0),"",AL141/$B141)</f>
        <v/>
      </c>
      <c r="AO141" s="371" t="str">
        <f t="shared" ref="AO141:AO204" si="55">IF(OR($B141=0,AN141=0),"",AN141/$B141)</f>
        <v/>
      </c>
      <c r="AQ141" s="371" t="str">
        <f t="shared" ref="AQ141:AQ204" si="56">IF(OR($B141=0,AP141=0),"",AP141/$B141)</f>
        <v/>
      </c>
    </row>
    <row r="142" spans="5:43" x14ac:dyDescent="0.25">
      <c r="E142" s="371" t="str">
        <f t="shared" si="38"/>
        <v/>
      </c>
      <c r="G142" s="371" t="str">
        <f t="shared" si="38"/>
        <v/>
      </c>
      <c r="I142" s="371" t="str">
        <f t="shared" si="39"/>
        <v/>
      </c>
      <c r="K142" s="371" t="str">
        <f t="shared" si="40"/>
        <v/>
      </c>
      <c r="M142" s="371" t="str">
        <f t="shared" si="41"/>
        <v/>
      </c>
      <c r="O142" s="371" t="str">
        <f t="shared" si="42"/>
        <v/>
      </c>
      <c r="Q142" s="371" t="str">
        <f t="shared" si="43"/>
        <v/>
      </c>
      <c r="S142" s="371" t="str">
        <f t="shared" si="44"/>
        <v/>
      </c>
      <c r="U142" s="371" t="str">
        <f t="shared" si="45"/>
        <v/>
      </c>
      <c r="W142" s="371" t="str">
        <f t="shared" si="46"/>
        <v/>
      </c>
      <c r="Y142" s="371" t="str">
        <f t="shared" si="47"/>
        <v/>
      </c>
      <c r="AA142" s="371" t="str">
        <f t="shared" si="48"/>
        <v/>
      </c>
      <c r="AC142" s="371" t="str">
        <f t="shared" si="49"/>
        <v/>
      </c>
      <c r="AE142" s="371" t="str">
        <f t="shared" si="50"/>
        <v/>
      </c>
      <c r="AG142" s="371" t="str">
        <f t="shared" si="51"/>
        <v/>
      </c>
      <c r="AI142" s="371" t="str">
        <f t="shared" si="52"/>
        <v/>
      </c>
      <c r="AK142" s="371" t="str">
        <f t="shared" si="53"/>
        <v/>
      </c>
      <c r="AM142" s="371" t="str">
        <f t="shared" si="54"/>
        <v/>
      </c>
      <c r="AO142" s="371" t="str">
        <f t="shared" si="55"/>
        <v/>
      </c>
      <c r="AQ142" s="371" t="str">
        <f t="shared" si="56"/>
        <v/>
      </c>
    </row>
    <row r="143" spans="5:43" x14ac:dyDescent="0.25">
      <c r="E143" s="371" t="str">
        <f t="shared" si="38"/>
        <v/>
      </c>
      <c r="G143" s="371" t="str">
        <f t="shared" si="38"/>
        <v/>
      </c>
      <c r="I143" s="371" t="str">
        <f t="shared" si="39"/>
        <v/>
      </c>
      <c r="K143" s="371" t="str">
        <f t="shared" si="40"/>
        <v/>
      </c>
      <c r="M143" s="371" t="str">
        <f t="shared" si="41"/>
        <v/>
      </c>
      <c r="O143" s="371" t="str">
        <f t="shared" si="42"/>
        <v/>
      </c>
      <c r="Q143" s="371" t="str">
        <f t="shared" si="43"/>
        <v/>
      </c>
      <c r="S143" s="371" t="str">
        <f t="shared" si="44"/>
        <v/>
      </c>
      <c r="U143" s="371" t="str">
        <f t="shared" si="45"/>
        <v/>
      </c>
      <c r="W143" s="371" t="str">
        <f t="shared" si="46"/>
        <v/>
      </c>
      <c r="Y143" s="371" t="str">
        <f t="shared" si="47"/>
        <v/>
      </c>
      <c r="AA143" s="371" t="str">
        <f t="shared" si="48"/>
        <v/>
      </c>
      <c r="AC143" s="371" t="str">
        <f t="shared" si="49"/>
        <v/>
      </c>
      <c r="AE143" s="371" t="str">
        <f t="shared" si="50"/>
        <v/>
      </c>
      <c r="AG143" s="371" t="str">
        <f t="shared" si="51"/>
        <v/>
      </c>
      <c r="AI143" s="371" t="str">
        <f t="shared" si="52"/>
        <v/>
      </c>
      <c r="AK143" s="371" t="str">
        <f t="shared" si="53"/>
        <v/>
      </c>
      <c r="AM143" s="371" t="str">
        <f t="shared" si="54"/>
        <v/>
      </c>
      <c r="AO143" s="371" t="str">
        <f t="shared" si="55"/>
        <v/>
      </c>
      <c r="AQ143" s="371" t="str">
        <f t="shared" si="56"/>
        <v/>
      </c>
    </row>
    <row r="144" spans="5:43" x14ac:dyDescent="0.25">
      <c r="E144" s="371" t="str">
        <f t="shared" si="38"/>
        <v/>
      </c>
      <c r="G144" s="371" t="str">
        <f t="shared" si="38"/>
        <v/>
      </c>
      <c r="I144" s="371" t="str">
        <f t="shared" si="39"/>
        <v/>
      </c>
      <c r="K144" s="371" t="str">
        <f t="shared" si="40"/>
        <v/>
      </c>
      <c r="M144" s="371" t="str">
        <f t="shared" si="41"/>
        <v/>
      </c>
      <c r="O144" s="371" t="str">
        <f t="shared" si="42"/>
        <v/>
      </c>
      <c r="Q144" s="371" t="str">
        <f t="shared" si="43"/>
        <v/>
      </c>
      <c r="S144" s="371" t="str">
        <f t="shared" si="44"/>
        <v/>
      </c>
      <c r="U144" s="371" t="str">
        <f t="shared" si="45"/>
        <v/>
      </c>
      <c r="W144" s="371" t="str">
        <f t="shared" si="46"/>
        <v/>
      </c>
      <c r="Y144" s="371" t="str">
        <f t="shared" si="47"/>
        <v/>
      </c>
      <c r="AA144" s="371" t="str">
        <f t="shared" si="48"/>
        <v/>
      </c>
      <c r="AC144" s="371" t="str">
        <f t="shared" si="49"/>
        <v/>
      </c>
      <c r="AE144" s="371" t="str">
        <f t="shared" si="50"/>
        <v/>
      </c>
      <c r="AG144" s="371" t="str">
        <f t="shared" si="51"/>
        <v/>
      </c>
      <c r="AI144" s="371" t="str">
        <f t="shared" si="52"/>
        <v/>
      </c>
      <c r="AK144" s="371" t="str">
        <f t="shared" si="53"/>
        <v/>
      </c>
      <c r="AM144" s="371" t="str">
        <f t="shared" si="54"/>
        <v/>
      </c>
      <c r="AO144" s="371" t="str">
        <f t="shared" si="55"/>
        <v/>
      </c>
      <c r="AQ144" s="371" t="str">
        <f t="shared" si="56"/>
        <v/>
      </c>
    </row>
    <row r="145" spans="5:43" x14ac:dyDescent="0.25">
      <c r="E145" s="371" t="str">
        <f t="shared" si="38"/>
        <v/>
      </c>
      <c r="G145" s="371" t="str">
        <f t="shared" si="38"/>
        <v/>
      </c>
      <c r="I145" s="371" t="str">
        <f t="shared" si="39"/>
        <v/>
      </c>
      <c r="K145" s="371" t="str">
        <f t="shared" si="40"/>
        <v/>
      </c>
      <c r="M145" s="371" t="str">
        <f t="shared" si="41"/>
        <v/>
      </c>
      <c r="O145" s="371" t="str">
        <f t="shared" si="42"/>
        <v/>
      </c>
      <c r="Q145" s="371" t="str">
        <f t="shared" si="43"/>
        <v/>
      </c>
      <c r="S145" s="371" t="str">
        <f t="shared" si="44"/>
        <v/>
      </c>
      <c r="U145" s="371" t="str">
        <f t="shared" si="45"/>
        <v/>
      </c>
      <c r="W145" s="371" t="str">
        <f t="shared" si="46"/>
        <v/>
      </c>
      <c r="Y145" s="371" t="str">
        <f t="shared" si="47"/>
        <v/>
      </c>
      <c r="AA145" s="371" t="str">
        <f t="shared" si="48"/>
        <v/>
      </c>
      <c r="AC145" s="371" t="str">
        <f t="shared" si="49"/>
        <v/>
      </c>
      <c r="AE145" s="371" t="str">
        <f t="shared" si="50"/>
        <v/>
      </c>
      <c r="AG145" s="371" t="str">
        <f t="shared" si="51"/>
        <v/>
      </c>
      <c r="AI145" s="371" t="str">
        <f t="shared" si="52"/>
        <v/>
      </c>
      <c r="AK145" s="371" t="str">
        <f t="shared" si="53"/>
        <v/>
      </c>
      <c r="AM145" s="371" t="str">
        <f t="shared" si="54"/>
        <v/>
      </c>
      <c r="AO145" s="371" t="str">
        <f t="shared" si="55"/>
        <v/>
      </c>
      <c r="AQ145" s="371" t="str">
        <f t="shared" si="56"/>
        <v/>
      </c>
    </row>
    <row r="146" spans="5:43" x14ac:dyDescent="0.25">
      <c r="E146" s="371" t="str">
        <f t="shared" si="38"/>
        <v/>
      </c>
      <c r="G146" s="371" t="str">
        <f t="shared" si="38"/>
        <v/>
      </c>
      <c r="I146" s="371" t="str">
        <f t="shared" si="39"/>
        <v/>
      </c>
      <c r="K146" s="371" t="str">
        <f t="shared" si="40"/>
        <v/>
      </c>
      <c r="M146" s="371" t="str">
        <f t="shared" si="41"/>
        <v/>
      </c>
      <c r="O146" s="371" t="str">
        <f t="shared" si="42"/>
        <v/>
      </c>
      <c r="Q146" s="371" t="str">
        <f t="shared" si="43"/>
        <v/>
      </c>
      <c r="S146" s="371" t="str">
        <f t="shared" si="44"/>
        <v/>
      </c>
      <c r="U146" s="371" t="str">
        <f t="shared" si="45"/>
        <v/>
      </c>
      <c r="W146" s="371" t="str">
        <f t="shared" si="46"/>
        <v/>
      </c>
      <c r="Y146" s="371" t="str">
        <f t="shared" si="47"/>
        <v/>
      </c>
      <c r="AA146" s="371" t="str">
        <f t="shared" si="48"/>
        <v/>
      </c>
      <c r="AC146" s="371" t="str">
        <f t="shared" si="49"/>
        <v/>
      </c>
      <c r="AE146" s="371" t="str">
        <f t="shared" si="50"/>
        <v/>
      </c>
      <c r="AG146" s="371" t="str">
        <f t="shared" si="51"/>
        <v/>
      </c>
      <c r="AI146" s="371" t="str">
        <f t="shared" si="52"/>
        <v/>
      </c>
      <c r="AK146" s="371" t="str">
        <f t="shared" si="53"/>
        <v/>
      </c>
      <c r="AM146" s="371" t="str">
        <f t="shared" si="54"/>
        <v/>
      </c>
      <c r="AO146" s="371" t="str">
        <f t="shared" si="55"/>
        <v/>
      </c>
      <c r="AQ146" s="371" t="str">
        <f t="shared" si="56"/>
        <v/>
      </c>
    </row>
    <row r="147" spans="5:43" x14ac:dyDescent="0.25">
      <c r="E147" s="371" t="str">
        <f t="shared" si="38"/>
        <v/>
      </c>
      <c r="G147" s="371" t="str">
        <f t="shared" si="38"/>
        <v/>
      </c>
      <c r="I147" s="371" t="str">
        <f t="shared" si="39"/>
        <v/>
      </c>
      <c r="K147" s="371" t="str">
        <f t="shared" si="40"/>
        <v/>
      </c>
      <c r="M147" s="371" t="str">
        <f t="shared" si="41"/>
        <v/>
      </c>
      <c r="O147" s="371" t="str">
        <f t="shared" si="42"/>
        <v/>
      </c>
      <c r="Q147" s="371" t="str">
        <f t="shared" si="43"/>
        <v/>
      </c>
      <c r="S147" s="371" t="str">
        <f t="shared" si="44"/>
        <v/>
      </c>
      <c r="U147" s="371" t="str">
        <f t="shared" si="45"/>
        <v/>
      </c>
      <c r="W147" s="371" t="str">
        <f t="shared" si="46"/>
        <v/>
      </c>
      <c r="Y147" s="371" t="str">
        <f t="shared" si="47"/>
        <v/>
      </c>
      <c r="AA147" s="371" t="str">
        <f t="shared" si="48"/>
        <v/>
      </c>
      <c r="AC147" s="371" t="str">
        <f t="shared" si="49"/>
        <v/>
      </c>
      <c r="AE147" s="371" t="str">
        <f t="shared" si="50"/>
        <v/>
      </c>
      <c r="AG147" s="371" t="str">
        <f t="shared" si="51"/>
        <v/>
      </c>
      <c r="AI147" s="371" t="str">
        <f t="shared" si="52"/>
        <v/>
      </c>
      <c r="AK147" s="371" t="str">
        <f t="shared" si="53"/>
        <v/>
      </c>
      <c r="AM147" s="371" t="str">
        <f t="shared" si="54"/>
        <v/>
      </c>
      <c r="AO147" s="371" t="str">
        <f t="shared" si="55"/>
        <v/>
      </c>
      <c r="AQ147" s="371" t="str">
        <f t="shared" si="56"/>
        <v/>
      </c>
    </row>
    <row r="148" spans="5:43" x14ac:dyDescent="0.25">
      <c r="E148" s="371" t="str">
        <f t="shared" si="38"/>
        <v/>
      </c>
      <c r="G148" s="371" t="str">
        <f t="shared" si="38"/>
        <v/>
      </c>
      <c r="I148" s="371" t="str">
        <f t="shared" si="39"/>
        <v/>
      </c>
      <c r="K148" s="371" t="str">
        <f t="shared" si="40"/>
        <v/>
      </c>
      <c r="M148" s="371" t="str">
        <f t="shared" si="41"/>
        <v/>
      </c>
      <c r="O148" s="371" t="str">
        <f t="shared" si="42"/>
        <v/>
      </c>
      <c r="Q148" s="371" t="str">
        <f t="shared" si="43"/>
        <v/>
      </c>
      <c r="S148" s="371" t="str">
        <f t="shared" si="44"/>
        <v/>
      </c>
      <c r="U148" s="371" t="str">
        <f t="shared" si="45"/>
        <v/>
      </c>
      <c r="W148" s="371" t="str">
        <f t="shared" si="46"/>
        <v/>
      </c>
      <c r="Y148" s="371" t="str">
        <f t="shared" si="47"/>
        <v/>
      </c>
      <c r="AA148" s="371" t="str">
        <f t="shared" si="48"/>
        <v/>
      </c>
      <c r="AC148" s="371" t="str">
        <f t="shared" si="49"/>
        <v/>
      </c>
      <c r="AE148" s="371" t="str">
        <f t="shared" si="50"/>
        <v/>
      </c>
      <c r="AG148" s="371" t="str">
        <f t="shared" si="51"/>
        <v/>
      </c>
      <c r="AI148" s="371" t="str">
        <f t="shared" si="52"/>
        <v/>
      </c>
      <c r="AK148" s="371" t="str">
        <f t="shared" si="53"/>
        <v/>
      </c>
      <c r="AM148" s="371" t="str">
        <f t="shared" si="54"/>
        <v/>
      </c>
      <c r="AO148" s="371" t="str">
        <f t="shared" si="55"/>
        <v/>
      </c>
      <c r="AQ148" s="371" t="str">
        <f t="shared" si="56"/>
        <v/>
      </c>
    </row>
    <row r="149" spans="5:43" x14ac:dyDescent="0.25">
      <c r="E149" s="371" t="str">
        <f t="shared" si="38"/>
        <v/>
      </c>
      <c r="G149" s="371" t="str">
        <f t="shared" si="38"/>
        <v/>
      </c>
      <c r="I149" s="371" t="str">
        <f t="shared" si="39"/>
        <v/>
      </c>
      <c r="K149" s="371" t="str">
        <f t="shared" si="40"/>
        <v/>
      </c>
      <c r="M149" s="371" t="str">
        <f t="shared" si="41"/>
        <v/>
      </c>
      <c r="O149" s="371" t="str">
        <f t="shared" si="42"/>
        <v/>
      </c>
      <c r="Q149" s="371" t="str">
        <f t="shared" si="43"/>
        <v/>
      </c>
      <c r="S149" s="371" t="str">
        <f t="shared" si="44"/>
        <v/>
      </c>
      <c r="U149" s="371" t="str">
        <f t="shared" si="45"/>
        <v/>
      </c>
      <c r="W149" s="371" t="str">
        <f t="shared" si="46"/>
        <v/>
      </c>
      <c r="Y149" s="371" t="str">
        <f t="shared" si="47"/>
        <v/>
      </c>
      <c r="AA149" s="371" t="str">
        <f t="shared" si="48"/>
        <v/>
      </c>
      <c r="AC149" s="371" t="str">
        <f t="shared" si="49"/>
        <v/>
      </c>
      <c r="AE149" s="371" t="str">
        <f t="shared" si="50"/>
        <v/>
      </c>
      <c r="AG149" s="371" t="str">
        <f t="shared" si="51"/>
        <v/>
      </c>
      <c r="AI149" s="371" t="str">
        <f t="shared" si="52"/>
        <v/>
      </c>
      <c r="AK149" s="371" t="str">
        <f t="shared" si="53"/>
        <v/>
      </c>
      <c r="AM149" s="371" t="str">
        <f t="shared" si="54"/>
        <v/>
      </c>
      <c r="AO149" s="371" t="str">
        <f t="shared" si="55"/>
        <v/>
      </c>
      <c r="AQ149" s="371" t="str">
        <f t="shared" si="56"/>
        <v/>
      </c>
    </row>
    <row r="150" spans="5:43" x14ac:dyDescent="0.25">
      <c r="E150" s="371" t="str">
        <f t="shared" si="38"/>
        <v/>
      </c>
      <c r="G150" s="371" t="str">
        <f t="shared" si="38"/>
        <v/>
      </c>
      <c r="I150" s="371" t="str">
        <f t="shared" si="39"/>
        <v/>
      </c>
      <c r="K150" s="371" t="str">
        <f t="shared" si="40"/>
        <v/>
      </c>
      <c r="M150" s="371" t="str">
        <f t="shared" si="41"/>
        <v/>
      </c>
      <c r="O150" s="371" t="str">
        <f t="shared" si="42"/>
        <v/>
      </c>
      <c r="Q150" s="371" t="str">
        <f t="shared" si="43"/>
        <v/>
      </c>
      <c r="S150" s="371" t="str">
        <f t="shared" si="44"/>
        <v/>
      </c>
      <c r="U150" s="371" t="str">
        <f t="shared" si="45"/>
        <v/>
      </c>
      <c r="W150" s="371" t="str">
        <f t="shared" si="46"/>
        <v/>
      </c>
      <c r="Y150" s="371" t="str">
        <f t="shared" si="47"/>
        <v/>
      </c>
      <c r="AA150" s="371" t="str">
        <f t="shared" si="48"/>
        <v/>
      </c>
      <c r="AC150" s="371" t="str">
        <f t="shared" si="49"/>
        <v/>
      </c>
      <c r="AE150" s="371" t="str">
        <f t="shared" si="50"/>
        <v/>
      </c>
      <c r="AG150" s="371" t="str">
        <f t="shared" si="51"/>
        <v/>
      </c>
      <c r="AI150" s="371" t="str">
        <f t="shared" si="52"/>
        <v/>
      </c>
      <c r="AK150" s="371" t="str">
        <f t="shared" si="53"/>
        <v/>
      </c>
      <c r="AM150" s="371" t="str">
        <f t="shared" si="54"/>
        <v/>
      </c>
      <c r="AO150" s="371" t="str">
        <f t="shared" si="55"/>
        <v/>
      </c>
      <c r="AQ150" s="371" t="str">
        <f t="shared" si="56"/>
        <v/>
      </c>
    </row>
    <row r="151" spans="5:43" x14ac:dyDescent="0.25">
      <c r="E151" s="371" t="str">
        <f t="shared" si="38"/>
        <v/>
      </c>
      <c r="G151" s="371" t="str">
        <f t="shared" si="38"/>
        <v/>
      </c>
      <c r="I151" s="371" t="str">
        <f t="shared" si="39"/>
        <v/>
      </c>
      <c r="K151" s="371" t="str">
        <f t="shared" si="40"/>
        <v/>
      </c>
      <c r="M151" s="371" t="str">
        <f t="shared" si="41"/>
        <v/>
      </c>
      <c r="O151" s="371" t="str">
        <f t="shared" si="42"/>
        <v/>
      </c>
      <c r="Q151" s="371" t="str">
        <f t="shared" si="43"/>
        <v/>
      </c>
      <c r="S151" s="371" t="str">
        <f t="shared" si="44"/>
        <v/>
      </c>
      <c r="U151" s="371" t="str">
        <f t="shared" si="45"/>
        <v/>
      </c>
      <c r="W151" s="371" t="str">
        <f t="shared" si="46"/>
        <v/>
      </c>
      <c r="Y151" s="371" t="str">
        <f t="shared" si="47"/>
        <v/>
      </c>
      <c r="AA151" s="371" t="str">
        <f t="shared" si="48"/>
        <v/>
      </c>
      <c r="AC151" s="371" t="str">
        <f t="shared" si="49"/>
        <v/>
      </c>
      <c r="AE151" s="371" t="str">
        <f t="shared" si="50"/>
        <v/>
      </c>
      <c r="AG151" s="371" t="str">
        <f t="shared" si="51"/>
        <v/>
      </c>
      <c r="AI151" s="371" t="str">
        <f t="shared" si="52"/>
        <v/>
      </c>
      <c r="AK151" s="371" t="str">
        <f t="shared" si="53"/>
        <v/>
      </c>
      <c r="AM151" s="371" t="str">
        <f t="shared" si="54"/>
        <v/>
      </c>
      <c r="AO151" s="371" t="str">
        <f t="shared" si="55"/>
        <v/>
      </c>
      <c r="AQ151" s="371" t="str">
        <f t="shared" si="56"/>
        <v/>
      </c>
    </row>
    <row r="152" spans="5:43" x14ac:dyDescent="0.25">
      <c r="E152" s="371" t="str">
        <f t="shared" si="38"/>
        <v/>
      </c>
      <c r="G152" s="371" t="str">
        <f t="shared" si="38"/>
        <v/>
      </c>
      <c r="I152" s="371" t="str">
        <f t="shared" si="39"/>
        <v/>
      </c>
      <c r="K152" s="371" t="str">
        <f t="shared" si="40"/>
        <v/>
      </c>
      <c r="M152" s="371" t="str">
        <f t="shared" si="41"/>
        <v/>
      </c>
      <c r="O152" s="371" t="str">
        <f t="shared" si="42"/>
        <v/>
      </c>
      <c r="Q152" s="371" t="str">
        <f t="shared" si="43"/>
        <v/>
      </c>
      <c r="S152" s="371" t="str">
        <f t="shared" si="44"/>
        <v/>
      </c>
      <c r="U152" s="371" t="str">
        <f t="shared" si="45"/>
        <v/>
      </c>
      <c r="W152" s="371" t="str">
        <f t="shared" si="46"/>
        <v/>
      </c>
      <c r="Y152" s="371" t="str">
        <f t="shared" si="47"/>
        <v/>
      </c>
      <c r="AA152" s="371" t="str">
        <f t="shared" si="48"/>
        <v/>
      </c>
      <c r="AC152" s="371" t="str">
        <f t="shared" si="49"/>
        <v/>
      </c>
      <c r="AE152" s="371" t="str">
        <f t="shared" si="50"/>
        <v/>
      </c>
      <c r="AG152" s="371" t="str">
        <f t="shared" si="51"/>
        <v/>
      </c>
      <c r="AI152" s="371" t="str">
        <f t="shared" si="52"/>
        <v/>
      </c>
      <c r="AK152" s="371" t="str">
        <f t="shared" si="53"/>
        <v/>
      </c>
      <c r="AM152" s="371" t="str">
        <f t="shared" si="54"/>
        <v/>
      </c>
      <c r="AO152" s="371" t="str">
        <f t="shared" si="55"/>
        <v/>
      </c>
      <c r="AQ152" s="371" t="str">
        <f t="shared" si="56"/>
        <v/>
      </c>
    </row>
    <row r="153" spans="5:43" x14ac:dyDescent="0.25">
      <c r="E153" s="371" t="str">
        <f t="shared" si="38"/>
        <v/>
      </c>
      <c r="G153" s="371" t="str">
        <f t="shared" si="38"/>
        <v/>
      </c>
      <c r="I153" s="371" t="str">
        <f t="shared" si="39"/>
        <v/>
      </c>
      <c r="K153" s="371" t="str">
        <f t="shared" si="40"/>
        <v/>
      </c>
      <c r="M153" s="371" t="str">
        <f t="shared" si="41"/>
        <v/>
      </c>
      <c r="O153" s="371" t="str">
        <f t="shared" si="42"/>
        <v/>
      </c>
      <c r="Q153" s="371" t="str">
        <f t="shared" si="43"/>
        <v/>
      </c>
      <c r="S153" s="371" t="str">
        <f t="shared" si="44"/>
        <v/>
      </c>
      <c r="U153" s="371" t="str">
        <f t="shared" si="45"/>
        <v/>
      </c>
      <c r="W153" s="371" t="str">
        <f t="shared" si="46"/>
        <v/>
      </c>
      <c r="Y153" s="371" t="str">
        <f t="shared" si="47"/>
        <v/>
      </c>
      <c r="AA153" s="371" t="str">
        <f t="shared" si="48"/>
        <v/>
      </c>
      <c r="AC153" s="371" t="str">
        <f t="shared" si="49"/>
        <v/>
      </c>
      <c r="AE153" s="371" t="str">
        <f t="shared" si="50"/>
        <v/>
      </c>
      <c r="AG153" s="371" t="str">
        <f t="shared" si="51"/>
        <v/>
      </c>
      <c r="AI153" s="371" t="str">
        <f t="shared" si="52"/>
        <v/>
      </c>
      <c r="AK153" s="371" t="str">
        <f t="shared" si="53"/>
        <v/>
      </c>
      <c r="AM153" s="371" t="str">
        <f t="shared" si="54"/>
        <v/>
      </c>
      <c r="AO153" s="371" t="str">
        <f t="shared" si="55"/>
        <v/>
      </c>
      <c r="AQ153" s="371" t="str">
        <f t="shared" si="56"/>
        <v/>
      </c>
    </row>
    <row r="154" spans="5:43" x14ac:dyDescent="0.25">
      <c r="E154" s="371" t="str">
        <f t="shared" si="38"/>
        <v/>
      </c>
      <c r="G154" s="371" t="str">
        <f t="shared" si="38"/>
        <v/>
      </c>
      <c r="I154" s="371" t="str">
        <f t="shared" si="39"/>
        <v/>
      </c>
      <c r="K154" s="371" t="str">
        <f t="shared" si="40"/>
        <v/>
      </c>
      <c r="M154" s="371" t="str">
        <f t="shared" si="41"/>
        <v/>
      </c>
      <c r="O154" s="371" t="str">
        <f t="shared" si="42"/>
        <v/>
      </c>
      <c r="Q154" s="371" t="str">
        <f t="shared" si="43"/>
        <v/>
      </c>
      <c r="S154" s="371" t="str">
        <f t="shared" si="44"/>
        <v/>
      </c>
      <c r="U154" s="371" t="str">
        <f t="shared" si="45"/>
        <v/>
      </c>
      <c r="W154" s="371" t="str">
        <f t="shared" si="46"/>
        <v/>
      </c>
      <c r="Y154" s="371" t="str">
        <f t="shared" si="47"/>
        <v/>
      </c>
      <c r="AA154" s="371" t="str">
        <f t="shared" si="48"/>
        <v/>
      </c>
      <c r="AC154" s="371" t="str">
        <f t="shared" si="49"/>
        <v/>
      </c>
      <c r="AE154" s="371" t="str">
        <f t="shared" si="50"/>
        <v/>
      </c>
      <c r="AG154" s="371" t="str">
        <f t="shared" si="51"/>
        <v/>
      </c>
      <c r="AI154" s="371" t="str">
        <f t="shared" si="52"/>
        <v/>
      </c>
      <c r="AK154" s="371" t="str">
        <f t="shared" si="53"/>
        <v/>
      </c>
      <c r="AM154" s="371" t="str">
        <f t="shared" si="54"/>
        <v/>
      </c>
      <c r="AO154" s="371" t="str">
        <f t="shared" si="55"/>
        <v/>
      </c>
      <c r="AQ154" s="371" t="str">
        <f t="shared" si="56"/>
        <v/>
      </c>
    </row>
    <row r="155" spans="5:43" x14ac:dyDescent="0.25">
      <c r="E155" s="371" t="str">
        <f t="shared" si="38"/>
        <v/>
      </c>
      <c r="G155" s="371" t="str">
        <f t="shared" si="38"/>
        <v/>
      </c>
      <c r="I155" s="371" t="str">
        <f t="shared" si="39"/>
        <v/>
      </c>
      <c r="K155" s="371" t="str">
        <f t="shared" si="40"/>
        <v/>
      </c>
      <c r="M155" s="371" t="str">
        <f t="shared" si="41"/>
        <v/>
      </c>
      <c r="O155" s="371" t="str">
        <f t="shared" si="42"/>
        <v/>
      </c>
      <c r="Q155" s="371" t="str">
        <f t="shared" si="43"/>
        <v/>
      </c>
      <c r="S155" s="371" t="str">
        <f t="shared" si="44"/>
        <v/>
      </c>
      <c r="U155" s="371" t="str">
        <f t="shared" si="45"/>
        <v/>
      </c>
      <c r="W155" s="371" t="str">
        <f t="shared" si="46"/>
        <v/>
      </c>
      <c r="Y155" s="371" t="str">
        <f t="shared" si="47"/>
        <v/>
      </c>
      <c r="AA155" s="371" t="str">
        <f t="shared" si="48"/>
        <v/>
      </c>
      <c r="AC155" s="371" t="str">
        <f t="shared" si="49"/>
        <v/>
      </c>
      <c r="AE155" s="371" t="str">
        <f t="shared" si="50"/>
        <v/>
      </c>
      <c r="AG155" s="371" t="str">
        <f t="shared" si="51"/>
        <v/>
      </c>
      <c r="AI155" s="371" t="str">
        <f t="shared" si="52"/>
        <v/>
      </c>
      <c r="AK155" s="371" t="str">
        <f t="shared" si="53"/>
        <v/>
      </c>
      <c r="AM155" s="371" t="str">
        <f t="shared" si="54"/>
        <v/>
      </c>
      <c r="AO155" s="371" t="str">
        <f t="shared" si="55"/>
        <v/>
      </c>
      <c r="AQ155" s="371" t="str">
        <f t="shared" si="56"/>
        <v/>
      </c>
    </row>
    <row r="156" spans="5:43" x14ac:dyDescent="0.25">
      <c r="E156" s="371" t="str">
        <f t="shared" si="38"/>
        <v/>
      </c>
      <c r="G156" s="371" t="str">
        <f t="shared" si="38"/>
        <v/>
      </c>
      <c r="I156" s="371" t="str">
        <f t="shared" si="39"/>
        <v/>
      </c>
      <c r="K156" s="371" t="str">
        <f t="shared" si="40"/>
        <v/>
      </c>
      <c r="M156" s="371" t="str">
        <f t="shared" si="41"/>
        <v/>
      </c>
      <c r="O156" s="371" t="str">
        <f t="shared" si="42"/>
        <v/>
      </c>
      <c r="Q156" s="371" t="str">
        <f t="shared" si="43"/>
        <v/>
      </c>
      <c r="S156" s="371" t="str">
        <f t="shared" si="44"/>
        <v/>
      </c>
      <c r="U156" s="371" t="str">
        <f t="shared" si="45"/>
        <v/>
      </c>
      <c r="W156" s="371" t="str">
        <f t="shared" si="46"/>
        <v/>
      </c>
      <c r="Y156" s="371" t="str">
        <f t="shared" si="47"/>
        <v/>
      </c>
      <c r="AA156" s="371" t="str">
        <f t="shared" si="48"/>
        <v/>
      </c>
      <c r="AC156" s="371" t="str">
        <f t="shared" si="49"/>
        <v/>
      </c>
      <c r="AE156" s="371" t="str">
        <f t="shared" si="50"/>
        <v/>
      </c>
      <c r="AG156" s="371" t="str">
        <f t="shared" si="51"/>
        <v/>
      </c>
      <c r="AI156" s="371" t="str">
        <f t="shared" si="52"/>
        <v/>
      </c>
      <c r="AK156" s="371" t="str">
        <f t="shared" si="53"/>
        <v/>
      </c>
      <c r="AM156" s="371" t="str">
        <f t="shared" si="54"/>
        <v/>
      </c>
      <c r="AO156" s="371" t="str">
        <f t="shared" si="55"/>
        <v/>
      </c>
      <c r="AQ156" s="371" t="str">
        <f t="shared" si="56"/>
        <v/>
      </c>
    </row>
    <row r="157" spans="5:43" x14ac:dyDescent="0.25">
      <c r="E157" s="371" t="str">
        <f t="shared" si="38"/>
        <v/>
      </c>
      <c r="G157" s="371" t="str">
        <f t="shared" si="38"/>
        <v/>
      </c>
      <c r="I157" s="371" t="str">
        <f t="shared" si="39"/>
        <v/>
      </c>
      <c r="K157" s="371" t="str">
        <f t="shared" si="40"/>
        <v/>
      </c>
      <c r="M157" s="371" t="str">
        <f t="shared" si="41"/>
        <v/>
      </c>
      <c r="O157" s="371" t="str">
        <f t="shared" si="42"/>
        <v/>
      </c>
      <c r="Q157" s="371" t="str">
        <f t="shared" si="43"/>
        <v/>
      </c>
      <c r="S157" s="371" t="str">
        <f t="shared" si="44"/>
        <v/>
      </c>
      <c r="U157" s="371" t="str">
        <f t="shared" si="45"/>
        <v/>
      </c>
      <c r="W157" s="371" t="str">
        <f t="shared" si="46"/>
        <v/>
      </c>
      <c r="Y157" s="371" t="str">
        <f t="shared" si="47"/>
        <v/>
      </c>
      <c r="AA157" s="371" t="str">
        <f t="shared" si="48"/>
        <v/>
      </c>
      <c r="AC157" s="371" t="str">
        <f t="shared" si="49"/>
        <v/>
      </c>
      <c r="AE157" s="371" t="str">
        <f t="shared" si="50"/>
        <v/>
      </c>
      <c r="AG157" s="371" t="str">
        <f t="shared" si="51"/>
        <v/>
      </c>
      <c r="AI157" s="371" t="str">
        <f t="shared" si="52"/>
        <v/>
      </c>
      <c r="AK157" s="371" t="str">
        <f t="shared" si="53"/>
        <v/>
      </c>
      <c r="AM157" s="371" t="str">
        <f t="shared" si="54"/>
        <v/>
      </c>
      <c r="AO157" s="371" t="str">
        <f t="shared" si="55"/>
        <v/>
      </c>
      <c r="AQ157" s="371" t="str">
        <f t="shared" si="56"/>
        <v/>
      </c>
    </row>
    <row r="158" spans="5:43" x14ac:dyDescent="0.25">
      <c r="E158" s="371" t="str">
        <f t="shared" si="38"/>
        <v/>
      </c>
      <c r="G158" s="371" t="str">
        <f t="shared" si="38"/>
        <v/>
      </c>
      <c r="I158" s="371" t="str">
        <f t="shared" si="39"/>
        <v/>
      </c>
      <c r="K158" s="371" t="str">
        <f t="shared" si="40"/>
        <v/>
      </c>
      <c r="M158" s="371" t="str">
        <f t="shared" si="41"/>
        <v/>
      </c>
      <c r="O158" s="371" t="str">
        <f t="shared" si="42"/>
        <v/>
      </c>
      <c r="Q158" s="371" t="str">
        <f t="shared" si="43"/>
        <v/>
      </c>
      <c r="S158" s="371" t="str">
        <f t="shared" si="44"/>
        <v/>
      </c>
      <c r="U158" s="371" t="str">
        <f t="shared" si="45"/>
        <v/>
      </c>
      <c r="W158" s="371" t="str">
        <f t="shared" si="46"/>
        <v/>
      </c>
      <c r="Y158" s="371" t="str">
        <f t="shared" si="47"/>
        <v/>
      </c>
      <c r="AA158" s="371" t="str">
        <f t="shared" si="48"/>
        <v/>
      </c>
      <c r="AC158" s="371" t="str">
        <f t="shared" si="49"/>
        <v/>
      </c>
      <c r="AE158" s="371" t="str">
        <f t="shared" si="50"/>
        <v/>
      </c>
      <c r="AG158" s="371" t="str">
        <f t="shared" si="51"/>
        <v/>
      </c>
      <c r="AI158" s="371" t="str">
        <f t="shared" si="52"/>
        <v/>
      </c>
      <c r="AK158" s="371" t="str">
        <f t="shared" si="53"/>
        <v/>
      </c>
      <c r="AM158" s="371" t="str">
        <f t="shared" si="54"/>
        <v/>
      </c>
      <c r="AO158" s="371" t="str">
        <f t="shared" si="55"/>
        <v/>
      </c>
      <c r="AQ158" s="371" t="str">
        <f t="shared" si="56"/>
        <v/>
      </c>
    </row>
    <row r="159" spans="5:43" x14ac:dyDescent="0.25">
      <c r="E159" s="371" t="str">
        <f t="shared" si="38"/>
        <v/>
      </c>
      <c r="G159" s="371" t="str">
        <f t="shared" si="38"/>
        <v/>
      </c>
      <c r="I159" s="371" t="str">
        <f t="shared" si="39"/>
        <v/>
      </c>
      <c r="K159" s="371" t="str">
        <f t="shared" si="40"/>
        <v/>
      </c>
      <c r="M159" s="371" t="str">
        <f t="shared" si="41"/>
        <v/>
      </c>
      <c r="O159" s="371" t="str">
        <f t="shared" si="42"/>
        <v/>
      </c>
      <c r="Q159" s="371" t="str">
        <f t="shared" si="43"/>
        <v/>
      </c>
      <c r="S159" s="371" t="str">
        <f t="shared" si="44"/>
        <v/>
      </c>
      <c r="U159" s="371" t="str">
        <f t="shared" si="45"/>
        <v/>
      </c>
      <c r="W159" s="371" t="str">
        <f t="shared" si="46"/>
        <v/>
      </c>
      <c r="Y159" s="371" t="str">
        <f t="shared" si="47"/>
        <v/>
      </c>
      <c r="AA159" s="371" t="str">
        <f t="shared" si="48"/>
        <v/>
      </c>
      <c r="AC159" s="371" t="str">
        <f t="shared" si="49"/>
        <v/>
      </c>
      <c r="AE159" s="371" t="str">
        <f t="shared" si="50"/>
        <v/>
      </c>
      <c r="AG159" s="371" t="str">
        <f t="shared" si="51"/>
        <v/>
      </c>
      <c r="AI159" s="371" t="str">
        <f t="shared" si="52"/>
        <v/>
      </c>
      <c r="AK159" s="371" t="str">
        <f t="shared" si="53"/>
        <v/>
      </c>
      <c r="AM159" s="371" t="str">
        <f t="shared" si="54"/>
        <v/>
      </c>
      <c r="AO159" s="371" t="str">
        <f t="shared" si="55"/>
        <v/>
      </c>
      <c r="AQ159" s="371" t="str">
        <f t="shared" si="56"/>
        <v/>
      </c>
    </row>
    <row r="160" spans="5:43" x14ac:dyDescent="0.25">
      <c r="E160" s="371" t="str">
        <f t="shared" si="38"/>
        <v/>
      </c>
      <c r="G160" s="371" t="str">
        <f t="shared" si="38"/>
        <v/>
      </c>
      <c r="I160" s="371" t="str">
        <f t="shared" si="39"/>
        <v/>
      </c>
      <c r="K160" s="371" t="str">
        <f t="shared" si="40"/>
        <v/>
      </c>
      <c r="M160" s="371" t="str">
        <f t="shared" si="41"/>
        <v/>
      </c>
      <c r="O160" s="371" t="str">
        <f t="shared" si="42"/>
        <v/>
      </c>
      <c r="Q160" s="371" t="str">
        <f t="shared" si="43"/>
        <v/>
      </c>
      <c r="S160" s="371" t="str">
        <f t="shared" si="44"/>
        <v/>
      </c>
      <c r="U160" s="371" t="str">
        <f t="shared" si="45"/>
        <v/>
      </c>
      <c r="W160" s="371" t="str">
        <f t="shared" si="46"/>
        <v/>
      </c>
      <c r="Y160" s="371" t="str">
        <f t="shared" si="47"/>
        <v/>
      </c>
      <c r="AA160" s="371" t="str">
        <f t="shared" si="48"/>
        <v/>
      </c>
      <c r="AC160" s="371" t="str">
        <f t="shared" si="49"/>
        <v/>
      </c>
      <c r="AE160" s="371" t="str">
        <f t="shared" si="50"/>
        <v/>
      </c>
      <c r="AG160" s="371" t="str">
        <f t="shared" si="51"/>
        <v/>
      </c>
      <c r="AI160" s="371" t="str">
        <f t="shared" si="52"/>
        <v/>
      </c>
      <c r="AK160" s="371" t="str">
        <f t="shared" si="53"/>
        <v/>
      </c>
      <c r="AM160" s="371" t="str">
        <f t="shared" si="54"/>
        <v/>
      </c>
      <c r="AO160" s="371" t="str">
        <f t="shared" si="55"/>
        <v/>
      </c>
      <c r="AQ160" s="371" t="str">
        <f t="shared" si="56"/>
        <v/>
      </c>
    </row>
    <row r="161" spans="5:43" x14ac:dyDescent="0.25">
      <c r="E161" s="371" t="str">
        <f t="shared" si="38"/>
        <v/>
      </c>
      <c r="G161" s="371" t="str">
        <f t="shared" si="38"/>
        <v/>
      </c>
      <c r="I161" s="371" t="str">
        <f t="shared" si="39"/>
        <v/>
      </c>
      <c r="K161" s="371" t="str">
        <f t="shared" si="40"/>
        <v/>
      </c>
      <c r="M161" s="371" t="str">
        <f t="shared" si="41"/>
        <v/>
      </c>
      <c r="O161" s="371" t="str">
        <f t="shared" si="42"/>
        <v/>
      </c>
      <c r="Q161" s="371" t="str">
        <f t="shared" si="43"/>
        <v/>
      </c>
      <c r="S161" s="371" t="str">
        <f t="shared" si="44"/>
        <v/>
      </c>
      <c r="U161" s="371" t="str">
        <f t="shared" si="45"/>
        <v/>
      </c>
      <c r="W161" s="371" t="str">
        <f t="shared" si="46"/>
        <v/>
      </c>
      <c r="Y161" s="371" t="str">
        <f t="shared" si="47"/>
        <v/>
      </c>
      <c r="AA161" s="371" t="str">
        <f t="shared" si="48"/>
        <v/>
      </c>
      <c r="AC161" s="371" t="str">
        <f t="shared" si="49"/>
        <v/>
      </c>
      <c r="AE161" s="371" t="str">
        <f t="shared" si="50"/>
        <v/>
      </c>
      <c r="AG161" s="371" t="str">
        <f t="shared" si="51"/>
        <v/>
      </c>
      <c r="AI161" s="371" t="str">
        <f t="shared" si="52"/>
        <v/>
      </c>
      <c r="AK161" s="371" t="str">
        <f t="shared" si="53"/>
        <v/>
      </c>
      <c r="AM161" s="371" t="str">
        <f t="shared" si="54"/>
        <v/>
      </c>
      <c r="AO161" s="371" t="str">
        <f t="shared" si="55"/>
        <v/>
      </c>
      <c r="AQ161" s="371" t="str">
        <f t="shared" si="56"/>
        <v/>
      </c>
    </row>
    <row r="162" spans="5:43" x14ac:dyDescent="0.25">
      <c r="E162" s="371" t="str">
        <f t="shared" si="38"/>
        <v/>
      </c>
      <c r="G162" s="371" t="str">
        <f t="shared" si="38"/>
        <v/>
      </c>
      <c r="I162" s="371" t="str">
        <f t="shared" si="39"/>
        <v/>
      </c>
      <c r="K162" s="371" t="str">
        <f t="shared" si="40"/>
        <v/>
      </c>
      <c r="M162" s="371" t="str">
        <f t="shared" si="41"/>
        <v/>
      </c>
      <c r="O162" s="371" t="str">
        <f t="shared" si="42"/>
        <v/>
      </c>
      <c r="Q162" s="371" t="str">
        <f t="shared" si="43"/>
        <v/>
      </c>
      <c r="S162" s="371" t="str">
        <f t="shared" si="44"/>
        <v/>
      </c>
      <c r="U162" s="371" t="str">
        <f t="shared" si="45"/>
        <v/>
      </c>
      <c r="W162" s="371" t="str">
        <f t="shared" si="46"/>
        <v/>
      </c>
      <c r="Y162" s="371" t="str">
        <f t="shared" si="47"/>
        <v/>
      </c>
      <c r="AA162" s="371" t="str">
        <f t="shared" si="48"/>
        <v/>
      </c>
      <c r="AC162" s="371" t="str">
        <f t="shared" si="49"/>
        <v/>
      </c>
      <c r="AE162" s="371" t="str">
        <f t="shared" si="50"/>
        <v/>
      </c>
      <c r="AG162" s="371" t="str">
        <f t="shared" si="51"/>
        <v/>
      </c>
      <c r="AI162" s="371" t="str">
        <f t="shared" si="52"/>
        <v/>
      </c>
      <c r="AK162" s="371" t="str">
        <f t="shared" si="53"/>
        <v/>
      </c>
      <c r="AM162" s="371" t="str">
        <f t="shared" si="54"/>
        <v/>
      </c>
      <c r="AO162" s="371" t="str">
        <f t="shared" si="55"/>
        <v/>
      </c>
      <c r="AQ162" s="371" t="str">
        <f t="shared" si="56"/>
        <v/>
      </c>
    </row>
    <row r="163" spans="5:43" x14ac:dyDescent="0.25">
      <c r="E163" s="371" t="str">
        <f t="shared" si="38"/>
        <v/>
      </c>
      <c r="G163" s="371" t="str">
        <f t="shared" si="38"/>
        <v/>
      </c>
      <c r="I163" s="371" t="str">
        <f t="shared" si="39"/>
        <v/>
      </c>
      <c r="K163" s="371" t="str">
        <f t="shared" si="40"/>
        <v/>
      </c>
      <c r="M163" s="371" t="str">
        <f t="shared" si="41"/>
        <v/>
      </c>
      <c r="O163" s="371" t="str">
        <f t="shared" si="42"/>
        <v/>
      </c>
      <c r="Q163" s="371" t="str">
        <f t="shared" si="43"/>
        <v/>
      </c>
      <c r="S163" s="371" t="str">
        <f t="shared" si="44"/>
        <v/>
      </c>
      <c r="U163" s="371" t="str">
        <f t="shared" si="45"/>
        <v/>
      </c>
      <c r="W163" s="371" t="str">
        <f t="shared" si="46"/>
        <v/>
      </c>
      <c r="Y163" s="371" t="str">
        <f t="shared" si="47"/>
        <v/>
      </c>
      <c r="AA163" s="371" t="str">
        <f t="shared" si="48"/>
        <v/>
      </c>
      <c r="AC163" s="371" t="str">
        <f t="shared" si="49"/>
        <v/>
      </c>
      <c r="AE163" s="371" t="str">
        <f t="shared" si="50"/>
        <v/>
      </c>
      <c r="AG163" s="371" t="str">
        <f t="shared" si="51"/>
        <v/>
      </c>
      <c r="AI163" s="371" t="str">
        <f t="shared" si="52"/>
        <v/>
      </c>
      <c r="AK163" s="371" t="str">
        <f t="shared" si="53"/>
        <v/>
      </c>
      <c r="AM163" s="371" t="str">
        <f t="shared" si="54"/>
        <v/>
      </c>
      <c r="AO163" s="371" t="str">
        <f t="shared" si="55"/>
        <v/>
      </c>
      <c r="AQ163" s="371" t="str">
        <f t="shared" si="56"/>
        <v/>
      </c>
    </row>
    <row r="164" spans="5:43" x14ac:dyDescent="0.25">
      <c r="E164" s="371" t="str">
        <f t="shared" si="38"/>
        <v/>
      </c>
      <c r="G164" s="371" t="str">
        <f t="shared" si="38"/>
        <v/>
      </c>
      <c r="I164" s="371" t="str">
        <f t="shared" si="39"/>
        <v/>
      </c>
      <c r="K164" s="371" t="str">
        <f t="shared" si="40"/>
        <v/>
      </c>
      <c r="M164" s="371" t="str">
        <f t="shared" si="41"/>
        <v/>
      </c>
      <c r="O164" s="371" t="str">
        <f t="shared" si="42"/>
        <v/>
      </c>
      <c r="Q164" s="371" t="str">
        <f t="shared" si="43"/>
        <v/>
      </c>
      <c r="S164" s="371" t="str">
        <f t="shared" si="44"/>
        <v/>
      </c>
      <c r="U164" s="371" t="str">
        <f t="shared" si="45"/>
        <v/>
      </c>
      <c r="W164" s="371" t="str">
        <f t="shared" si="46"/>
        <v/>
      </c>
      <c r="Y164" s="371" t="str">
        <f t="shared" si="47"/>
        <v/>
      </c>
      <c r="AA164" s="371" t="str">
        <f t="shared" si="48"/>
        <v/>
      </c>
      <c r="AC164" s="371" t="str">
        <f t="shared" si="49"/>
        <v/>
      </c>
      <c r="AE164" s="371" t="str">
        <f t="shared" si="50"/>
        <v/>
      </c>
      <c r="AG164" s="371" t="str">
        <f t="shared" si="51"/>
        <v/>
      </c>
      <c r="AI164" s="371" t="str">
        <f t="shared" si="52"/>
        <v/>
      </c>
      <c r="AK164" s="371" t="str">
        <f t="shared" si="53"/>
        <v/>
      </c>
      <c r="AM164" s="371" t="str">
        <f t="shared" si="54"/>
        <v/>
      </c>
      <c r="AO164" s="371" t="str">
        <f t="shared" si="55"/>
        <v/>
      </c>
      <c r="AQ164" s="371" t="str">
        <f t="shared" si="56"/>
        <v/>
      </c>
    </row>
    <row r="165" spans="5:43" x14ac:dyDescent="0.25">
      <c r="E165" s="371" t="str">
        <f t="shared" si="38"/>
        <v/>
      </c>
      <c r="G165" s="371" t="str">
        <f t="shared" si="38"/>
        <v/>
      </c>
      <c r="I165" s="371" t="str">
        <f t="shared" si="39"/>
        <v/>
      </c>
      <c r="K165" s="371" t="str">
        <f t="shared" si="40"/>
        <v/>
      </c>
      <c r="M165" s="371" t="str">
        <f t="shared" si="41"/>
        <v/>
      </c>
      <c r="O165" s="371" t="str">
        <f t="shared" si="42"/>
        <v/>
      </c>
      <c r="Q165" s="371" t="str">
        <f t="shared" si="43"/>
        <v/>
      </c>
      <c r="S165" s="371" t="str">
        <f t="shared" si="44"/>
        <v/>
      </c>
      <c r="U165" s="371" t="str">
        <f t="shared" si="45"/>
        <v/>
      </c>
      <c r="W165" s="371" t="str">
        <f t="shared" si="46"/>
        <v/>
      </c>
      <c r="Y165" s="371" t="str">
        <f t="shared" si="47"/>
        <v/>
      </c>
      <c r="AA165" s="371" t="str">
        <f t="shared" si="48"/>
        <v/>
      </c>
      <c r="AC165" s="371" t="str">
        <f t="shared" si="49"/>
        <v/>
      </c>
      <c r="AE165" s="371" t="str">
        <f t="shared" si="50"/>
        <v/>
      </c>
      <c r="AG165" s="371" t="str">
        <f t="shared" si="51"/>
        <v/>
      </c>
      <c r="AI165" s="371" t="str">
        <f t="shared" si="52"/>
        <v/>
      </c>
      <c r="AK165" s="371" t="str">
        <f t="shared" si="53"/>
        <v/>
      </c>
      <c r="AM165" s="371" t="str">
        <f t="shared" si="54"/>
        <v/>
      </c>
      <c r="AO165" s="371" t="str">
        <f t="shared" si="55"/>
        <v/>
      </c>
      <c r="AQ165" s="371" t="str">
        <f t="shared" si="56"/>
        <v/>
      </c>
    </row>
    <row r="166" spans="5:43" x14ac:dyDescent="0.25">
      <c r="E166" s="371" t="str">
        <f t="shared" si="38"/>
        <v/>
      </c>
      <c r="G166" s="371" t="str">
        <f t="shared" si="38"/>
        <v/>
      </c>
      <c r="I166" s="371" t="str">
        <f t="shared" si="39"/>
        <v/>
      </c>
      <c r="K166" s="371" t="str">
        <f t="shared" si="40"/>
        <v/>
      </c>
      <c r="M166" s="371" t="str">
        <f t="shared" si="41"/>
        <v/>
      </c>
      <c r="O166" s="371" t="str">
        <f t="shared" si="42"/>
        <v/>
      </c>
      <c r="Q166" s="371" t="str">
        <f t="shared" si="43"/>
        <v/>
      </c>
      <c r="S166" s="371" t="str">
        <f t="shared" si="44"/>
        <v/>
      </c>
      <c r="U166" s="371" t="str">
        <f t="shared" si="45"/>
        <v/>
      </c>
      <c r="W166" s="371" t="str">
        <f t="shared" si="46"/>
        <v/>
      </c>
      <c r="Y166" s="371" t="str">
        <f t="shared" si="47"/>
        <v/>
      </c>
      <c r="AA166" s="371" t="str">
        <f t="shared" si="48"/>
        <v/>
      </c>
      <c r="AC166" s="371" t="str">
        <f t="shared" si="49"/>
        <v/>
      </c>
      <c r="AE166" s="371" t="str">
        <f t="shared" si="50"/>
        <v/>
      </c>
      <c r="AG166" s="371" t="str">
        <f t="shared" si="51"/>
        <v/>
      </c>
      <c r="AI166" s="371" t="str">
        <f t="shared" si="52"/>
        <v/>
      </c>
      <c r="AK166" s="371" t="str">
        <f t="shared" si="53"/>
        <v/>
      </c>
      <c r="AM166" s="371" t="str">
        <f t="shared" si="54"/>
        <v/>
      </c>
      <c r="AO166" s="371" t="str">
        <f t="shared" si="55"/>
        <v/>
      </c>
      <c r="AQ166" s="371" t="str">
        <f t="shared" si="56"/>
        <v/>
      </c>
    </row>
    <row r="167" spans="5:43" x14ac:dyDescent="0.25">
      <c r="E167" s="371" t="str">
        <f t="shared" si="38"/>
        <v/>
      </c>
      <c r="G167" s="371" t="str">
        <f t="shared" si="38"/>
        <v/>
      </c>
      <c r="I167" s="371" t="str">
        <f t="shared" si="39"/>
        <v/>
      </c>
      <c r="K167" s="371" t="str">
        <f t="shared" si="40"/>
        <v/>
      </c>
      <c r="M167" s="371" t="str">
        <f t="shared" si="41"/>
        <v/>
      </c>
      <c r="O167" s="371" t="str">
        <f t="shared" si="42"/>
        <v/>
      </c>
      <c r="Q167" s="371" t="str">
        <f t="shared" si="43"/>
        <v/>
      </c>
      <c r="S167" s="371" t="str">
        <f t="shared" si="44"/>
        <v/>
      </c>
      <c r="U167" s="371" t="str">
        <f t="shared" si="45"/>
        <v/>
      </c>
      <c r="W167" s="371" t="str">
        <f t="shared" si="46"/>
        <v/>
      </c>
      <c r="Y167" s="371" t="str">
        <f t="shared" si="47"/>
        <v/>
      </c>
      <c r="AA167" s="371" t="str">
        <f t="shared" si="48"/>
        <v/>
      </c>
      <c r="AC167" s="371" t="str">
        <f t="shared" si="49"/>
        <v/>
      </c>
      <c r="AE167" s="371" t="str">
        <f t="shared" si="50"/>
        <v/>
      </c>
      <c r="AG167" s="371" t="str">
        <f t="shared" si="51"/>
        <v/>
      </c>
      <c r="AI167" s="371" t="str">
        <f t="shared" si="52"/>
        <v/>
      </c>
      <c r="AK167" s="371" t="str">
        <f t="shared" si="53"/>
        <v/>
      </c>
      <c r="AM167" s="371" t="str">
        <f t="shared" si="54"/>
        <v/>
      </c>
      <c r="AO167" s="371" t="str">
        <f t="shared" si="55"/>
        <v/>
      </c>
      <c r="AQ167" s="371" t="str">
        <f t="shared" si="56"/>
        <v/>
      </c>
    </row>
    <row r="168" spans="5:43" x14ac:dyDescent="0.25">
      <c r="E168" s="371" t="str">
        <f t="shared" si="38"/>
        <v/>
      </c>
      <c r="G168" s="371" t="str">
        <f t="shared" si="38"/>
        <v/>
      </c>
      <c r="I168" s="371" t="str">
        <f t="shared" si="39"/>
        <v/>
      </c>
      <c r="K168" s="371" t="str">
        <f t="shared" si="40"/>
        <v/>
      </c>
      <c r="M168" s="371" t="str">
        <f t="shared" si="41"/>
        <v/>
      </c>
      <c r="O168" s="371" t="str">
        <f t="shared" si="42"/>
        <v/>
      </c>
      <c r="Q168" s="371" t="str">
        <f t="shared" si="43"/>
        <v/>
      </c>
      <c r="S168" s="371" t="str">
        <f t="shared" si="44"/>
        <v/>
      </c>
      <c r="U168" s="371" t="str">
        <f t="shared" si="45"/>
        <v/>
      </c>
      <c r="W168" s="371" t="str">
        <f t="shared" si="46"/>
        <v/>
      </c>
      <c r="Y168" s="371" t="str">
        <f t="shared" si="47"/>
        <v/>
      </c>
      <c r="AA168" s="371" t="str">
        <f t="shared" si="48"/>
        <v/>
      </c>
      <c r="AC168" s="371" t="str">
        <f t="shared" si="49"/>
        <v/>
      </c>
      <c r="AE168" s="371" t="str">
        <f t="shared" si="50"/>
        <v/>
      </c>
      <c r="AG168" s="371" t="str">
        <f t="shared" si="51"/>
        <v/>
      </c>
      <c r="AI168" s="371" t="str">
        <f t="shared" si="52"/>
        <v/>
      </c>
      <c r="AK168" s="371" t="str">
        <f t="shared" si="53"/>
        <v/>
      </c>
      <c r="AM168" s="371" t="str">
        <f t="shared" si="54"/>
        <v/>
      </c>
      <c r="AO168" s="371" t="str">
        <f t="shared" si="55"/>
        <v/>
      </c>
      <c r="AQ168" s="371" t="str">
        <f t="shared" si="56"/>
        <v/>
      </c>
    </row>
    <row r="169" spans="5:43" x14ac:dyDescent="0.25">
      <c r="E169" s="371" t="str">
        <f t="shared" si="38"/>
        <v/>
      </c>
      <c r="G169" s="371" t="str">
        <f t="shared" si="38"/>
        <v/>
      </c>
      <c r="I169" s="371" t="str">
        <f t="shared" si="39"/>
        <v/>
      </c>
      <c r="K169" s="371" t="str">
        <f t="shared" si="40"/>
        <v/>
      </c>
      <c r="M169" s="371" t="str">
        <f t="shared" si="41"/>
        <v/>
      </c>
      <c r="O169" s="371" t="str">
        <f t="shared" si="42"/>
        <v/>
      </c>
      <c r="Q169" s="371" t="str">
        <f t="shared" si="43"/>
        <v/>
      </c>
      <c r="S169" s="371" t="str">
        <f t="shared" si="44"/>
        <v/>
      </c>
      <c r="U169" s="371" t="str">
        <f t="shared" si="45"/>
        <v/>
      </c>
      <c r="W169" s="371" t="str">
        <f t="shared" si="46"/>
        <v/>
      </c>
      <c r="Y169" s="371" t="str">
        <f t="shared" si="47"/>
        <v/>
      </c>
      <c r="AA169" s="371" t="str">
        <f t="shared" si="48"/>
        <v/>
      </c>
      <c r="AC169" s="371" t="str">
        <f t="shared" si="49"/>
        <v/>
      </c>
      <c r="AE169" s="371" t="str">
        <f t="shared" si="50"/>
        <v/>
      </c>
      <c r="AG169" s="371" t="str">
        <f t="shared" si="51"/>
        <v/>
      </c>
      <c r="AI169" s="371" t="str">
        <f t="shared" si="52"/>
        <v/>
      </c>
      <c r="AK169" s="371" t="str">
        <f t="shared" si="53"/>
        <v/>
      </c>
      <c r="AM169" s="371" t="str">
        <f t="shared" si="54"/>
        <v/>
      </c>
      <c r="AO169" s="371" t="str">
        <f t="shared" si="55"/>
        <v/>
      </c>
      <c r="AQ169" s="371" t="str">
        <f t="shared" si="56"/>
        <v/>
      </c>
    </row>
    <row r="170" spans="5:43" x14ac:dyDescent="0.25">
      <c r="E170" s="371" t="str">
        <f t="shared" si="38"/>
        <v/>
      </c>
      <c r="G170" s="371" t="str">
        <f t="shared" si="38"/>
        <v/>
      </c>
      <c r="I170" s="371" t="str">
        <f t="shared" si="39"/>
        <v/>
      </c>
      <c r="K170" s="371" t="str">
        <f t="shared" si="40"/>
        <v/>
      </c>
      <c r="M170" s="371" t="str">
        <f t="shared" si="41"/>
        <v/>
      </c>
      <c r="O170" s="371" t="str">
        <f t="shared" si="42"/>
        <v/>
      </c>
      <c r="Q170" s="371" t="str">
        <f t="shared" si="43"/>
        <v/>
      </c>
      <c r="S170" s="371" t="str">
        <f t="shared" si="44"/>
        <v/>
      </c>
      <c r="U170" s="371" t="str">
        <f t="shared" si="45"/>
        <v/>
      </c>
      <c r="W170" s="371" t="str">
        <f t="shared" si="46"/>
        <v/>
      </c>
      <c r="Y170" s="371" t="str">
        <f t="shared" si="47"/>
        <v/>
      </c>
      <c r="AA170" s="371" t="str">
        <f t="shared" si="48"/>
        <v/>
      </c>
      <c r="AC170" s="371" t="str">
        <f t="shared" si="49"/>
        <v/>
      </c>
      <c r="AE170" s="371" t="str">
        <f t="shared" si="50"/>
        <v/>
      </c>
      <c r="AG170" s="371" t="str">
        <f t="shared" si="51"/>
        <v/>
      </c>
      <c r="AI170" s="371" t="str">
        <f t="shared" si="52"/>
        <v/>
      </c>
      <c r="AK170" s="371" t="str">
        <f t="shared" si="53"/>
        <v/>
      </c>
      <c r="AM170" s="371" t="str">
        <f t="shared" si="54"/>
        <v/>
      </c>
      <c r="AO170" s="371" t="str">
        <f t="shared" si="55"/>
        <v/>
      </c>
      <c r="AQ170" s="371" t="str">
        <f t="shared" si="56"/>
        <v/>
      </c>
    </row>
    <row r="171" spans="5:43" x14ac:dyDescent="0.25">
      <c r="E171" s="371" t="str">
        <f t="shared" si="38"/>
        <v/>
      </c>
      <c r="G171" s="371" t="str">
        <f t="shared" si="38"/>
        <v/>
      </c>
      <c r="I171" s="371" t="str">
        <f t="shared" si="39"/>
        <v/>
      </c>
      <c r="K171" s="371" t="str">
        <f t="shared" si="40"/>
        <v/>
      </c>
      <c r="M171" s="371" t="str">
        <f t="shared" si="41"/>
        <v/>
      </c>
      <c r="O171" s="371" t="str">
        <f t="shared" si="42"/>
        <v/>
      </c>
      <c r="Q171" s="371" t="str">
        <f t="shared" si="43"/>
        <v/>
      </c>
      <c r="S171" s="371" t="str">
        <f t="shared" si="44"/>
        <v/>
      </c>
      <c r="U171" s="371" t="str">
        <f t="shared" si="45"/>
        <v/>
      </c>
      <c r="W171" s="371" t="str">
        <f t="shared" si="46"/>
        <v/>
      </c>
      <c r="Y171" s="371" t="str">
        <f t="shared" si="47"/>
        <v/>
      </c>
      <c r="AA171" s="371" t="str">
        <f t="shared" si="48"/>
        <v/>
      </c>
      <c r="AC171" s="371" t="str">
        <f t="shared" si="49"/>
        <v/>
      </c>
      <c r="AE171" s="371" t="str">
        <f t="shared" si="50"/>
        <v/>
      </c>
      <c r="AG171" s="371" t="str">
        <f t="shared" si="51"/>
        <v/>
      </c>
      <c r="AI171" s="371" t="str">
        <f t="shared" si="52"/>
        <v/>
      </c>
      <c r="AK171" s="371" t="str">
        <f t="shared" si="53"/>
        <v/>
      </c>
      <c r="AM171" s="371" t="str">
        <f t="shared" si="54"/>
        <v/>
      </c>
      <c r="AO171" s="371" t="str">
        <f t="shared" si="55"/>
        <v/>
      </c>
      <c r="AQ171" s="371" t="str">
        <f t="shared" si="56"/>
        <v/>
      </c>
    </row>
    <row r="172" spans="5:43" x14ac:dyDescent="0.25">
      <c r="E172" s="371" t="str">
        <f t="shared" si="38"/>
        <v/>
      </c>
      <c r="G172" s="371" t="str">
        <f t="shared" si="38"/>
        <v/>
      </c>
      <c r="I172" s="371" t="str">
        <f t="shared" si="39"/>
        <v/>
      </c>
      <c r="K172" s="371" t="str">
        <f t="shared" si="40"/>
        <v/>
      </c>
      <c r="M172" s="371" t="str">
        <f t="shared" si="41"/>
        <v/>
      </c>
      <c r="O172" s="371" t="str">
        <f t="shared" si="42"/>
        <v/>
      </c>
      <c r="Q172" s="371" t="str">
        <f t="shared" si="43"/>
        <v/>
      </c>
      <c r="S172" s="371" t="str">
        <f t="shared" si="44"/>
        <v/>
      </c>
      <c r="U172" s="371" t="str">
        <f t="shared" si="45"/>
        <v/>
      </c>
      <c r="W172" s="371" t="str">
        <f t="shared" si="46"/>
        <v/>
      </c>
      <c r="Y172" s="371" t="str">
        <f t="shared" si="47"/>
        <v/>
      </c>
      <c r="AA172" s="371" t="str">
        <f t="shared" si="48"/>
        <v/>
      </c>
      <c r="AC172" s="371" t="str">
        <f t="shared" si="49"/>
        <v/>
      </c>
      <c r="AE172" s="371" t="str">
        <f t="shared" si="50"/>
        <v/>
      </c>
      <c r="AG172" s="371" t="str">
        <f t="shared" si="51"/>
        <v/>
      </c>
      <c r="AI172" s="371" t="str">
        <f t="shared" si="52"/>
        <v/>
      </c>
      <c r="AK172" s="371" t="str">
        <f t="shared" si="53"/>
        <v/>
      </c>
      <c r="AM172" s="371" t="str">
        <f t="shared" si="54"/>
        <v/>
      </c>
      <c r="AO172" s="371" t="str">
        <f t="shared" si="55"/>
        <v/>
      </c>
      <c r="AQ172" s="371" t="str">
        <f t="shared" si="56"/>
        <v/>
      </c>
    </row>
    <row r="173" spans="5:43" x14ac:dyDescent="0.25">
      <c r="E173" s="371" t="str">
        <f t="shared" si="38"/>
        <v/>
      </c>
      <c r="G173" s="371" t="str">
        <f t="shared" si="38"/>
        <v/>
      </c>
      <c r="I173" s="371" t="str">
        <f t="shared" si="39"/>
        <v/>
      </c>
      <c r="K173" s="371" t="str">
        <f t="shared" si="40"/>
        <v/>
      </c>
      <c r="M173" s="371" t="str">
        <f t="shared" si="41"/>
        <v/>
      </c>
      <c r="O173" s="371" t="str">
        <f t="shared" si="42"/>
        <v/>
      </c>
      <c r="Q173" s="371" t="str">
        <f t="shared" si="43"/>
        <v/>
      </c>
      <c r="S173" s="371" t="str">
        <f t="shared" si="44"/>
        <v/>
      </c>
      <c r="U173" s="371" t="str">
        <f t="shared" si="45"/>
        <v/>
      </c>
      <c r="W173" s="371" t="str">
        <f t="shared" si="46"/>
        <v/>
      </c>
      <c r="Y173" s="371" t="str">
        <f t="shared" si="47"/>
        <v/>
      </c>
      <c r="AA173" s="371" t="str">
        <f t="shared" si="48"/>
        <v/>
      </c>
      <c r="AC173" s="371" t="str">
        <f t="shared" si="49"/>
        <v/>
      </c>
      <c r="AE173" s="371" t="str">
        <f t="shared" si="50"/>
        <v/>
      </c>
      <c r="AG173" s="371" t="str">
        <f t="shared" si="51"/>
        <v/>
      </c>
      <c r="AI173" s="371" t="str">
        <f t="shared" si="52"/>
        <v/>
      </c>
      <c r="AK173" s="371" t="str">
        <f t="shared" si="53"/>
        <v/>
      </c>
      <c r="AM173" s="371" t="str">
        <f t="shared" si="54"/>
        <v/>
      </c>
      <c r="AO173" s="371" t="str">
        <f t="shared" si="55"/>
        <v/>
      </c>
      <c r="AQ173" s="371" t="str">
        <f t="shared" si="56"/>
        <v/>
      </c>
    </row>
    <row r="174" spans="5:43" x14ac:dyDescent="0.25">
      <c r="E174" s="371" t="str">
        <f t="shared" si="38"/>
        <v/>
      </c>
      <c r="G174" s="371" t="str">
        <f t="shared" si="38"/>
        <v/>
      </c>
      <c r="I174" s="371" t="str">
        <f t="shared" si="39"/>
        <v/>
      </c>
      <c r="K174" s="371" t="str">
        <f t="shared" si="40"/>
        <v/>
      </c>
      <c r="M174" s="371" t="str">
        <f t="shared" si="41"/>
        <v/>
      </c>
      <c r="O174" s="371" t="str">
        <f t="shared" si="42"/>
        <v/>
      </c>
      <c r="Q174" s="371" t="str">
        <f t="shared" si="43"/>
        <v/>
      </c>
      <c r="S174" s="371" t="str">
        <f t="shared" si="44"/>
        <v/>
      </c>
      <c r="U174" s="371" t="str">
        <f t="shared" si="45"/>
        <v/>
      </c>
      <c r="W174" s="371" t="str">
        <f t="shared" si="46"/>
        <v/>
      </c>
      <c r="Y174" s="371" t="str">
        <f t="shared" si="47"/>
        <v/>
      </c>
      <c r="AA174" s="371" t="str">
        <f t="shared" si="48"/>
        <v/>
      </c>
      <c r="AC174" s="371" t="str">
        <f t="shared" si="49"/>
        <v/>
      </c>
      <c r="AE174" s="371" t="str">
        <f t="shared" si="50"/>
        <v/>
      </c>
      <c r="AG174" s="371" t="str">
        <f t="shared" si="51"/>
        <v/>
      </c>
      <c r="AI174" s="371" t="str">
        <f t="shared" si="52"/>
        <v/>
      </c>
      <c r="AK174" s="371" t="str">
        <f t="shared" si="53"/>
        <v/>
      </c>
      <c r="AM174" s="371" t="str">
        <f t="shared" si="54"/>
        <v/>
      </c>
      <c r="AO174" s="371" t="str">
        <f t="shared" si="55"/>
        <v/>
      </c>
      <c r="AQ174" s="371" t="str">
        <f t="shared" si="56"/>
        <v/>
      </c>
    </row>
    <row r="175" spans="5:43" x14ac:dyDescent="0.25">
      <c r="E175" s="371" t="str">
        <f t="shared" si="38"/>
        <v/>
      </c>
      <c r="G175" s="371" t="str">
        <f t="shared" si="38"/>
        <v/>
      </c>
      <c r="I175" s="371" t="str">
        <f t="shared" si="39"/>
        <v/>
      </c>
      <c r="K175" s="371" t="str">
        <f t="shared" si="40"/>
        <v/>
      </c>
      <c r="M175" s="371" t="str">
        <f t="shared" si="41"/>
        <v/>
      </c>
      <c r="O175" s="371" t="str">
        <f t="shared" si="42"/>
        <v/>
      </c>
      <c r="Q175" s="371" t="str">
        <f t="shared" si="43"/>
        <v/>
      </c>
      <c r="S175" s="371" t="str">
        <f t="shared" si="44"/>
        <v/>
      </c>
      <c r="U175" s="371" t="str">
        <f t="shared" si="45"/>
        <v/>
      </c>
      <c r="W175" s="371" t="str">
        <f t="shared" si="46"/>
        <v/>
      </c>
      <c r="Y175" s="371" t="str">
        <f t="shared" si="47"/>
        <v/>
      </c>
      <c r="AA175" s="371" t="str">
        <f t="shared" si="48"/>
        <v/>
      </c>
      <c r="AC175" s="371" t="str">
        <f t="shared" si="49"/>
        <v/>
      </c>
      <c r="AE175" s="371" t="str">
        <f t="shared" si="50"/>
        <v/>
      </c>
      <c r="AG175" s="371" t="str">
        <f t="shared" si="51"/>
        <v/>
      </c>
      <c r="AI175" s="371" t="str">
        <f t="shared" si="52"/>
        <v/>
      </c>
      <c r="AK175" s="371" t="str">
        <f t="shared" si="53"/>
        <v/>
      </c>
      <c r="AM175" s="371" t="str">
        <f t="shared" si="54"/>
        <v/>
      </c>
      <c r="AO175" s="371" t="str">
        <f t="shared" si="55"/>
        <v/>
      </c>
      <c r="AQ175" s="371" t="str">
        <f t="shared" si="56"/>
        <v/>
      </c>
    </row>
    <row r="176" spans="5:43" x14ac:dyDescent="0.25">
      <c r="E176" s="371" t="str">
        <f t="shared" si="38"/>
        <v/>
      </c>
      <c r="G176" s="371" t="str">
        <f t="shared" si="38"/>
        <v/>
      </c>
      <c r="I176" s="371" t="str">
        <f t="shared" si="39"/>
        <v/>
      </c>
      <c r="K176" s="371" t="str">
        <f t="shared" si="40"/>
        <v/>
      </c>
      <c r="M176" s="371" t="str">
        <f t="shared" si="41"/>
        <v/>
      </c>
      <c r="O176" s="371" t="str">
        <f t="shared" si="42"/>
        <v/>
      </c>
      <c r="Q176" s="371" t="str">
        <f t="shared" si="43"/>
        <v/>
      </c>
      <c r="S176" s="371" t="str">
        <f t="shared" si="44"/>
        <v/>
      </c>
      <c r="U176" s="371" t="str">
        <f t="shared" si="45"/>
        <v/>
      </c>
      <c r="W176" s="371" t="str">
        <f t="shared" si="46"/>
        <v/>
      </c>
      <c r="Y176" s="371" t="str">
        <f t="shared" si="47"/>
        <v/>
      </c>
      <c r="AA176" s="371" t="str">
        <f t="shared" si="48"/>
        <v/>
      </c>
      <c r="AC176" s="371" t="str">
        <f t="shared" si="49"/>
        <v/>
      </c>
      <c r="AE176" s="371" t="str">
        <f t="shared" si="50"/>
        <v/>
      </c>
      <c r="AG176" s="371" t="str">
        <f t="shared" si="51"/>
        <v/>
      </c>
      <c r="AI176" s="371" t="str">
        <f t="shared" si="52"/>
        <v/>
      </c>
      <c r="AK176" s="371" t="str">
        <f t="shared" si="53"/>
        <v/>
      </c>
      <c r="AM176" s="371" t="str">
        <f t="shared" si="54"/>
        <v/>
      </c>
      <c r="AO176" s="371" t="str">
        <f t="shared" si="55"/>
        <v/>
      </c>
      <c r="AQ176" s="371" t="str">
        <f t="shared" si="56"/>
        <v/>
      </c>
    </row>
    <row r="177" spans="5:43" x14ac:dyDescent="0.25">
      <c r="E177" s="371" t="str">
        <f t="shared" si="38"/>
        <v/>
      </c>
      <c r="G177" s="371" t="str">
        <f t="shared" si="38"/>
        <v/>
      </c>
      <c r="I177" s="371" t="str">
        <f t="shared" si="39"/>
        <v/>
      </c>
      <c r="K177" s="371" t="str">
        <f t="shared" si="40"/>
        <v/>
      </c>
      <c r="M177" s="371" t="str">
        <f t="shared" si="41"/>
        <v/>
      </c>
      <c r="O177" s="371" t="str">
        <f t="shared" si="42"/>
        <v/>
      </c>
      <c r="Q177" s="371" t="str">
        <f t="shared" si="43"/>
        <v/>
      </c>
      <c r="S177" s="371" t="str">
        <f t="shared" si="44"/>
        <v/>
      </c>
      <c r="U177" s="371" t="str">
        <f t="shared" si="45"/>
        <v/>
      </c>
      <c r="W177" s="371" t="str">
        <f t="shared" si="46"/>
        <v/>
      </c>
      <c r="Y177" s="371" t="str">
        <f t="shared" si="47"/>
        <v/>
      </c>
      <c r="AA177" s="371" t="str">
        <f t="shared" si="48"/>
        <v/>
      </c>
      <c r="AC177" s="371" t="str">
        <f t="shared" si="49"/>
        <v/>
      </c>
      <c r="AE177" s="371" t="str">
        <f t="shared" si="50"/>
        <v/>
      </c>
      <c r="AG177" s="371" t="str">
        <f t="shared" si="51"/>
        <v/>
      </c>
      <c r="AI177" s="371" t="str">
        <f t="shared" si="52"/>
        <v/>
      </c>
      <c r="AK177" s="371" t="str">
        <f t="shared" si="53"/>
        <v/>
      </c>
      <c r="AM177" s="371" t="str">
        <f t="shared" si="54"/>
        <v/>
      </c>
      <c r="AO177" s="371" t="str">
        <f t="shared" si="55"/>
        <v/>
      </c>
      <c r="AQ177" s="371" t="str">
        <f t="shared" si="56"/>
        <v/>
      </c>
    </row>
    <row r="178" spans="5:43" x14ac:dyDescent="0.25">
      <c r="E178" s="371" t="str">
        <f t="shared" si="38"/>
        <v/>
      </c>
      <c r="G178" s="371" t="str">
        <f t="shared" si="38"/>
        <v/>
      </c>
      <c r="I178" s="371" t="str">
        <f t="shared" si="39"/>
        <v/>
      </c>
      <c r="K178" s="371" t="str">
        <f t="shared" si="40"/>
        <v/>
      </c>
      <c r="M178" s="371" t="str">
        <f t="shared" si="41"/>
        <v/>
      </c>
      <c r="O178" s="371" t="str">
        <f t="shared" si="42"/>
        <v/>
      </c>
      <c r="Q178" s="371" t="str">
        <f t="shared" si="43"/>
        <v/>
      </c>
      <c r="S178" s="371" t="str">
        <f t="shared" si="44"/>
        <v/>
      </c>
      <c r="U178" s="371" t="str">
        <f t="shared" si="45"/>
        <v/>
      </c>
      <c r="W178" s="371" t="str">
        <f t="shared" si="46"/>
        <v/>
      </c>
      <c r="Y178" s="371" t="str">
        <f t="shared" si="47"/>
        <v/>
      </c>
      <c r="AA178" s="371" t="str">
        <f t="shared" si="48"/>
        <v/>
      </c>
      <c r="AC178" s="371" t="str">
        <f t="shared" si="49"/>
        <v/>
      </c>
      <c r="AE178" s="371" t="str">
        <f t="shared" si="50"/>
        <v/>
      </c>
      <c r="AG178" s="371" t="str">
        <f t="shared" si="51"/>
        <v/>
      </c>
      <c r="AI178" s="371" t="str">
        <f t="shared" si="52"/>
        <v/>
      </c>
      <c r="AK178" s="371" t="str">
        <f t="shared" si="53"/>
        <v/>
      </c>
      <c r="AM178" s="371" t="str">
        <f t="shared" si="54"/>
        <v/>
      </c>
      <c r="AO178" s="371" t="str">
        <f t="shared" si="55"/>
        <v/>
      </c>
      <c r="AQ178" s="371" t="str">
        <f t="shared" si="56"/>
        <v/>
      </c>
    </row>
    <row r="179" spans="5:43" x14ac:dyDescent="0.25">
      <c r="E179" s="371" t="str">
        <f t="shared" si="38"/>
        <v/>
      </c>
      <c r="G179" s="371" t="str">
        <f t="shared" si="38"/>
        <v/>
      </c>
      <c r="I179" s="371" t="str">
        <f t="shared" si="39"/>
        <v/>
      </c>
      <c r="K179" s="371" t="str">
        <f t="shared" si="40"/>
        <v/>
      </c>
      <c r="M179" s="371" t="str">
        <f t="shared" si="41"/>
        <v/>
      </c>
      <c r="O179" s="371" t="str">
        <f t="shared" si="42"/>
        <v/>
      </c>
      <c r="Q179" s="371" t="str">
        <f t="shared" si="43"/>
        <v/>
      </c>
      <c r="S179" s="371" t="str">
        <f t="shared" si="44"/>
        <v/>
      </c>
      <c r="U179" s="371" t="str">
        <f t="shared" si="45"/>
        <v/>
      </c>
      <c r="W179" s="371" t="str">
        <f t="shared" si="46"/>
        <v/>
      </c>
      <c r="Y179" s="371" t="str">
        <f t="shared" si="47"/>
        <v/>
      </c>
      <c r="AA179" s="371" t="str">
        <f t="shared" si="48"/>
        <v/>
      </c>
      <c r="AC179" s="371" t="str">
        <f t="shared" si="49"/>
        <v/>
      </c>
      <c r="AE179" s="371" t="str">
        <f t="shared" si="50"/>
        <v/>
      </c>
      <c r="AG179" s="371" t="str">
        <f t="shared" si="51"/>
        <v/>
      </c>
      <c r="AI179" s="371" t="str">
        <f t="shared" si="52"/>
        <v/>
      </c>
      <c r="AK179" s="371" t="str">
        <f t="shared" si="53"/>
        <v/>
      </c>
      <c r="AM179" s="371" t="str">
        <f t="shared" si="54"/>
        <v/>
      </c>
      <c r="AO179" s="371" t="str">
        <f t="shared" si="55"/>
        <v/>
      </c>
      <c r="AQ179" s="371" t="str">
        <f t="shared" si="56"/>
        <v/>
      </c>
    </row>
    <row r="180" spans="5:43" x14ac:dyDescent="0.25">
      <c r="E180" s="371" t="str">
        <f t="shared" si="38"/>
        <v/>
      </c>
      <c r="G180" s="371" t="str">
        <f t="shared" si="38"/>
        <v/>
      </c>
      <c r="I180" s="371" t="str">
        <f t="shared" si="39"/>
        <v/>
      </c>
      <c r="K180" s="371" t="str">
        <f t="shared" si="40"/>
        <v/>
      </c>
      <c r="M180" s="371" t="str">
        <f t="shared" si="41"/>
        <v/>
      </c>
      <c r="O180" s="371" t="str">
        <f t="shared" si="42"/>
        <v/>
      </c>
      <c r="Q180" s="371" t="str">
        <f t="shared" si="43"/>
        <v/>
      </c>
      <c r="S180" s="371" t="str">
        <f t="shared" si="44"/>
        <v/>
      </c>
      <c r="U180" s="371" t="str">
        <f t="shared" si="45"/>
        <v/>
      </c>
      <c r="W180" s="371" t="str">
        <f t="shared" si="46"/>
        <v/>
      </c>
      <c r="Y180" s="371" t="str">
        <f t="shared" si="47"/>
        <v/>
      </c>
      <c r="AA180" s="371" t="str">
        <f t="shared" si="48"/>
        <v/>
      </c>
      <c r="AC180" s="371" t="str">
        <f t="shared" si="49"/>
        <v/>
      </c>
      <c r="AE180" s="371" t="str">
        <f t="shared" si="50"/>
        <v/>
      </c>
      <c r="AG180" s="371" t="str">
        <f t="shared" si="51"/>
        <v/>
      </c>
      <c r="AI180" s="371" t="str">
        <f t="shared" si="52"/>
        <v/>
      </c>
      <c r="AK180" s="371" t="str">
        <f t="shared" si="53"/>
        <v/>
      </c>
      <c r="AM180" s="371" t="str">
        <f t="shared" si="54"/>
        <v/>
      </c>
      <c r="AO180" s="371" t="str">
        <f t="shared" si="55"/>
        <v/>
      </c>
      <c r="AQ180" s="371" t="str">
        <f t="shared" si="56"/>
        <v/>
      </c>
    </row>
    <row r="181" spans="5:43" x14ac:dyDescent="0.25">
      <c r="E181" s="371" t="str">
        <f t="shared" si="38"/>
        <v/>
      </c>
      <c r="G181" s="371" t="str">
        <f t="shared" si="38"/>
        <v/>
      </c>
      <c r="I181" s="371" t="str">
        <f t="shared" si="39"/>
        <v/>
      </c>
      <c r="K181" s="371" t="str">
        <f t="shared" si="40"/>
        <v/>
      </c>
      <c r="M181" s="371" t="str">
        <f t="shared" si="41"/>
        <v/>
      </c>
      <c r="O181" s="371" t="str">
        <f t="shared" si="42"/>
        <v/>
      </c>
      <c r="Q181" s="371" t="str">
        <f t="shared" si="43"/>
        <v/>
      </c>
      <c r="S181" s="371" t="str">
        <f t="shared" si="44"/>
        <v/>
      </c>
      <c r="U181" s="371" t="str">
        <f t="shared" si="45"/>
        <v/>
      </c>
      <c r="W181" s="371" t="str">
        <f t="shared" si="46"/>
        <v/>
      </c>
      <c r="Y181" s="371" t="str">
        <f t="shared" si="47"/>
        <v/>
      </c>
      <c r="AA181" s="371" t="str">
        <f t="shared" si="48"/>
        <v/>
      </c>
      <c r="AC181" s="371" t="str">
        <f t="shared" si="49"/>
        <v/>
      </c>
      <c r="AE181" s="371" t="str">
        <f t="shared" si="50"/>
        <v/>
      </c>
      <c r="AG181" s="371" t="str">
        <f t="shared" si="51"/>
        <v/>
      </c>
      <c r="AI181" s="371" t="str">
        <f t="shared" si="52"/>
        <v/>
      </c>
      <c r="AK181" s="371" t="str">
        <f t="shared" si="53"/>
        <v/>
      </c>
      <c r="AM181" s="371" t="str">
        <f t="shared" si="54"/>
        <v/>
      </c>
      <c r="AO181" s="371" t="str">
        <f t="shared" si="55"/>
        <v/>
      </c>
      <c r="AQ181" s="371" t="str">
        <f t="shared" si="56"/>
        <v/>
      </c>
    </row>
    <row r="182" spans="5:43" x14ac:dyDescent="0.25">
      <c r="E182" s="371" t="str">
        <f t="shared" si="38"/>
        <v/>
      </c>
      <c r="G182" s="371" t="str">
        <f t="shared" si="38"/>
        <v/>
      </c>
      <c r="I182" s="371" t="str">
        <f t="shared" si="39"/>
        <v/>
      </c>
      <c r="K182" s="371" t="str">
        <f t="shared" si="40"/>
        <v/>
      </c>
      <c r="M182" s="371" t="str">
        <f t="shared" si="41"/>
        <v/>
      </c>
      <c r="O182" s="371" t="str">
        <f t="shared" si="42"/>
        <v/>
      </c>
      <c r="Q182" s="371" t="str">
        <f t="shared" si="43"/>
        <v/>
      </c>
      <c r="S182" s="371" t="str">
        <f t="shared" si="44"/>
        <v/>
      </c>
      <c r="U182" s="371" t="str">
        <f t="shared" si="45"/>
        <v/>
      </c>
      <c r="W182" s="371" t="str">
        <f t="shared" si="46"/>
        <v/>
      </c>
      <c r="Y182" s="371" t="str">
        <f t="shared" si="47"/>
        <v/>
      </c>
      <c r="AA182" s="371" t="str">
        <f t="shared" si="48"/>
        <v/>
      </c>
      <c r="AC182" s="371" t="str">
        <f t="shared" si="49"/>
        <v/>
      </c>
      <c r="AE182" s="371" t="str">
        <f t="shared" si="50"/>
        <v/>
      </c>
      <c r="AG182" s="371" t="str">
        <f t="shared" si="51"/>
        <v/>
      </c>
      <c r="AI182" s="371" t="str">
        <f t="shared" si="52"/>
        <v/>
      </c>
      <c r="AK182" s="371" t="str">
        <f t="shared" si="53"/>
        <v/>
      </c>
      <c r="AM182" s="371" t="str">
        <f t="shared" si="54"/>
        <v/>
      </c>
      <c r="AO182" s="371" t="str">
        <f t="shared" si="55"/>
        <v/>
      </c>
      <c r="AQ182" s="371" t="str">
        <f t="shared" si="56"/>
        <v/>
      </c>
    </row>
    <row r="183" spans="5:43" x14ac:dyDescent="0.25">
      <c r="E183" s="371" t="str">
        <f t="shared" si="38"/>
        <v/>
      </c>
      <c r="G183" s="371" t="str">
        <f t="shared" si="38"/>
        <v/>
      </c>
      <c r="I183" s="371" t="str">
        <f t="shared" si="39"/>
        <v/>
      </c>
      <c r="K183" s="371" t="str">
        <f t="shared" si="40"/>
        <v/>
      </c>
      <c r="M183" s="371" t="str">
        <f t="shared" si="41"/>
        <v/>
      </c>
      <c r="O183" s="371" t="str">
        <f t="shared" si="42"/>
        <v/>
      </c>
      <c r="Q183" s="371" t="str">
        <f t="shared" si="43"/>
        <v/>
      </c>
      <c r="S183" s="371" t="str">
        <f t="shared" si="44"/>
        <v/>
      </c>
      <c r="U183" s="371" t="str">
        <f t="shared" si="45"/>
        <v/>
      </c>
      <c r="W183" s="371" t="str">
        <f t="shared" si="46"/>
        <v/>
      </c>
      <c r="Y183" s="371" t="str">
        <f t="shared" si="47"/>
        <v/>
      </c>
      <c r="AA183" s="371" t="str">
        <f t="shared" si="48"/>
        <v/>
      </c>
      <c r="AC183" s="371" t="str">
        <f t="shared" si="49"/>
        <v/>
      </c>
      <c r="AE183" s="371" t="str">
        <f t="shared" si="50"/>
        <v/>
      </c>
      <c r="AG183" s="371" t="str">
        <f t="shared" si="51"/>
        <v/>
      </c>
      <c r="AI183" s="371" t="str">
        <f t="shared" si="52"/>
        <v/>
      </c>
      <c r="AK183" s="371" t="str">
        <f t="shared" si="53"/>
        <v/>
      </c>
      <c r="AM183" s="371" t="str">
        <f t="shared" si="54"/>
        <v/>
      </c>
      <c r="AO183" s="371" t="str">
        <f t="shared" si="55"/>
        <v/>
      </c>
      <c r="AQ183" s="371" t="str">
        <f t="shared" si="56"/>
        <v/>
      </c>
    </row>
    <row r="184" spans="5:43" x14ac:dyDescent="0.25">
      <c r="E184" s="371" t="str">
        <f t="shared" si="38"/>
        <v/>
      </c>
      <c r="G184" s="371" t="str">
        <f t="shared" si="38"/>
        <v/>
      </c>
      <c r="I184" s="371" t="str">
        <f t="shared" si="39"/>
        <v/>
      </c>
      <c r="K184" s="371" t="str">
        <f t="shared" si="40"/>
        <v/>
      </c>
      <c r="M184" s="371" t="str">
        <f t="shared" si="41"/>
        <v/>
      </c>
      <c r="O184" s="371" t="str">
        <f t="shared" si="42"/>
        <v/>
      </c>
      <c r="Q184" s="371" t="str">
        <f t="shared" si="43"/>
        <v/>
      </c>
      <c r="S184" s="371" t="str">
        <f t="shared" si="44"/>
        <v/>
      </c>
      <c r="U184" s="371" t="str">
        <f t="shared" si="45"/>
        <v/>
      </c>
      <c r="W184" s="371" t="str">
        <f t="shared" si="46"/>
        <v/>
      </c>
      <c r="Y184" s="371" t="str">
        <f t="shared" si="47"/>
        <v/>
      </c>
      <c r="AA184" s="371" t="str">
        <f t="shared" si="48"/>
        <v/>
      </c>
      <c r="AC184" s="371" t="str">
        <f t="shared" si="49"/>
        <v/>
      </c>
      <c r="AE184" s="371" t="str">
        <f t="shared" si="50"/>
        <v/>
      </c>
      <c r="AG184" s="371" t="str">
        <f t="shared" si="51"/>
        <v/>
      </c>
      <c r="AI184" s="371" t="str">
        <f t="shared" si="52"/>
        <v/>
      </c>
      <c r="AK184" s="371" t="str">
        <f t="shared" si="53"/>
        <v/>
      </c>
      <c r="AM184" s="371" t="str">
        <f t="shared" si="54"/>
        <v/>
      </c>
      <c r="AO184" s="371" t="str">
        <f t="shared" si="55"/>
        <v/>
      </c>
      <c r="AQ184" s="371" t="str">
        <f t="shared" si="56"/>
        <v/>
      </c>
    </row>
    <row r="185" spans="5:43" x14ac:dyDescent="0.25">
      <c r="E185" s="371" t="str">
        <f t="shared" si="38"/>
        <v/>
      </c>
      <c r="G185" s="371" t="str">
        <f t="shared" si="38"/>
        <v/>
      </c>
      <c r="I185" s="371" t="str">
        <f t="shared" si="39"/>
        <v/>
      </c>
      <c r="K185" s="371" t="str">
        <f t="shared" si="40"/>
        <v/>
      </c>
      <c r="M185" s="371" t="str">
        <f t="shared" si="41"/>
        <v/>
      </c>
      <c r="O185" s="371" t="str">
        <f t="shared" si="42"/>
        <v/>
      </c>
      <c r="Q185" s="371" t="str">
        <f t="shared" si="43"/>
        <v/>
      </c>
      <c r="S185" s="371" t="str">
        <f t="shared" si="44"/>
        <v/>
      </c>
      <c r="U185" s="371" t="str">
        <f t="shared" si="45"/>
        <v/>
      </c>
      <c r="W185" s="371" t="str">
        <f t="shared" si="46"/>
        <v/>
      </c>
      <c r="Y185" s="371" t="str">
        <f t="shared" si="47"/>
        <v/>
      </c>
      <c r="AA185" s="371" t="str">
        <f t="shared" si="48"/>
        <v/>
      </c>
      <c r="AC185" s="371" t="str">
        <f t="shared" si="49"/>
        <v/>
      </c>
      <c r="AE185" s="371" t="str">
        <f t="shared" si="50"/>
        <v/>
      </c>
      <c r="AG185" s="371" t="str">
        <f t="shared" si="51"/>
        <v/>
      </c>
      <c r="AI185" s="371" t="str">
        <f t="shared" si="52"/>
        <v/>
      </c>
      <c r="AK185" s="371" t="str">
        <f t="shared" si="53"/>
        <v/>
      </c>
      <c r="AM185" s="371" t="str">
        <f t="shared" si="54"/>
        <v/>
      </c>
      <c r="AO185" s="371" t="str">
        <f t="shared" si="55"/>
        <v/>
      </c>
      <c r="AQ185" s="371" t="str">
        <f t="shared" si="56"/>
        <v/>
      </c>
    </row>
    <row r="186" spans="5:43" x14ac:dyDescent="0.25">
      <c r="E186" s="371" t="str">
        <f t="shared" si="38"/>
        <v/>
      </c>
      <c r="G186" s="371" t="str">
        <f t="shared" si="38"/>
        <v/>
      </c>
      <c r="I186" s="371" t="str">
        <f t="shared" si="39"/>
        <v/>
      </c>
      <c r="K186" s="371" t="str">
        <f t="shared" si="40"/>
        <v/>
      </c>
      <c r="M186" s="371" t="str">
        <f t="shared" si="41"/>
        <v/>
      </c>
      <c r="O186" s="371" t="str">
        <f t="shared" si="42"/>
        <v/>
      </c>
      <c r="Q186" s="371" t="str">
        <f t="shared" si="43"/>
        <v/>
      </c>
      <c r="S186" s="371" t="str">
        <f t="shared" si="44"/>
        <v/>
      </c>
      <c r="U186" s="371" t="str">
        <f t="shared" si="45"/>
        <v/>
      </c>
      <c r="W186" s="371" t="str">
        <f t="shared" si="46"/>
        <v/>
      </c>
      <c r="Y186" s="371" t="str">
        <f t="shared" si="47"/>
        <v/>
      </c>
      <c r="AA186" s="371" t="str">
        <f t="shared" si="48"/>
        <v/>
      </c>
      <c r="AC186" s="371" t="str">
        <f t="shared" si="49"/>
        <v/>
      </c>
      <c r="AE186" s="371" t="str">
        <f t="shared" si="50"/>
        <v/>
      </c>
      <c r="AG186" s="371" t="str">
        <f t="shared" si="51"/>
        <v/>
      </c>
      <c r="AI186" s="371" t="str">
        <f t="shared" si="52"/>
        <v/>
      </c>
      <c r="AK186" s="371" t="str">
        <f t="shared" si="53"/>
        <v/>
      </c>
      <c r="AM186" s="371" t="str">
        <f t="shared" si="54"/>
        <v/>
      </c>
      <c r="AO186" s="371" t="str">
        <f t="shared" si="55"/>
        <v/>
      </c>
      <c r="AQ186" s="371" t="str">
        <f t="shared" si="56"/>
        <v/>
      </c>
    </row>
    <row r="187" spans="5:43" x14ac:dyDescent="0.25">
      <c r="E187" s="371" t="str">
        <f t="shared" si="38"/>
        <v/>
      </c>
      <c r="G187" s="371" t="str">
        <f t="shared" si="38"/>
        <v/>
      </c>
      <c r="I187" s="371" t="str">
        <f t="shared" si="39"/>
        <v/>
      </c>
      <c r="K187" s="371" t="str">
        <f t="shared" si="40"/>
        <v/>
      </c>
      <c r="M187" s="371" t="str">
        <f t="shared" si="41"/>
        <v/>
      </c>
      <c r="O187" s="371" t="str">
        <f t="shared" si="42"/>
        <v/>
      </c>
      <c r="Q187" s="371" t="str">
        <f t="shared" si="43"/>
        <v/>
      </c>
      <c r="S187" s="371" t="str">
        <f t="shared" si="44"/>
        <v/>
      </c>
      <c r="U187" s="371" t="str">
        <f t="shared" si="45"/>
        <v/>
      </c>
      <c r="W187" s="371" t="str">
        <f t="shared" si="46"/>
        <v/>
      </c>
      <c r="Y187" s="371" t="str">
        <f t="shared" si="47"/>
        <v/>
      </c>
      <c r="AA187" s="371" t="str">
        <f t="shared" si="48"/>
        <v/>
      </c>
      <c r="AC187" s="371" t="str">
        <f t="shared" si="49"/>
        <v/>
      </c>
      <c r="AE187" s="371" t="str">
        <f t="shared" si="50"/>
        <v/>
      </c>
      <c r="AG187" s="371" t="str">
        <f t="shared" si="51"/>
        <v/>
      </c>
      <c r="AI187" s="371" t="str">
        <f t="shared" si="52"/>
        <v/>
      </c>
      <c r="AK187" s="371" t="str">
        <f t="shared" si="53"/>
        <v/>
      </c>
      <c r="AM187" s="371" t="str">
        <f t="shared" si="54"/>
        <v/>
      </c>
      <c r="AO187" s="371" t="str">
        <f t="shared" si="55"/>
        <v/>
      </c>
      <c r="AQ187" s="371" t="str">
        <f t="shared" si="56"/>
        <v/>
      </c>
    </row>
    <row r="188" spans="5:43" x14ac:dyDescent="0.25">
      <c r="E188" s="371" t="str">
        <f t="shared" si="38"/>
        <v/>
      </c>
      <c r="G188" s="371" t="str">
        <f t="shared" si="38"/>
        <v/>
      </c>
      <c r="I188" s="371" t="str">
        <f t="shared" si="39"/>
        <v/>
      </c>
      <c r="K188" s="371" t="str">
        <f t="shared" si="40"/>
        <v/>
      </c>
      <c r="M188" s="371" t="str">
        <f t="shared" si="41"/>
        <v/>
      </c>
      <c r="O188" s="371" t="str">
        <f t="shared" si="42"/>
        <v/>
      </c>
      <c r="Q188" s="371" t="str">
        <f t="shared" si="43"/>
        <v/>
      </c>
      <c r="S188" s="371" t="str">
        <f t="shared" si="44"/>
        <v/>
      </c>
      <c r="U188" s="371" t="str">
        <f t="shared" si="45"/>
        <v/>
      </c>
      <c r="W188" s="371" t="str">
        <f t="shared" si="46"/>
        <v/>
      </c>
      <c r="Y188" s="371" t="str">
        <f t="shared" si="47"/>
        <v/>
      </c>
      <c r="AA188" s="371" t="str">
        <f t="shared" si="48"/>
        <v/>
      </c>
      <c r="AC188" s="371" t="str">
        <f t="shared" si="49"/>
        <v/>
      </c>
      <c r="AE188" s="371" t="str">
        <f t="shared" si="50"/>
        <v/>
      </c>
      <c r="AG188" s="371" t="str">
        <f t="shared" si="51"/>
        <v/>
      </c>
      <c r="AI188" s="371" t="str">
        <f t="shared" si="52"/>
        <v/>
      </c>
      <c r="AK188" s="371" t="str">
        <f t="shared" si="53"/>
        <v/>
      </c>
      <c r="AM188" s="371" t="str">
        <f t="shared" si="54"/>
        <v/>
      </c>
      <c r="AO188" s="371" t="str">
        <f t="shared" si="55"/>
        <v/>
      </c>
      <c r="AQ188" s="371" t="str">
        <f t="shared" si="56"/>
        <v/>
      </c>
    </row>
    <row r="189" spans="5:43" x14ac:dyDescent="0.25">
      <c r="E189" s="371" t="str">
        <f t="shared" si="38"/>
        <v/>
      </c>
      <c r="G189" s="371" t="str">
        <f t="shared" si="38"/>
        <v/>
      </c>
      <c r="I189" s="371" t="str">
        <f t="shared" si="39"/>
        <v/>
      </c>
      <c r="K189" s="371" t="str">
        <f t="shared" si="40"/>
        <v/>
      </c>
      <c r="M189" s="371" t="str">
        <f t="shared" si="41"/>
        <v/>
      </c>
      <c r="O189" s="371" t="str">
        <f t="shared" si="42"/>
        <v/>
      </c>
      <c r="Q189" s="371" t="str">
        <f t="shared" si="43"/>
        <v/>
      </c>
      <c r="S189" s="371" t="str">
        <f t="shared" si="44"/>
        <v/>
      </c>
      <c r="U189" s="371" t="str">
        <f t="shared" si="45"/>
        <v/>
      </c>
      <c r="W189" s="371" t="str">
        <f t="shared" si="46"/>
        <v/>
      </c>
      <c r="Y189" s="371" t="str">
        <f t="shared" si="47"/>
        <v/>
      </c>
      <c r="AA189" s="371" t="str">
        <f t="shared" si="48"/>
        <v/>
      </c>
      <c r="AC189" s="371" t="str">
        <f t="shared" si="49"/>
        <v/>
      </c>
      <c r="AE189" s="371" t="str">
        <f t="shared" si="50"/>
        <v/>
      </c>
      <c r="AG189" s="371" t="str">
        <f t="shared" si="51"/>
        <v/>
      </c>
      <c r="AI189" s="371" t="str">
        <f t="shared" si="52"/>
        <v/>
      </c>
      <c r="AK189" s="371" t="str">
        <f t="shared" si="53"/>
        <v/>
      </c>
      <c r="AM189" s="371" t="str">
        <f t="shared" si="54"/>
        <v/>
      </c>
      <c r="AO189" s="371" t="str">
        <f t="shared" si="55"/>
        <v/>
      </c>
      <c r="AQ189" s="371" t="str">
        <f t="shared" si="56"/>
        <v/>
      </c>
    </row>
    <row r="190" spans="5:43" x14ac:dyDescent="0.25">
      <c r="E190" s="371" t="str">
        <f t="shared" si="38"/>
        <v/>
      </c>
      <c r="G190" s="371" t="str">
        <f t="shared" si="38"/>
        <v/>
      </c>
      <c r="I190" s="371" t="str">
        <f t="shared" si="39"/>
        <v/>
      </c>
      <c r="K190" s="371" t="str">
        <f t="shared" si="40"/>
        <v/>
      </c>
      <c r="M190" s="371" t="str">
        <f t="shared" si="41"/>
        <v/>
      </c>
      <c r="O190" s="371" t="str">
        <f t="shared" si="42"/>
        <v/>
      </c>
      <c r="Q190" s="371" t="str">
        <f t="shared" si="43"/>
        <v/>
      </c>
      <c r="S190" s="371" t="str">
        <f t="shared" si="44"/>
        <v/>
      </c>
      <c r="U190" s="371" t="str">
        <f t="shared" si="45"/>
        <v/>
      </c>
      <c r="W190" s="371" t="str">
        <f t="shared" si="46"/>
        <v/>
      </c>
      <c r="Y190" s="371" t="str">
        <f t="shared" si="47"/>
        <v/>
      </c>
      <c r="AA190" s="371" t="str">
        <f t="shared" si="48"/>
        <v/>
      </c>
      <c r="AC190" s="371" t="str">
        <f t="shared" si="49"/>
        <v/>
      </c>
      <c r="AE190" s="371" t="str">
        <f t="shared" si="50"/>
        <v/>
      </c>
      <c r="AG190" s="371" t="str">
        <f t="shared" si="51"/>
        <v/>
      </c>
      <c r="AI190" s="371" t="str">
        <f t="shared" si="52"/>
        <v/>
      </c>
      <c r="AK190" s="371" t="str">
        <f t="shared" si="53"/>
        <v/>
      </c>
      <c r="AM190" s="371" t="str">
        <f t="shared" si="54"/>
        <v/>
      </c>
      <c r="AO190" s="371" t="str">
        <f t="shared" si="55"/>
        <v/>
      </c>
      <c r="AQ190" s="371" t="str">
        <f t="shared" si="56"/>
        <v/>
      </c>
    </row>
    <row r="191" spans="5:43" x14ac:dyDescent="0.25">
      <c r="E191" s="371" t="str">
        <f t="shared" si="38"/>
        <v/>
      </c>
      <c r="G191" s="371" t="str">
        <f t="shared" si="38"/>
        <v/>
      </c>
      <c r="I191" s="371" t="str">
        <f t="shared" si="39"/>
        <v/>
      </c>
      <c r="K191" s="371" t="str">
        <f t="shared" si="40"/>
        <v/>
      </c>
      <c r="M191" s="371" t="str">
        <f t="shared" si="41"/>
        <v/>
      </c>
      <c r="O191" s="371" t="str">
        <f t="shared" si="42"/>
        <v/>
      </c>
      <c r="Q191" s="371" t="str">
        <f t="shared" si="43"/>
        <v/>
      </c>
      <c r="S191" s="371" t="str">
        <f t="shared" si="44"/>
        <v/>
      </c>
      <c r="U191" s="371" t="str">
        <f t="shared" si="45"/>
        <v/>
      </c>
      <c r="W191" s="371" t="str">
        <f t="shared" si="46"/>
        <v/>
      </c>
      <c r="Y191" s="371" t="str">
        <f t="shared" si="47"/>
        <v/>
      </c>
      <c r="AA191" s="371" t="str">
        <f t="shared" si="48"/>
        <v/>
      </c>
      <c r="AC191" s="371" t="str">
        <f t="shared" si="49"/>
        <v/>
      </c>
      <c r="AE191" s="371" t="str">
        <f t="shared" si="50"/>
        <v/>
      </c>
      <c r="AG191" s="371" t="str">
        <f t="shared" si="51"/>
        <v/>
      </c>
      <c r="AI191" s="371" t="str">
        <f t="shared" si="52"/>
        <v/>
      </c>
      <c r="AK191" s="371" t="str">
        <f t="shared" si="53"/>
        <v/>
      </c>
      <c r="AM191" s="371" t="str">
        <f t="shared" si="54"/>
        <v/>
      </c>
      <c r="AO191" s="371" t="str">
        <f t="shared" si="55"/>
        <v/>
      </c>
      <c r="AQ191" s="371" t="str">
        <f t="shared" si="56"/>
        <v/>
      </c>
    </row>
    <row r="192" spans="5:43" x14ac:dyDescent="0.25">
      <c r="E192" s="371" t="str">
        <f t="shared" si="38"/>
        <v/>
      </c>
      <c r="G192" s="371" t="str">
        <f t="shared" si="38"/>
        <v/>
      </c>
      <c r="I192" s="371" t="str">
        <f t="shared" si="39"/>
        <v/>
      </c>
      <c r="K192" s="371" t="str">
        <f t="shared" si="40"/>
        <v/>
      </c>
      <c r="M192" s="371" t="str">
        <f t="shared" si="41"/>
        <v/>
      </c>
      <c r="O192" s="371" t="str">
        <f t="shared" si="42"/>
        <v/>
      </c>
      <c r="Q192" s="371" t="str">
        <f t="shared" si="43"/>
        <v/>
      </c>
      <c r="S192" s="371" t="str">
        <f t="shared" si="44"/>
        <v/>
      </c>
      <c r="U192" s="371" t="str">
        <f t="shared" si="45"/>
        <v/>
      </c>
      <c r="W192" s="371" t="str">
        <f t="shared" si="46"/>
        <v/>
      </c>
      <c r="Y192" s="371" t="str">
        <f t="shared" si="47"/>
        <v/>
      </c>
      <c r="AA192" s="371" t="str">
        <f t="shared" si="48"/>
        <v/>
      </c>
      <c r="AC192" s="371" t="str">
        <f t="shared" si="49"/>
        <v/>
      </c>
      <c r="AE192" s="371" t="str">
        <f t="shared" si="50"/>
        <v/>
      </c>
      <c r="AG192" s="371" t="str">
        <f t="shared" si="51"/>
        <v/>
      </c>
      <c r="AI192" s="371" t="str">
        <f t="shared" si="52"/>
        <v/>
      </c>
      <c r="AK192" s="371" t="str">
        <f t="shared" si="53"/>
        <v/>
      </c>
      <c r="AM192" s="371" t="str">
        <f t="shared" si="54"/>
        <v/>
      </c>
      <c r="AO192" s="371" t="str">
        <f t="shared" si="55"/>
        <v/>
      </c>
      <c r="AQ192" s="371" t="str">
        <f t="shared" si="56"/>
        <v/>
      </c>
    </row>
    <row r="193" spans="5:43" x14ac:dyDescent="0.25">
      <c r="E193" s="371" t="str">
        <f t="shared" si="38"/>
        <v/>
      </c>
      <c r="G193" s="371" t="str">
        <f t="shared" si="38"/>
        <v/>
      </c>
      <c r="I193" s="371" t="str">
        <f t="shared" si="39"/>
        <v/>
      </c>
      <c r="K193" s="371" t="str">
        <f t="shared" si="40"/>
        <v/>
      </c>
      <c r="M193" s="371" t="str">
        <f t="shared" si="41"/>
        <v/>
      </c>
      <c r="O193" s="371" t="str">
        <f t="shared" si="42"/>
        <v/>
      </c>
      <c r="Q193" s="371" t="str">
        <f t="shared" si="43"/>
        <v/>
      </c>
      <c r="S193" s="371" t="str">
        <f t="shared" si="44"/>
        <v/>
      </c>
      <c r="U193" s="371" t="str">
        <f t="shared" si="45"/>
        <v/>
      </c>
      <c r="W193" s="371" t="str">
        <f t="shared" si="46"/>
        <v/>
      </c>
      <c r="Y193" s="371" t="str">
        <f t="shared" si="47"/>
        <v/>
      </c>
      <c r="AA193" s="371" t="str">
        <f t="shared" si="48"/>
        <v/>
      </c>
      <c r="AC193" s="371" t="str">
        <f t="shared" si="49"/>
        <v/>
      </c>
      <c r="AE193" s="371" t="str">
        <f t="shared" si="50"/>
        <v/>
      </c>
      <c r="AG193" s="371" t="str">
        <f t="shared" si="51"/>
        <v/>
      </c>
      <c r="AI193" s="371" t="str">
        <f t="shared" si="52"/>
        <v/>
      </c>
      <c r="AK193" s="371" t="str">
        <f t="shared" si="53"/>
        <v/>
      </c>
      <c r="AM193" s="371" t="str">
        <f t="shared" si="54"/>
        <v/>
      </c>
      <c r="AO193" s="371" t="str">
        <f t="shared" si="55"/>
        <v/>
      </c>
      <c r="AQ193" s="371" t="str">
        <f t="shared" si="56"/>
        <v/>
      </c>
    </row>
    <row r="194" spans="5:43" x14ac:dyDescent="0.25">
      <c r="E194" s="371" t="str">
        <f t="shared" si="38"/>
        <v/>
      </c>
      <c r="G194" s="371" t="str">
        <f t="shared" si="38"/>
        <v/>
      </c>
      <c r="I194" s="371" t="str">
        <f t="shared" si="39"/>
        <v/>
      </c>
      <c r="K194" s="371" t="str">
        <f t="shared" si="40"/>
        <v/>
      </c>
      <c r="M194" s="371" t="str">
        <f t="shared" si="41"/>
        <v/>
      </c>
      <c r="O194" s="371" t="str">
        <f t="shared" si="42"/>
        <v/>
      </c>
      <c r="Q194" s="371" t="str">
        <f t="shared" si="43"/>
        <v/>
      </c>
      <c r="S194" s="371" t="str">
        <f t="shared" si="44"/>
        <v/>
      </c>
      <c r="U194" s="371" t="str">
        <f t="shared" si="45"/>
        <v/>
      </c>
      <c r="W194" s="371" t="str">
        <f t="shared" si="46"/>
        <v/>
      </c>
      <c r="Y194" s="371" t="str">
        <f t="shared" si="47"/>
        <v/>
      </c>
      <c r="AA194" s="371" t="str">
        <f t="shared" si="48"/>
        <v/>
      </c>
      <c r="AC194" s="371" t="str">
        <f t="shared" si="49"/>
        <v/>
      </c>
      <c r="AE194" s="371" t="str">
        <f t="shared" si="50"/>
        <v/>
      </c>
      <c r="AG194" s="371" t="str">
        <f t="shared" si="51"/>
        <v/>
      </c>
      <c r="AI194" s="371" t="str">
        <f t="shared" si="52"/>
        <v/>
      </c>
      <c r="AK194" s="371" t="str">
        <f t="shared" si="53"/>
        <v/>
      </c>
      <c r="AM194" s="371" t="str">
        <f t="shared" si="54"/>
        <v/>
      </c>
      <c r="AO194" s="371" t="str">
        <f t="shared" si="55"/>
        <v/>
      </c>
      <c r="AQ194" s="371" t="str">
        <f t="shared" si="56"/>
        <v/>
      </c>
    </row>
    <row r="195" spans="5:43" x14ac:dyDescent="0.25">
      <c r="E195" s="371" t="str">
        <f t="shared" si="38"/>
        <v/>
      </c>
      <c r="G195" s="371" t="str">
        <f t="shared" si="38"/>
        <v/>
      </c>
      <c r="I195" s="371" t="str">
        <f t="shared" si="39"/>
        <v/>
      </c>
      <c r="K195" s="371" t="str">
        <f t="shared" si="40"/>
        <v/>
      </c>
      <c r="M195" s="371" t="str">
        <f t="shared" si="41"/>
        <v/>
      </c>
      <c r="O195" s="371" t="str">
        <f t="shared" si="42"/>
        <v/>
      </c>
      <c r="Q195" s="371" t="str">
        <f t="shared" si="43"/>
        <v/>
      </c>
      <c r="S195" s="371" t="str">
        <f t="shared" si="44"/>
        <v/>
      </c>
      <c r="U195" s="371" t="str">
        <f t="shared" si="45"/>
        <v/>
      </c>
      <c r="W195" s="371" t="str">
        <f t="shared" si="46"/>
        <v/>
      </c>
      <c r="Y195" s="371" t="str">
        <f t="shared" si="47"/>
        <v/>
      </c>
      <c r="AA195" s="371" t="str">
        <f t="shared" si="48"/>
        <v/>
      </c>
      <c r="AC195" s="371" t="str">
        <f t="shared" si="49"/>
        <v/>
      </c>
      <c r="AE195" s="371" t="str">
        <f t="shared" si="50"/>
        <v/>
      </c>
      <c r="AG195" s="371" t="str">
        <f t="shared" si="51"/>
        <v/>
      </c>
      <c r="AI195" s="371" t="str">
        <f t="shared" si="52"/>
        <v/>
      </c>
      <c r="AK195" s="371" t="str">
        <f t="shared" si="53"/>
        <v/>
      </c>
      <c r="AM195" s="371" t="str">
        <f t="shared" si="54"/>
        <v/>
      </c>
      <c r="AO195" s="371" t="str">
        <f t="shared" si="55"/>
        <v/>
      </c>
      <c r="AQ195" s="371" t="str">
        <f t="shared" si="56"/>
        <v/>
      </c>
    </row>
    <row r="196" spans="5:43" x14ac:dyDescent="0.25">
      <c r="E196" s="371" t="str">
        <f t="shared" si="38"/>
        <v/>
      </c>
      <c r="G196" s="371" t="str">
        <f t="shared" si="38"/>
        <v/>
      </c>
      <c r="I196" s="371" t="str">
        <f t="shared" si="39"/>
        <v/>
      </c>
      <c r="K196" s="371" t="str">
        <f t="shared" si="40"/>
        <v/>
      </c>
      <c r="M196" s="371" t="str">
        <f t="shared" si="41"/>
        <v/>
      </c>
      <c r="O196" s="371" t="str">
        <f t="shared" si="42"/>
        <v/>
      </c>
      <c r="Q196" s="371" t="str">
        <f t="shared" si="43"/>
        <v/>
      </c>
      <c r="S196" s="371" t="str">
        <f t="shared" si="44"/>
        <v/>
      </c>
      <c r="U196" s="371" t="str">
        <f t="shared" si="45"/>
        <v/>
      </c>
      <c r="W196" s="371" t="str">
        <f t="shared" si="46"/>
        <v/>
      </c>
      <c r="Y196" s="371" t="str">
        <f t="shared" si="47"/>
        <v/>
      </c>
      <c r="AA196" s="371" t="str">
        <f t="shared" si="48"/>
        <v/>
      </c>
      <c r="AC196" s="371" t="str">
        <f t="shared" si="49"/>
        <v/>
      </c>
      <c r="AE196" s="371" t="str">
        <f t="shared" si="50"/>
        <v/>
      </c>
      <c r="AG196" s="371" t="str">
        <f t="shared" si="51"/>
        <v/>
      </c>
      <c r="AI196" s="371" t="str">
        <f t="shared" si="52"/>
        <v/>
      </c>
      <c r="AK196" s="371" t="str">
        <f t="shared" si="53"/>
        <v/>
      </c>
      <c r="AM196" s="371" t="str">
        <f t="shared" si="54"/>
        <v/>
      </c>
      <c r="AO196" s="371" t="str">
        <f t="shared" si="55"/>
        <v/>
      </c>
      <c r="AQ196" s="371" t="str">
        <f t="shared" si="56"/>
        <v/>
      </c>
    </row>
    <row r="197" spans="5:43" x14ac:dyDescent="0.25">
      <c r="E197" s="371" t="str">
        <f t="shared" si="38"/>
        <v/>
      </c>
      <c r="G197" s="371" t="str">
        <f t="shared" si="38"/>
        <v/>
      </c>
      <c r="I197" s="371" t="str">
        <f t="shared" si="39"/>
        <v/>
      </c>
      <c r="K197" s="371" t="str">
        <f t="shared" si="40"/>
        <v/>
      </c>
      <c r="M197" s="371" t="str">
        <f t="shared" si="41"/>
        <v/>
      </c>
      <c r="O197" s="371" t="str">
        <f t="shared" si="42"/>
        <v/>
      </c>
      <c r="Q197" s="371" t="str">
        <f t="shared" si="43"/>
        <v/>
      </c>
      <c r="S197" s="371" t="str">
        <f t="shared" si="44"/>
        <v/>
      </c>
      <c r="U197" s="371" t="str">
        <f t="shared" si="45"/>
        <v/>
      </c>
      <c r="W197" s="371" t="str">
        <f t="shared" si="46"/>
        <v/>
      </c>
      <c r="Y197" s="371" t="str">
        <f t="shared" si="47"/>
        <v/>
      </c>
      <c r="AA197" s="371" t="str">
        <f t="shared" si="48"/>
        <v/>
      </c>
      <c r="AC197" s="371" t="str">
        <f t="shared" si="49"/>
        <v/>
      </c>
      <c r="AE197" s="371" t="str">
        <f t="shared" si="50"/>
        <v/>
      </c>
      <c r="AG197" s="371" t="str">
        <f t="shared" si="51"/>
        <v/>
      </c>
      <c r="AI197" s="371" t="str">
        <f t="shared" si="52"/>
        <v/>
      </c>
      <c r="AK197" s="371" t="str">
        <f t="shared" si="53"/>
        <v/>
      </c>
      <c r="AM197" s="371" t="str">
        <f t="shared" si="54"/>
        <v/>
      </c>
      <c r="AO197" s="371" t="str">
        <f t="shared" si="55"/>
        <v/>
      </c>
      <c r="AQ197" s="371" t="str">
        <f t="shared" si="56"/>
        <v/>
      </c>
    </row>
    <row r="198" spans="5:43" x14ac:dyDescent="0.25">
      <c r="E198" s="371" t="str">
        <f t="shared" si="38"/>
        <v/>
      </c>
      <c r="G198" s="371" t="str">
        <f t="shared" si="38"/>
        <v/>
      </c>
      <c r="I198" s="371" t="str">
        <f t="shared" si="39"/>
        <v/>
      </c>
      <c r="K198" s="371" t="str">
        <f t="shared" si="40"/>
        <v/>
      </c>
      <c r="M198" s="371" t="str">
        <f t="shared" si="41"/>
        <v/>
      </c>
      <c r="O198" s="371" t="str">
        <f t="shared" si="42"/>
        <v/>
      </c>
      <c r="Q198" s="371" t="str">
        <f t="shared" si="43"/>
        <v/>
      </c>
      <c r="S198" s="371" t="str">
        <f t="shared" si="44"/>
        <v/>
      </c>
      <c r="U198" s="371" t="str">
        <f t="shared" si="45"/>
        <v/>
      </c>
      <c r="W198" s="371" t="str">
        <f t="shared" si="46"/>
        <v/>
      </c>
      <c r="Y198" s="371" t="str">
        <f t="shared" si="47"/>
        <v/>
      </c>
      <c r="AA198" s="371" t="str">
        <f t="shared" si="48"/>
        <v/>
      </c>
      <c r="AC198" s="371" t="str">
        <f t="shared" si="49"/>
        <v/>
      </c>
      <c r="AE198" s="371" t="str">
        <f t="shared" si="50"/>
        <v/>
      </c>
      <c r="AG198" s="371" t="str">
        <f t="shared" si="51"/>
        <v/>
      </c>
      <c r="AI198" s="371" t="str">
        <f t="shared" si="52"/>
        <v/>
      </c>
      <c r="AK198" s="371" t="str">
        <f t="shared" si="53"/>
        <v/>
      </c>
      <c r="AM198" s="371" t="str">
        <f t="shared" si="54"/>
        <v/>
      </c>
      <c r="AO198" s="371" t="str">
        <f t="shared" si="55"/>
        <v/>
      </c>
      <c r="AQ198" s="371" t="str">
        <f t="shared" si="56"/>
        <v/>
      </c>
    </row>
    <row r="199" spans="5:43" x14ac:dyDescent="0.25">
      <c r="E199" s="371" t="str">
        <f t="shared" si="38"/>
        <v/>
      </c>
      <c r="G199" s="371" t="str">
        <f t="shared" si="38"/>
        <v/>
      </c>
      <c r="I199" s="371" t="str">
        <f t="shared" si="39"/>
        <v/>
      </c>
      <c r="K199" s="371" t="str">
        <f t="shared" si="40"/>
        <v/>
      </c>
      <c r="M199" s="371" t="str">
        <f t="shared" si="41"/>
        <v/>
      </c>
      <c r="O199" s="371" t="str">
        <f t="shared" si="42"/>
        <v/>
      </c>
      <c r="Q199" s="371" t="str">
        <f t="shared" si="43"/>
        <v/>
      </c>
      <c r="S199" s="371" t="str">
        <f t="shared" si="44"/>
        <v/>
      </c>
      <c r="U199" s="371" t="str">
        <f t="shared" si="45"/>
        <v/>
      </c>
      <c r="W199" s="371" t="str">
        <f t="shared" si="46"/>
        <v/>
      </c>
      <c r="Y199" s="371" t="str">
        <f t="shared" si="47"/>
        <v/>
      </c>
      <c r="AA199" s="371" t="str">
        <f t="shared" si="48"/>
        <v/>
      </c>
      <c r="AC199" s="371" t="str">
        <f t="shared" si="49"/>
        <v/>
      </c>
      <c r="AE199" s="371" t="str">
        <f t="shared" si="50"/>
        <v/>
      </c>
      <c r="AG199" s="371" t="str">
        <f t="shared" si="51"/>
        <v/>
      </c>
      <c r="AI199" s="371" t="str">
        <f t="shared" si="52"/>
        <v/>
      </c>
      <c r="AK199" s="371" t="str">
        <f t="shared" si="53"/>
        <v/>
      </c>
      <c r="AM199" s="371" t="str">
        <f t="shared" si="54"/>
        <v/>
      </c>
      <c r="AO199" s="371" t="str">
        <f t="shared" si="55"/>
        <v/>
      </c>
      <c r="AQ199" s="371" t="str">
        <f t="shared" si="56"/>
        <v/>
      </c>
    </row>
    <row r="200" spans="5:43" x14ac:dyDescent="0.25">
      <c r="E200" s="371" t="str">
        <f t="shared" si="38"/>
        <v/>
      </c>
      <c r="G200" s="371" t="str">
        <f t="shared" si="38"/>
        <v/>
      </c>
      <c r="I200" s="371" t="str">
        <f t="shared" si="39"/>
        <v/>
      </c>
      <c r="K200" s="371" t="str">
        <f t="shared" si="40"/>
        <v/>
      </c>
      <c r="M200" s="371" t="str">
        <f t="shared" si="41"/>
        <v/>
      </c>
      <c r="O200" s="371" t="str">
        <f t="shared" si="42"/>
        <v/>
      </c>
      <c r="Q200" s="371" t="str">
        <f t="shared" si="43"/>
        <v/>
      </c>
      <c r="S200" s="371" t="str">
        <f t="shared" si="44"/>
        <v/>
      </c>
      <c r="U200" s="371" t="str">
        <f t="shared" si="45"/>
        <v/>
      </c>
      <c r="W200" s="371" t="str">
        <f t="shared" si="46"/>
        <v/>
      </c>
      <c r="Y200" s="371" t="str">
        <f t="shared" si="47"/>
        <v/>
      </c>
      <c r="AA200" s="371" t="str">
        <f t="shared" si="48"/>
        <v/>
      </c>
      <c r="AC200" s="371" t="str">
        <f t="shared" si="49"/>
        <v/>
      </c>
      <c r="AE200" s="371" t="str">
        <f t="shared" si="50"/>
        <v/>
      </c>
      <c r="AG200" s="371" t="str">
        <f t="shared" si="51"/>
        <v/>
      </c>
      <c r="AI200" s="371" t="str">
        <f t="shared" si="52"/>
        <v/>
      </c>
      <c r="AK200" s="371" t="str">
        <f t="shared" si="53"/>
        <v/>
      </c>
      <c r="AM200" s="371" t="str">
        <f t="shared" si="54"/>
        <v/>
      </c>
      <c r="AO200" s="371" t="str">
        <f t="shared" si="55"/>
        <v/>
      </c>
      <c r="AQ200" s="371" t="str">
        <f t="shared" si="56"/>
        <v/>
      </c>
    </row>
    <row r="201" spans="5:43" x14ac:dyDescent="0.25">
      <c r="E201" s="371" t="str">
        <f t="shared" si="38"/>
        <v/>
      </c>
      <c r="G201" s="371" t="str">
        <f t="shared" si="38"/>
        <v/>
      </c>
      <c r="I201" s="371" t="str">
        <f t="shared" si="39"/>
        <v/>
      </c>
      <c r="K201" s="371" t="str">
        <f t="shared" si="40"/>
        <v/>
      </c>
      <c r="M201" s="371" t="str">
        <f t="shared" si="41"/>
        <v/>
      </c>
      <c r="O201" s="371" t="str">
        <f t="shared" si="42"/>
        <v/>
      </c>
      <c r="Q201" s="371" t="str">
        <f t="shared" si="43"/>
        <v/>
      </c>
      <c r="S201" s="371" t="str">
        <f t="shared" si="44"/>
        <v/>
      </c>
      <c r="U201" s="371" t="str">
        <f t="shared" si="45"/>
        <v/>
      </c>
      <c r="W201" s="371" t="str">
        <f t="shared" si="46"/>
        <v/>
      </c>
      <c r="Y201" s="371" t="str">
        <f t="shared" si="47"/>
        <v/>
      </c>
      <c r="AA201" s="371" t="str">
        <f t="shared" si="48"/>
        <v/>
      </c>
      <c r="AC201" s="371" t="str">
        <f t="shared" si="49"/>
        <v/>
      </c>
      <c r="AE201" s="371" t="str">
        <f t="shared" si="50"/>
        <v/>
      </c>
      <c r="AG201" s="371" t="str">
        <f t="shared" si="51"/>
        <v/>
      </c>
      <c r="AI201" s="371" t="str">
        <f t="shared" si="52"/>
        <v/>
      </c>
      <c r="AK201" s="371" t="str">
        <f t="shared" si="53"/>
        <v/>
      </c>
      <c r="AM201" s="371" t="str">
        <f t="shared" si="54"/>
        <v/>
      </c>
      <c r="AO201" s="371" t="str">
        <f t="shared" si="55"/>
        <v/>
      </c>
      <c r="AQ201" s="371" t="str">
        <f t="shared" si="56"/>
        <v/>
      </c>
    </row>
    <row r="202" spans="5:43" x14ac:dyDescent="0.25">
      <c r="E202" s="371" t="str">
        <f t="shared" si="38"/>
        <v/>
      </c>
      <c r="G202" s="371" t="str">
        <f t="shared" si="38"/>
        <v/>
      </c>
      <c r="I202" s="371" t="str">
        <f t="shared" si="39"/>
        <v/>
      </c>
      <c r="K202" s="371" t="str">
        <f t="shared" si="40"/>
        <v/>
      </c>
      <c r="M202" s="371" t="str">
        <f t="shared" si="41"/>
        <v/>
      </c>
      <c r="O202" s="371" t="str">
        <f t="shared" si="42"/>
        <v/>
      </c>
      <c r="Q202" s="371" t="str">
        <f t="shared" si="43"/>
        <v/>
      </c>
      <c r="S202" s="371" t="str">
        <f t="shared" si="44"/>
        <v/>
      </c>
      <c r="U202" s="371" t="str">
        <f t="shared" si="45"/>
        <v/>
      </c>
      <c r="W202" s="371" t="str">
        <f t="shared" si="46"/>
        <v/>
      </c>
      <c r="Y202" s="371" t="str">
        <f t="shared" si="47"/>
        <v/>
      </c>
      <c r="AA202" s="371" t="str">
        <f t="shared" si="48"/>
        <v/>
      </c>
      <c r="AC202" s="371" t="str">
        <f t="shared" si="49"/>
        <v/>
      </c>
      <c r="AE202" s="371" t="str">
        <f t="shared" si="50"/>
        <v/>
      </c>
      <c r="AG202" s="371" t="str">
        <f t="shared" si="51"/>
        <v/>
      </c>
      <c r="AI202" s="371" t="str">
        <f t="shared" si="52"/>
        <v/>
      </c>
      <c r="AK202" s="371" t="str">
        <f t="shared" si="53"/>
        <v/>
      </c>
      <c r="AM202" s="371" t="str">
        <f t="shared" si="54"/>
        <v/>
      </c>
      <c r="AO202" s="371" t="str">
        <f t="shared" si="55"/>
        <v/>
      </c>
      <c r="AQ202" s="371" t="str">
        <f t="shared" si="56"/>
        <v/>
      </c>
    </row>
    <row r="203" spans="5:43" x14ac:dyDescent="0.25">
      <c r="E203" s="371" t="str">
        <f t="shared" si="38"/>
        <v/>
      </c>
      <c r="G203" s="371" t="str">
        <f t="shared" si="38"/>
        <v/>
      </c>
      <c r="I203" s="371" t="str">
        <f t="shared" si="39"/>
        <v/>
      </c>
      <c r="K203" s="371" t="str">
        <f t="shared" si="40"/>
        <v/>
      </c>
      <c r="M203" s="371" t="str">
        <f t="shared" si="41"/>
        <v/>
      </c>
      <c r="O203" s="371" t="str">
        <f t="shared" si="42"/>
        <v/>
      </c>
      <c r="Q203" s="371" t="str">
        <f t="shared" si="43"/>
        <v/>
      </c>
      <c r="S203" s="371" t="str">
        <f t="shared" si="44"/>
        <v/>
      </c>
      <c r="U203" s="371" t="str">
        <f t="shared" si="45"/>
        <v/>
      </c>
      <c r="W203" s="371" t="str">
        <f t="shared" si="46"/>
        <v/>
      </c>
      <c r="Y203" s="371" t="str">
        <f t="shared" si="47"/>
        <v/>
      </c>
      <c r="AA203" s="371" t="str">
        <f t="shared" si="48"/>
        <v/>
      </c>
      <c r="AC203" s="371" t="str">
        <f t="shared" si="49"/>
        <v/>
      </c>
      <c r="AE203" s="371" t="str">
        <f t="shared" si="50"/>
        <v/>
      </c>
      <c r="AG203" s="371" t="str">
        <f t="shared" si="51"/>
        <v/>
      </c>
      <c r="AI203" s="371" t="str">
        <f t="shared" si="52"/>
        <v/>
      </c>
      <c r="AK203" s="371" t="str">
        <f t="shared" si="53"/>
        <v/>
      </c>
      <c r="AM203" s="371" t="str">
        <f t="shared" si="54"/>
        <v/>
      </c>
      <c r="AO203" s="371" t="str">
        <f t="shared" si="55"/>
        <v/>
      </c>
      <c r="AQ203" s="371" t="str">
        <f t="shared" si="56"/>
        <v/>
      </c>
    </row>
    <row r="204" spans="5:43" x14ac:dyDescent="0.25">
      <c r="E204" s="371" t="str">
        <f t="shared" si="38"/>
        <v/>
      </c>
      <c r="G204" s="371" t="str">
        <f t="shared" si="38"/>
        <v/>
      </c>
      <c r="I204" s="371" t="str">
        <f t="shared" si="39"/>
        <v/>
      </c>
      <c r="K204" s="371" t="str">
        <f t="shared" si="40"/>
        <v/>
      </c>
      <c r="M204" s="371" t="str">
        <f t="shared" si="41"/>
        <v/>
      </c>
      <c r="O204" s="371" t="str">
        <f t="shared" si="42"/>
        <v/>
      </c>
      <c r="Q204" s="371" t="str">
        <f t="shared" si="43"/>
        <v/>
      </c>
      <c r="S204" s="371" t="str">
        <f t="shared" si="44"/>
        <v/>
      </c>
      <c r="U204" s="371" t="str">
        <f t="shared" si="45"/>
        <v/>
      </c>
      <c r="W204" s="371" t="str">
        <f t="shared" si="46"/>
        <v/>
      </c>
      <c r="Y204" s="371" t="str">
        <f t="shared" si="47"/>
        <v/>
      </c>
      <c r="AA204" s="371" t="str">
        <f t="shared" si="48"/>
        <v/>
      </c>
      <c r="AC204" s="371" t="str">
        <f t="shared" si="49"/>
        <v/>
      </c>
      <c r="AE204" s="371" t="str">
        <f t="shared" si="50"/>
        <v/>
      </c>
      <c r="AG204" s="371" t="str">
        <f t="shared" si="51"/>
        <v/>
      </c>
      <c r="AI204" s="371" t="str">
        <f t="shared" si="52"/>
        <v/>
      </c>
      <c r="AK204" s="371" t="str">
        <f t="shared" si="53"/>
        <v/>
      </c>
      <c r="AM204" s="371" t="str">
        <f t="shared" si="54"/>
        <v/>
      </c>
      <c r="AO204" s="371" t="str">
        <f t="shared" si="55"/>
        <v/>
      </c>
      <c r="AQ204" s="371" t="str">
        <f t="shared" si="56"/>
        <v/>
      </c>
    </row>
    <row r="205" spans="5:43" x14ac:dyDescent="0.25">
      <c r="E205" s="371" t="str">
        <f t="shared" ref="E205:G268" si="57">IF(OR($B205=0,D205=0),"",D205/$B205)</f>
        <v/>
      </c>
      <c r="G205" s="371" t="str">
        <f t="shared" si="57"/>
        <v/>
      </c>
      <c r="I205" s="371" t="str">
        <f t="shared" ref="I205:I268" si="58">IF(OR($B205=0,H205=0),"",H205/$B205)</f>
        <v/>
      </c>
      <c r="K205" s="371" t="str">
        <f t="shared" ref="K205:K268" si="59">IF(OR($B205=0,J205=0),"",J205/$B205)</f>
        <v/>
      </c>
      <c r="M205" s="371" t="str">
        <f t="shared" ref="M205:M268" si="60">IF(OR($B205=0,L205=0),"",L205/$B205)</f>
        <v/>
      </c>
      <c r="O205" s="371" t="str">
        <f t="shared" ref="O205:O268" si="61">IF(OR($B205=0,N205=0),"",N205/$B205)</f>
        <v/>
      </c>
      <c r="Q205" s="371" t="str">
        <f t="shared" ref="Q205:Q268" si="62">IF(OR($B205=0,P205=0),"",P205/$B205)</f>
        <v/>
      </c>
      <c r="S205" s="371" t="str">
        <f t="shared" ref="S205:S268" si="63">IF(OR($B205=0,R205=0),"",R205/$B205)</f>
        <v/>
      </c>
      <c r="U205" s="371" t="str">
        <f t="shared" ref="U205:U268" si="64">IF(OR($B205=0,T205=0),"",T205/$B205)</f>
        <v/>
      </c>
      <c r="W205" s="371" t="str">
        <f t="shared" ref="W205:W268" si="65">IF(OR($B205=0,V205=0),"",V205/$B205)</f>
        <v/>
      </c>
      <c r="Y205" s="371" t="str">
        <f t="shared" ref="Y205:Y268" si="66">IF(OR($B205=0,X205=0),"",X205/$B205)</f>
        <v/>
      </c>
      <c r="AA205" s="371" t="str">
        <f t="shared" ref="AA205:AA268" si="67">IF(OR($B205=0,Z205=0),"",Z205/$B205)</f>
        <v/>
      </c>
      <c r="AC205" s="371" t="str">
        <f t="shared" ref="AC205:AC268" si="68">IF(OR($B205=0,AB205=0),"",AB205/$B205)</f>
        <v/>
      </c>
      <c r="AE205" s="371" t="str">
        <f t="shared" ref="AE205:AE268" si="69">IF(OR($B205=0,AD205=0),"",AD205/$B205)</f>
        <v/>
      </c>
      <c r="AG205" s="371" t="str">
        <f t="shared" ref="AG205:AG268" si="70">IF(OR($B205=0,AF205=0),"",AF205/$B205)</f>
        <v/>
      </c>
      <c r="AI205" s="371" t="str">
        <f t="shared" ref="AI205:AI268" si="71">IF(OR($B205=0,AH205=0),"",AH205/$B205)</f>
        <v/>
      </c>
      <c r="AK205" s="371" t="str">
        <f t="shared" ref="AK205:AK268" si="72">IF(OR($B205=0,AJ205=0),"",AJ205/$B205)</f>
        <v/>
      </c>
      <c r="AM205" s="371" t="str">
        <f t="shared" ref="AM205:AM268" si="73">IF(OR($B205=0,AL205=0),"",AL205/$B205)</f>
        <v/>
      </c>
      <c r="AO205" s="371" t="str">
        <f t="shared" ref="AO205:AO268" si="74">IF(OR($B205=0,AN205=0),"",AN205/$B205)</f>
        <v/>
      </c>
      <c r="AQ205" s="371" t="str">
        <f t="shared" ref="AQ205:AQ268" si="75">IF(OR($B205=0,AP205=0),"",AP205/$B205)</f>
        <v/>
      </c>
    </row>
    <row r="206" spans="5:43" x14ac:dyDescent="0.25">
      <c r="E206" s="371" t="str">
        <f t="shared" si="57"/>
        <v/>
      </c>
      <c r="G206" s="371" t="str">
        <f t="shared" si="57"/>
        <v/>
      </c>
      <c r="I206" s="371" t="str">
        <f t="shared" si="58"/>
        <v/>
      </c>
      <c r="K206" s="371" t="str">
        <f t="shared" si="59"/>
        <v/>
      </c>
      <c r="M206" s="371" t="str">
        <f t="shared" si="60"/>
        <v/>
      </c>
      <c r="O206" s="371" t="str">
        <f t="shared" si="61"/>
        <v/>
      </c>
      <c r="Q206" s="371" t="str">
        <f t="shared" si="62"/>
        <v/>
      </c>
      <c r="S206" s="371" t="str">
        <f t="shared" si="63"/>
        <v/>
      </c>
      <c r="U206" s="371" t="str">
        <f t="shared" si="64"/>
        <v/>
      </c>
      <c r="W206" s="371" t="str">
        <f t="shared" si="65"/>
        <v/>
      </c>
      <c r="Y206" s="371" t="str">
        <f t="shared" si="66"/>
        <v/>
      </c>
      <c r="AA206" s="371" t="str">
        <f t="shared" si="67"/>
        <v/>
      </c>
      <c r="AC206" s="371" t="str">
        <f t="shared" si="68"/>
        <v/>
      </c>
      <c r="AE206" s="371" t="str">
        <f t="shared" si="69"/>
        <v/>
      </c>
      <c r="AG206" s="371" t="str">
        <f t="shared" si="70"/>
        <v/>
      </c>
      <c r="AI206" s="371" t="str">
        <f t="shared" si="71"/>
        <v/>
      </c>
      <c r="AK206" s="371" t="str">
        <f t="shared" si="72"/>
        <v/>
      </c>
      <c r="AM206" s="371" t="str">
        <f t="shared" si="73"/>
        <v/>
      </c>
      <c r="AO206" s="371" t="str">
        <f t="shared" si="74"/>
        <v/>
      </c>
      <c r="AQ206" s="371" t="str">
        <f t="shared" si="75"/>
        <v/>
      </c>
    </row>
    <row r="207" spans="5:43" x14ac:dyDescent="0.25">
      <c r="E207" s="371" t="str">
        <f t="shared" si="57"/>
        <v/>
      </c>
      <c r="G207" s="371" t="str">
        <f t="shared" si="57"/>
        <v/>
      </c>
      <c r="I207" s="371" t="str">
        <f t="shared" si="58"/>
        <v/>
      </c>
      <c r="K207" s="371" t="str">
        <f t="shared" si="59"/>
        <v/>
      </c>
      <c r="M207" s="371" t="str">
        <f t="shared" si="60"/>
        <v/>
      </c>
      <c r="O207" s="371" t="str">
        <f t="shared" si="61"/>
        <v/>
      </c>
      <c r="Q207" s="371" t="str">
        <f t="shared" si="62"/>
        <v/>
      </c>
      <c r="S207" s="371" t="str">
        <f t="shared" si="63"/>
        <v/>
      </c>
      <c r="U207" s="371" t="str">
        <f t="shared" si="64"/>
        <v/>
      </c>
      <c r="W207" s="371" t="str">
        <f t="shared" si="65"/>
        <v/>
      </c>
      <c r="Y207" s="371" t="str">
        <f t="shared" si="66"/>
        <v/>
      </c>
      <c r="AA207" s="371" t="str">
        <f t="shared" si="67"/>
        <v/>
      </c>
      <c r="AC207" s="371" t="str">
        <f t="shared" si="68"/>
        <v/>
      </c>
      <c r="AE207" s="371" t="str">
        <f t="shared" si="69"/>
        <v/>
      </c>
      <c r="AG207" s="371" t="str">
        <f t="shared" si="70"/>
        <v/>
      </c>
      <c r="AI207" s="371" t="str">
        <f t="shared" si="71"/>
        <v/>
      </c>
      <c r="AK207" s="371" t="str">
        <f t="shared" si="72"/>
        <v/>
      </c>
      <c r="AM207" s="371" t="str">
        <f t="shared" si="73"/>
        <v/>
      </c>
      <c r="AO207" s="371" t="str">
        <f t="shared" si="74"/>
        <v/>
      </c>
      <c r="AQ207" s="371" t="str">
        <f t="shared" si="75"/>
        <v/>
      </c>
    </row>
    <row r="208" spans="5:43" x14ac:dyDescent="0.25">
      <c r="E208" s="371" t="str">
        <f t="shared" si="57"/>
        <v/>
      </c>
      <c r="G208" s="371" t="str">
        <f t="shared" si="57"/>
        <v/>
      </c>
      <c r="I208" s="371" t="str">
        <f t="shared" si="58"/>
        <v/>
      </c>
      <c r="K208" s="371" t="str">
        <f t="shared" si="59"/>
        <v/>
      </c>
      <c r="M208" s="371" t="str">
        <f t="shared" si="60"/>
        <v/>
      </c>
      <c r="O208" s="371" t="str">
        <f t="shared" si="61"/>
        <v/>
      </c>
      <c r="Q208" s="371" t="str">
        <f t="shared" si="62"/>
        <v/>
      </c>
      <c r="S208" s="371" t="str">
        <f t="shared" si="63"/>
        <v/>
      </c>
      <c r="U208" s="371" t="str">
        <f t="shared" si="64"/>
        <v/>
      </c>
      <c r="W208" s="371" t="str">
        <f t="shared" si="65"/>
        <v/>
      </c>
      <c r="Y208" s="371" t="str">
        <f t="shared" si="66"/>
        <v/>
      </c>
      <c r="AA208" s="371" t="str">
        <f t="shared" si="67"/>
        <v/>
      </c>
      <c r="AC208" s="371" t="str">
        <f t="shared" si="68"/>
        <v/>
      </c>
      <c r="AE208" s="371" t="str">
        <f t="shared" si="69"/>
        <v/>
      </c>
      <c r="AG208" s="371" t="str">
        <f t="shared" si="70"/>
        <v/>
      </c>
      <c r="AI208" s="371" t="str">
        <f t="shared" si="71"/>
        <v/>
      </c>
      <c r="AK208" s="371" t="str">
        <f t="shared" si="72"/>
        <v/>
      </c>
      <c r="AM208" s="371" t="str">
        <f t="shared" si="73"/>
        <v/>
      </c>
      <c r="AO208" s="371" t="str">
        <f t="shared" si="74"/>
        <v/>
      </c>
      <c r="AQ208" s="371" t="str">
        <f t="shared" si="75"/>
        <v/>
      </c>
    </row>
    <row r="209" spans="5:43" x14ac:dyDescent="0.25">
      <c r="E209" s="371" t="str">
        <f t="shared" si="57"/>
        <v/>
      </c>
      <c r="G209" s="371" t="str">
        <f t="shared" si="57"/>
        <v/>
      </c>
      <c r="I209" s="371" t="str">
        <f t="shared" si="58"/>
        <v/>
      </c>
      <c r="K209" s="371" t="str">
        <f t="shared" si="59"/>
        <v/>
      </c>
      <c r="M209" s="371" t="str">
        <f t="shared" si="60"/>
        <v/>
      </c>
      <c r="O209" s="371" t="str">
        <f t="shared" si="61"/>
        <v/>
      </c>
      <c r="Q209" s="371" t="str">
        <f t="shared" si="62"/>
        <v/>
      </c>
      <c r="S209" s="371" t="str">
        <f t="shared" si="63"/>
        <v/>
      </c>
      <c r="U209" s="371" t="str">
        <f t="shared" si="64"/>
        <v/>
      </c>
      <c r="W209" s="371" t="str">
        <f t="shared" si="65"/>
        <v/>
      </c>
      <c r="Y209" s="371" t="str">
        <f t="shared" si="66"/>
        <v/>
      </c>
      <c r="AA209" s="371" t="str">
        <f t="shared" si="67"/>
        <v/>
      </c>
      <c r="AC209" s="371" t="str">
        <f t="shared" si="68"/>
        <v/>
      </c>
      <c r="AE209" s="371" t="str">
        <f t="shared" si="69"/>
        <v/>
      </c>
      <c r="AG209" s="371" t="str">
        <f t="shared" si="70"/>
        <v/>
      </c>
      <c r="AI209" s="371" t="str">
        <f t="shared" si="71"/>
        <v/>
      </c>
      <c r="AK209" s="371" t="str">
        <f t="shared" si="72"/>
        <v/>
      </c>
      <c r="AM209" s="371" t="str">
        <f t="shared" si="73"/>
        <v/>
      </c>
      <c r="AO209" s="371" t="str">
        <f t="shared" si="74"/>
        <v/>
      </c>
      <c r="AQ209" s="371" t="str">
        <f t="shared" si="75"/>
        <v/>
      </c>
    </row>
    <row r="210" spans="5:43" x14ac:dyDescent="0.25">
      <c r="E210" s="371" t="str">
        <f t="shared" si="57"/>
        <v/>
      </c>
      <c r="G210" s="371" t="str">
        <f t="shared" si="57"/>
        <v/>
      </c>
      <c r="I210" s="371" t="str">
        <f t="shared" si="58"/>
        <v/>
      </c>
      <c r="K210" s="371" t="str">
        <f t="shared" si="59"/>
        <v/>
      </c>
      <c r="M210" s="371" t="str">
        <f t="shared" si="60"/>
        <v/>
      </c>
      <c r="O210" s="371" t="str">
        <f t="shared" si="61"/>
        <v/>
      </c>
      <c r="Q210" s="371" t="str">
        <f t="shared" si="62"/>
        <v/>
      </c>
      <c r="S210" s="371" t="str">
        <f t="shared" si="63"/>
        <v/>
      </c>
      <c r="U210" s="371" t="str">
        <f t="shared" si="64"/>
        <v/>
      </c>
      <c r="W210" s="371" t="str">
        <f t="shared" si="65"/>
        <v/>
      </c>
      <c r="Y210" s="371" t="str">
        <f t="shared" si="66"/>
        <v/>
      </c>
      <c r="AA210" s="371" t="str">
        <f t="shared" si="67"/>
        <v/>
      </c>
      <c r="AC210" s="371" t="str">
        <f t="shared" si="68"/>
        <v/>
      </c>
      <c r="AE210" s="371" t="str">
        <f t="shared" si="69"/>
        <v/>
      </c>
      <c r="AG210" s="371" t="str">
        <f t="shared" si="70"/>
        <v/>
      </c>
      <c r="AI210" s="371" t="str">
        <f t="shared" si="71"/>
        <v/>
      </c>
      <c r="AK210" s="371" t="str">
        <f t="shared" si="72"/>
        <v/>
      </c>
      <c r="AM210" s="371" t="str">
        <f t="shared" si="73"/>
        <v/>
      </c>
      <c r="AO210" s="371" t="str">
        <f t="shared" si="74"/>
        <v/>
      </c>
      <c r="AQ210" s="371" t="str">
        <f t="shared" si="75"/>
        <v/>
      </c>
    </row>
    <row r="211" spans="5:43" x14ac:dyDescent="0.25">
      <c r="E211" s="371" t="str">
        <f t="shared" si="57"/>
        <v/>
      </c>
      <c r="G211" s="371" t="str">
        <f t="shared" si="57"/>
        <v/>
      </c>
      <c r="I211" s="371" t="str">
        <f t="shared" si="58"/>
        <v/>
      </c>
      <c r="K211" s="371" t="str">
        <f t="shared" si="59"/>
        <v/>
      </c>
      <c r="M211" s="371" t="str">
        <f t="shared" si="60"/>
        <v/>
      </c>
      <c r="O211" s="371" t="str">
        <f t="shared" si="61"/>
        <v/>
      </c>
      <c r="Q211" s="371" t="str">
        <f t="shared" si="62"/>
        <v/>
      </c>
      <c r="S211" s="371" t="str">
        <f t="shared" si="63"/>
        <v/>
      </c>
      <c r="U211" s="371" t="str">
        <f t="shared" si="64"/>
        <v/>
      </c>
      <c r="W211" s="371" t="str">
        <f t="shared" si="65"/>
        <v/>
      </c>
      <c r="Y211" s="371" t="str">
        <f t="shared" si="66"/>
        <v/>
      </c>
      <c r="AA211" s="371" t="str">
        <f t="shared" si="67"/>
        <v/>
      </c>
      <c r="AC211" s="371" t="str">
        <f t="shared" si="68"/>
        <v/>
      </c>
      <c r="AE211" s="371" t="str">
        <f t="shared" si="69"/>
        <v/>
      </c>
      <c r="AG211" s="371" t="str">
        <f t="shared" si="70"/>
        <v/>
      </c>
      <c r="AI211" s="371" t="str">
        <f t="shared" si="71"/>
        <v/>
      </c>
      <c r="AK211" s="371" t="str">
        <f t="shared" si="72"/>
        <v/>
      </c>
      <c r="AM211" s="371" t="str">
        <f t="shared" si="73"/>
        <v/>
      </c>
      <c r="AO211" s="371" t="str">
        <f t="shared" si="74"/>
        <v/>
      </c>
      <c r="AQ211" s="371" t="str">
        <f t="shared" si="75"/>
        <v/>
      </c>
    </row>
    <row r="212" spans="5:43" x14ac:dyDescent="0.25">
      <c r="E212" s="371" t="str">
        <f t="shared" si="57"/>
        <v/>
      </c>
      <c r="G212" s="371" t="str">
        <f t="shared" si="57"/>
        <v/>
      </c>
      <c r="I212" s="371" t="str">
        <f t="shared" si="58"/>
        <v/>
      </c>
      <c r="K212" s="371" t="str">
        <f t="shared" si="59"/>
        <v/>
      </c>
      <c r="M212" s="371" t="str">
        <f t="shared" si="60"/>
        <v/>
      </c>
      <c r="O212" s="371" t="str">
        <f t="shared" si="61"/>
        <v/>
      </c>
      <c r="Q212" s="371" t="str">
        <f t="shared" si="62"/>
        <v/>
      </c>
      <c r="S212" s="371" t="str">
        <f t="shared" si="63"/>
        <v/>
      </c>
      <c r="U212" s="371" t="str">
        <f t="shared" si="64"/>
        <v/>
      </c>
      <c r="W212" s="371" t="str">
        <f t="shared" si="65"/>
        <v/>
      </c>
      <c r="Y212" s="371" t="str">
        <f t="shared" si="66"/>
        <v/>
      </c>
      <c r="AA212" s="371" t="str">
        <f t="shared" si="67"/>
        <v/>
      </c>
      <c r="AC212" s="371" t="str">
        <f t="shared" si="68"/>
        <v/>
      </c>
      <c r="AE212" s="371" t="str">
        <f t="shared" si="69"/>
        <v/>
      </c>
      <c r="AG212" s="371" t="str">
        <f t="shared" si="70"/>
        <v/>
      </c>
      <c r="AI212" s="371" t="str">
        <f t="shared" si="71"/>
        <v/>
      </c>
      <c r="AK212" s="371" t="str">
        <f t="shared" si="72"/>
        <v/>
      </c>
      <c r="AM212" s="371" t="str">
        <f t="shared" si="73"/>
        <v/>
      </c>
      <c r="AO212" s="371" t="str">
        <f t="shared" si="74"/>
        <v/>
      </c>
      <c r="AQ212" s="371" t="str">
        <f t="shared" si="75"/>
        <v/>
      </c>
    </row>
    <row r="213" spans="5:43" x14ac:dyDescent="0.25">
      <c r="E213" s="371" t="str">
        <f t="shared" si="57"/>
        <v/>
      </c>
      <c r="G213" s="371" t="str">
        <f t="shared" si="57"/>
        <v/>
      </c>
      <c r="I213" s="371" t="str">
        <f t="shared" si="58"/>
        <v/>
      </c>
      <c r="K213" s="371" t="str">
        <f t="shared" si="59"/>
        <v/>
      </c>
      <c r="M213" s="371" t="str">
        <f t="shared" si="60"/>
        <v/>
      </c>
      <c r="O213" s="371" t="str">
        <f t="shared" si="61"/>
        <v/>
      </c>
      <c r="Q213" s="371" t="str">
        <f t="shared" si="62"/>
        <v/>
      </c>
      <c r="S213" s="371" t="str">
        <f t="shared" si="63"/>
        <v/>
      </c>
      <c r="U213" s="371" t="str">
        <f t="shared" si="64"/>
        <v/>
      </c>
      <c r="W213" s="371" t="str">
        <f t="shared" si="65"/>
        <v/>
      </c>
      <c r="Y213" s="371" t="str">
        <f t="shared" si="66"/>
        <v/>
      </c>
      <c r="AA213" s="371" t="str">
        <f t="shared" si="67"/>
        <v/>
      </c>
      <c r="AC213" s="371" t="str">
        <f t="shared" si="68"/>
        <v/>
      </c>
      <c r="AE213" s="371" t="str">
        <f t="shared" si="69"/>
        <v/>
      </c>
      <c r="AG213" s="371" t="str">
        <f t="shared" si="70"/>
        <v/>
      </c>
      <c r="AI213" s="371" t="str">
        <f t="shared" si="71"/>
        <v/>
      </c>
      <c r="AK213" s="371" t="str">
        <f t="shared" si="72"/>
        <v/>
      </c>
      <c r="AM213" s="371" t="str">
        <f t="shared" si="73"/>
        <v/>
      </c>
      <c r="AO213" s="371" t="str">
        <f t="shared" si="74"/>
        <v/>
      </c>
      <c r="AQ213" s="371" t="str">
        <f t="shared" si="75"/>
        <v/>
      </c>
    </row>
    <row r="214" spans="5:43" x14ac:dyDescent="0.25">
      <c r="E214" s="371" t="str">
        <f t="shared" si="57"/>
        <v/>
      </c>
      <c r="G214" s="371" t="str">
        <f t="shared" si="57"/>
        <v/>
      </c>
      <c r="I214" s="371" t="str">
        <f t="shared" si="58"/>
        <v/>
      </c>
      <c r="K214" s="371" t="str">
        <f t="shared" si="59"/>
        <v/>
      </c>
      <c r="M214" s="371" t="str">
        <f t="shared" si="60"/>
        <v/>
      </c>
      <c r="O214" s="371" t="str">
        <f t="shared" si="61"/>
        <v/>
      </c>
      <c r="Q214" s="371" t="str">
        <f t="shared" si="62"/>
        <v/>
      </c>
      <c r="S214" s="371" t="str">
        <f t="shared" si="63"/>
        <v/>
      </c>
      <c r="U214" s="371" t="str">
        <f t="shared" si="64"/>
        <v/>
      </c>
      <c r="W214" s="371" t="str">
        <f t="shared" si="65"/>
        <v/>
      </c>
      <c r="Y214" s="371" t="str">
        <f t="shared" si="66"/>
        <v/>
      </c>
      <c r="AA214" s="371" t="str">
        <f t="shared" si="67"/>
        <v/>
      </c>
      <c r="AC214" s="371" t="str">
        <f t="shared" si="68"/>
        <v/>
      </c>
      <c r="AE214" s="371" t="str">
        <f t="shared" si="69"/>
        <v/>
      </c>
      <c r="AG214" s="371" t="str">
        <f t="shared" si="70"/>
        <v/>
      </c>
      <c r="AI214" s="371" t="str">
        <f t="shared" si="71"/>
        <v/>
      </c>
      <c r="AK214" s="371" t="str">
        <f t="shared" si="72"/>
        <v/>
      </c>
      <c r="AM214" s="371" t="str">
        <f t="shared" si="73"/>
        <v/>
      </c>
      <c r="AO214" s="371" t="str">
        <f t="shared" si="74"/>
        <v/>
      </c>
      <c r="AQ214" s="371" t="str">
        <f t="shared" si="75"/>
        <v/>
      </c>
    </row>
    <row r="215" spans="5:43" x14ac:dyDescent="0.25">
      <c r="E215" s="371" t="str">
        <f t="shared" si="57"/>
        <v/>
      </c>
      <c r="G215" s="371" t="str">
        <f t="shared" si="57"/>
        <v/>
      </c>
      <c r="I215" s="371" t="str">
        <f t="shared" si="58"/>
        <v/>
      </c>
      <c r="K215" s="371" t="str">
        <f t="shared" si="59"/>
        <v/>
      </c>
      <c r="M215" s="371" t="str">
        <f t="shared" si="60"/>
        <v/>
      </c>
      <c r="O215" s="371" t="str">
        <f t="shared" si="61"/>
        <v/>
      </c>
      <c r="Q215" s="371" t="str">
        <f t="shared" si="62"/>
        <v/>
      </c>
      <c r="S215" s="371" t="str">
        <f t="shared" si="63"/>
        <v/>
      </c>
      <c r="U215" s="371" t="str">
        <f t="shared" si="64"/>
        <v/>
      </c>
      <c r="W215" s="371" t="str">
        <f t="shared" si="65"/>
        <v/>
      </c>
      <c r="Y215" s="371" t="str">
        <f t="shared" si="66"/>
        <v/>
      </c>
      <c r="AA215" s="371" t="str">
        <f t="shared" si="67"/>
        <v/>
      </c>
      <c r="AC215" s="371" t="str">
        <f t="shared" si="68"/>
        <v/>
      </c>
      <c r="AE215" s="371" t="str">
        <f t="shared" si="69"/>
        <v/>
      </c>
      <c r="AG215" s="371" t="str">
        <f t="shared" si="70"/>
        <v/>
      </c>
      <c r="AI215" s="371" t="str">
        <f t="shared" si="71"/>
        <v/>
      </c>
      <c r="AK215" s="371" t="str">
        <f t="shared" si="72"/>
        <v/>
      </c>
      <c r="AM215" s="371" t="str">
        <f t="shared" si="73"/>
        <v/>
      </c>
      <c r="AO215" s="371" t="str">
        <f t="shared" si="74"/>
        <v/>
      </c>
      <c r="AQ215" s="371" t="str">
        <f t="shared" si="75"/>
        <v/>
      </c>
    </row>
    <row r="216" spans="5:43" x14ac:dyDescent="0.25">
      <c r="E216" s="371" t="str">
        <f t="shared" si="57"/>
        <v/>
      </c>
      <c r="G216" s="371" t="str">
        <f t="shared" si="57"/>
        <v/>
      </c>
      <c r="I216" s="371" t="str">
        <f t="shared" si="58"/>
        <v/>
      </c>
      <c r="K216" s="371" t="str">
        <f t="shared" si="59"/>
        <v/>
      </c>
      <c r="M216" s="371" t="str">
        <f t="shared" si="60"/>
        <v/>
      </c>
      <c r="O216" s="371" t="str">
        <f t="shared" si="61"/>
        <v/>
      </c>
      <c r="Q216" s="371" t="str">
        <f t="shared" si="62"/>
        <v/>
      </c>
      <c r="S216" s="371" t="str">
        <f t="shared" si="63"/>
        <v/>
      </c>
      <c r="U216" s="371" t="str">
        <f t="shared" si="64"/>
        <v/>
      </c>
      <c r="W216" s="371" t="str">
        <f t="shared" si="65"/>
        <v/>
      </c>
      <c r="Y216" s="371" t="str">
        <f t="shared" si="66"/>
        <v/>
      </c>
      <c r="AA216" s="371" t="str">
        <f t="shared" si="67"/>
        <v/>
      </c>
      <c r="AC216" s="371" t="str">
        <f t="shared" si="68"/>
        <v/>
      </c>
      <c r="AE216" s="371" t="str">
        <f t="shared" si="69"/>
        <v/>
      </c>
      <c r="AG216" s="371" t="str">
        <f t="shared" si="70"/>
        <v/>
      </c>
      <c r="AI216" s="371" t="str">
        <f t="shared" si="71"/>
        <v/>
      </c>
      <c r="AK216" s="371" t="str">
        <f t="shared" si="72"/>
        <v/>
      </c>
      <c r="AM216" s="371" t="str">
        <f t="shared" si="73"/>
        <v/>
      </c>
      <c r="AO216" s="371" t="str">
        <f t="shared" si="74"/>
        <v/>
      </c>
      <c r="AQ216" s="371" t="str">
        <f t="shared" si="75"/>
        <v/>
      </c>
    </row>
    <row r="217" spans="5:43" x14ac:dyDescent="0.25">
      <c r="E217" s="371" t="str">
        <f t="shared" si="57"/>
        <v/>
      </c>
      <c r="G217" s="371" t="str">
        <f t="shared" si="57"/>
        <v/>
      </c>
      <c r="I217" s="371" t="str">
        <f t="shared" si="58"/>
        <v/>
      </c>
      <c r="K217" s="371" t="str">
        <f t="shared" si="59"/>
        <v/>
      </c>
      <c r="M217" s="371" t="str">
        <f t="shared" si="60"/>
        <v/>
      </c>
      <c r="O217" s="371" t="str">
        <f t="shared" si="61"/>
        <v/>
      </c>
      <c r="Q217" s="371" t="str">
        <f t="shared" si="62"/>
        <v/>
      </c>
      <c r="S217" s="371" t="str">
        <f t="shared" si="63"/>
        <v/>
      </c>
      <c r="U217" s="371" t="str">
        <f t="shared" si="64"/>
        <v/>
      </c>
      <c r="W217" s="371" t="str">
        <f t="shared" si="65"/>
        <v/>
      </c>
      <c r="Y217" s="371" t="str">
        <f t="shared" si="66"/>
        <v/>
      </c>
      <c r="AA217" s="371" t="str">
        <f t="shared" si="67"/>
        <v/>
      </c>
      <c r="AC217" s="371" t="str">
        <f t="shared" si="68"/>
        <v/>
      </c>
      <c r="AE217" s="371" t="str">
        <f t="shared" si="69"/>
        <v/>
      </c>
      <c r="AG217" s="371" t="str">
        <f t="shared" si="70"/>
        <v/>
      </c>
      <c r="AI217" s="371" t="str">
        <f t="shared" si="71"/>
        <v/>
      </c>
      <c r="AK217" s="371" t="str">
        <f t="shared" si="72"/>
        <v/>
      </c>
      <c r="AM217" s="371" t="str">
        <f t="shared" si="73"/>
        <v/>
      </c>
      <c r="AO217" s="371" t="str">
        <f t="shared" si="74"/>
        <v/>
      </c>
      <c r="AQ217" s="371" t="str">
        <f t="shared" si="75"/>
        <v/>
      </c>
    </row>
    <row r="218" spans="5:43" x14ac:dyDescent="0.25">
      <c r="E218" s="371" t="str">
        <f t="shared" si="57"/>
        <v/>
      </c>
      <c r="G218" s="371" t="str">
        <f t="shared" si="57"/>
        <v/>
      </c>
      <c r="I218" s="371" t="str">
        <f t="shared" si="58"/>
        <v/>
      </c>
      <c r="K218" s="371" t="str">
        <f t="shared" si="59"/>
        <v/>
      </c>
      <c r="M218" s="371" t="str">
        <f t="shared" si="60"/>
        <v/>
      </c>
      <c r="O218" s="371" t="str">
        <f t="shared" si="61"/>
        <v/>
      </c>
      <c r="Q218" s="371" t="str">
        <f t="shared" si="62"/>
        <v/>
      </c>
      <c r="S218" s="371" t="str">
        <f t="shared" si="63"/>
        <v/>
      </c>
      <c r="U218" s="371" t="str">
        <f t="shared" si="64"/>
        <v/>
      </c>
      <c r="W218" s="371" t="str">
        <f t="shared" si="65"/>
        <v/>
      </c>
      <c r="Y218" s="371" t="str">
        <f t="shared" si="66"/>
        <v/>
      </c>
      <c r="AA218" s="371" t="str">
        <f t="shared" si="67"/>
        <v/>
      </c>
      <c r="AC218" s="371" t="str">
        <f t="shared" si="68"/>
        <v/>
      </c>
      <c r="AE218" s="371" t="str">
        <f t="shared" si="69"/>
        <v/>
      </c>
      <c r="AG218" s="371" t="str">
        <f t="shared" si="70"/>
        <v/>
      </c>
      <c r="AI218" s="371" t="str">
        <f t="shared" si="71"/>
        <v/>
      </c>
      <c r="AK218" s="371" t="str">
        <f t="shared" si="72"/>
        <v/>
      </c>
      <c r="AM218" s="371" t="str">
        <f t="shared" si="73"/>
        <v/>
      </c>
      <c r="AO218" s="371" t="str">
        <f t="shared" si="74"/>
        <v/>
      </c>
      <c r="AQ218" s="371" t="str">
        <f t="shared" si="75"/>
        <v/>
      </c>
    </row>
    <row r="219" spans="5:43" x14ac:dyDescent="0.25">
      <c r="E219" s="371" t="str">
        <f t="shared" si="57"/>
        <v/>
      </c>
      <c r="G219" s="371" t="str">
        <f t="shared" si="57"/>
        <v/>
      </c>
      <c r="I219" s="371" t="str">
        <f t="shared" si="58"/>
        <v/>
      </c>
      <c r="K219" s="371" t="str">
        <f t="shared" si="59"/>
        <v/>
      </c>
      <c r="M219" s="371" t="str">
        <f t="shared" si="60"/>
        <v/>
      </c>
      <c r="O219" s="371" t="str">
        <f t="shared" si="61"/>
        <v/>
      </c>
      <c r="Q219" s="371" t="str">
        <f t="shared" si="62"/>
        <v/>
      </c>
      <c r="S219" s="371" t="str">
        <f t="shared" si="63"/>
        <v/>
      </c>
      <c r="U219" s="371" t="str">
        <f t="shared" si="64"/>
        <v/>
      </c>
      <c r="W219" s="371" t="str">
        <f t="shared" si="65"/>
        <v/>
      </c>
      <c r="Y219" s="371" t="str">
        <f t="shared" si="66"/>
        <v/>
      </c>
      <c r="AA219" s="371" t="str">
        <f t="shared" si="67"/>
        <v/>
      </c>
      <c r="AC219" s="371" t="str">
        <f t="shared" si="68"/>
        <v/>
      </c>
      <c r="AE219" s="371" t="str">
        <f t="shared" si="69"/>
        <v/>
      </c>
      <c r="AG219" s="371" t="str">
        <f t="shared" si="70"/>
        <v/>
      </c>
      <c r="AI219" s="371" t="str">
        <f t="shared" si="71"/>
        <v/>
      </c>
      <c r="AK219" s="371" t="str">
        <f t="shared" si="72"/>
        <v/>
      </c>
      <c r="AM219" s="371" t="str">
        <f t="shared" si="73"/>
        <v/>
      </c>
      <c r="AO219" s="371" t="str">
        <f t="shared" si="74"/>
        <v/>
      </c>
      <c r="AQ219" s="371" t="str">
        <f t="shared" si="75"/>
        <v/>
      </c>
    </row>
    <row r="220" spans="5:43" x14ac:dyDescent="0.25">
      <c r="E220" s="371" t="str">
        <f t="shared" si="57"/>
        <v/>
      </c>
      <c r="G220" s="371" t="str">
        <f t="shared" si="57"/>
        <v/>
      </c>
      <c r="I220" s="371" t="str">
        <f t="shared" si="58"/>
        <v/>
      </c>
      <c r="K220" s="371" t="str">
        <f t="shared" si="59"/>
        <v/>
      </c>
      <c r="M220" s="371" t="str">
        <f t="shared" si="60"/>
        <v/>
      </c>
      <c r="O220" s="371" t="str">
        <f t="shared" si="61"/>
        <v/>
      </c>
      <c r="Q220" s="371" t="str">
        <f t="shared" si="62"/>
        <v/>
      </c>
      <c r="S220" s="371" t="str">
        <f t="shared" si="63"/>
        <v/>
      </c>
      <c r="U220" s="371" t="str">
        <f t="shared" si="64"/>
        <v/>
      </c>
      <c r="W220" s="371" t="str">
        <f t="shared" si="65"/>
        <v/>
      </c>
      <c r="Y220" s="371" t="str">
        <f t="shared" si="66"/>
        <v/>
      </c>
      <c r="AA220" s="371" t="str">
        <f t="shared" si="67"/>
        <v/>
      </c>
      <c r="AC220" s="371" t="str">
        <f t="shared" si="68"/>
        <v/>
      </c>
      <c r="AE220" s="371" t="str">
        <f t="shared" si="69"/>
        <v/>
      </c>
      <c r="AG220" s="371" t="str">
        <f t="shared" si="70"/>
        <v/>
      </c>
      <c r="AI220" s="371" t="str">
        <f t="shared" si="71"/>
        <v/>
      </c>
      <c r="AK220" s="371" t="str">
        <f t="shared" si="72"/>
        <v/>
      </c>
      <c r="AM220" s="371" t="str">
        <f t="shared" si="73"/>
        <v/>
      </c>
      <c r="AO220" s="371" t="str">
        <f t="shared" si="74"/>
        <v/>
      </c>
      <c r="AQ220" s="371" t="str">
        <f t="shared" si="75"/>
        <v/>
      </c>
    </row>
    <row r="221" spans="5:43" x14ac:dyDescent="0.25">
      <c r="E221" s="371" t="str">
        <f t="shared" si="57"/>
        <v/>
      </c>
      <c r="G221" s="371" t="str">
        <f t="shared" si="57"/>
        <v/>
      </c>
      <c r="I221" s="371" t="str">
        <f t="shared" si="58"/>
        <v/>
      </c>
      <c r="K221" s="371" t="str">
        <f t="shared" si="59"/>
        <v/>
      </c>
      <c r="M221" s="371" t="str">
        <f t="shared" si="60"/>
        <v/>
      </c>
      <c r="O221" s="371" t="str">
        <f t="shared" si="61"/>
        <v/>
      </c>
      <c r="Q221" s="371" t="str">
        <f t="shared" si="62"/>
        <v/>
      </c>
      <c r="S221" s="371" t="str">
        <f t="shared" si="63"/>
        <v/>
      </c>
      <c r="U221" s="371" t="str">
        <f t="shared" si="64"/>
        <v/>
      </c>
      <c r="W221" s="371" t="str">
        <f t="shared" si="65"/>
        <v/>
      </c>
      <c r="Y221" s="371" t="str">
        <f t="shared" si="66"/>
        <v/>
      </c>
      <c r="AA221" s="371" t="str">
        <f t="shared" si="67"/>
        <v/>
      </c>
      <c r="AC221" s="371" t="str">
        <f t="shared" si="68"/>
        <v/>
      </c>
      <c r="AE221" s="371" t="str">
        <f t="shared" si="69"/>
        <v/>
      </c>
      <c r="AG221" s="371" t="str">
        <f t="shared" si="70"/>
        <v/>
      </c>
      <c r="AI221" s="371" t="str">
        <f t="shared" si="71"/>
        <v/>
      </c>
      <c r="AK221" s="371" t="str">
        <f t="shared" si="72"/>
        <v/>
      </c>
      <c r="AM221" s="371" t="str">
        <f t="shared" si="73"/>
        <v/>
      </c>
      <c r="AO221" s="371" t="str">
        <f t="shared" si="74"/>
        <v/>
      </c>
      <c r="AQ221" s="371" t="str">
        <f t="shared" si="75"/>
        <v/>
      </c>
    </row>
    <row r="222" spans="5:43" x14ac:dyDescent="0.25">
      <c r="E222" s="371" t="str">
        <f t="shared" si="57"/>
        <v/>
      </c>
      <c r="G222" s="371" t="str">
        <f t="shared" si="57"/>
        <v/>
      </c>
      <c r="I222" s="371" t="str">
        <f t="shared" si="58"/>
        <v/>
      </c>
      <c r="K222" s="371" t="str">
        <f t="shared" si="59"/>
        <v/>
      </c>
      <c r="M222" s="371" t="str">
        <f t="shared" si="60"/>
        <v/>
      </c>
      <c r="O222" s="371" t="str">
        <f t="shared" si="61"/>
        <v/>
      </c>
      <c r="Q222" s="371" t="str">
        <f t="shared" si="62"/>
        <v/>
      </c>
      <c r="S222" s="371" t="str">
        <f t="shared" si="63"/>
        <v/>
      </c>
      <c r="U222" s="371" t="str">
        <f t="shared" si="64"/>
        <v/>
      </c>
      <c r="W222" s="371" t="str">
        <f t="shared" si="65"/>
        <v/>
      </c>
      <c r="Y222" s="371" t="str">
        <f t="shared" si="66"/>
        <v/>
      </c>
      <c r="AA222" s="371" t="str">
        <f t="shared" si="67"/>
        <v/>
      </c>
      <c r="AC222" s="371" t="str">
        <f t="shared" si="68"/>
        <v/>
      </c>
      <c r="AE222" s="371" t="str">
        <f t="shared" si="69"/>
        <v/>
      </c>
      <c r="AG222" s="371" t="str">
        <f t="shared" si="70"/>
        <v/>
      </c>
      <c r="AI222" s="371" t="str">
        <f t="shared" si="71"/>
        <v/>
      </c>
      <c r="AK222" s="371" t="str">
        <f t="shared" si="72"/>
        <v/>
      </c>
      <c r="AM222" s="371" t="str">
        <f t="shared" si="73"/>
        <v/>
      </c>
      <c r="AO222" s="371" t="str">
        <f t="shared" si="74"/>
        <v/>
      </c>
      <c r="AQ222" s="371" t="str">
        <f t="shared" si="75"/>
        <v/>
      </c>
    </row>
    <row r="223" spans="5:43" x14ac:dyDescent="0.25">
      <c r="E223" s="371" t="str">
        <f t="shared" si="57"/>
        <v/>
      </c>
      <c r="G223" s="371" t="str">
        <f t="shared" si="57"/>
        <v/>
      </c>
      <c r="I223" s="371" t="str">
        <f t="shared" si="58"/>
        <v/>
      </c>
      <c r="K223" s="371" t="str">
        <f t="shared" si="59"/>
        <v/>
      </c>
      <c r="M223" s="371" t="str">
        <f t="shared" si="60"/>
        <v/>
      </c>
      <c r="O223" s="371" t="str">
        <f t="shared" si="61"/>
        <v/>
      </c>
      <c r="Q223" s="371" t="str">
        <f t="shared" si="62"/>
        <v/>
      </c>
      <c r="S223" s="371" t="str">
        <f t="shared" si="63"/>
        <v/>
      </c>
      <c r="U223" s="371" t="str">
        <f t="shared" si="64"/>
        <v/>
      </c>
      <c r="W223" s="371" t="str">
        <f t="shared" si="65"/>
        <v/>
      </c>
      <c r="Y223" s="371" t="str">
        <f t="shared" si="66"/>
        <v/>
      </c>
      <c r="AA223" s="371" t="str">
        <f t="shared" si="67"/>
        <v/>
      </c>
      <c r="AC223" s="371" t="str">
        <f t="shared" si="68"/>
        <v/>
      </c>
      <c r="AE223" s="371" t="str">
        <f t="shared" si="69"/>
        <v/>
      </c>
      <c r="AG223" s="371" t="str">
        <f t="shared" si="70"/>
        <v/>
      </c>
      <c r="AI223" s="371" t="str">
        <f t="shared" si="71"/>
        <v/>
      </c>
      <c r="AK223" s="371" t="str">
        <f t="shared" si="72"/>
        <v/>
      </c>
      <c r="AM223" s="371" t="str">
        <f t="shared" si="73"/>
        <v/>
      </c>
      <c r="AO223" s="371" t="str">
        <f t="shared" si="74"/>
        <v/>
      </c>
      <c r="AQ223" s="371" t="str">
        <f t="shared" si="75"/>
        <v/>
      </c>
    </row>
    <row r="224" spans="5:43" x14ac:dyDescent="0.25">
      <c r="E224" s="371" t="str">
        <f t="shared" si="57"/>
        <v/>
      </c>
      <c r="G224" s="371" t="str">
        <f t="shared" si="57"/>
        <v/>
      </c>
      <c r="I224" s="371" t="str">
        <f t="shared" si="58"/>
        <v/>
      </c>
      <c r="K224" s="371" t="str">
        <f t="shared" si="59"/>
        <v/>
      </c>
      <c r="M224" s="371" t="str">
        <f t="shared" si="60"/>
        <v/>
      </c>
      <c r="O224" s="371" t="str">
        <f t="shared" si="61"/>
        <v/>
      </c>
      <c r="Q224" s="371" t="str">
        <f t="shared" si="62"/>
        <v/>
      </c>
      <c r="S224" s="371" t="str">
        <f t="shared" si="63"/>
        <v/>
      </c>
      <c r="U224" s="371" t="str">
        <f t="shared" si="64"/>
        <v/>
      </c>
      <c r="W224" s="371" t="str">
        <f t="shared" si="65"/>
        <v/>
      </c>
      <c r="Y224" s="371" t="str">
        <f t="shared" si="66"/>
        <v/>
      </c>
      <c r="AA224" s="371" t="str">
        <f t="shared" si="67"/>
        <v/>
      </c>
      <c r="AC224" s="371" t="str">
        <f t="shared" si="68"/>
        <v/>
      </c>
      <c r="AE224" s="371" t="str">
        <f t="shared" si="69"/>
        <v/>
      </c>
      <c r="AG224" s="371" t="str">
        <f t="shared" si="70"/>
        <v/>
      </c>
      <c r="AI224" s="371" t="str">
        <f t="shared" si="71"/>
        <v/>
      </c>
      <c r="AK224" s="371" t="str">
        <f t="shared" si="72"/>
        <v/>
      </c>
      <c r="AM224" s="371" t="str">
        <f t="shared" si="73"/>
        <v/>
      </c>
      <c r="AO224" s="371" t="str">
        <f t="shared" si="74"/>
        <v/>
      </c>
      <c r="AQ224" s="371" t="str">
        <f t="shared" si="75"/>
        <v/>
      </c>
    </row>
    <row r="225" spans="5:43" x14ac:dyDescent="0.25">
      <c r="E225" s="371" t="str">
        <f t="shared" si="57"/>
        <v/>
      </c>
      <c r="G225" s="371" t="str">
        <f t="shared" si="57"/>
        <v/>
      </c>
      <c r="I225" s="371" t="str">
        <f t="shared" si="58"/>
        <v/>
      </c>
      <c r="K225" s="371" t="str">
        <f t="shared" si="59"/>
        <v/>
      </c>
      <c r="M225" s="371" t="str">
        <f t="shared" si="60"/>
        <v/>
      </c>
      <c r="O225" s="371" t="str">
        <f t="shared" si="61"/>
        <v/>
      </c>
      <c r="Q225" s="371" t="str">
        <f t="shared" si="62"/>
        <v/>
      </c>
      <c r="S225" s="371" t="str">
        <f t="shared" si="63"/>
        <v/>
      </c>
      <c r="U225" s="371" t="str">
        <f t="shared" si="64"/>
        <v/>
      </c>
      <c r="W225" s="371" t="str">
        <f t="shared" si="65"/>
        <v/>
      </c>
      <c r="Y225" s="371" t="str">
        <f t="shared" si="66"/>
        <v/>
      </c>
      <c r="AA225" s="371" t="str">
        <f t="shared" si="67"/>
        <v/>
      </c>
      <c r="AC225" s="371" t="str">
        <f t="shared" si="68"/>
        <v/>
      </c>
      <c r="AE225" s="371" t="str">
        <f t="shared" si="69"/>
        <v/>
      </c>
      <c r="AG225" s="371" t="str">
        <f t="shared" si="70"/>
        <v/>
      </c>
      <c r="AI225" s="371" t="str">
        <f t="shared" si="71"/>
        <v/>
      </c>
      <c r="AK225" s="371" t="str">
        <f t="shared" si="72"/>
        <v/>
      </c>
      <c r="AM225" s="371" t="str">
        <f t="shared" si="73"/>
        <v/>
      </c>
      <c r="AO225" s="371" t="str">
        <f t="shared" si="74"/>
        <v/>
      </c>
      <c r="AQ225" s="371" t="str">
        <f t="shared" si="75"/>
        <v/>
      </c>
    </row>
    <row r="226" spans="5:43" x14ac:dyDescent="0.25">
      <c r="E226" s="371" t="str">
        <f t="shared" si="57"/>
        <v/>
      </c>
      <c r="G226" s="371" t="str">
        <f t="shared" si="57"/>
        <v/>
      </c>
      <c r="I226" s="371" t="str">
        <f t="shared" si="58"/>
        <v/>
      </c>
      <c r="K226" s="371" t="str">
        <f t="shared" si="59"/>
        <v/>
      </c>
      <c r="M226" s="371" t="str">
        <f t="shared" si="60"/>
        <v/>
      </c>
      <c r="O226" s="371" t="str">
        <f t="shared" si="61"/>
        <v/>
      </c>
      <c r="Q226" s="371" t="str">
        <f t="shared" si="62"/>
        <v/>
      </c>
      <c r="S226" s="371" t="str">
        <f t="shared" si="63"/>
        <v/>
      </c>
      <c r="U226" s="371" t="str">
        <f t="shared" si="64"/>
        <v/>
      </c>
      <c r="W226" s="371" t="str">
        <f t="shared" si="65"/>
        <v/>
      </c>
      <c r="Y226" s="371" t="str">
        <f t="shared" si="66"/>
        <v/>
      </c>
      <c r="AA226" s="371" t="str">
        <f t="shared" si="67"/>
        <v/>
      </c>
      <c r="AC226" s="371" t="str">
        <f t="shared" si="68"/>
        <v/>
      </c>
      <c r="AE226" s="371" t="str">
        <f t="shared" si="69"/>
        <v/>
      </c>
      <c r="AG226" s="371" t="str">
        <f t="shared" si="70"/>
        <v/>
      </c>
      <c r="AI226" s="371" t="str">
        <f t="shared" si="71"/>
        <v/>
      </c>
      <c r="AK226" s="371" t="str">
        <f t="shared" si="72"/>
        <v/>
      </c>
      <c r="AM226" s="371" t="str">
        <f t="shared" si="73"/>
        <v/>
      </c>
      <c r="AO226" s="371" t="str">
        <f t="shared" si="74"/>
        <v/>
      </c>
      <c r="AQ226" s="371" t="str">
        <f t="shared" si="75"/>
        <v/>
      </c>
    </row>
    <row r="227" spans="5:43" x14ac:dyDescent="0.25">
      <c r="E227" s="371" t="str">
        <f t="shared" si="57"/>
        <v/>
      </c>
      <c r="G227" s="371" t="str">
        <f t="shared" si="57"/>
        <v/>
      </c>
      <c r="I227" s="371" t="str">
        <f t="shared" si="58"/>
        <v/>
      </c>
      <c r="K227" s="371" t="str">
        <f t="shared" si="59"/>
        <v/>
      </c>
      <c r="M227" s="371" t="str">
        <f t="shared" si="60"/>
        <v/>
      </c>
      <c r="O227" s="371" t="str">
        <f t="shared" si="61"/>
        <v/>
      </c>
      <c r="Q227" s="371" t="str">
        <f t="shared" si="62"/>
        <v/>
      </c>
      <c r="S227" s="371" t="str">
        <f t="shared" si="63"/>
        <v/>
      </c>
      <c r="U227" s="371" t="str">
        <f t="shared" si="64"/>
        <v/>
      </c>
      <c r="W227" s="371" t="str">
        <f t="shared" si="65"/>
        <v/>
      </c>
      <c r="Y227" s="371" t="str">
        <f t="shared" si="66"/>
        <v/>
      </c>
      <c r="AA227" s="371" t="str">
        <f t="shared" si="67"/>
        <v/>
      </c>
      <c r="AC227" s="371" t="str">
        <f t="shared" si="68"/>
        <v/>
      </c>
      <c r="AE227" s="371" t="str">
        <f t="shared" si="69"/>
        <v/>
      </c>
      <c r="AG227" s="371" t="str">
        <f t="shared" si="70"/>
        <v/>
      </c>
      <c r="AI227" s="371" t="str">
        <f t="shared" si="71"/>
        <v/>
      </c>
      <c r="AK227" s="371" t="str">
        <f t="shared" si="72"/>
        <v/>
      </c>
      <c r="AM227" s="371" t="str">
        <f t="shared" si="73"/>
        <v/>
      </c>
      <c r="AO227" s="371" t="str">
        <f t="shared" si="74"/>
        <v/>
      </c>
      <c r="AQ227" s="371" t="str">
        <f t="shared" si="75"/>
        <v/>
      </c>
    </row>
    <row r="228" spans="5:43" x14ac:dyDescent="0.25">
      <c r="E228" s="371" t="str">
        <f t="shared" si="57"/>
        <v/>
      </c>
      <c r="G228" s="371" t="str">
        <f t="shared" si="57"/>
        <v/>
      </c>
      <c r="I228" s="371" t="str">
        <f t="shared" si="58"/>
        <v/>
      </c>
      <c r="K228" s="371" t="str">
        <f t="shared" si="59"/>
        <v/>
      </c>
      <c r="M228" s="371" t="str">
        <f t="shared" si="60"/>
        <v/>
      </c>
      <c r="O228" s="371" t="str">
        <f t="shared" si="61"/>
        <v/>
      </c>
      <c r="Q228" s="371" t="str">
        <f t="shared" si="62"/>
        <v/>
      </c>
      <c r="S228" s="371" t="str">
        <f t="shared" si="63"/>
        <v/>
      </c>
      <c r="U228" s="371" t="str">
        <f t="shared" si="64"/>
        <v/>
      </c>
      <c r="W228" s="371" t="str">
        <f t="shared" si="65"/>
        <v/>
      </c>
      <c r="Y228" s="371" t="str">
        <f t="shared" si="66"/>
        <v/>
      </c>
      <c r="AA228" s="371" t="str">
        <f t="shared" si="67"/>
        <v/>
      </c>
      <c r="AC228" s="371" t="str">
        <f t="shared" si="68"/>
        <v/>
      </c>
      <c r="AE228" s="371" t="str">
        <f t="shared" si="69"/>
        <v/>
      </c>
      <c r="AG228" s="371" t="str">
        <f t="shared" si="70"/>
        <v/>
      </c>
      <c r="AI228" s="371" t="str">
        <f t="shared" si="71"/>
        <v/>
      </c>
      <c r="AK228" s="371" t="str">
        <f t="shared" si="72"/>
        <v/>
      </c>
      <c r="AM228" s="371" t="str">
        <f t="shared" si="73"/>
        <v/>
      </c>
      <c r="AO228" s="371" t="str">
        <f t="shared" si="74"/>
        <v/>
      </c>
      <c r="AQ228" s="371" t="str">
        <f t="shared" si="75"/>
        <v/>
      </c>
    </row>
    <row r="229" spans="5:43" x14ac:dyDescent="0.25">
      <c r="E229" s="371" t="str">
        <f t="shared" si="57"/>
        <v/>
      </c>
      <c r="G229" s="371" t="str">
        <f t="shared" si="57"/>
        <v/>
      </c>
      <c r="I229" s="371" t="str">
        <f t="shared" si="58"/>
        <v/>
      </c>
      <c r="K229" s="371" t="str">
        <f t="shared" si="59"/>
        <v/>
      </c>
      <c r="M229" s="371" t="str">
        <f t="shared" si="60"/>
        <v/>
      </c>
      <c r="O229" s="371" t="str">
        <f t="shared" si="61"/>
        <v/>
      </c>
      <c r="Q229" s="371" t="str">
        <f t="shared" si="62"/>
        <v/>
      </c>
      <c r="S229" s="371" t="str">
        <f t="shared" si="63"/>
        <v/>
      </c>
      <c r="U229" s="371" t="str">
        <f t="shared" si="64"/>
        <v/>
      </c>
      <c r="W229" s="371" t="str">
        <f t="shared" si="65"/>
        <v/>
      </c>
      <c r="Y229" s="371" t="str">
        <f t="shared" si="66"/>
        <v/>
      </c>
      <c r="AA229" s="371" t="str">
        <f t="shared" si="67"/>
        <v/>
      </c>
      <c r="AC229" s="371" t="str">
        <f t="shared" si="68"/>
        <v/>
      </c>
      <c r="AE229" s="371" t="str">
        <f t="shared" si="69"/>
        <v/>
      </c>
      <c r="AG229" s="371" t="str">
        <f t="shared" si="70"/>
        <v/>
      </c>
      <c r="AI229" s="371" t="str">
        <f t="shared" si="71"/>
        <v/>
      </c>
      <c r="AK229" s="371" t="str">
        <f t="shared" si="72"/>
        <v/>
      </c>
      <c r="AM229" s="371" t="str">
        <f t="shared" si="73"/>
        <v/>
      </c>
      <c r="AO229" s="371" t="str">
        <f t="shared" si="74"/>
        <v/>
      </c>
      <c r="AQ229" s="371" t="str">
        <f t="shared" si="75"/>
        <v/>
      </c>
    </row>
    <row r="230" spans="5:43" x14ac:dyDescent="0.25">
      <c r="E230" s="371" t="str">
        <f t="shared" si="57"/>
        <v/>
      </c>
      <c r="G230" s="371" t="str">
        <f t="shared" si="57"/>
        <v/>
      </c>
      <c r="I230" s="371" t="str">
        <f t="shared" si="58"/>
        <v/>
      </c>
      <c r="K230" s="371" t="str">
        <f t="shared" si="59"/>
        <v/>
      </c>
      <c r="M230" s="371" t="str">
        <f t="shared" si="60"/>
        <v/>
      </c>
      <c r="O230" s="371" t="str">
        <f t="shared" si="61"/>
        <v/>
      </c>
      <c r="Q230" s="371" t="str">
        <f t="shared" si="62"/>
        <v/>
      </c>
      <c r="S230" s="371" t="str">
        <f t="shared" si="63"/>
        <v/>
      </c>
      <c r="U230" s="371" t="str">
        <f t="shared" si="64"/>
        <v/>
      </c>
      <c r="W230" s="371" t="str">
        <f t="shared" si="65"/>
        <v/>
      </c>
      <c r="Y230" s="371" t="str">
        <f t="shared" si="66"/>
        <v/>
      </c>
      <c r="AA230" s="371" t="str">
        <f t="shared" si="67"/>
        <v/>
      </c>
      <c r="AC230" s="371" t="str">
        <f t="shared" si="68"/>
        <v/>
      </c>
      <c r="AE230" s="371" t="str">
        <f t="shared" si="69"/>
        <v/>
      </c>
      <c r="AG230" s="371" t="str">
        <f t="shared" si="70"/>
        <v/>
      </c>
      <c r="AI230" s="371" t="str">
        <f t="shared" si="71"/>
        <v/>
      </c>
      <c r="AK230" s="371" t="str">
        <f t="shared" si="72"/>
        <v/>
      </c>
      <c r="AM230" s="371" t="str">
        <f t="shared" si="73"/>
        <v/>
      </c>
      <c r="AO230" s="371" t="str">
        <f t="shared" si="74"/>
        <v/>
      </c>
      <c r="AQ230" s="371" t="str">
        <f t="shared" si="75"/>
        <v/>
      </c>
    </row>
    <row r="231" spans="5:43" x14ac:dyDescent="0.25">
      <c r="E231" s="371" t="str">
        <f t="shared" si="57"/>
        <v/>
      </c>
      <c r="G231" s="371" t="str">
        <f t="shared" si="57"/>
        <v/>
      </c>
      <c r="I231" s="371" t="str">
        <f t="shared" si="58"/>
        <v/>
      </c>
      <c r="K231" s="371" t="str">
        <f t="shared" si="59"/>
        <v/>
      </c>
      <c r="M231" s="371" t="str">
        <f t="shared" si="60"/>
        <v/>
      </c>
      <c r="O231" s="371" t="str">
        <f t="shared" si="61"/>
        <v/>
      </c>
      <c r="Q231" s="371" t="str">
        <f t="shared" si="62"/>
        <v/>
      </c>
      <c r="S231" s="371" t="str">
        <f t="shared" si="63"/>
        <v/>
      </c>
      <c r="U231" s="371" t="str">
        <f t="shared" si="64"/>
        <v/>
      </c>
      <c r="W231" s="371" t="str">
        <f t="shared" si="65"/>
        <v/>
      </c>
      <c r="Y231" s="371" t="str">
        <f t="shared" si="66"/>
        <v/>
      </c>
      <c r="AA231" s="371" t="str">
        <f t="shared" si="67"/>
        <v/>
      </c>
      <c r="AC231" s="371" t="str">
        <f t="shared" si="68"/>
        <v/>
      </c>
      <c r="AE231" s="371" t="str">
        <f t="shared" si="69"/>
        <v/>
      </c>
      <c r="AG231" s="371" t="str">
        <f t="shared" si="70"/>
        <v/>
      </c>
      <c r="AI231" s="371" t="str">
        <f t="shared" si="71"/>
        <v/>
      </c>
      <c r="AK231" s="371" t="str">
        <f t="shared" si="72"/>
        <v/>
      </c>
      <c r="AM231" s="371" t="str">
        <f t="shared" si="73"/>
        <v/>
      </c>
      <c r="AO231" s="371" t="str">
        <f t="shared" si="74"/>
        <v/>
      </c>
      <c r="AQ231" s="371" t="str">
        <f t="shared" si="75"/>
        <v/>
      </c>
    </row>
    <row r="232" spans="5:43" x14ac:dyDescent="0.25">
      <c r="E232" s="371" t="str">
        <f t="shared" si="57"/>
        <v/>
      </c>
      <c r="G232" s="371" t="str">
        <f t="shared" si="57"/>
        <v/>
      </c>
      <c r="I232" s="371" t="str">
        <f t="shared" si="58"/>
        <v/>
      </c>
      <c r="K232" s="371" t="str">
        <f t="shared" si="59"/>
        <v/>
      </c>
      <c r="M232" s="371" t="str">
        <f t="shared" si="60"/>
        <v/>
      </c>
      <c r="O232" s="371" t="str">
        <f t="shared" si="61"/>
        <v/>
      </c>
      <c r="Q232" s="371" t="str">
        <f t="shared" si="62"/>
        <v/>
      </c>
      <c r="S232" s="371" t="str">
        <f t="shared" si="63"/>
        <v/>
      </c>
      <c r="U232" s="371" t="str">
        <f t="shared" si="64"/>
        <v/>
      </c>
      <c r="W232" s="371" t="str">
        <f t="shared" si="65"/>
        <v/>
      </c>
      <c r="Y232" s="371" t="str">
        <f t="shared" si="66"/>
        <v/>
      </c>
      <c r="AA232" s="371" t="str">
        <f t="shared" si="67"/>
        <v/>
      </c>
      <c r="AC232" s="371" t="str">
        <f t="shared" si="68"/>
        <v/>
      </c>
      <c r="AE232" s="371" t="str">
        <f t="shared" si="69"/>
        <v/>
      </c>
      <c r="AG232" s="371" t="str">
        <f t="shared" si="70"/>
        <v/>
      </c>
      <c r="AI232" s="371" t="str">
        <f t="shared" si="71"/>
        <v/>
      </c>
      <c r="AK232" s="371" t="str">
        <f t="shared" si="72"/>
        <v/>
      </c>
      <c r="AM232" s="371" t="str">
        <f t="shared" si="73"/>
        <v/>
      </c>
      <c r="AO232" s="371" t="str">
        <f t="shared" si="74"/>
        <v/>
      </c>
      <c r="AQ232" s="371" t="str">
        <f t="shared" si="75"/>
        <v/>
      </c>
    </row>
    <row r="233" spans="5:43" x14ac:dyDescent="0.25">
      <c r="E233" s="371" t="str">
        <f t="shared" si="57"/>
        <v/>
      </c>
      <c r="G233" s="371" t="str">
        <f t="shared" si="57"/>
        <v/>
      </c>
      <c r="I233" s="371" t="str">
        <f t="shared" si="58"/>
        <v/>
      </c>
      <c r="K233" s="371" t="str">
        <f t="shared" si="59"/>
        <v/>
      </c>
      <c r="M233" s="371" t="str">
        <f t="shared" si="60"/>
        <v/>
      </c>
      <c r="O233" s="371" t="str">
        <f t="shared" si="61"/>
        <v/>
      </c>
      <c r="Q233" s="371" t="str">
        <f t="shared" si="62"/>
        <v/>
      </c>
      <c r="S233" s="371" t="str">
        <f t="shared" si="63"/>
        <v/>
      </c>
      <c r="U233" s="371" t="str">
        <f t="shared" si="64"/>
        <v/>
      </c>
      <c r="W233" s="371" t="str">
        <f t="shared" si="65"/>
        <v/>
      </c>
      <c r="Y233" s="371" t="str">
        <f t="shared" si="66"/>
        <v/>
      </c>
      <c r="AA233" s="371" t="str">
        <f t="shared" si="67"/>
        <v/>
      </c>
      <c r="AC233" s="371" t="str">
        <f t="shared" si="68"/>
        <v/>
      </c>
      <c r="AE233" s="371" t="str">
        <f t="shared" si="69"/>
        <v/>
      </c>
      <c r="AG233" s="371" t="str">
        <f t="shared" si="70"/>
        <v/>
      </c>
      <c r="AI233" s="371" t="str">
        <f t="shared" si="71"/>
        <v/>
      </c>
      <c r="AK233" s="371" t="str">
        <f t="shared" si="72"/>
        <v/>
      </c>
      <c r="AM233" s="371" t="str">
        <f t="shared" si="73"/>
        <v/>
      </c>
      <c r="AO233" s="371" t="str">
        <f t="shared" si="74"/>
        <v/>
      </c>
      <c r="AQ233" s="371" t="str">
        <f t="shared" si="75"/>
        <v/>
      </c>
    </row>
    <row r="234" spans="5:43" x14ac:dyDescent="0.25">
      <c r="E234" s="371" t="str">
        <f t="shared" si="57"/>
        <v/>
      </c>
      <c r="G234" s="371" t="str">
        <f t="shared" si="57"/>
        <v/>
      </c>
      <c r="I234" s="371" t="str">
        <f t="shared" si="58"/>
        <v/>
      </c>
      <c r="K234" s="371" t="str">
        <f t="shared" si="59"/>
        <v/>
      </c>
      <c r="M234" s="371" t="str">
        <f t="shared" si="60"/>
        <v/>
      </c>
      <c r="O234" s="371" t="str">
        <f t="shared" si="61"/>
        <v/>
      </c>
      <c r="Q234" s="371" t="str">
        <f t="shared" si="62"/>
        <v/>
      </c>
      <c r="S234" s="371" t="str">
        <f t="shared" si="63"/>
        <v/>
      </c>
      <c r="U234" s="371" t="str">
        <f t="shared" si="64"/>
        <v/>
      </c>
      <c r="W234" s="371" t="str">
        <f t="shared" si="65"/>
        <v/>
      </c>
      <c r="Y234" s="371" t="str">
        <f t="shared" si="66"/>
        <v/>
      </c>
      <c r="AA234" s="371" t="str">
        <f t="shared" si="67"/>
        <v/>
      </c>
      <c r="AC234" s="371" t="str">
        <f t="shared" si="68"/>
        <v/>
      </c>
      <c r="AE234" s="371" t="str">
        <f t="shared" si="69"/>
        <v/>
      </c>
      <c r="AG234" s="371" t="str">
        <f t="shared" si="70"/>
        <v/>
      </c>
      <c r="AI234" s="371" t="str">
        <f t="shared" si="71"/>
        <v/>
      </c>
      <c r="AK234" s="371" t="str">
        <f t="shared" si="72"/>
        <v/>
      </c>
      <c r="AM234" s="371" t="str">
        <f t="shared" si="73"/>
        <v/>
      </c>
      <c r="AO234" s="371" t="str">
        <f t="shared" si="74"/>
        <v/>
      </c>
      <c r="AQ234" s="371" t="str">
        <f t="shared" si="75"/>
        <v/>
      </c>
    </row>
    <row r="235" spans="5:43" x14ac:dyDescent="0.25">
      <c r="E235" s="371" t="str">
        <f t="shared" si="57"/>
        <v/>
      </c>
      <c r="G235" s="371" t="str">
        <f t="shared" si="57"/>
        <v/>
      </c>
      <c r="I235" s="371" t="str">
        <f t="shared" si="58"/>
        <v/>
      </c>
      <c r="K235" s="371" t="str">
        <f t="shared" si="59"/>
        <v/>
      </c>
      <c r="M235" s="371" t="str">
        <f t="shared" si="60"/>
        <v/>
      </c>
      <c r="O235" s="371" t="str">
        <f t="shared" si="61"/>
        <v/>
      </c>
      <c r="Q235" s="371" t="str">
        <f t="shared" si="62"/>
        <v/>
      </c>
      <c r="S235" s="371" t="str">
        <f t="shared" si="63"/>
        <v/>
      </c>
      <c r="U235" s="371" t="str">
        <f t="shared" si="64"/>
        <v/>
      </c>
      <c r="W235" s="371" t="str">
        <f t="shared" si="65"/>
        <v/>
      </c>
      <c r="Y235" s="371" t="str">
        <f t="shared" si="66"/>
        <v/>
      </c>
      <c r="AA235" s="371" t="str">
        <f t="shared" si="67"/>
        <v/>
      </c>
      <c r="AC235" s="371" t="str">
        <f t="shared" si="68"/>
        <v/>
      </c>
      <c r="AE235" s="371" t="str">
        <f t="shared" si="69"/>
        <v/>
      </c>
      <c r="AG235" s="371" t="str">
        <f t="shared" si="70"/>
        <v/>
      </c>
      <c r="AI235" s="371" t="str">
        <f t="shared" si="71"/>
        <v/>
      </c>
      <c r="AK235" s="371" t="str">
        <f t="shared" si="72"/>
        <v/>
      </c>
      <c r="AM235" s="371" t="str">
        <f t="shared" si="73"/>
        <v/>
      </c>
      <c r="AO235" s="371" t="str">
        <f t="shared" si="74"/>
        <v/>
      </c>
      <c r="AQ235" s="371" t="str">
        <f t="shared" si="75"/>
        <v/>
      </c>
    </row>
    <row r="236" spans="5:43" x14ac:dyDescent="0.25">
      <c r="E236" s="371" t="str">
        <f t="shared" si="57"/>
        <v/>
      </c>
      <c r="G236" s="371" t="str">
        <f t="shared" si="57"/>
        <v/>
      </c>
      <c r="I236" s="371" t="str">
        <f t="shared" si="58"/>
        <v/>
      </c>
      <c r="K236" s="371" t="str">
        <f t="shared" si="59"/>
        <v/>
      </c>
      <c r="M236" s="371" t="str">
        <f t="shared" si="60"/>
        <v/>
      </c>
      <c r="O236" s="371" t="str">
        <f t="shared" si="61"/>
        <v/>
      </c>
      <c r="Q236" s="371" t="str">
        <f t="shared" si="62"/>
        <v/>
      </c>
      <c r="S236" s="371" t="str">
        <f t="shared" si="63"/>
        <v/>
      </c>
      <c r="U236" s="371" t="str">
        <f t="shared" si="64"/>
        <v/>
      </c>
      <c r="W236" s="371" t="str">
        <f t="shared" si="65"/>
        <v/>
      </c>
      <c r="Y236" s="371" t="str">
        <f t="shared" si="66"/>
        <v/>
      </c>
      <c r="AA236" s="371" t="str">
        <f t="shared" si="67"/>
        <v/>
      </c>
      <c r="AC236" s="371" t="str">
        <f t="shared" si="68"/>
        <v/>
      </c>
      <c r="AE236" s="371" t="str">
        <f t="shared" si="69"/>
        <v/>
      </c>
      <c r="AG236" s="371" t="str">
        <f t="shared" si="70"/>
        <v/>
      </c>
      <c r="AI236" s="371" t="str">
        <f t="shared" si="71"/>
        <v/>
      </c>
      <c r="AK236" s="371" t="str">
        <f t="shared" si="72"/>
        <v/>
      </c>
      <c r="AM236" s="371" t="str">
        <f t="shared" si="73"/>
        <v/>
      </c>
      <c r="AO236" s="371" t="str">
        <f t="shared" si="74"/>
        <v/>
      </c>
      <c r="AQ236" s="371" t="str">
        <f t="shared" si="75"/>
        <v/>
      </c>
    </row>
    <row r="237" spans="5:43" x14ac:dyDescent="0.25">
      <c r="E237" s="371" t="str">
        <f t="shared" si="57"/>
        <v/>
      </c>
      <c r="G237" s="371" t="str">
        <f t="shared" si="57"/>
        <v/>
      </c>
      <c r="I237" s="371" t="str">
        <f t="shared" si="58"/>
        <v/>
      </c>
      <c r="K237" s="371" t="str">
        <f t="shared" si="59"/>
        <v/>
      </c>
      <c r="M237" s="371" t="str">
        <f t="shared" si="60"/>
        <v/>
      </c>
      <c r="O237" s="371" t="str">
        <f t="shared" si="61"/>
        <v/>
      </c>
      <c r="Q237" s="371" t="str">
        <f t="shared" si="62"/>
        <v/>
      </c>
      <c r="S237" s="371" t="str">
        <f t="shared" si="63"/>
        <v/>
      </c>
      <c r="U237" s="371" t="str">
        <f t="shared" si="64"/>
        <v/>
      </c>
      <c r="W237" s="371" t="str">
        <f t="shared" si="65"/>
        <v/>
      </c>
      <c r="Y237" s="371" t="str">
        <f t="shared" si="66"/>
        <v/>
      </c>
      <c r="AA237" s="371" t="str">
        <f t="shared" si="67"/>
        <v/>
      </c>
      <c r="AC237" s="371" t="str">
        <f t="shared" si="68"/>
        <v/>
      </c>
      <c r="AE237" s="371" t="str">
        <f t="shared" si="69"/>
        <v/>
      </c>
      <c r="AG237" s="371" t="str">
        <f t="shared" si="70"/>
        <v/>
      </c>
      <c r="AI237" s="371" t="str">
        <f t="shared" si="71"/>
        <v/>
      </c>
      <c r="AK237" s="371" t="str">
        <f t="shared" si="72"/>
        <v/>
      </c>
      <c r="AM237" s="371" t="str">
        <f t="shared" si="73"/>
        <v/>
      </c>
      <c r="AO237" s="371" t="str">
        <f t="shared" si="74"/>
        <v/>
      </c>
      <c r="AQ237" s="371" t="str">
        <f t="shared" si="75"/>
        <v/>
      </c>
    </row>
    <row r="238" spans="5:43" x14ac:dyDescent="0.25">
      <c r="E238" s="371" t="str">
        <f t="shared" si="57"/>
        <v/>
      </c>
      <c r="G238" s="371" t="str">
        <f t="shared" si="57"/>
        <v/>
      </c>
      <c r="I238" s="371" t="str">
        <f t="shared" si="58"/>
        <v/>
      </c>
      <c r="K238" s="371" t="str">
        <f t="shared" si="59"/>
        <v/>
      </c>
      <c r="M238" s="371" t="str">
        <f t="shared" si="60"/>
        <v/>
      </c>
      <c r="O238" s="371" t="str">
        <f t="shared" si="61"/>
        <v/>
      </c>
      <c r="Q238" s="371" t="str">
        <f t="shared" si="62"/>
        <v/>
      </c>
      <c r="S238" s="371" t="str">
        <f t="shared" si="63"/>
        <v/>
      </c>
      <c r="U238" s="371" t="str">
        <f t="shared" si="64"/>
        <v/>
      </c>
      <c r="W238" s="371" t="str">
        <f t="shared" si="65"/>
        <v/>
      </c>
      <c r="Y238" s="371" t="str">
        <f t="shared" si="66"/>
        <v/>
      </c>
      <c r="AA238" s="371" t="str">
        <f t="shared" si="67"/>
        <v/>
      </c>
      <c r="AC238" s="371" t="str">
        <f t="shared" si="68"/>
        <v/>
      </c>
      <c r="AE238" s="371" t="str">
        <f t="shared" si="69"/>
        <v/>
      </c>
      <c r="AG238" s="371" t="str">
        <f t="shared" si="70"/>
        <v/>
      </c>
      <c r="AI238" s="371" t="str">
        <f t="shared" si="71"/>
        <v/>
      </c>
      <c r="AK238" s="371" t="str">
        <f t="shared" si="72"/>
        <v/>
      </c>
      <c r="AM238" s="371" t="str">
        <f t="shared" si="73"/>
        <v/>
      </c>
      <c r="AO238" s="371" t="str">
        <f t="shared" si="74"/>
        <v/>
      </c>
      <c r="AQ238" s="371" t="str">
        <f t="shared" si="75"/>
        <v/>
      </c>
    </row>
    <row r="239" spans="5:43" x14ac:dyDescent="0.25">
      <c r="E239" s="371" t="str">
        <f t="shared" si="57"/>
        <v/>
      </c>
      <c r="G239" s="371" t="str">
        <f t="shared" si="57"/>
        <v/>
      </c>
      <c r="I239" s="371" t="str">
        <f t="shared" si="58"/>
        <v/>
      </c>
      <c r="K239" s="371" t="str">
        <f t="shared" si="59"/>
        <v/>
      </c>
      <c r="M239" s="371" t="str">
        <f t="shared" si="60"/>
        <v/>
      </c>
      <c r="O239" s="371" t="str">
        <f t="shared" si="61"/>
        <v/>
      </c>
      <c r="Q239" s="371" t="str">
        <f t="shared" si="62"/>
        <v/>
      </c>
      <c r="S239" s="371" t="str">
        <f t="shared" si="63"/>
        <v/>
      </c>
      <c r="U239" s="371" t="str">
        <f t="shared" si="64"/>
        <v/>
      </c>
      <c r="W239" s="371" t="str">
        <f t="shared" si="65"/>
        <v/>
      </c>
      <c r="Y239" s="371" t="str">
        <f t="shared" si="66"/>
        <v/>
      </c>
      <c r="AA239" s="371" t="str">
        <f t="shared" si="67"/>
        <v/>
      </c>
      <c r="AC239" s="371" t="str">
        <f t="shared" si="68"/>
        <v/>
      </c>
      <c r="AE239" s="371" t="str">
        <f t="shared" si="69"/>
        <v/>
      </c>
      <c r="AG239" s="371" t="str">
        <f t="shared" si="70"/>
        <v/>
      </c>
      <c r="AI239" s="371" t="str">
        <f t="shared" si="71"/>
        <v/>
      </c>
      <c r="AK239" s="371" t="str">
        <f t="shared" si="72"/>
        <v/>
      </c>
      <c r="AM239" s="371" t="str">
        <f t="shared" si="73"/>
        <v/>
      </c>
      <c r="AO239" s="371" t="str">
        <f t="shared" si="74"/>
        <v/>
      </c>
      <c r="AQ239" s="371" t="str">
        <f t="shared" si="75"/>
        <v/>
      </c>
    </row>
    <row r="240" spans="5:43" x14ac:dyDescent="0.25">
      <c r="E240" s="371" t="str">
        <f t="shared" si="57"/>
        <v/>
      </c>
      <c r="G240" s="371" t="str">
        <f t="shared" si="57"/>
        <v/>
      </c>
      <c r="I240" s="371" t="str">
        <f t="shared" si="58"/>
        <v/>
      </c>
      <c r="K240" s="371" t="str">
        <f t="shared" si="59"/>
        <v/>
      </c>
      <c r="M240" s="371" t="str">
        <f t="shared" si="60"/>
        <v/>
      </c>
      <c r="O240" s="371" t="str">
        <f t="shared" si="61"/>
        <v/>
      </c>
      <c r="Q240" s="371" t="str">
        <f t="shared" si="62"/>
        <v/>
      </c>
      <c r="S240" s="371" t="str">
        <f t="shared" si="63"/>
        <v/>
      </c>
      <c r="U240" s="371" t="str">
        <f t="shared" si="64"/>
        <v/>
      </c>
      <c r="W240" s="371" t="str">
        <f t="shared" si="65"/>
        <v/>
      </c>
      <c r="Y240" s="371" t="str">
        <f t="shared" si="66"/>
        <v/>
      </c>
      <c r="AA240" s="371" t="str">
        <f t="shared" si="67"/>
        <v/>
      </c>
      <c r="AC240" s="371" t="str">
        <f t="shared" si="68"/>
        <v/>
      </c>
      <c r="AE240" s="371" t="str">
        <f t="shared" si="69"/>
        <v/>
      </c>
      <c r="AG240" s="371" t="str">
        <f t="shared" si="70"/>
        <v/>
      </c>
      <c r="AI240" s="371" t="str">
        <f t="shared" si="71"/>
        <v/>
      </c>
      <c r="AK240" s="371" t="str">
        <f t="shared" si="72"/>
        <v/>
      </c>
      <c r="AM240" s="371" t="str">
        <f t="shared" si="73"/>
        <v/>
      </c>
      <c r="AO240" s="371" t="str">
        <f t="shared" si="74"/>
        <v/>
      </c>
      <c r="AQ240" s="371" t="str">
        <f t="shared" si="75"/>
        <v/>
      </c>
    </row>
    <row r="241" spans="5:43" x14ac:dyDescent="0.25">
      <c r="E241" s="371" t="str">
        <f t="shared" si="57"/>
        <v/>
      </c>
      <c r="G241" s="371" t="str">
        <f t="shared" si="57"/>
        <v/>
      </c>
      <c r="I241" s="371" t="str">
        <f t="shared" si="58"/>
        <v/>
      </c>
      <c r="K241" s="371" t="str">
        <f t="shared" si="59"/>
        <v/>
      </c>
      <c r="M241" s="371" t="str">
        <f t="shared" si="60"/>
        <v/>
      </c>
      <c r="O241" s="371" t="str">
        <f t="shared" si="61"/>
        <v/>
      </c>
      <c r="Q241" s="371" t="str">
        <f t="shared" si="62"/>
        <v/>
      </c>
      <c r="S241" s="371" t="str">
        <f t="shared" si="63"/>
        <v/>
      </c>
      <c r="U241" s="371" t="str">
        <f t="shared" si="64"/>
        <v/>
      </c>
      <c r="W241" s="371" t="str">
        <f t="shared" si="65"/>
        <v/>
      </c>
      <c r="Y241" s="371" t="str">
        <f t="shared" si="66"/>
        <v/>
      </c>
      <c r="AA241" s="371" t="str">
        <f t="shared" si="67"/>
        <v/>
      </c>
      <c r="AC241" s="371" t="str">
        <f t="shared" si="68"/>
        <v/>
      </c>
      <c r="AE241" s="371" t="str">
        <f t="shared" si="69"/>
        <v/>
      </c>
      <c r="AG241" s="371" t="str">
        <f t="shared" si="70"/>
        <v/>
      </c>
      <c r="AI241" s="371" t="str">
        <f t="shared" si="71"/>
        <v/>
      </c>
      <c r="AK241" s="371" t="str">
        <f t="shared" si="72"/>
        <v/>
      </c>
      <c r="AM241" s="371" t="str">
        <f t="shared" si="73"/>
        <v/>
      </c>
      <c r="AO241" s="371" t="str">
        <f t="shared" si="74"/>
        <v/>
      </c>
      <c r="AQ241" s="371" t="str">
        <f t="shared" si="75"/>
        <v/>
      </c>
    </row>
    <row r="242" spans="5:43" x14ac:dyDescent="0.25">
      <c r="E242" s="371" t="str">
        <f t="shared" si="57"/>
        <v/>
      </c>
      <c r="G242" s="371" t="str">
        <f t="shared" si="57"/>
        <v/>
      </c>
      <c r="I242" s="371" t="str">
        <f t="shared" si="58"/>
        <v/>
      </c>
      <c r="K242" s="371" t="str">
        <f t="shared" si="59"/>
        <v/>
      </c>
      <c r="M242" s="371" t="str">
        <f t="shared" si="60"/>
        <v/>
      </c>
      <c r="O242" s="371" t="str">
        <f t="shared" si="61"/>
        <v/>
      </c>
      <c r="Q242" s="371" t="str">
        <f t="shared" si="62"/>
        <v/>
      </c>
      <c r="S242" s="371" t="str">
        <f t="shared" si="63"/>
        <v/>
      </c>
      <c r="U242" s="371" t="str">
        <f t="shared" si="64"/>
        <v/>
      </c>
      <c r="W242" s="371" t="str">
        <f t="shared" si="65"/>
        <v/>
      </c>
      <c r="Y242" s="371" t="str">
        <f t="shared" si="66"/>
        <v/>
      </c>
      <c r="AA242" s="371" t="str">
        <f t="shared" si="67"/>
        <v/>
      </c>
      <c r="AC242" s="371" t="str">
        <f t="shared" si="68"/>
        <v/>
      </c>
      <c r="AE242" s="371" t="str">
        <f t="shared" si="69"/>
        <v/>
      </c>
      <c r="AG242" s="371" t="str">
        <f t="shared" si="70"/>
        <v/>
      </c>
      <c r="AI242" s="371" t="str">
        <f t="shared" si="71"/>
        <v/>
      </c>
      <c r="AK242" s="371" t="str">
        <f t="shared" si="72"/>
        <v/>
      </c>
      <c r="AM242" s="371" t="str">
        <f t="shared" si="73"/>
        <v/>
      </c>
      <c r="AO242" s="371" t="str">
        <f t="shared" si="74"/>
        <v/>
      </c>
      <c r="AQ242" s="371" t="str">
        <f t="shared" si="75"/>
        <v/>
      </c>
    </row>
    <row r="243" spans="5:43" x14ac:dyDescent="0.25">
      <c r="E243" s="371" t="str">
        <f t="shared" si="57"/>
        <v/>
      </c>
      <c r="G243" s="371" t="str">
        <f t="shared" si="57"/>
        <v/>
      </c>
      <c r="I243" s="371" t="str">
        <f t="shared" si="58"/>
        <v/>
      </c>
      <c r="K243" s="371" t="str">
        <f t="shared" si="59"/>
        <v/>
      </c>
      <c r="M243" s="371" t="str">
        <f t="shared" si="60"/>
        <v/>
      </c>
      <c r="O243" s="371" t="str">
        <f t="shared" si="61"/>
        <v/>
      </c>
      <c r="Q243" s="371" t="str">
        <f t="shared" si="62"/>
        <v/>
      </c>
      <c r="S243" s="371" t="str">
        <f t="shared" si="63"/>
        <v/>
      </c>
      <c r="U243" s="371" t="str">
        <f t="shared" si="64"/>
        <v/>
      </c>
      <c r="W243" s="371" t="str">
        <f t="shared" si="65"/>
        <v/>
      </c>
      <c r="Y243" s="371" t="str">
        <f t="shared" si="66"/>
        <v/>
      </c>
      <c r="AA243" s="371" t="str">
        <f t="shared" si="67"/>
        <v/>
      </c>
      <c r="AC243" s="371" t="str">
        <f t="shared" si="68"/>
        <v/>
      </c>
      <c r="AE243" s="371" t="str">
        <f t="shared" si="69"/>
        <v/>
      </c>
      <c r="AG243" s="371" t="str">
        <f t="shared" si="70"/>
        <v/>
      </c>
      <c r="AI243" s="371" t="str">
        <f t="shared" si="71"/>
        <v/>
      </c>
      <c r="AK243" s="371" t="str">
        <f t="shared" si="72"/>
        <v/>
      </c>
      <c r="AM243" s="371" t="str">
        <f t="shared" si="73"/>
        <v/>
      </c>
      <c r="AO243" s="371" t="str">
        <f t="shared" si="74"/>
        <v/>
      </c>
      <c r="AQ243" s="371" t="str">
        <f t="shared" si="75"/>
        <v/>
      </c>
    </row>
    <row r="244" spans="5:43" x14ac:dyDescent="0.25">
      <c r="E244" s="371" t="str">
        <f t="shared" si="57"/>
        <v/>
      </c>
      <c r="G244" s="371" t="str">
        <f t="shared" si="57"/>
        <v/>
      </c>
      <c r="I244" s="371" t="str">
        <f t="shared" si="58"/>
        <v/>
      </c>
      <c r="K244" s="371" t="str">
        <f t="shared" si="59"/>
        <v/>
      </c>
      <c r="M244" s="371" t="str">
        <f t="shared" si="60"/>
        <v/>
      </c>
      <c r="O244" s="371" t="str">
        <f t="shared" si="61"/>
        <v/>
      </c>
      <c r="Q244" s="371" t="str">
        <f t="shared" si="62"/>
        <v/>
      </c>
      <c r="S244" s="371" t="str">
        <f t="shared" si="63"/>
        <v/>
      </c>
      <c r="U244" s="371" t="str">
        <f t="shared" si="64"/>
        <v/>
      </c>
      <c r="W244" s="371" t="str">
        <f t="shared" si="65"/>
        <v/>
      </c>
      <c r="Y244" s="371" t="str">
        <f t="shared" si="66"/>
        <v/>
      </c>
      <c r="AA244" s="371" t="str">
        <f t="shared" si="67"/>
        <v/>
      </c>
      <c r="AC244" s="371" t="str">
        <f t="shared" si="68"/>
        <v/>
      </c>
      <c r="AE244" s="371" t="str">
        <f t="shared" si="69"/>
        <v/>
      </c>
      <c r="AG244" s="371" t="str">
        <f t="shared" si="70"/>
        <v/>
      </c>
      <c r="AI244" s="371" t="str">
        <f t="shared" si="71"/>
        <v/>
      </c>
      <c r="AK244" s="371" t="str">
        <f t="shared" si="72"/>
        <v/>
      </c>
      <c r="AM244" s="371" t="str">
        <f t="shared" si="73"/>
        <v/>
      </c>
      <c r="AO244" s="371" t="str">
        <f t="shared" si="74"/>
        <v/>
      </c>
      <c r="AQ244" s="371" t="str">
        <f t="shared" si="75"/>
        <v/>
      </c>
    </row>
    <row r="245" spans="5:43" x14ac:dyDescent="0.25">
      <c r="E245" s="371" t="str">
        <f t="shared" si="57"/>
        <v/>
      </c>
      <c r="G245" s="371" t="str">
        <f t="shared" si="57"/>
        <v/>
      </c>
      <c r="I245" s="371" t="str">
        <f t="shared" si="58"/>
        <v/>
      </c>
      <c r="K245" s="371" t="str">
        <f t="shared" si="59"/>
        <v/>
      </c>
      <c r="M245" s="371" t="str">
        <f t="shared" si="60"/>
        <v/>
      </c>
      <c r="O245" s="371" t="str">
        <f t="shared" si="61"/>
        <v/>
      </c>
      <c r="Q245" s="371" t="str">
        <f t="shared" si="62"/>
        <v/>
      </c>
      <c r="S245" s="371" t="str">
        <f t="shared" si="63"/>
        <v/>
      </c>
      <c r="U245" s="371" t="str">
        <f t="shared" si="64"/>
        <v/>
      </c>
      <c r="W245" s="371" t="str">
        <f t="shared" si="65"/>
        <v/>
      </c>
      <c r="Y245" s="371" t="str">
        <f t="shared" si="66"/>
        <v/>
      </c>
      <c r="AA245" s="371" t="str">
        <f t="shared" si="67"/>
        <v/>
      </c>
      <c r="AC245" s="371" t="str">
        <f t="shared" si="68"/>
        <v/>
      </c>
      <c r="AE245" s="371" t="str">
        <f t="shared" si="69"/>
        <v/>
      </c>
      <c r="AG245" s="371" t="str">
        <f t="shared" si="70"/>
        <v/>
      </c>
      <c r="AI245" s="371" t="str">
        <f t="shared" si="71"/>
        <v/>
      </c>
      <c r="AK245" s="371" t="str">
        <f t="shared" si="72"/>
        <v/>
      </c>
      <c r="AM245" s="371" t="str">
        <f t="shared" si="73"/>
        <v/>
      </c>
      <c r="AO245" s="371" t="str">
        <f t="shared" si="74"/>
        <v/>
      </c>
      <c r="AQ245" s="371" t="str">
        <f t="shared" si="75"/>
        <v/>
      </c>
    </row>
    <row r="246" spans="5:43" x14ac:dyDescent="0.25">
      <c r="E246" s="371" t="str">
        <f t="shared" si="57"/>
        <v/>
      </c>
      <c r="G246" s="371" t="str">
        <f t="shared" si="57"/>
        <v/>
      </c>
      <c r="I246" s="371" t="str">
        <f t="shared" si="58"/>
        <v/>
      </c>
      <c r="K246" s="371" t="str">
        <f t="shared" si="59"/>
        <v/>
      </c>
      <c r="M246" s="371" t="str">
        <f t="shared" si="60"/>
        <v/>
      </c>
      <c r="O246" s="371" t="str">
        <f t="shared" si="61"/>
        <v/>
      </c>
      <c r="Q246" s="371" t="str">
        <f t="shared" si="62"/>
        <v/>
      </c>
      <c r="S246" s="371" t="str">
        <f t="shared" si="63"/>
        <v/>
      </c>
      <c r="U246" s="371" t="str">
        <f t="shared" si="64"/>
        <v/>
      </c>
      <c r="W246" s="371" t="str">
        <f t="shared" si="65"/>
        <v/>
      </c>
      <c r="Y246" s="371" t="str">
        <f t="shared" si="66"/>
        <v/>
      </c>
      <c r="AA246" s="371" t="str">
        <f t="shared" si="67"/>
        <v/>
      </c>
      <c r="AC246" s="371" t="str">
        <f t="shared" si="68"/>
        <v/>
      </c>
      <c r="AE246" s="371" t="str">
        <f t="shared" si="69"/>
        <v/>
      </c>
      <c r="AG246" s="371" t="str">
        <f t="shared" si="70"/>
        <v/>
      </c>
      <c r="AI246" s="371" t="str">
        <f t="shared" si="71"/>
        <v/>
      </c>
      <c r="AK246" s="371" t="str">
        <f t="shared" si="72"/>
        <v/>
      </c>
      <c r="AM246" s="371" t="str">
        <f t="shared" si="73"/>
        <v/>
      </c>
      <c r="AO246" s="371" t="str">
        <f t="shared" si="74"/>
        <v/>
      </c>
      <c r="AQ246" s="371" t="str">
        <f t="shared" si="75"/>
        <v/>
      </c>
    </row>
    <row r="247" spans="5:43" x14ac:dyDescent="0.25">
      <c r="E247" s="371" t="str">
        <f t="shared" si="57"/>
        <v/>
      </c>
      <c r="G247" s="371" t="str">
        <f t="shared" si="57"/>
        <v/>
      </c>
      <c r="I247" s="371" t="str">
        <f t="shared" si="58"/>
        <v/>
      </c>
      <c r="K247" s="371" t="str">
        <f t="shared" si="59"/>
        <v/>
      </c>
      <c r="M247" s="371" t="str">
        <f t="shared" si="60"/>
        <v/>
      </c>
      <c r="O247" s="371" t="str">
        <f t="shared" si="61"/>
        <v/>
      </c>
      <c r="Q247" s="371" t="str">
        <f t="shared" si="62"/>
        <v/>
      </c>
      <c r="S247" s="371" t="str">
        <f t="shared" si="63"/>
        <v/>
      </c>
      <c r="U247" s="371" t="str">
        <f t="shared" si="64"/>
        <v/>
      </c>
      <c r="W247" s="371" t="str">
        <f t="shared" si="65"/>
        <v/>
      </c>
      <c r="Y247" s="371" t="str">
        <f t="shared" si="66"/>
        <v/>
      </c>
      <c r="AA247" s="371" t="str">
        <f t="shared" si="67"/>
        <v/>
      </c>
      <c r="AC247" s="371" t="str">
        <f t="shared" si="68"/>
        <v/>
      </c>
      <c r="AE247" s="371" t="str">
        <f t="shared" si="69"/>
        <v/>
      </c>
      <c r="AG247" s="371" t="str">
        <f t="shared" si="70"/>
        <v/>
      </c>
      <c r="AI247" s="371" t="str">
        <f t="shared" si="71"/>
        <v/>
      </c>
      <c r="AK247" s="371" t="str">
        <f t="shared" si="72"/>
        <v/>
      </c>
      <c r="AM247" s="371" t="str">
        <f t="shared" si="73"/>
        <v/>
      </c>
      <c r="AO247" s="371" t="str">
        <f t="shared" si="74"/>
        <v/>
      </c>
      <c r="AQ247" s="371" t="str">
        <f t="shared" si="75"/>
        <v/>
      </c>
    </row>
    <row r="248" spans="5:43" x14ac:dyDescent="0.25">
      <c r="E248" s="371" t="str">
        <f t="shared" si="57"/>
        <v/>
      </c>
      <c r="G248" s="371" t="str">
        <f t="shared" si="57"/>
        <v/>
      </c>
      <c r="I248" s="371" t="str">
        <f t="shared" si="58"/>
        <v/>
      </c>
      <c r="K248" s="371" t="str">
        <f t="shared" si="59"/>
        <v/>
      </c>
      <c r="M248" s="371" t="str">
        <f t="shared" si="60"/>
        <v/>
      </c>
      <c r="O248" s="371" t="str">
        <f t="shared" si="61"/>
        <v/>
      </c>
      <c r="Q248" s="371" t="str">
        <f t="shared" si="62"/>
        <v/>
      </c>
      <c r="S248" s="371" t="str">
        <f t="shared" si="63"/>
        <v/>
      </c>
      <c r="U248" s="371" t="str">
        <f t="shared" si="64"/>
        <v/>
      </c>
      <c r="W248" s="371" t="str">
        <f t="shared" si="65"/>
        <v/>
      </c>
      <c r="Y248" s="371" t="str">
        <f t="shared" si="66"/>
        <v/>
      </c>
      <c r="AA248" s="371" t="str">
        <f t="shared" si="67"/>
        <v/>
      </c>
      <c r="AC248" s="371" t="str">
        <f t="shared" si="68"/>
        <v/>
      </c>
      <c r="AE248" s="371" t="str">
        <f t="shared" si="69"/>
        <v/>
      </c>
      <c r="AG248" s="371" t="str">
        <f t="shared" si="70"/>
        <v/>
      </c>
      <c r="AI248" s="371" t="str">
        <f t="shared" si="71"/>
        <v/>
      </c>
      <c r="AK248" s="371" t="str">
        <f t="shared" si="72"/>
        <v/>
      </c>
      <c r="AM248" s="371" t="str">
        <f t="shared" si="73"/>
        <v/>
      </c>
      <c r="AO248" s="371" t="str">
        <f t="shared" si="74"/>
        <v/>
      </c>
      <c r="AQ248" s="371" t="str">
        <f t="shared" si="75"/>
        <v/>
      </c>
    </row>
    <row r="249" spans="5:43" x14ac:dyDescent="0.25">
      <c r="E249" s="371" t="str">
        <f t="shared" si="57"/>
        <v/>
      </c>
      <c r="G249" s="371" t="str">
        <f t="shared" si="57"/>
        <v/>
      </c>
      <c r="I249" s="371" t="str">
        <f t="shared" si="58"/>
        <v/>
      </c>
      <c r="K249" s="371" t="str">
        <f t="shared" si="59"/>
        <v/>
      </c>
      <c r="M249" s="371" t="str">
        <f t="shared" si="60"/>
        <v/>
      </c>
      <c r="O249" s="371" t="str">
        <f t="shared" si="61"/>
        <v/>
      </c>
      <c r="Q249" s="371" t="str">
        <f t="shared" si="62"/>
        <v/>
      </c>
      <c r="S249" s="371" t="str">
        <f t="shared" si="63"/>
        <v/>
      </c>
      <c r="U249" s="371" t="str">
        <f t="shared" si="64"/>
        <v/>
      </c>
      <c r="W249" s="371" t="str">
        <f t="shared" si="65"/>
        <v/>
      </c>
      <c r="Y249" s="371" t="str">
        <f t="shared" si="66"/>
        <v/>
      </c>
      <c r="AA249" s="371" t="str">
        <f t="shared" si="67"/>
        <v/>
      </c>
      <c r="AC249" s="371" t="str">
        <f t="shared" si="68"/>
        <v/>
      </c>
      <c r="AE249" s="371" t="str">
        <f t="shared" si="69"/>
        <v/>
      </c>
      <c r="AG249" s="371" t="str">
        <f t="shared" si="70"/>
        <v/>
      </c>
      <c r="AI249" s="371" t="str">
        <f t="shared" si="71"/>
        <v/>
      </c>
      <c r="AK249" s="371" t="str">
        <f t="shared" si="72"/>
        <v/>
      </c>
      <c r="AM249" s="371" t="str">
        <f t="shared" si="73"/>
        <v/>
      </c>
      <c r="AO249" s="371" t="str">
        <f t="shared" si="74"/>
        <v/>
      </c>
      <c r="AQ249" s="371" t="str">
        <f t="shared" si="75"/>
        <v/>
      </c>
    </row>
    <row r="250" spans="5:43" x14ac:dyDescent="0.25">
      <c r="E250" s="371" t="str">
        <f t="shared" si="57"/>
        <v/>
      </c>
      <c r="G250" s="371" t="str">
        <f t="shared" si="57"/>
        <v/>
      </c>
      <c r="I250" s="371" t="str">
        <f t="shared" si="58"/>
        <v/>
      </c>
      <c r="K250" s="371" t="str">
        <f t="shared" si="59"/>
        <v/>
      </c>
      <c r="M250" s="371" t="str">
        <f t="shared" si="60"/>
        <v/>
      </c>
      <c r="O250" s="371" t="str">
        <f t="shared" si="61"/>
        <v/>
      </c>
      <c r="Q250" s="371" t="str">
        <f t="shared" si="62"/>
        <v/>
      </c>
      <c r="S250" s="371" t="str">
        <f t="shared" si="63"/>
        <v/>
      </c>
      <c r="U250" s="371" t="str">
        <f t="shared" si="64"/>
        <v/>
      </c>
      <c r="W250" s="371" t="str">
        <f t="shared" si="65"/>
        <v/>
      </c>
      <c r="Y250" s="371" t="str">
        <f t="shared" si="66"/>
        <v/>
      </c>
      <c r="AA250" s="371" t="str">
        <f t="shared" si="67"/>
        <v/>
      </c>
      <c r="AC250" s="371" t="str">
        <f t="shared" si="68"/>
        <v/>
      </c>
      <c r="AE250" s="371" t="str">
        <f t="shared" si="69"/>
        <v/>
      </c>
      <c r="AG250" s="371" t="str">
        <f t="shared" si="70"/>
        <v/>
      </c>
      <c r="AI250" s="371" t="str">
        <f t="shared" si="71"/>
        <v/>
      </c>
      <c r="AK250" s="371" t="str">
        <f t="shared" si="72"/>
        <v/>
      </c>
      <c r="AM250" s="371" t="str">
        <f t="shared" si="73"/>
        <v/>
      </c>
      <c r="AO250" s="371" t="str">
        <f t="shared" si="74"/>
        <v/>
      </c>
      <c r="AQ250" s="371" t="str">
        <f t="shared" si="75"/>
        <v/>
      </c>
    </row>
    <row r="251" spans="5:43" x14ac:dyDescent="0.25">
      <c r="E251" s="371" t="str">
        <f t="shared" si="57"/>
        <v/>
      </c>
      <c r="G251" s="371" t="str">
        <f t="shared" si="57"/>
        <v/>
      </c>
      <c r="I251" s="371" t="str">
        <f t="shared" si="58"/>
        <v/>
      </c>
      <c r="K251" s="371" t="str">
        <f t="shared" si="59"/>
        <v/>
      </c>
      <c r="M251" s="371" t="str">
        <f t="shared" si="60"/>
        <v/>
      </c>
      <c r="O251" s="371" t="str">
        <f t="shared" si="61"/>
        <v/>
      </c>
      <c r="Q251" s="371" t="str">
        <f t="shared" si="62"/>
        <v/>
      </c>
      <c r="S251" s="371" t="str">
        <f t="shared" si="63"/>
        <v/>
      </c>
      <c r="U251" s="371" t="str">
        <f t="shared" si="64"/>
        <v/>
      </c>
      <c r="W251" s="371" t="str">
        <f t="shared" si="65"/>
        <v/>
      </c>
      <c r="Y251" s="371" t="str">
        <f t="shared" si="66"/>
        <v/>
      </c>
      <c r="AA251" s="371" t="str">
        <f t="shared" si="67"/>
        <v/>
      </c>
      <c r="AC251" s="371" t="str">
        <f t="shared" si="68"/>
        <v/>
      </c>
      <c r="AE251" s="371" t="str">
        <f t="shared" si="69"/>
        <v/>
      </c>
      <c r="AG251" s="371" t="str">
        <f t="shared" si="70"/>
        <v/>
      </c>
      <c r="AI251" s="371" t="str">
        <f t="shared" si="71"/>
        <v/>
      </c>
      <c r="AK251" s="371" t="str">
        <f t="shared" si="72"/>
        <v/>
      </c>
      <c r="AM251" s="371" t="str">
        <f t="shared" si="73"/>
        <v/>
      </c>
      <c r="AO251" s="371" t="str">
        <f t="shared" si="74"/>
        <v/>
      </c>
      <c r="AQ251" s="371" t="str">
        <f t="shared" si="75"/>
        <v/>
      </c>
    </row>
    <row r="252" spans="5:43" x14ac:dyDescent="0.25">
      <c r="E252" s="371" t="str">
        <f t="shared" si="57"/>
        <v/>
      </c>
      <c r="G252" s="371" t="str">
        <f t="shared" si="57"/>
        <v/>
      </c>
      <c r="I252" s="371" t="str">
        <f t="shared" si="58"/>
        <v/>
      </c>
      <c r="K252" s="371" t="str">
        <f t="shared" si="59"/>
        <v/>
      </c>
      <c r="M252" s="371" t="str">
        <f t="shared" si="60"/>
        <v/>
      </c>
      <c r="O252" s="371" t="str">
        <f t="shared" si="61"/>
        <v/>
      </c>
      <c r="Q252" s="371" t="str">
        <f t="shared" si="62"/>
        <v/>
      </c>
      <c r="S252" s="371" t="str">
        <f t="shared" si="63"/>
        <v/>
      </c>
      <c r="U252" s="371" t="str">
        <f t="shared" si="64"/>
        <v/>
      </c>
      <c r="W252" s="371" t="str">
        <f t="shared" si="65"/>
        <v/>
      </c>
      <c r="Y252" s="371" t="str">
        <f t="shared" si="66"/>
        <v/>
      </c>
      <c r="AA252" s="371" t="str">
        <f t="shared" si="67"/>
        <v/>
      </c>
      <c r="AC252" s="371" t="str">
        <f t="shared" si="68"/>
        <v/>
      </c>
      <c r="AE252" s="371" t="str">
        <f t="shared" si="69"/>
        <v/>
      </c>
      <c r="AG252" s="371" t="str">
        <f t="shared" si="70"/>
        <v/>
      </c>
      <c r="AI252" s="371" t="str">
        <f t="shared" si="71"/>
        <v/>
      </c>
      <c r="AK252" s="371" t="str">
        <f t="shared" si="72"/>
        <v/>
      </c>
      <c r="AM252" s="371" t="str">
        <f t="shared" si="73"/>
        <v/>
      </c>
      <c r="AO252" s="371" t="str">
        <f t="shared" si="74"/>
        <v/>
      </c>
      <c r="AQ252" s="371" t="str">
        <f t="shared" si="75"/>
        <v/>
      </c>
    </row>
    <row r="253" spans="5:43" x14ac:dyDescent="0.25">
      <c r="E253" s="371" t="str">
        <f t="shared" si="57"/>
        <v/>
      </c>
      <c r="G253" s="371" t="str">
        <f t="shared" si="57"/>
        <v/>
      </c>
      <c r="I253" s="371" t="str">
        <f t="shared" si="58"/>
        <v/>
      </c>
      <c r="K253" s="371" t="str">
        <f t="shared" si="59"/>
        <v/>
      </c>
      <c r="M253" s="371" t="str">
        <f t="shared" si="60"/>
        <v/>
      </c>
      <c r="O253" s="371" t="str">
        <f t="shared" si="61"/>
        <v/>
      </c>
      <c r="Q253" s="371" t="str">
        <f t="shared" si="62"/>
        <v/>
      </c>
      <c r="S253" s="371" t="str">
        <f t="shared" si="63"/>
        <v/>
      </c>
      <c r="U253" s="371" t="str">
        <f t="shared" si="64"/>
        <v/>
      </c>
      <c r="W253" s="371" t="str">
        <f t="shared" si="65"/>
        <v/>
      </c>
      <c r="Y253" s="371" t="str">
        <f t="shared" si="66"/>
        <v/>
      </c>
      <c r="AA253" s="371" t="str">
        <f t="shared" si="67"/>
        <v/>
      </c>
      <c r="AC253" s="371" t="str">
        <f t="shared" si="68"/>
        <v/>
      </c>
      <c r="AE253" s="371" t="str">
        <f t="shared" si="69"/>
        <v/>
      </c>
      <c r="AG253" s="371" t="str">
        <f t="shared" si="70"/>
        <v/>
      </c>
      <c r="AI253" s="371" t="str">
        <f t="shared" si="71"/>
        <v/>
      </c>
      <c r="AK253" s="371" t="str">
        <f t="shared" si="72"/>
        <v/>
      </c>
      <c r="AM253" s="371" t="str">
        <f t="shared" si="73"/>
        <v/>
      </c>
      <c r="AO253" s="371" t="str">
        <f t="shared" si="74"/>
        <v/>
      </c>
      <c r="AQ253" s="371" t="str">
        <f t="shared" si="75"/>
        <v/>
      </c>
    </row>
    <row r="254" spans="5:43" x14ac:dyDescent="0.25">
      <c r="E254" s="371" t="str">
        <f t="shared" si="57"/>
        <v/>
      </c>
      <c r="G254" s="371" t="str">
        <f t="shared" si="57"/>
        <v/>
      </c>
      <c r="I254" s="371" t="str">
        <f t="shared" si="58"/>
        <v/>
      </c>
      <c r="K254" s="371" t="str">
        <f t="shared" si="59"/>
        <v/>
      </c>
      <c r="M254" s="371" t="str">
        <f t="shared" si="60"/>
        <v/>
      </c>
      <c r="O254" s="371" t="str">
        <f t="shared" si="61"/>
        <v/>
      </c>
      <c r="Q254" s="371" t="str">
        <f t="shared" si="62"/>
        <v/>
      </c>
      <c r="S254" s="371" t="str">
        <f t="shared" si="63"/>
        <v/>
      </c>
      <c r="U254" s="371" t="str">
        <f t="shared" si="64"/>
        <v/>
      </c>
      <c r="W254" s="371" t="str">
        <f t="shared" si="65"/>
        <v/>
      </c>
      <c r="Y254" s="371" t="str">
        <f t="shared" si="66"/>
        <v/>
      </c>
      <c r="AA254" s="371" t="str">
        <f t="shared" si="67"/>
        <v/>
      </c>
      <c r="AC254" s="371" t="str">
        <f t="shared" si="68"/>
        <v/>
      </c>
      <c r="AE254" s="371" t="str">
        <f t="shared" si="69"/>
        <v/>
      </c>
      <c r="AG254" s="371" t="str">
        <f t="shared" si="70"/>
        <v/>
      </c>
      <c r="AI254" s="371" t="str">
        <f t="shared" si="71"/>
        <v/>
      </c>
      <c r="AK254" s="371" t="str">
        <f t="shared" si="72"/>
        <v/>
      </c>
      <c r="AM254" s="371" t="str">
        <f t="shared" si="73"/>
        <v/>
      </c>
      <c r="AO254" s="371" t="str">
        <f t="shared" si="74"/>
        <v/>
      </c>
      <c r="AQ254" s="371" t="str">
        <f t="shared" si="75"/>
        <v/>
      </c>
    </row>
    <row r="255" spans="5:43" x14ac:dyDescent="0.25">
      <c r="E255" s="371" t="str">
        <f t="shared" si="57"/>
        <v/>
      </c>
      <c r="G255" s="371" t="str">
        <f t="shared" si="57"/>
        <v/>
      </c>
      <c r="I255" s="371" t="str">
        <f t="shared" si="58"/>
        <v/>
      </c>
      <c r="K255" s="371" t="str">
        <f t="shared" si="59"/>
        <v/>
      </c>
      <c r="M255" s="371" t="str">
        <f t="shared" si="60"/>
        <v/>
      </c>
      <c r="O255" s="371" t="str">
        <f t="shared" si="61"/>
        <v/>
      </c>
      <c r="Q255" s="371" t="str">
        <f t="shared" si="62"/>
        <v/>
      </c>
      <c r="S255" s="371" t="str">
        <f t="shared" si="63"/>
        <v/>
      </c>
      <c r="U255" s="371" t="str">
        <f t="shared" si="64"/>
        <v/>
      </c>
      <c r="W255" s="371" t="str">
        <f t="shared" si="65"/>
        <v/>
      </c>
      <c r="Y255" s="371" t="str">
        <f t="shared" si="66"/>
        <v/>
      </c>
      <c r="AA255" s="371" t="str">
        <f t="shared" si="67"/>
        <v/>
      </c>
      <c r="AC255" s="371" t="str">
        <f t="shared" si="68"/>
        <v/>
      </c>
      <c r="AE255" s="371" t="str">
        <f t="shared" si="69"/>
        <v/>
      </c>
      <c r="AG255" s="371" t="str">
        <f t="shared" si="70"/>
        <v/>
      </c>
      <c r="AI255" s="371" t="str">
        <f t="shared" si="71"/>
        <v/>
      </c>
      <c r="AK255" s="371" t="str">
        <f t="shared" si="72"/>
        <v/>
      </c>
      <c r="AM255" s="371" t="str">
        <f t="shared" si="73"/>
        <v/>
      </c>
      <c r="AO255" s="371" t="str">
        <f t="shared" si="74"/>
        <v/>
      </c>
      <c r="AQ255" s="371" t="str">
        <f t="shared" si="75"/>
        <v/>
      </c>
    </row>
    <row r="256" spans="5:43" x14ac:dyDescent="0.25">
      <c r="E256" s="371" t="str">
        <f t="shared" si="57"/>
        <v/>
      </c>
      <c r="G256" s="371" t="str">
        <f t="shared" si="57"/>
        <v/>
      </c>
      <c r="I256" s="371" t="str">
        <f t="shared" si="58"/>
        <v/>
      </c>
      <c r="K256" s="371" t="str">
        <f t="shared" si="59"/>
        <v/>
      </c>
      <c r="M256" s="371" t="str">
        <f t="shared" si="60"/>
        <v/>
      </c>
      <c r="O256" s="371" t="str">
        <f t="shared" si="61"/>
        <v/>
      </c>
      <c r="Q256" s="371" t="str">
        <f t="shared" si="62"/>
        <v/>
      </c>
      <c r="S256" s="371" t="str">
        <f t="shared" si="63"/>
        <v/>
      </c>
      <c r="U256" s="371" t="str">
        <f t="shared" si="64"/>
        <v/>
      </c>
      <c r="W256" s="371" t="str">
        <f t="shared" si="65"/>
        <v/>
      </c>
      <c r="Y256" s="371" t="str">
        <f t="shared" si="66"/>
        <v/>
      </c>
      <c r="AA256" s="371" t="str">
        <f t="shared" si="67"/>
        <v/>
      </c>
      <c r="AC256" s="371" t="str">
        <f t="shared" si="68"/>
        <v/>
      </c>
      <c r="AE256" s="371" t="str">
        <f t="shared" si="69"/>
        <v/>
      </c>
      <c r="AG256" s="371" t="str">
        <f t="shared" si="70"/>
        <v/>
      </c>
      <c r="AI256" s="371" t="str">
        <f t="shared" si="71"/>
        <v/>
      </c>
      <c r="AK256" s="371" t="str">
        <f t="shared" si="72"/>
        <v/>
      </c>
      <c r="AM256" s="371" t="str">
        <f t="shared" si="73"/>
        <v/>
      </c>
      <c r="AO256" s="371" t="str">
        <f t="shared" si="74"/>
        <v/>
      </c>
      <c r="AQ256" s="371" t="str">
        <f t="shared" si="75"/>
        <v/>
      </c>
    </row>
    <row r="257" spans="5:43" x14ac:dyDescent="0.25">
      <c r="E257" s="371" t="str">
        <f t="shared" si="57"/>
        <v/>
      </c>
      <c r="G257" s="371" t="str">
        <f t="shared" si="57"/>
        <v/>
      </c>
      <c r="I257" s="371" t="str">
        <f t="shared" si="58"/>
        <v/>
      </c>
      <c r="K257" s="371" t="str">
        <f t="shared" si="59"/>
        <v/>
      </c>
      <c r="M257" s="371" t="str">
        <f t="shared" si="60"/>
        <v/>
      </c>
      <c r="O257" s="371" t="str">
        <f t="shared" si="61"/>
        <v/>
      </c>
      <c r="Q257" s="371" t="str">
        <f t="shared" si="62"/>
        <v/>
      </c>
      <c r="S257" s="371" t="str">
        <f t="shared" si="63"/>
        <v/>
      </c>
      <c r="U257" s="371" t="str">
        <f t="shared" si="64"/>
        <v/>
      </c>
      <c r="W257" s="371" t="str">
        <f t="shared" si="65"/>
        <v/>
      </c>
      <c r="Y257" s="371" t="str">
        <f t="shared" si="66"/>
        <v/>
      </c>
      <c r="AA257" s="371" t="str">
        <f t="shared" si="67"/>
        <v/>
      </c>
      <c r="AC257" s="371" t="str">
        <f t="shared" si="68"/>
        <v/>
      </c>
      <c r="AE257" s="371" t="str">
        <f t="shared" si="69"/>
        <v/>
      </c>
      <c r="AG257" s="371" t="str">
        <f t="shared" si="70"/>
        <v/>
      </c>
      <c r="AI257" s="371" t="str">
        <f t="shared" si="71"/>
        <v/>
      </c>
      <c r="AK257" s="371" t="str">
        <f t="shared" si="72"/>
        <v/>
      </c>
      <c r="AM257" s="371" t="str">
        <f t="shared" si="73"/>
        <v/>
      </c>
      <c r="AO257" s="371" t="str">
        <f t="shared" si="74"/>
        <v/>
      </c>
      <c r="AQ257" s="371" t="str">
        <f t="shared" si="75"/>
        <v/>
      </c>
    </row>
    <row r="258" spans="5:43" x14ac:dyDescent="0.25">
      <c r="E258" s="371" t="str">
        <f t="shared" si="57"/>
        <v/>
      </c>
      <c r="G258" s="371" t="str">
        <f t="shared" si="57"/>
        <v/>
      </c>
      <c r="I258" s="371" t="str">
        <f t="shared" si="58"/>
        <v/>
      </c>
      <c r="K258" s="371" t="str">
        <f t="shared" si="59"/>
        <v/>
      </c>
      <c r="M258" s="371" t="str">
        <f t="shared" si="60"/>
        <v/>
      </c>
      <c r="O258" s="371" t="str">
        <f t="shared" si="61"/>
        <v/>
      </c>
      <c r="Q258" s="371" t="str">
        <f t="shared" si="62"/>
        <v/>
      </c>
      <c r="S258" s="371" t="str">
        <f t="shared" si="63"/>
        <v/>
      </c>
      <c r="U258" s="371" t="str">
        <f t="shared" si="64"/>
        <v/>
      </c>
      <c r="W258" s="371" t="str">
        <f t="shared" si="65"/>
        <v/>
      </c>
      <c r="Y258" s="371" t="str">
        <f t="shared" si="66"/>
        <v/>
      </c>
      <c r="AA258" s="371" t="str">
        <f t="shared" si="67"/>
        <v/>
      </c>
      <c r="AC258" s="371" t="str">
        <f t="shared" si="68"/>
        <v/>
      </c>
      <c r="AE258" s="371" t="str">
        <f t="shared" si="69"/>
        <v/>
      </c>
      <c r="AG258" s="371" t="str">
        <f t="shared" si="70"/>
        <v/>
      </c>
      <c r="AI258" s="371" t="str">
        <f t="shared" si="71"/>
        <v/>
      </c>
      <c r="AK258" s="371" t="str">
        <f t="shared" si="72"/>
        <v/>
      </c>
      <c r="AM258" s="371" t="str">
        <f t="shared" si="73"/>
        <v/>
      </c>
      <c r="AO258" s="371" t="str">
        <f t="shared" si="74"/>
        <v/>
      </c>
      <c r="AQ258" s="371" t="str">
        <f t="shared" si="75"/>
        <v/>
      </c>
    </row>
    <row r="259" spans="5:43" x14ac:dyDescent="0.25">
      <c r="E259" s="371" t="str">
        <f t="shared" si="57"/>
        <v/>
      </c>
      <c r="G259" s="371" t="str">
        <f t="shared" si="57"/>
        <v/>
      </c>
      <c r="I259" s="371" t="str">
        <f t="shared" si="58"/>
        <v/>
      </c>
      <c r="K259" s="371" t="str">
        <f t="shared" si="59"/>
        <v/>
      </c>
      <c r="M259" s="371" t="str">
        <f t="shared" si="60"/>
        <v/>
      </c>
      <c r="O259" s="371" t="str">
        <f t="shared" si="61"/>
        <v/>
      </c>
      <c r="Q259" s="371" t="str">
        <f t="shared" si="62"/>
        <v/>
      </c>
      <c r="S259" s="371" t="str">
        <f t="shared" si="63"/>
        <v/>
      </c>
      <c r="U259" s="371" t="str">
        <f t="shared" si="64"/>
        <v/>
      </c>
      <c r="W259" s="371" t="str">
        <f t="shared" si="65"/>
        <v/>
      </c>
      <c r="Y259" s="371" t="str">
        <f t="shared" si="66"/>
        <v/>
      </c>
      <c r="AA259" s="371" t="str">
        <f t="shared" si="67"/>
        <v/>
      </c>
      <c r="AC259" s="371" t="str">
        <f t="shared" si="68"/>
        <v/>
      </c>
      <c r="AE259" s="371" t="str">
        <f t="shared" si="69"/>
        <v/>
      </c>
      <c r="AG259" s="371" t="str">
        <f t="shared" si="70"/>
        <v/>
      </c>
      <c r="AI259" s="371" t="str">
        <f t="shared" si="71"/>
        <v/>
      </c>
      <c r="AK259" s="371" t="str">
        <f t="shared" si="72"/>
        <v/>
      </c>
      <c r="AM259" s="371" t="str">
        <f t="shared" si="73"/>
        <v/>
      </c>
      <c r="AO259" s="371" t="str">
        <f t="shared" si="74"/>
        <v/>
      </c>
      <c r="AQ259" s="371" t="str">
        <f t="shared" si="75"/>
        <v/>
      </c>
    </row>
    <row r="260" spans="5:43" x14ac:dyDescent="0.25">
      <c r="E260" s="371" t="str">
        <f t="shared" si="57"/>
        <v/>
      </c>
      <c r="G260" s="371" t="str">
        <f t="shared" si="57"/>
        <v/>
      </c>
      <c r="I260" s="371" t="str">
        <f t="shared" si="58"/>
        <v/>
      </c>
      <c r="K260" s="371" t="str">
        <f t="shared" si="59"/>
        <v/>
      </c>
      <c r="M260" s="371" t="str">
        <f t="shared" si="60"/>
        <v/>
      </c>
      <c r="O260" s="371" t="str">
        <f t="shared" si="61"/>
        <v/>
      </c>
      <c r="Q260" s="371" t="str">
        <f t="shared" si="62"/>
        <v/>
      </c>
      <c r="S260" s="371" t="str">
        <f t="shared" si="63"/>
        <v/>
      </c>
      <c r="U260" s="371" t="str">
        <f t="shared" si="64"/>
        <v/>
      </c>
      <c r="W260" s="371" t="str">
        <f t="shared" si="65"/>
        <v/>
      </c>
      <c r="Y260" s="371" t="str">
        <f t="shared" si="66"/>
        <v/>
      </c>
      <c r="AA260" s="371" t="str">
        <f t="shared" si="67"/>
        <v/>
      </c>
      <c r="AC260" s="371" t="str">
        <f t="shared" si="68"/>
        <v/>
      </c>
      <c r="AE260" s="371" t="str">
        <f t="shared" si="69"/>
        <v/>
      </c>
      <c r="AG260" s="371" t="str">
        <f t="shared" si="70"/>
        <v/>
      </c>
      <c r="AI260" s="371" t="str">
        <f t="shared" si="71"/>
        <v/>
      </c>
      <c r="AK260" s="371" t="str">
        <f t="shared" si="72"/>
        <v/>
      </c>
      <c r="AM260" s="371" t="str">
        <f t="shared" si="73"/>
        <v/>
      </c>
      <c r="AO260" s="371" t="str">
        <f t="shared" si="74"/>
        <v/>
      </c>
      <c r="AQ260" s="371" t="str">
        <f t="shared" si="75"/>
        <v/>
      </c>
    </row>
    <row r="261" spans="5:43" x14ac:dyDescent="0.25">
      <c r="E261" s="371" t="str">
        <f t="shared" si="57"/>
        <v/>
      </c>
      <c r="G261" s="371" t="str">
        <f t="shared" si="57"/>
        <v/>
      </c>
      <c r="I261" s="371" t="str">
        <f t="shared" si="58"/>
        <v/>
      </c>
      <c r="K261" s="371" t="str">
        <f t="shared" si="59"/>
        <v/>
      </c>
      <c r="M261" s="371" t="str">
        <f t="shared" si="60"/>
        <v/>
      </c>
      <c r="O261" s="371" t="str">
        <f t="shared" si="61"/>
        <v/>
      </c>
      <c r="Q261" s="371" t="str">
        <f t="shared" si="62"/>
        <v/>
      </c>
      <c r="S261" s="371" t="str">
        <f t="shared" si="63"/>
        <v/>
      </c>
      <c r="U261" s="371" t="str">
        <f t="shared" si="64"/>
        <v/>
      </c>
      <c r="W261" s="371" t="str">
        <f t="shared" si="65"/>
        <v/>
      </c>
      <c r="Y261" s="371" t="str">
        <f t="shared" si="66"/>
        <v/>
      </c>
      <c r="AA261" s="371" t="str">
        <f t="shared" si="67"/>
        <v/>
      </c>
      <c r="AC261" s="371" t="str">
        <f t="shared" si="68"/>
        <v/>
      </c>
      <c r="AE261" s="371" t="str">
        <f t="shared" si="69"/>
        <v/>
      </c>
      <c r="AG261" s="371" t="str">
        <f t="shared" si="70"/>
        <v/>
      </c>
      <c r="AI261" s="371" t="str">
        <f t="shared" si="71"/>
        <v/>
      </c>
      <c r="AK261" s="371" t="str">
        <f t="shared" si="72"/>
        <v/>
      </c>
      <c r="AM261" s="371" t="str">
        <f t="shared" si="73"/>
        <v/>
      </c>
      <c r="AO261" s="371" t="str">
        <f t="shared" si="74"/>
        <v/>
      </c>
      <c r="AQ261" s="371" t="str">
        <f t="shared" si="75"/>
        <v/>
      </c>
    </row>
    <row r="262" spans="5:43" x14ac:dyDescent="0.25">
      <c r="E262" s="371" t="str">
        <f t="shared" si="57"/>
        <v/>
      </c>
      <c r="G262" s="371" t="str">
        <f t="shared" si="57"/>
        <v/>
      </c>
      <c r="I262" s="371" t="str">
        <f t="shared" si="58"/>
        <v/>
      </c>
      <c r="K262" s="371" t="str">
        <f t="shared" si="59"/>
        <v/>
      </c>
      <c r="M262" s="371" t="str">
        <f t="shared" si="60"/>
        <v/>
      </c>
      <c r="O262" s="371" t="str">
        <f t="shared" si="61"/>
        <v/>
      </c>
      <c r="Q262" s="371" t="str">
        <f t="shared" si="62"/>
        <v/>
      </c>
      <c r="S262" s="371" t="str">
        <f t="shared" si="63"/>
        <v/>
      </c>
      <c r="U262" s="371" t="str">
        <f t="shared" si="64"/>
        <v/>
      </c>
      <c r="W262" s="371" t="str">
        <f t="shared" si="65"/>
        <v/>
      </c>
      <c r="Y262" s="371" t="str">
        <f t="shared" si="66"/>
        <v/>
      </c>
      <c r="AA262" s="371" t="str">
        <f t="shared" si="67"/>
        <v/>
      </c>
      <c r="AC262" s="371" t="str">
        <f t="shared" si="68"/>
        <v/>
      </c>
      <c r="AE262" s="371" t="str">
        <f t="shared" si="69"/>
        <v/>
      </c>
      <c r="AG262" s="371" t="str">
        <f t="shared" si="70"/>
        <v/>
      </c>
      <c r="AI262" s="371" t="str">
        <f t="shared" si="71"/>
        <v/>
      </c>
      <c r="AK262" s="371" t="str">
        <f t="shared" si="72"/>
        <v/>
      </c>
      <c r="AM262" s="371" t="str">
        <f t="shared" si="73"/>
        <v/>
      </c>
      <c r="AO262" s="371" t="str">
        <f t="shared" si="74"/>
        <v/>
      </c>
      <c r="AQ262" s="371" t="str">
        <f t="shared" si="75"/>
        <v/>
      </c>
    </row>
    <row r="263" spans="5:43" x14ac:dyDescent="0.25">
      <c r="E263" s="371" t="str">
        <f t="shared" si="57"/>
        <v/>
      </c>
      <c r="G263" s="371" t="str">
        <f t="shared" si="57"/>
        <v/>
      </c>
      <c r="I263" s="371" t="str">
        <f t="shared" si="58"/>
        <v/>
      </c>
      <c r="K263" s="371" t="str">
        <f t="shared" si="59"/>
        <v/>
      </c>
      <c r="M263" s="371" t="str">
        <f t="shared" si="60"/>
        <v/>
      </c>
      <c r="O263" s="371" t="str">
        <f t="shared" si="61"/>
        <v/>
      </c>
      <c r="Q263" s="371" t="str">
        <f t="shared" si="62"/>
        <v/>
      </c>
      <c r="S263" s="371" t="str">
        <f t="shared" si="63"/>
        <v/>
      </c>
      <c r="U263" s="371" t="str">
        <f t="shared" si="64"/>
        <v/>
      </c>
      <c r="W263" s="371" t="str">
        <f t="shared" si="65"/>
        <v/>
      </c>
      <c r="Y263" s="371" t="str">
        <f t="shared" si="66"/>
        <v/>
      </c>
      <c r="AA263" s="371" t="str">
        <f t="shared" si="67"/>
        <v/>
      </c>
      <c r="AC263" s="371" t="str">
        <f t="shared" si="68"/>
        <v/>
      </c>
      <c r="AE263" s="371" t="str">
        <f t="shared" si="69"/>
        <v/>
      </c>
      <c r="AG263" s="371" t="str">
        <f t="shared" si="70"/>
        <v/>
      </c>
      <c r="AI263" s="371" t="str">
        <f t="shared" si="71"/>
        <v/>
      </c>
      <c r="AK263" s="371" t="str">
        <f t="shared" si="72"/>
        <v/>
      </c>
      <c r="AM263" s="371" t="str">
        <f t="shared" si="73"/>
        <v/>
      </c>
      <c r="AO263" s="371" t="str">
        <f t="shared" si="74"/>
        <v/>
      </c>
      <c r="AQ263" s="371" t="str">
        <f t="shared" si="75"/>
        <v/>
      </c>
    </row>
    <row r="264" spans="5:43" x14ac:dyDescent="0.25">
      <c r="E264" s="371" t="str">
        <f t="shared" si="57"/>
        <v/>
      </c>
      <c r="G264" s="371" t="str">
        <f t="shared" si="57"/>
        <v/>
      </c>
      <c r="I264" s="371" t="str">
        <f t="shared" si="58"/>
        <v/>
      </c>
      <c r="K264" s="371" t="str">
        <f t="shared" si="59"/>
        <v/>
      </c>
      <c r="M264" s="371" t="str">
        <f t="shared" si="60"/>
        <v/>
      </c>
      <c r="O264" s="371" t="str">
        <f t="shared" si="61"/>
        <v/>
      </c>
      <c r="Q264" s="371" t="str">
        <f t="shared" si="62"/>
        <v/>
      </c>
      <c r="S264" s="371" t="str">
        <f t="shared" si="63"/>
        <v/>
      </c>
      <c r="U264" s="371" t="str">
        <f t="shared" si="64"/>
        <v/>
      </c>
      <c r="W264" s="371" t="str">
        <f t="shared" si="65"/>
        <v/>
      </c>
      <c r="Y264" s="371" t="str">
        <f t="shared" si="66"/>
        <v/>
      </c>
      <c r="AA264" s="371" t="str">
        <f t="shared" si="67"/>
        <v/>
      </c>
      <c r="AC264" s="371" t="str">
        <f t="shared" si="68"/>
        <v/>
      </c>
      <c r="AE264" s="371" t="str">
        <f t="shared" si="69"/>
        <v/>
      </c>
      <c r="AG264" s="371" t="str">
        <f t="shared" si="70"/>
        <v/>
      </c>
      <c r="AI264" s="371" t="str">
        <f t="shared" si="71"/>
        <v/>
      </c>
      <c r="AK264" s="371" t="str">
        <f t="shared" si="72"/>
        <v/>
      </c>
      <c r="AM264" s="371" t="str">
        <f t="shared" si="73"/>
        <v/>
      </c>
      <c r="AO264" s="371" t="str">
        <f t="shared" si="74"/>
        <v/>
      </c>
      <c r="AQ264" s="371" t="str">
        <f t="shared" si="75"/>
        <v/>
      </c>
    </row>
    <row r="265" spans="5:43" x14ac:dyDescent="0.25">
      <c r="E265" s="371" t="str">
        <f t="shared" si="57"/>
        <v/>
      </c>
      <c r="G265" s="371" t="str">
        <f t="shared" si="57"/>
        <v/>
      </c>
      <c r="I265" s="371" t="str">
        <f t="shared" si="58"/>
        <v/>
      </c>
      <c r="K265" s="371" t="str">
        <f t="shared" si="59"/>
        <v/>
      </c>
      <c r="M265" s="371" t="str">
        <f t="shared" si="60"/>
        <v/>
      </c>
      <c r="O265" s="371" t="str">
        <f t="shared" si="61"/>
        <v/>
      </c>
      <c r="Q265" s="371" t="str">
        <f t="shared" si="62"/>
        <v/>
      </c>
      <c r="S265" s="371" t="str">
        <f t="shared" si="63"/>
        <v/>
      </c>
      <c r="U265" s="371" t="str">
        <f t="shared" si="64"/>
        <v/>
      </c>
      <c r="W265" s="371" t="str">
        <f t="shared" si="65"/>
        <v/>
      </c>
      <c r="Y265" s="371" t="str">
        <f t="shared" si="66"/>
        <v/>
      </c>
      <c r="AA265" s="371" t="str">
        <f t="shared" si="67"/>
        <v/>
      </c>
      <c r="AC265" s="371" t="str">
        <f t="shared" si="68"/>
        <v/>
      </c>
      <c r="AE265" s="371" t="str">
        <f t="shared" si="69"/>
        <v/>
      </c>
      <c r="AG265" s="371" t="str">
        <f t="shared" si="70"/>
        <v/>
      </c>
      <c r="AI265" s="371" t="str">
        <f t="shared" si="71"/>
        <v/>
      </c>
      <c r="AK265" s="371" t="str">
        <f t="shared" si="72"/>
        <v/>
      </c>
      <c r="AM265" s="371" t="str">
        <f t="shared" si="73"/>
        <v/>
      </c>
      <c r="AO265" s="371" t="str">
        <f t="shared" si="74"/>
        <v/>
      </c>
      <c r="AQ265" s="371" t="str">
        <f t="shared" si="75"/>
        <v/>
      </c>
    </row>
    <row r="266" spans="5:43" x14ac:dyDescent="0.25">
      <c r="E266" s="371" t="str">
        <f t="shared" si="57"/>
        <v/>
      </c>
      <c r="G266" s="371" t="str">
        <f t="shared" si="57"/>
        <v/>
      </c>
      <c r="I266" s="371" t="str">
        <f t="shared" si="58"/>
        <v/>
      </c>
      <c r="K266" s="371" t="str">
        <f t="shared" si="59"/>
        <v/>
      </c>
      <c r="M266" s="371" t="str">
        <f t="shared" si="60"/>
        <v/>
      </c>
      <c r="O266" s="371" t="str">
        <f t="shared" si="61"/>
        <v/>
      </c>
      <c r="Q266" s="371" t="str">
        <f t="shared" si="62"/>
        <v/>
      </c>
      <c r="S266" s="371" t="str">
        <f t="shared" si="63"/>
        <v/>
      </c>
      <c r="U266" s="371" t="str">
        <f t="shared" si="64"/>
        <v/>
      </c>
      <c r="W266" s="371" t="str">
        <f t="shared" si="65"/>
        <v/>
      </c>
      <c r="Y266" s="371" t="str">
        <f t="shared" si="66"/>
        <v/>
      </c>
      <c r="AA266" s="371" t="str">
        <f t="shared" si="67"/>
        <v/>
      </c>
      <c r="AC266" s="371" t="str">
        <f t="shared" si="68"/>
        <v/>
      </c>
      <c r="AE266" s="371" t="str">
        <f t="shared" si="69"/>
        <v/>
      </c>
      <c r="AG266" s="371" t="str">
        <f t="shared" si="70"/>
        <v/>
      </c>
      <c r="AI266" s="371" t="str">
        <f t="shared" si="71"/>
        <v/>
      </c>
      <c r="AK266" s="371" t="str">
        <f t="shared" si="72"/>
        <v/>
      </c>
      <c r="AM266" s="371" t="str">
        <f t="shared" si="73"/>
        <v/>
      </c>
      <c r="AO266" s="371" t="str">
        <f t="shared" si="74"/>
        <v/>
      </c>
      <c r="AQ266" s="371" t="str">
        <f t="shared" si="75"/>
        <v/>
      </c>
    </row>
    <row r="267" spans="5:43" x14ac:dyDescent="0.25">
      <c r="E267" s="371" t="str">
        <f t="shared" si="57"/>
        <v/>
      </c>
      <c r="G267" s="371" t="str">
        <f t="shared" si="57"/>
        <v/>
      </c>
      <c r="I267" s="371" t="str">
        <f t="shared" si="58"/>
        <v/>
      </c>
      <c r="K267" s="371" t="str">
        <f t="shared" si="59"/>
        <v/>
      </c>
      <c r="M267" s="371" t="str">
        <f t="shared" si="60"/>
        <v/>
      </c>
      <c r="O267" s="371" t="str">
        <f t="shared" si="61"/>
        <v/>
      </c>
      <c r="Q267" s="371" t="str">
        <f t="shared" si="62"/>
        <v/>
      </c>
      <c r="S267" s="371" t="str">
        <f t="shared" si="63"/>
        <v/>
      </c>
      <c r="U267" s="371" t="str">
        <f t="shared" si="64"/>
        <v/>
      </c>
      <c r="W267" s="371" t="str">
        <f t="shared" si="65"/>
        <v/>
      </c>
      <c r="Y267" s="371" t="str">
        <f t="shared" si="66"/>
        <v/>
      </c>
      <c r="AA267" s="371" t="str">
        <f t="shared" si="67"/>
        <v/>
      </c>
      <c r="AC267" s="371" t="str">
        <f t="shared" si="68"/>
        <v/>
      </c>
      <c r="AE267" s="371" t="str">
        <f t="shared" si="69"/>
        <v/>
      </c>
      <c r="AG267" s="371" t="str">
        <f t="shared" si="70"/>
        <v/>
      </c>
      <c r="AI267" s="371" t="str">
        <f t="shared" si="71"/>
        <v/>
      </c>
      <c r="AK267" s="371" t="str">
        <f t="shared" si="72"/>
        <v/>
      </c>
      <c r="AM267" s="371" t="str">
        <f t="shared" si="73"/>
        <v/>
      </c>
      <c r="AO267" s="371" t="str">
        <f t="shared" si="74"/>
        <v/>
      </c>
      <c r="AQ267" s="371" t="str">
        <f t="shared" si="75"/>
        <v/>
      </c>
    </row>
    <row r="268" spans="5:43" x14ac:dyDescent="0.25">
      <c r="E268" s="371" t="str">
        <f t="shared" si="57"/>
        <v/>
      </c>
      <c r="G268" s="371" t="str">
        <f t="shared" si="57"/>
        <v/>
      </c>
      <c r="I268" s="371" t="str">
        <f t="shared" si="58"/>
        <v/>
      </c>
      <c r="K268" s="371" t="str">
        <f t="shared" si="59"/>
        <v/>
      </c>
      <c r="M268" s="371" t="str">
        <f t="shared" si="60"/>
        <v/>
      </c>
      <c r="O268" s="371" t="str">
        <f t="shared" si="61"/>
        <v/>
      </c>
      <c r="Q268" s="371" t="str">
        <f t="shared" si="62"/>
        <v/>
      </c>
      <c r="S268" s="371" t="str">
        <f t="shared" si="63"/>
        <v/>
      </c>
      <c r="U268" s="371" t="str">
        <f t="shared" si="64"/>
        <v/>
      </c>
      <c r="W268" s="371" t="str">
        <f t="shared" si="65"/>
        <v/>
      </c>
      <c r="Y268" s="371" t="str">
        <f t="shared" si="66"/>
        <v/>
      </c>
      <c r="AA268" s="371" t="str">
        <f t="shared" si="67"/>
        <v/>
      </c>
      <c r="AC268" s="371" t="str">
        <f t="shared" si="68"/>
        <v/>
      </c>
      <c r="AE268" s="371" t="str">
        <f t="shared" si="69"/>
        <v/>
      </c>
      <c r="AG268" s="371" t="str">
        <f t="shared" si="70"/>
        <v/>
      </c>
      <c r="AI268" s="371" t="str">
        <f t="shared" si="71"/>
        <v/>
      </c>
      <c r="AK268" s="371" t="str">
        <f t="shared" si="72"/>
        <v/>
      </c>
      <c r="AM268" s="371" t="str">
        <f t="shared" si="73"/>
        <v/>
      </c>
      <c r="AO268" s="371" t="str">
        <f t="shared" si="74"/>
        <v/>
      </c>
      <c r="AQ268" s="371" t="str">
        <f t="shared" si="75"/>
        <v/>
      </c>
    </row>
    <row r="269" spans="5:43" x14ac:dyDescent="0.25">
      <c r="E269" s="371" t="str">
        <f t="shared" ref="E269:G300" si="76">IF(OR($B269=0,D269=0),"",D269/$B269)</f>
        <v/>
      </c>
      <c r="G269" s="371" t="str">
        <f t="shared" si="76"/>
        <v/>
      </c>
      <c r="I269" s="371" t="str">
        <f t="shared" ref="I269:I300" si="77">IF(OR($B269=0,H269=0),"",H269/$B269)</f>
        <v/>
      </c>
      <c r="K269" s="371" t="str">
        <f t="shared" ref="K269:K300" si="78">IF(OR($B269=0,J269=0),"",J269/$B269)</f>
        <v/>
      </c>
      <c r="M269" s="371" t="str">
        <f t="shared" ref="M269:M300" si="79">IF(OR($B269=0,L269=0),"",L269/$B269)</f>
        <v/>
      </c>
      <c r="O269" s="371" t="str">
        <f t="shared" ref="O269:O300" si="80">IF(OR($B269=0,N269=0),"",N269/$B269)</f>
        <v/>
      </c>
      <c r="Q269" s="371" t="str">
        <f t="shared" ref="Q269:Q300" si="81">IF(OR($B269=0,P269=0),"",P269/$B269)</f>
        <v/>
      </c>
      <c r="S269" s="371" t="str">
        <f t="shared" ref="S269:S300" si="82">IF(OR($B269=0,R269=0),"",R269/$B269)</f>
        <v/>
      </c>
      <c r="U269" s="371" t="str">
        <f t="shared" ref="U269:U300" si="83">IF(OR($B269=0,T269=0),"",T269/$B269)</f>
        <v/>
      </c>
      <c r="W269" s="371" t="str">
        <f t="shared" ref="W269:W300" si="84">IF(OR($B269=0,V269=0),"",V269/$B269)</f>
        <v/>
      </c>
      <c r="Y269" s="371" t="str">
        <f t="shared" ref="Y269:Y300" si="85">IF(OR($B269=0,X269=0),"",X269/$B269)</f>
        <v/>
      </c>
      <c r="AA269" s="371" t="str">
        <f t="shared" ref="AA269:AA300" si="86">IF(OR($B269=0,Z269=0),"",Z269/$B269)</f>
        <v/>
      </c>
      <c r="AC269" s="371" t="str">
        <f t="shared" ref="AC269:AC300" si="87">IF(OR($B269=0,AB269=0),"",AB269/$B269)</f>
        <v/>
      </c>
      <c r="AE269" s="371" t="str">
        <f t="shared" ref="AE269:AE300" si="88">IF(OR($B269=0,AD269=0),"",AD269/$B269)</f>
        <v/>
      </c>
      <c r="AG269" s="371" t="str">
        <f t="shared" ref="AG269:AG300" si="89">IF(OR($B269=0,AF269=0),"",AF269/$B269)</f>
        <v/>
      </c>
      <c r="AI269" s="371" t="str">
        <f t="shared" ref="AI269:AI300" si="90">IF(OR($B269=0,AH269=0),"",AH269/$B269)</f>
        <v/>
      </c>
      <c r="AK269" s="371" t="str">
        <f t="shared" ref="AK269:AK300" si="91">IF(OR($B269=0,AJ269=0),"",AJ269/$B269)</f>
        <v/>
      </c>
      <c r="AM269" s="371" t="str">
        <f t="shared" ref="AM269:AM300" si="92">IF(OR($B269=0,AL269=0),"",AL269/$B269)</f>
        <v/>
      </c>
      <c r="AO269" s="371" t="str">
        <f t="shared" ref="AO269:AO300" si="93">IF(OR($B269=0,AN269=0),"",AN269/$B269)</f>
        <v/>
      </c>
      <c r="AQ269" s="371" t="str">
        <f t="shared" ref="AQ269:AQ300" si="94">IF(OR($B269=0,AP269=0),"",AP269/$B269)</f>
        <v/>
      </c>
    </row>
    <row r="270" spans="5:43" x14ac:dyDescent="0.25">
      <c r="E270" s="371" t="str">
        <f t="shared" si="76"/>
        <v/>
      </c>
      <c r="G270" s="371" t="str">
        <f t="shared" si="76"/>
        <v/>
      </c>
      <c r="I270" s="371" t="str">
        <f t="shared" si="77"/>
        <v/>
      </c>
      <c r="K270" s="371" t="str">
        <f t="shared" si="78"/>
        <v/>
      </c>
      <c r="M270" s="371" t="str">
        <f t="shared" si="79"/>
        <v/>
      </c>
      <c r="O270" s="371" t="str">
        <f t="shared" si="80"/>
        <v/>
      </c>
      <c r="Q270" s="371" t="str">
        <f t="shared" si="81"/>
        <v/>
      </c>
      <c r="S270" s="371" t="str">
        <f t="shared" si="82"/>
        <v/>
      </c>
      <c r="U270" s="371" t="str">
        <f t="shared" si="83"/>
        <v/>
      </c>
      <c r="W270" s="371" t="str">
        <f t="shared" si="84"/>
        <v/>
      </c>
      <c r="Y270" s="371" t="str">
        <f t="shared" si="85"/>
        <v/>
      </c>
      <c r="AA270" s="371" t="str">
        <f t="shared" si="86"/>
        <v/>
      </c>
      <c r="AC270" s="371" t="str">
        <f t="shared" si="87"/>
        <v/>
      </c>
      <c r="AE270" s="371" t="str">
        <f t="shared" si="88"/>
        <v/>
      </c>
      <c r="AG270" s="371" t="str">
        <f t="shared" si="89"/>
        <v/>
      </c>
      <c r="AI270" s="371" t="str">
        <f t="shared" si="90"/>
        <v/>
      </c>
      <c r="AK270" s="371" t="str">
        <f t="shared" si="91"/>
        <v/>
      </c>
      <c r="AM270" s="371" t="str">
        <f t="shared" si="92"/>
        <v/>
      </c>
      <c r="AO270" s="371" t="str">
        <f t="shared" si="93"/>
        <v/>
      </c>
      <c r="AQ270" s="371" t="str">
        <f t="shared" si="94"/>
        <v/>
      </c>
    </row>
    <row r="271" spans="5:43" x14ac:dyDescent="0.25">
      <c r="E271" s="371" t="str">
        <f t="shared" si="76"/>
        <v/>
      </c>
      <c r="G271" s="371" t="str">
        <f t="shared" si="76"/>
        <v/>
      </c>
      <c r="I271" s="371" t="str">
        <f t="shared" si="77"/>
        <v/>
      </c>
      <c r="K271" s="371" t="str">
        <f t="shared" si="78"/>
        <v/>
      </c>
      <c r="M271" s="371" t="str">
        <f t="shared" si="79"/>
        <v/>
      </c>
      <c r="O271" s="371" t="str">
        <f t="shared" si="80"/>
        <v/>
      </c>
      <c r="Q271" s="371" t="str">
        <f t="shared" si="81"/>
        <v/>
      </c>
      <c r="S271" s="371" t="str">
        <f t="shared" si="82"/>
        <v/>
      </c>
      <c r="U271" s="371" t="str">
        <f t="shared" si="83"/>
        <v/>
      </c>
      <c r="W271" s="371" t="str">
        <f t="shared" si="84"/>
        <v/>
      </c>
      <c r="Y271" s="371" t="str">
        <f t="shared" si="85"/>
        <v/>
      </c>
      <c r="AA271" s="371" t="str">
        <f t="shared" si="86"/>
        <v/>
      </c>
      <c r="AC271" s="371" t="str">
        <f t="shared" si="87"/>
        <v/>
      </c>
      <c r="AE271" s="371" t="str">
        <f t="shared" si="88"/>
        <v/>
      </c>
      <c r="AG271" s="371" t="str">
        <f t="shared" si="89"/>
        <v/>
      </c>
      <c r="AI271" s="371" t="str">
        <f t="shared" si="90"/>
        <v/>
      </c>
      <c r="AK271" s="371" t="str">
        <f t="shared" si="91"/>
        <v/>
      </c>
      <c r="AM271" s="371" t="str">
        <f t="shared" si="92"/>
        <v/>
      </c>
      <c r="AO271" s="371" t="str">
        <f t="shared" si="93"/>
        <v/>
      </c>
      <c r="AQ271" s="371" t="str">
        <f t="shared" si="94"/>
        <v/>
      </c>
    </row>
    <row r="272" spans="5:43" x14ac:dyDescent="0.25">
      <c r="E272" s="371" t="str">
        <f t="shared" si="76"/>
        <v/>
      </c>
      <c r="G272" s="371" t="str">
        <f t="shared" si="76"/>
        <v/>
      </c>
      <c r="I272" s="371" t="str">
        <f t="shared" si="77"/>
        <v/>
      </c>
      <c r="K272" s="371" t="str">
        <f t="shared" si="78"/>
        <v/>
      </c>
      <c r="M272" s="371" t="str">
        <f t="shared" si="79"/>
        <v/>
      </c>
      <c r="O272" s="371" t="str">
        <f t="shared" si="80"/>
        <v/>
      </c>
      <c r="Q272" s="371" t="str">
        <f t="shared" si="81"/>
        <v/>
      </c>
      <c r="S272" s="371" t="str">
        <f t="shared" si="82"/>
        <v/>
      </c>
      <c r="U272" s="371" t="str">
        <f t="shared" si="83"/>
        <v/>
      </c>
      <c r="W272" s="371" t="str">
        <f t="shared" si="84"/>
        <v/>
      </c>
      <c r="Y272" s="371" t="str">
        <f t="shared" si="85"/>
        <v/>
      </c>
      <c r="AA272" s="371" t="str">
        <f t="shared" si="86"/>
        <v/>
      </c>
      <c r="AC272" s="371" t="str">
        <f t="shared" si="87"/>
        <v/>
      </c>
      <c r="AE272" s="371" t="str">
        <f t="shared" si="88"/>
        <v/>
      </c>
      <c r="AG272" s="371" t="str">
        <f t="shared" si="89"/>
        <v/>
      </c>
      <c r="AI272" s="371" t="str">
        <f t="shared" si="90"/>
        <v/>
      </c>
      <c r="AK272" s="371" t="str">
        <f t="shared" si="91"/>
        <v/>
      </c>
      <c r="AM272" s="371" t="str">
        <f t="shared" si="92"/>
        <v/>
      </c>
      <c r="AO272" s="371" t="str">
        <f t="shared" si="93"/>
        <v/>
      </c>
      <c r="AQ272" s="371" t="str">
        <f t="shared" si="94"/>
        <v/>
      </c>
    </row>
    <row r="273" spans="5:43" x14ac:dyDescent="0.25">
      <c r="E273" s="371" t="str">
        <f t="shared" si="76"/>
        <v/>
      </c>
      <c r="G273" s="371" t="str">
        <f t="shared" si="76"/>
        <v/>
      </c>
      <c r="I273" s="371" t="str">
        <f t="shared" si="77"/>
        <v/>
      </c>
      <c r="K273" s="371" t="str">
        <f t="shared" si="78"/>
        <v/>
      </c>
      <c r="M273" s="371" t="str">
        <f t="shared" si="79"/>
        <v/>
      </c>
      <c r="O273" s="371" t="str">
        <f t="shared" si="80"/>
        <v/>
      </c>
      <c r="Q273" s="371" t="str">
        <f t="shared" si="81"/>
        <v/>
      </c>
      <c r="S273" s="371" t="str">
        <f t="shared" si="82"/>
        <v/>
      </c>
      <c r="U273" s="371" t="str">
        <f t="shared" si="83"/>
        <v/>
      </c>
      <c r="W273" s="371" t="str">
        <f t="shared" si="84"/>
        <v/>
      </c>
      <c r="Y273" s="371" t="str">
        <f t="shared" si="85"/>
        <v/>
      </c>
      <c r="AA273" s="371" t="str">
        <f t="shared" si="86"/>
        <v/>
      </c>
      <c r="AC273" s="371" t="str">
        <f t="shared" si="87"/>
        <v/>
      </c>
      <c r="AE273" s="371" t="str">
        <f t="shared" si="88"/>
        <v/>
      </c>
      <c r="AG273" s="371" t="str">
        <f t="shared" si="89"/>
        <v/>
      </c>
      <c r="AI273" s="371" t="str">
        <f t="shared" si="90"/>
        <v/>
      </c>
      <c r="AK273" s="371" t="str">
        <f t="shared" si="91"/>
        <v/>
      </c>
      <c r="AM273" s="371" t="str">
        <f t="shared" si="92"/>
        <v/>
      </c>
      <c r="AO273" s="371" t="str">
        <f t="shared" si="93"/>
        <v/>
      </c>
      <c r="AQ273" s="371" t="str">
        <f t="shared" si="94"/>
        <v/>
      </c>
    </row>
    <row r="274" spans="5:43" x14ac:dyDescent="0.25">
      <c r="E274" s="371" t="str">
        <f t="shared" si="76"/>
        <v/>
      </c>
      <c r="G274" s="371" t="str">
        <f t="shared" si="76"/>
        <v/>
      </c>
      <c r="I274" s="371" t="str">
        <f t="shared" si="77"/>
        <v/>
      </c>
      <c r="K274" s="371" t="str">
        <f t="shared" si="78"/>
        <v/>
      </c>
      <c r="M274" s="371" t="str">
        <f t="shared" si="79"/>
        <v/>
      </c>
      <c r="O274" s="371" t="str">
        <f t="shared" si="80"/>
        <v/>
      </c>
      <c r="Q274" s="371" t="str">
        <f t="shared" si="81"/>
        <v/>
      </c>
      <c r="S274" s="371" t="str">
        <f t="shared" si="82"/>
        <v/>
      </c>
      <c r="U274" s="371" t="str">
        <f t="shared" si="83"/>
        <v/>
      </c>
      <c r="W274" s="371" t="str">
        <f t="shared" si="84"/>
        <v/>
      </c>
      <c r="Y274" s="371" t="str">
        <f t="shared" si="85"/>
        <v/>
      </c>
      <c r="AA274" s="371" t="str">
        <f t="shared" si="86"/>
        <v/>
      </c>
      <c r="AC274" s="371" t="str">
        <f t="shared" si="87"/>
        <v/>
      </c>
      <c r="AE274" s="371" t="str">
        <f t="shared" si="88"/>
        <v/>
      </c>
      <c r="AG274" s="371" t="str">
        <f t="shared" si="89"/>
        <v/>
      </c>
      <c r="AI274" s="371" t="str">
        <f t="shared" si="90"/>
        <v/>
      </c>
      <c r="AK274" s="371" t="str">
        <f t="shared" si="91"/>
        <v/>
      </c>
      <c r="AM274" s="371" t="str">
        <f t="shared" si="92"/>
        <v/>
      </c>
      <c r="AO274" s="371" t="str">
        <f t="shared" si="93"/>
        <v/>
      </c>
      <c r="AQ274" s="371" t="str">
        <f t="shared" si="94"/>
        <v/>
      </c>
    </row>
    <row r="275" spans="5:43" x14ac:dyDescent="0.25">
      <c r="E275" s="371" t="str">
        <f t="shared" si="76"/>
        <v/>
      </c>
      <c r="G275" s="371" t="str">
        <f t="shared" si="76"/>
        <v/>
      </c>
      <c r="I275" s="371" t="str">
        <f t="shared" si="77"/>
        <v/>
      </c>
      <c r="K275" s="371" t="str">
        <f t="shared" si="78"/>
        <v/>
      </c>
      <c r="M275" s="371" t="str">
        <f t="shared" si="79"/>
        <v/>
      </c>
      <c r="O275" s="371" t="str">
        <f t="shared" si="80"/>
        <v/>
      </c>
      <c r="Q275" s="371" t="str">
        <f t="shared" si="81"/>
        <v/>
      </c>
      <c r="S275" s="371" t="str">
        <f t="shared" si="82"/>
        <v/>
      </c>
      <c r="U275" s="371" t="str">
        <f t="shared" si="83"/>
        <v/>
      </c>
      <c r="W275" s="371" t="str">
        <f t="shared" si="84"/>
        <v/>
      </c>
      <c r="Y275" s="371" t="str">
        <f t="shared" si="85"/>
        <v/>
      </c>
      <c r="AA275" s="371" t="str">
        <f t="shared" si="86"/>
        <v/>
      </c>
      <c r="AC275" s="371" t="str">
        <f t="shared" si="87"/>
        <v/>
      </c>
      <c r="AE275" s="371" t="str">
        <f t="shared" si="88"/>
        <v/>
      </c>
      <c r="AG275" s="371" t="str">
        <f t="shared" si="89"/>
        <v/>
      </c>
      <c r="AI275" s="371" t="str">
        <f t="shared" si="90"/>
        <v/>
      </c>
      <c r="AK275" s="371" t="str">
        <f t="shared" si="91"/>
        <v/>
      </c>
      <c r="AM275" s="371" t="str">
        <f t="shared" si="92"/>
        <v/>
      </c>
      <c r="AO275" s="371" t="str">
        <f t="shared" si="93"/>
        <v/>
      </c>
      <c r="AQ275" s="371" t="str">
        <f t="shared" si="94"/>
        <v/>
      </c>
    </row>
    <row r="276" spans="5:43" x14ac:dyDescent="0.25">
      <c r="E276" s="371" t="str">
        <f t="shared" si="76"/>
        <v/>
      </c>
      <c r="G276" s="371" t="str">
        <f t="shared" si="76"/>
        <v/>
      </c>
      <c r="I276" s="371" t="str">
        <f t="shared" si="77"/>
        <v/>
      </c>
      <c r="K276" s="371" t="str">
        <f t="shared" si="78"/>
        <v/>
      </c>
      <c r="M276" s="371" t="str">
        <f t="shared" si="79"/>
        <v/>
      </c>
      <c r="O276" s="371" t="str">
        <f t="shared" si="80"/>
        <v/>
      </c>
      <c r="Q276" s="371" t="str">
        <f t="shared" si="81"/>
        <v/>
      </c>
      <c r="S276" s="371" t="str">
        <f t="shared" si="82"/>
        <v/>
      </c>
      <c r="U276" s="371" t="str">
        <f t="shared" si="83"/>
        <v/>
      </c>
      <c r="W276" s="371" t="str">
        <f t="shared" si="84"/>
        <v/>
      </c>
      <c r="Y276" s="371" t="str">
        <f t="shared" si="85"/>
        <v/>
      </c>
      <c r="AA276" s="371" t="str">
        <f t="shared" si="86"/>
        <v/>
      </c>
      <c r="AC276" s="371" t="str">
        <f t="shared" si="87"/>
        <v/>
      </c>
      <c r="AE276" s="371" t="str">
        <f t="shared" si="88"/>
        <v/>
      </c>
      <c r="AG276" s="371" t="str">
        <f t="shared" si="89"/>
        <v/>
      </c>
      <c r="AI276" s="371" t="str">
        <f t="shared" si="90"/>
        <v/>
      </c>
      <c r="AK276" s="371" t="str">
        <f t="shared" si="91"/>
        <v/>
      </c>
      <c r="AM276" s="371" t="str">
        <f t="shared" si="92"/>
        <v/>
      </c>
      <c r="AO276" s="371" t="str">
        <f t="shared" si="93"/>
        <v/>
      </c>
      <c r="AQ276" s="371" t="str">
        <f t="shared" si="94"/>
        <v/>
      </c>
    </row>
    <row r="277" spans="5:43" x14ac:dyDescent="0.25">
      <c r="E277" s="371" t="str">
        <f t="shared" si="76"/>
        <v/>
      </c>
      <c r="G277" s="371" t="str">
        <f t="shared" si="76"/>
        <v/>
      </c>
      <c r="I277" s="371" t="str">
        <f t="shared" si="77"/>
        <v/>
      </c>
      <c r="K277" s="371" t="str">
        <f t="shared" si="78"/>
        <v/>
      </c>
      <c r="M277" s="371" t="str">
        <f t="shared" si="79"/>
        <v/>
      </c>
      <c r="O277" s="371" t="str">
        <f t="shared" si="80"/>
        <v/>
      </c>
      <c r="Q277" s="371" t="str">
        <f t="shared" si="81"/>
        <v/>
      </c>
      <c r="S277" s="371" t="str">
        <f t="shared" si="82"/>
        <v/>
      </c>
      <c r="U277" s="371" t="str">
        <f t="shared" si="83"/>
        <v/>
      </c>
      <c r="W277" s="371" t="str">
        <f t="shared" si="84"/>
        <v/>
      </c>
      <c r="Y277" s="371" t="str">
        <f t="shared" si="85"/>
        <v/>
      </c>
      <c r="AA277" s="371" t="str">
        <f t="shared" si="86"/>
        <v/>
      </c>
      <c r="AC277" s="371" t="str">
        <f t="shared" si="87"/>
        <v/>
      </c>
      <c r="AE277" s="371" t="str">
        <f t="shared" si="88"/>
        <v/>
      </c>
      <c r="AG277" s="371" t="str">
        <f t="shared" si="89"/>
        <v/>
      </c>
      <c r="AI277" s="371" t="str">
        <f t="shared" si="90"/>
        <v/>
      </c>
      <c r="AK277" s="371" t="str">
        <f t="shared" si="91"/>
        <v/>
      </c>
      <c r="AM277" s="371" t="str">
        <f t="shared" si="92"/>
        <v/>
      </c>
      <c r="AO277" s="371" t="str">
        <f t="shared" si="93"/>
        <v/>
      </c>
      <c r="AQ277" s="371" t="str">
        <f t="shared" si="94"/>
        <v/>
      </c>
    </row>
    <row r="278" spans="5:43" x14ac:dyDescent="0.25">
      <c r="E278" s="371" t="str">
        <f t="shared" si="76"/>
        <v/>
      </c>
      <c r="G278" s="371" t="str">
        <f t="shared" si="76"/>
        <v/>
      </c>
      <c r="I278" s="371" t="str">
        <f t="shared" si="77"/>
        <v/>
      </c>
      <c r="K278" s="371" t="str">
        <f t="shared" si="78"/>
        <v/>
      </c>
      <c r="M278" s="371" t="str">
        <f t="shared" si="79"/>
        <v/>
      </c>
      <c r="O278" s="371" t="str">
        <f t="shared" si="80"/>
        <v/>
      </c>
      <c r="Q278" s="371" t="str">
        <f t="shared" si="81"/>
        <v/>
      </c>
      <c r="S278" s="371" t="str">
        <f t="shared" si="82"/>
        <v/>
      </c>
      <c r="U278" s="371" t="str">
        <f t="shared" si="83"/>
        <v/>
      </c>
      <c r="W278" s="371" t="str">
        <f t="shared" si="84"/>
        <v/>
      </c>
      <c r="Y278" s="371" t="str">
        <f t="shared" si="85"/>
        <v/>
      </c>
      <c r="AA278" s="371" t="str">
        <f t="shared" si="86"/>
        <v/>
      </c>
      <c r="AC278" s="371" t="str">
        <f t="shared" si="87"/>
        <v/>
      </c>
      <c r="AE278" s="371" t="str">
        <f t="shared" si="88"/>
        <v/>
      </c>
      <c r="AG278" s="371" t="str">
        <f t="shared" si="89"/>
        <v/>
      </c>
      <c r="AI278" s="371" t="str">
        <f t="shared" si="90"/>
        <v/>
      </c>
      <c r="AK278" s="371" t="str">
        <f t="shared" si="91"/>
        <v/>
      </c>
      <c r="AM278" s="371" t="str">
        <f t="shared" si="92"/>
        <v/>
      </c>
      <c r="AO278" s="371" t="str">
        <f t="shared" si="93"/>
        <v/>
      </c>
      <c r="AQ278" s="371" t="str">
        <f t="shared" si="94"/>
        <v/>
      </c>
    </row>
    <row r="279" spans="5:43" x14ac:dyDescent="0.25">
      <c r="E279" s="371" t="str">
        <f t="shared" si="76"/>
        <v/>
      </c>
      <c r="G279" s="371" t="str">
        <f t="shared" si="76"/>
        <v/>
      </c>
      <c r="I279" s="371" t="str">
        <f t="shared" si="77"/>
        <v/>
      </c>
      <c r="K279" s="371" t="str">
        <f t="shared" si="78"/>
        <v/>
      </c>
      <c r="M279" s="371" t="str">
        <f t="shared" si="79"/>
        <v/>
      </c>
      <c r="O279" s="371" t="str">
        <f t="shared" si="80"/>
        <v/>
      </c>
      <c r="Q279" s="371" t="str">
        <f t="shared" si="81"/>
        <v/>
      </c>
      <c r="S279" s="371" t="str">
        <f t="shared" si="82"/>
        <v/>
      </c>
      <c r="U279" s="371" t="str">
        <f t="shared" si="83"/>
        <v/>
      </c>
      <c r="W279" s="371" t="str">
        <f t="shared" si="84"/>
        <v/>
      </c>
      <c r="Y279" s="371" t="str">
        <f t="shared" si="85"/>
        <v/>
      </c>
      <c r="AA279" s="371" t="str">
        <f t="shared" si="86"/>
        <v/>
      </c>
      <c r="AC279" s="371" t="str">
        <f t="shared" si="87"/>
        <v/>
      </c>
      <c r="AE279" s="371" t="str">
        <f t="shared" si="88"/>
        <v/>
      </c>
      <c r="AG279" s="371" t="str">
        <f t="shared" si="89"/>
        <v/>
      </c>
      <c r="AI279" s="371" t="str">
        <f t="shared" si="90"/>
        <v/>
      </c>
      <c r="AK279" s="371" t="str">
        <f t="shared" si="91"/>
        <v/>
      </c>
      <c r="AM279" s="371" t="str">
        <f t="shared" si="92"/>
        <v/>
      </c>
      <c r="AO279" s="371" t="str">
        <f t="shared" si="93"/>
        <v/>
      </c>
      <c r="AQ279" s="371" t="str">
        <f t="shared" si="94"/>
        <v/>
      </c>
    </row>
    <row r="280" spans="5:43" x14ac:dyDescent="0.25">
      <c r="E280" s="371" t="str">
        <f t="shared" si="76"/>
        <v/>
      </c>
      <c r="G280" s="371" t="str">
        <f t="shared" si="76"/>
        <v/>
      </c>
      <c r="I280" s="371" t="str">
        <f t="shared" si="77"/>
        <v/>
      </c>
      <c r="K280" s="371" t="str">
        <f t="shared" si="78"/>
        <v/>
      </c>
      <c r="M280" s="371" t="str">
        <f t="shared" si="79"/>
        <v/>
      </c>
      <c r="O280" s="371" t="str">
        <f t="shared" si="80"/>
        <v/>
      </c>
      <c r="Q280" s="371" t="str">
        <f t="shared" si="81"/>
        <v/>
      </c>
      <c r="S280" s="371" t="str">
        <f t="shared" si="82"/>
        <v/>
      </c>
      <c r="U280" s="371" t="str">
        <f t="shared" si="83"/>
        <v/>
      </c>
      <c r="W280" s="371" t="str">
        <f t="shared" si="84"/>
        <v/>
      </c>
      <c r="Y280" s="371" t="str">
        <f t="shared" si="85"/>
        <v/>
      </c>
      <c r="AA280" s="371" t="str">
        <f t="shared" si="86"/>
        <v/>
      </c>
      <c r="AC280" s="371" t="str">
        <f t="shared" si="87"/>
        <v/>
      </c>
      <c r="AE280" s="371" t="str">
        <f t="shared" si="88"/>
        <v/>
      </c>
      <c r="AG280" s="371" t="str">
        <f t="shared" si="89"/>
        <v/>
      </c>
      <c r="AI280" s="371" t="str">
        <f t="shared" si="90"/>
        <v/>
      </c>
      <c r="AK280" s="371" t="str">
        <f t="shared" si="91"/>
        <v/>
      </c>
      <c r="AM280" s="371" t="str">
        <f t="shared" si="92"/>
        <v/>
      </c>
      <c r="AO280" s="371" t="str">
        <f t="shared" si="93"/>
        <v/>
      </c>
      <c r="AQ280" s="371" t="str">
        <f t="shared" si="94"/>
        <v/>
      </c>
    </row>
    <row r="281" spans="5:43" x14ac:dyDescent="0.25">
      <c r="E281" s="371" t="str">
        <f t="shared" si="76"/>
        <v/>
      </c>
      <c r="G281" s="371" t="str">
        <f t="shared" si="76"/>
        <v/>
      </c>
      <c r="I281" s="371" t="str">
        <f t="shared" si="77"/>
        <v/>
      </c>
      <c r="K281" s="371" t="str">
        <f t="shared" si="78"/>
        <v/>
      </c>
      <c r="M281" s="371" t="str">
        <f t="shared" si="79"/>
        <v/>
      </c>
      <c r="O281" s="371" t="str">
        <f t="shared" si="80"/>
        <v/>
      </c>
      <c r="Q281" s="371" t="str">
        <f t="shared" si="81"/>
        <v/>
      </c>
      <c r="S281" s="371" t="str">
        <f t="shared" si="82"/>
        <v/>
      </c>
      <c r="U281" s="371" t="str">
        <f t="shared" si="83"/>
        <v/>
      </c>
      <c r="W281" s="371" t="str">
        <f t="shared" si="84"/>
        <v/>
      </c>
      <c r="Y281" s="371" t="str">
        <f t="shared" si="85"/>
        <v/>
      </c>
      <c r="AA281" s="371" t="str">
        <f t="shared" si="86"/>
        <v/>
      </c>
      <c r="AC281" s="371" t="str">
        <f t="shared" si="87"/>
        <v/>
      </c>
      <c r="AE281" s="371" t="str">
        <f t="shared" si="88"/>
        <v/>
      </c>
      <c r="AG281" s="371" t="str">
        <f t="shared" si="89"/>
        <v/>
      </c>
      <c r="AI281" s="371" t="str">
        <f t="shared" si="90"/>
        <v/>
      </c>
      <c r="AK281" s="371" t="str">
        <f t="shared" si="91"/>
        <v/>
      </c>
      <c r="AM281" s="371" t="str">
        <f t="shared" si="92"/>
        <v/>
      </c>
      <c r="AO281" s="371" t="str">
        <f t="shared" si="93"/>
        <v/>
      </c>
      <c r="AQ281" s="371" t="str">
        <f t="shared" si="94"/>
        <v/>
      </c>
    </row>
    <row r="282" spans="5:43" x14ac:dyDescent="0.25">
      <c r="E282" s="371" t="str">
        <f t="shared" si="76"/>
        <v/>
      </c>
      <c r="G282" s="371" t="str">
        <f t="shared" si="76"/>
        <v/>
      </c>
      <c r="I282" s="371" t="str">
        <f t="shared" si="77"/>
        <v/>
      </c>
      <c r="K282" s="371" t="str">
        <f t="shared" si="78"/>
        <v/>
      </c>
      <c r="M282" s="371" t="str">
        <f t="shared" si="79"/>
        <v/>
      </c>
      <c r="O282" s="371" t="str">
        <f t="shared" si="80"/>
        <v/>
      </c>
      <c r="Q282" s="371" t="str">
        <f t="shared" si="81"/>
        <v/>
      </c>
      <c r="S282" s="371" t="str">
        <f t="shared" si="82"/>
        <v/>
      </c>
      <c r="U282" s="371" t="str">
        <f t="shared" si="83"/>
        <v/>
      </c>
      <c r="W282" s="371" t="str">
        <f t="shared" si="84"/>
        <v/>
      </c>
      <c r="Y282" s="371" t="str">
        <f t="shared" si="85"/>
        <v/>
      </c>
      <c r="AA282" s="371" t="str">
        <f t="shared" si="86"/>
        <v/>
      </c>
      <c r="AC282" s="371" t="str">
        <f t="shared" si="87"/>
        <v/>
      </c>
      <c r="AE282" s="371" t="str">
        <f t="shared" si="88"/>
        <v/>
      </c>
      <c r="AG282" s="371" t="str">
        <f t="shared" si="89"/>
        <v/>
      </c>
      <c r="AI282" s="371" t="str">
        <f t="shared" si="90"/>
        <v/>
      </c>
      <c r="AK282" s="371" t="str">
        <f t="shared" si="91"/>
        <v/>
      </c>
      <c r="AM282" s="371" t="str">
        <f t="shared" si="92"/>
        <v/>
      </c>
      <c r="AO282" s="371" t="str">
        <f t="shared" si="93"/>
        <v/>
      </c>
      <c r="AQ282" s="371" t="str">
        <f t="shared" si="94"/>
        <v/>
      </c>
    </row>
    <row r="283" spans="5:43" x14ac:dyDescent="0.25">
      <c r="E283" s="371" t="str">
        <f t="shared" si="76"/>
        <v/>
      </c>
      <c r="G283" s="371" t="str">
        <f t="shared" si="76"/>
        <v/>
      </c>
      <c r="I283" s="371" t="str">
        <f t="shared" si="77"/>
        <v/>
      </c>
      <c r="K283" s="371" t="str">
        <f t="shared" si="78"/>
        <v/>
      </c>
      <c r="M283" s="371" t="str">
        <f t="shared" si="79"/>
        <v/>
      </c>
      <c r="O283" s="371" t="str">
        <f t="shared" si="80"/>
        <v/>
      </c>
      <c r="Q283" s="371" t="str">
        <f t="shared" si="81"/>
        <v/>
      </c>
      <c r="S283" s="371" t="str">
        <f t="shared" si="82"/>
        <v/>
      </c>
      <c r="U283" s="371" t="str">
        <f t="shared" si="83"/>
        <v/>
      </c>
      <c r="W283" s="371" t="str">
        <f t="shared" si="84"/>
        <v/>
      </c>
      <c r="Y283" s="371" t="str">
        <f t="shared" si="85"/>
        <v/>
      </c>
      <c r="AA283" s="371" t="str">
        <f t="shared" si="86"/>
        <v/>
      </c>
      <c r="AC283" s="371" t="str">
        <f t="shared" si="87"/>
        <v/>
      </c>
      <c r="AE283" s="371" t="str">
        <f t="shared" si="88"/>
        <v/>
      </c>
      <c r="AG283" s="371" t="str">
        <f t="shared" si="89"/>
        <v/>
      </c>
      <c r="AI283" s="371" t="str">
        <f t="shared" si="90"/>
        <v/>
      </c>
      <c r="AK283" s="371" t="str">
        <f t="shared" si="91"/>
        <v/>
      </c>
      <c r="AM283" s="371" t="str">
        <f t="shared" si="92"/>
        <v/>
      </c>
      <c r="AO283" s="371" t="str">
        <f t="shared" si="93"/>
        <v/>
      </c>
      <c r="AQ283" s="371" t="str">
        <f t="shared" si="94"/>
        <v/>
      </c>
    </row>
    <row r="284" spans="5:43" x14ac:dyDescent="0.25">
      <c r="E284" s="371" t="str">
        <f t="shared" si="76"/>
        <v/>
      </c>
      <c r="G284" s="371" t="str">
        <f t="shared" si="76"/>
        <v/>
      </c>
      <c r="I284" s="371" t="str">
        <f t="shared" si="77"/>
        <v/>
      </c>
      <c r="K284" s="371" t="str">
        <f t="shared" si="78"/>
        <v/>
      </c>
      <c r="M284" s="371" t="str">
        <f t="shared" si="79"/>
        <v/>
      </c>
      <c r="O284" s="371" t="str">
        <f t="shared" si="80"/>
        <v/>
      </c>
      <c r="Q284" s="371" t="str">
        <f t="shared" si="81"/>
        <v/>
      </c>
      <c r="S284" s="371" t="str">
        <f t="shared" si="82"/>
        <v/>
      </c>
      <c r="U284" s="371" t="str">
        <f t="shared" si="83"/>
        <v/>
      </c>
      <c r="W284" s="371" t="str">
        <f t="shared" si="84"/>
        <v/>
      </c>
      <c r="Y284" s="371" t="str">
        <f t="shared" si="85"/>
        <v/>
      </c>
      <c r="AA284" s="371" t="str">
        <f t="shared" si="86"/>
        <v/>
      </c>
      <c r="AC284" s="371" t="str">
        <f t="shared" si="87"/>
        <v/>
      </c>
      <c r="AE284" s="371" t="str">
        <f t="shared" si="88"/>
        <v/>
      </c>
      <c r="AG284" s="371" t="str">
        <f t="shared" si="89"/>
        <v/>
      </c>
      <c r="AI284" s="371" t="str">
        <f t="shared" si="90"/>
        <v/>
      </c>
      <c r="AK284" s="371" t="str">
        <f t="shared" si="91"/>
        <v/>
      </c>
      <c r="AM284" s="371" t="str">
        <f t="shared" si="92"/>
        <v/>
      </c>
      <c r="AO284" s="371" t="str">
        <f t="shared" si="93"/>
        <v/>
      </c>
      <c r="AQ284" s="371" t="str">
        <f t="shared" si="94"/>
        <v/>
      </c>
    </row>
    <row r="285" spans="5:43" x14ac:dyDescent="0.25">
      <c r="E285" s="371" t="str">
        <f t="shared" si="76"/>
        <v/>
      </c>
      <c r="G285" s="371" t="str">
        <f t="shared" si="76"/>
        <v/>
      </c>
      <c r="I285" s="371" t="str">
        <f t="shared" si="77"/>
        <v/>
      </c>
      <c r="K285" s="371" t="str">
        <f t="shared" si="78"/>
        <v/>
      </c>
      <c r="M285" s="371" t="str">
        <f t="shared" si="79"/>
        <v/>
      </c>
      <c r="O285" s="371" t="str">
        <f t="shared" si="80"/>
        <v/>
      </c>
      <c r="Q285" s="371" t="str">
        <f t="shared" si="81"/>
        <v/>
      </c>
      <c r="S285" s="371" t="str">
        <f t="shared" si="82"/>
        <v/>
      </c>
      <c r="U285" s="371" t="str">
        <f t="shared" si="83"/>
        <v/>
      </c>
      <c r="W285" s="371" t="str">
        <f t="shared" si="84"/>
        <v/>
      </c>
      <c r="Y285" s="371" t="str">
        <f t="shared" si="85"/>
        <v/>
      </c>
      <c r="AA285" s="371" t="str">
        <f t="shared" si="86"/>
        <v/>
      </c>
      <c r="AC285" s="371" t="str">
        <f t="shared" si="87"/>
        <v/>
      </c>
      <c r="AE285" s="371" t="str">
        <f t="shared" si="88"/>
        <v/>
      </c>
      <c r="AG285" s="371" t="str">
        <f t="shared" si="89"/>
        <v/>
      </c>
      <c r="AI285" s="371" t="str">
        <f t="shared" si="90"/>
        <v/>
      </c>
      <c r="AK285" s="371" t="str">
        <f t="shared" si="91"/>
        <v/>
      </c>
      <c r="AM285" s="371" t="str">
        <f t="shared" si="92"/>
        <v/>
      </c>
      <c r="AO285" s="371" t="str">
        <f t="shared" si="93"/>
        <v/>
      </c>
      <c r="AQ285" s="371" t="str">
        <f t="shared" si="94"/>
        <v/>
      </c>
    </row>
    <row r="286" spans="5:43" x14ac:dyDescent="0.25">
      <c r="E286" s="371" t="str">
        <f t="shared" si="76"/>
        <v/>
      </c>
      <c r="G286" s="371" t="str">
        <f t="shared" si="76"/>
        <v/>
      </c>
      <c r="I286" s="371" t="str">
        <f t="shared" si="77"/>
        <v/>
      </c>
      <c r="K286" s="371" t="str">
        <f t="shared" si="78"/>
        <v/>
      </c>
      <c r="M286" s="371" t="str">
        <f t="shared" si="79"/>
        <v/>
      </c>
      <c r="O286" s="371" t="str">
        <f t="shared" si="80"/>
        <v/>
      </c>
      <c r="Q286" s="371" t="str">
        <f t="shared" si="81"/>
        <v/>
      </c>
      <c r="S286" s="371" t="str">
        <f t="shared" si="82"/>
        <v/>
      </c>
      <c r="U286" s="371" t="str">
        <f t="shared" si="83"/>
        <v/>
      </c>
      <c r="W286" s="371" t="str">
        <f t="shared" si="84"/>
        <v/>
      </c>
      <c r="Y286" s="371" t="str">
        <f t="shared" si="85"/>
        <v/>
      </c>
      <c r="AA286" s="371" t="str">
        <f t="shared" si="86"/>
        <v/>
      </c>
      <c r="AC286" s="371" t="str">
        <f t="shared" si="87"/>
        <v/>
      </c>
      <c r="AE286" s="371" t="str">
        <f t="shared" si="88"/>
        <v/>
      </c>
      <c r="AG286" s="371" t="str">
        <f t="shared" si="89"/>
        <v/>
      </c>
      <c r="AI286" s="371" t="str">
        <f t="shared" si="90"/>
        <v/>
      </c>
      <c r="AK286" s="371" t="str">
        <f t="shared" si="91"/>
        <v/>
      </c>
      <c r="AM286" s="371" t="str">
        <f t="shared" si="92"/>
        <v/>
      </c>
      <c r="AO286" s="371" t="str">
        <f t="shared" si="93"/>
        <v/>
      </c>
      <c r="AQ286" s="371" t="str">
        <f t="shared" si="94"/>
        <v/>
      </c>
    </row>
    <row r="287" spans="5:43" x14ac:dyDescent="0.25">
      <c r="E287" s="371" t="str">
        <f t="shared" si="76"/>
        <v/>
      </c>
      <c r="G287" s="371" t="str">
        <f t="shared" si="76"/>
        <v/>
      </c>
      <c r="I287" s="371" t="str">
        <f t="shared" si="77"/>
        <v/>
      </c>
      <c r="K287" s="371" t="str">
        <f t="shared" si="78"/>
        <v/>
      </c>
      <c r="M287" s="371" t="str">
        <f t="shared" si="79"/>
        <v/>
      </c>
      <c r="O287" s="371" t="str">
        <f t="shared" si="80"/>
        <v/>
      </c>
      <c r="Q287" s="371" t="str">
        <f t="shared" si="81"/>
        <v/>
      </c>
      <c r="S287" s="371" t="str">
        <f t="shared" si="82"/>
        <v/>
      </c>
      <c r="U287" s="371" t="str">
        <f t="shared" si="83"/>
        <v/>
      </c>
      <c r="W287" s="371" t="str">
        <f t="shared" si="84"/>
        <v/>
      </c>
      <c r="Y287" s="371" t="str">
        <f t="shared" si="85"/>
        <v/>
      </c>
      <c r="AA287" s="371" t="str">
        <f t="shared" si="86"/>
        <v/>
      </c>
      <c r="AC287" s="371" t="str">
        <f t="shared" si="87"/>
        <v/>
      </c>
      <c r="AE287" s="371" t="str">
        <f t="shared" si="88"/>
        <v/>
      </c>
      <c r="AG287" s="371" t="str">
        <f t="shared" si="89"/>
        <v/>
      </c>
      <c r="AI287" s="371" t="str">
        <f t="shared" si="90"/>
        <v/>
      </c>
      <c r="AK287" s="371" t="str">
        <f t="shared" si="91"/>
        <v/>
      </c>
      <c r="AM287" s="371" t="str">
        <f t="shared" si="92"/>
        <v/>
      </c>
      <c r="AO287" s="371" t="str">
        <f t="shared" si="93"/>
        <v/>
      </c>
      <c r="AQ287" s="371" t="str">
        <f t="shared" si="94"/>
        <v/>
      </c>
    </row>
    <row r="288" spans="5:43" x14ac:dyDescent="0.25">
      <c r="E288" s="371" t="str">
        <f t="shared" si="76"/>
        <v/>
      </c>
      <c r="G288" s="371" t="str">
        <f t="shared" si="76"/>
        <v/>
      </c>
      <c r="I288" s="371" t="str">
        <f t="shared" si="77"/>
        <v/>
      </c>
      <c r="K288" s="371" t="str">
        <f t="shared" si="78"/>
        <v/>
      </c>
      <c r="M288" s="371" t="str">
        <f t="shared" si="79"/>
        <v/>
      </c>
      <c r="O288" s="371" t="str">
        <f t="shared" si="80"/>
        <v/>
      </c>
      <c r="Q288" s="371" t="str">
        <f t="shared" si="81"/>
        <v/>
      </c>
      <c r="S288" s="371" t="str">
        <f t="shared" si="82"/>
        <v/>
      </c>
      <c r="U288" s="371" t="str">
        <f t="shared" si="83"/>
        <v/>
      </c>
      <c r="W288" s="371" t="str">
        <f t="shared" si="84"/>
        <v/>
      </c>
      <c r="Y288" s="371" t="str">
        <f t="shared" si="85"/>
        <v/>
      </c>
      <c r="AA288" s="371" t="str">
        <f t="shared" si="86"/>
        <v/>
      </c>
      <c r="AC288" s="371" t="str">
        <f t="shared" si="87"/>
        <v/>
      </c>
      <c r="AE288" s="371" t="str">
        <f t="shared" si="88"/>
        <v/>
      </c>
      <c r="AG288" s="371" t="str">
        <f t="shared" si="89"/>
        <v/>
      </c>
      <c r="AI288" s="371" t="str">
        <f t="shared" si="90"/>
        <v/>
      </c>
      <c r="AK288" s="371" t="str">
        <f t="shared" si="91"/>
        <v/>
      </c>
      <c r="AM288" s="371" t="str">
        <f t="shared" si="92"/>
        <v/>
      </c>
      <c r="AO288" s="371" t="str">
        <f t="shared" si="93"/>
        <v/>
      </c>
      <c r="AQ288" s="371" t="str">
        <f t="shared" si="94"/>
        <v/>
      </c>
    </row>
    <row r="289" spans="5:43" x14ac:dyDescent="0.25">
      <c r="E289" s="371" t="str">
        <f t="shared" si="76"/>
        <v/>
      </c>
      <c r="G289" s="371" t="str">
        <f t="shared" si="76"/>
        <v/>
      </c>
      <c r="I289" s="371" t="str">
        <f t="shared" si="77"/>
        <v/>
      </c>
      <c r="K289" s="371" t="str">
        <f t="shared" si="78"/>
        <v/>
      </c>
      <c r="M289" s="371" t="str">
        <f t="shared" si="79"/>
        <v/>
      </c>
      <c r="O289" s="371" t="str">
        <f t="shared" si="80"/>
        <v/>
      </c>
      <c r="Q289" s="371" t="str">
        <f t="shared" si="81"/>
        <v/>
      </c>
      <c r="S289" s="371" t="str">
        <f t="shared" si="82"/>
        <v/>
      </c>
      <c r="U289" s="371" t="str">
        <f t="shared" si="83"/>
        <v/>
      </c>
      <c r="W289" s="371" t="str">
        <f t="shared" si="84"/>
        <v/>
      </c>
      <c r="Y289" s="371" t="str">
        <f t="shared" si="85"/>
        <v/>
      </c>
      <c r="AA289" s="371" t="str">
        <f t="shared" si="86"/>
        <v/>
      </c>
      <c r="AC289" s="371" t="str">
        <f t="shared" si="87"/>
        <v/>
      </c>
      <c r="AE289" s="371" t="str">
        <f t="shared" si="88"/>
        <v/>
      </c>
      <c r="AG289" s="371" t="str">
        <f t="shared" si="89"/>
        <v/>
      </c>
      <c r="AI289" s="371" t="str">
        <f t="shared" si="90"/>
        <v/>
      </c>
      <c r="AK289" s="371" t="str">
        <f t="shared" si="91"/>
        <v/>
      </c>
      <c r="AM289" s="371" t="str">
        <f t="shared" si="92"/>
        <v/>
      </c>
      <c r="AO289" s="371" t="str">
        <f t="shared" si="93"/>
        <v/>
      </c>
      <c r="AQ289" s="371" t="str">
        <f t="shared" si="94"/>
        <v/>
      </c>
    </row>
    <row r="290" spans="5:43" x14ac:dyDescent="0.25">
      <c r="E290" s="371" t="str">
        <f t="shared" si="76"/>
        <v/>
      </c>
      <c r="G290" s="371" t="str">
        <f t="shared" si="76"/>
        <v/>
      </c>
      <c r="I290" s="371" t="str">
        <f t="shared" si="77"/>
        <v/>
      </c>
      <c r="K290" s="371" t="str">
        <f t="shared" si="78"/>
        <v/>
      </c>
      <c r="M290" s="371" t="str">
        <f t="shared" si="79"/>
        <v/>
      </c>
      <c r="O290" s="371" t="str">
        <f t="shared" si="80"/>
        <v/>
      </c>
      <c r="Q290" s="371" t="str">
        <f t="shared" si="81"/>
        <v/>
      </c>
      <c r="S290" s="371" t="str">
        <f t="shared" si="82"/>
        <v/>
      </c>
      <c r="U290" s="371" t="str">
        <f t="shared" si="83"/>
        <v/>
      </c>
      <c r="W290" s="371" t="str">
        <f t="shared" si="84"/>
        <v/>
      </c>
      <c r="Y290" s="371" t="str">
        <f t="shared" si="85"/>
        <v/>
      </c>
      <c r="AA290" s="371" t="str">
        <f t="shared" si="86"/>
        <v/>
      </c>
      <c r="AC290" s="371" t="str">
        <f t="shared" si="87"/>
        <v/>
      </c>
      <c r="AE290" s="371" t="str">
        <f t="shared" si="88"/>
        <v/>
      </c>
      <c r="AG290" s="371" t="str">
        <f t="shared" si="89"/>
        <v/>
      </c>
      <c r="AI290" s="371" t="str">
        <f t="shared" si="90"/>
        <v/>
      </c>
      <c r="AK290" s="371" t="str">
        <f t="shared" si="91"/>
        <v/>
      </c>
      <c r="AM290" s="371" t="str">
        <f t="shared" si="92"/>
        <v/>
      </c>
      <c r="AO290" s="371" t="str">
        <f t="shared" si="93"/>
        <v/>
      </c>
      <c r="AQ290" s="371" t="str">
        <f t="shared" si="94"/>
        <v/>
      </c>
    </row>
    <row r="291" spans="5:43" x14ac:dyDescent="0.25">
      <c r="E291" s="371" t="str">
        <f t="shared" si="76"/>
        <v/>
      </c>
      <c r="G291" s="371" t="str">
        <f t="shared" si="76"/>
        <v/>
      </c>
      <c r="I291" s="371" t="str">
        <f t="shared" si="77"/>
        <v/>
      </c>
      <c r="K291" s="371" t="str">
        <f t="shared" si="78"/>
        <v/>
      </c>
      <c r="M291" s="371" t="str">
        <f t="shared" si="79"/>
        <v/>
      </c>
      <c r="O291" s="371" t="str">
        <f t="shared" si="80"/>
        <v/>
      </c>
      <c r="Q291" s="371" t="str">
        <f t="shared" si="81"/>
        <v/>
      </c>
      <c r="S291" s="371" t="str">
        <f t="shared" si="82"/>
        <v/>
      </c>
      <c r="U291" s="371" t="str">
        <f t="shared" si="83"/>
        <v/>
      </c>
      <c r="W291" s="371" t="str">
        <f t="shared" si="84"/>
        <v/>
      </c>
      <c r="Y291" s="371" t="str">
        <f t="shared" si="85"/>
        <v/>
      </c>
      <c r="AA291" s="371" t="str">
        <f t="shared" si="86"/>
        <v/>
      </c>
      <c r="AC291" s="371" t="str">
        <f t="shared" si="87"/>
        <v/>
      </c>
      <c r="AE291" s="371" t="str">
        <f t="shared" si="88"/>
        <v/>
      </c>
      <c r="AG291" s="371" t="str">
        <f t="shared" si="89"/>
        <v/>
      </c>
      <c r="AI291" s="371" t="str">
        <f t="shared" si="90"/>
        <v/>
      </c>
      <c r="AK291" s="371" t="str">
        <f t="shared" si="91"/>
        <v/>
      </c>
      <c r="AM291" s="371" t="str">
        <f t="shared" si="92"/>
        <v/>
      </c>
      <c r="AO291" s="371" t="str">
        <f t="shared" si="93"/>
        <v/>
      </c>
      <c r="AQ291" s="371" t="str">
        <f t="shared" si="94"/>
        <v/>
      </c>
    </row>
    <row r="292" spans="5:43" x14ac:dyDescent="0.25">
      <c r="E292" s="371" t="str">
        <f t="shared" si="76"/>
        <v/>
      </c>
      <c r="G292" s="371" t="str">
        <f t="shared" si="76"/>
        <v/>
      </c>
      <c r="I292" s="371" t="str">
        <f t="shared" si="77"/>
        <v/>
      </c>
      <c r="K292" s="371" t="str">
        <f t="shared" si="78"/>
        <v/>
      </c>
      <c r="M292" s="371" t="str">
        <f t="shared" si="79"/>
        <v/>
      </c>
      <c r="O292" s="371" t="str">
        <f t="shared" si="80"/>
        <v/>
      </c>
      <c r="Q292" s="371" t="str">
        <f t="shared" si="81"/>
        <v/>
      </c>
      <c r="S292" s="371" t="str">
        <f t="shared" si="82"/>
        <v/>
      </c>
      <c r="U292" s="371" t="str">
        <f t="shared" si="83"/>
        <v/>
      </c>
      <c r="W292" s="371" t="str">
        <f t="shared" si="84"/>
        <v/>
      </c>
      <c r="Y292" s="371" t="str">
        <f t="shared" si="85"/>
        <v/>
      </c>
      <c r="AA292" s="371" t="str">
        <f t="shared" si="86"/>
        <v/>
      </c>
      <c r="AC292" s="371" t="str">
        <f t="shared" si="87"/>
        <v/>
      </c>
      <c r="AE292" s="371" t="str">
        <f t="shared" si="88"/>
        <v/>
      </c>
      <c r="AG292" s="371" t="str">
        <f t="shared" si="89"/>
        <v/>
      </c>
      <c r="AI292" s="371" t="str">
        <f t="shared" si="90"/>
        <v/>
      </c>
      <c r="AK292" s="371" t="str">
        <f t="shared" si="91"/>
        <v/>
      </c>
      <c r="AM292" s="371" t="str">
        <f t="shared" si="92"/>
        <v/>
      </c>
      <c r="AO292" s="371" t="str">
        <f t="shared" si="93"/>
        <v/>
      </c>
      <c r="AQ292" s="371" t="str">
        <f t="shared" si="94"/>
        <v/>
      </c>
    </row>
    <row r="293" spans="5:43" x14ac:dyDescent="0.25">
      <c r="E293" s="371" t="str">
        <f t="shared" si="76"/>
        <v/>
      </c>
      <c r="G293" s="371" t="str">
        <f t="shared" si="76"/>
        <v/>
      </c>
      <c r="I293" s="371" t="str">
        <f t="shared" si="77"/>
        <v/>
      </c>
      <c r="K293" s="371" t="str">
        <f t="shared" si="78"/>
        <v/>
      </c>
      <c r="M293" s="371" t="str">
        <f t="shared" si="79"/>
        <v/>
      </c>
      <c r="O293" s="371" t="str">
        <f t="shared" si="80"/>
        <v/>
      </c>
      <c r="Q293" s="371" t="str">
        <f t="shared" si="81"/>
        <v/>
      </c>
      <c r="S293" s="371" t="str">
        <f t="shared" si="82"/>
        <v/>
      </c>
      <c r="U293" s="371" t="str">
        <f t="shared" si="83"/>
        <v/>
      </c>
      <c r="W293" s="371" t="str">
        <f t="shared" si="84"/>
        <v/>
      </c>
      <c r="Y293" s="371" t="str">
        <f t="shared" si="85"/>
        <v/>
      </c>
      <c r="AA293" s="371" t="str">
        <f t="shared" si="86"/>
        <v/>
      </c>
      <c r="AC293" s="371" t="str">
        <f t="shared" si="87"/>
        <v/>
      </c>
      <c r="AE293" s="371" t="str">
        <f t="shared" si="88"/>
        <v/>
      </c>
      <c r="AG293" s="371" t="str">
        <f t="shared" si="89"/>
        <v/>
      </c>
      <c r="AI293" s="371" t="str">
        <f t="shared" si="90"/>
        <v/>
      </c>
      <c r="AK293" s="371" t="str">
        <f t="shared" si="91"/>
        <v/>
      </c>
      <c r="AM293" s="371" t="str">
        <f t="shared" si="92"/>
        <v/>
      </c>
      <c r="AO293" s="371" t="str">
        <f t="shared" si="93"/>
        <v/>
      </c>
      <c r="AQ293" s="371" t="str">
        <f t="shared" si="94"/>
        <v/>
      </c>
    </row>
    <row r="294" spans="5:43" x14ac:dyDescent="0.25">
      <c r="E294" s="371" t="str">
        <f t="shared" si="76"/>
        <v/>
      </c>
      <c r="G294" s="371" t="str">
        <f t="shared" si="76"/>
        <v/>
      </c>
      <c r="I294" s="371" t="str">
        <f t="shared" si="77"/>
        <v/>
      </c>
      <c r="K294" s="371" t="str">
        <f t="shared" si="78"/>
        <v/>
      </c>
      <c r="M294" s="371" t="str">
        <f t="shared" si="79"/>
        <v/>
      </c>
      <c r="O294" s="371" t="str">
        <f t="shared" si="80"/>
        <v/>
      </c>
      <c r="Q294" s="371" t="str">
        <f t="shared" si="81"/>
        <v/>
      </c>
      <c r="S294" s="371" t="str">
        <f t="shared" si="82"/>
        <v/>
      </c>
      <c r="U294" s="371" t="str">
        <f t="shared" si="83"/>
        <v/>
      </c>
      <c r="W294" s="371" t="str">
        <f t="shared" si="84"/>
        <v/>
      </c>
      <c r="Y294" s="371" t="str">
        <f t="shared" si="85"/>
        <v/>
      </c>
      <c r="AA294" s="371" t="str">
        <f t="shared" si="86"/>
        <v/>
      </c>
      <c r="AC294" s="371" t="str">
        <f t="shared" si="87"/>
        <v/>
      </c>
      <c r="AE294" s="371" t="str">
        <f t="shared" si="88"/>
        <v/>
      </c>
      <c r="AG294" s="371" t="str">
        <f t="shared" si="89"/>
        <v/>
      </c>
      <c r="AI294" s="371" t="str">
        <f t="shared" si="90"/>
        <v/>
      </c>
      <c r="AK294" s="371" t="str">
        <f t="shared" si="91"/>
        <v/>
      </c>
      <c r="AM294" s="371" t="str">
        <f t="shared" si="92"/>
        <v/>
      </c>
      <c r="AO294" s="371" t="str">
        <f t="shared" si="93"/>
        <v/>
      </c>
      <c r="AQ294" s="371" t="str">
        <f t="shared" si="94"/>
        <v/>
      </c>
    </row>
    <row r="295" spans="5:43" x14ac:dyDescent="0.25">
      <c r="E295" s="371" t="str">
        <f t="shared" si="76"/>
        <v/>
      </c>
      <c r="G295" s="371" t="str">
        <f t="shared" si="76"/>
        <v/>
      </c>
      <c r="I295" s="371" t="str">
        <f t="shared" si="77"/>
        <v/>
      </c>
      <c r="K295" s="371" t="str">
        <f t="shared" si="78"/>
        <v/>
      </c>
      <c r="M295" s="371" t="str">
        <f t="shared" si="79"/>
        <v/>
      </c>
      <c r="O295" s="371" t="str">
        <f t="shared" si="80"/>
        <v/>
      </c>
      <c r="Q295" s="371" t="str">
        <f t="shared" si="81"/>
        <v/>
      </c>
      <c r="S295" s="371" t="str">
        <f t="shared" si="82"/>
        <v/>
      </c>
      <c r="U295" s="371" t="str">
        <f t="shared" si="83"/>
        <v/>
      </c>
      <c r="W295" s="371" t="str">
        <f t="shared" si="84"/>
        <v/>
      </c>
      <c r="Y295" s="371" t="str">
        <f t="shared" si="85"/>
        <v/>
      </c>
      <c r="AA295" s="371" t="str">
        <f t="shared" si="86"/>
        <v/>
      </c>
      <c r="AC295" s="371" t="str">
        <f t="shared" si="87"/>
        <v/>
      </c>
      <c r="AE295" s="371" t="str">
        <f t="shared" si="88"/>
        <v/>
      </c>
      <c r="AG295" s="371" t="str">
        <f t="shared" si="89"/>
        <v/>
      </c>
      <c r="AI295" s="371" t="str">
        <f t="shared" si="90"/>
        <v/>
      </c>
      <c r="AK295" s="371" t="str">
        <f t="shared" si="91"/>
        <v/>
      </c>
      <c r="AM295" s="371" t="str">
        <f t="shared" si="92"/>
        <v/>
      </c>
      <c r="AO295" s="371" t="str">
        <f t="shared" si="93"/>
        <v/>
      </c>
      <c r="AQ295" s="371" t="str">
        <f t="shared" si="94"/>
        <v/>
      </c>
    </row>
    <row r="296" spans="5:43" x14ac:dyDescent="0.25">
      <c r="E296" s="371" t="str">
        <f t="shared" si="76"/>
        <v/>
      </c>
      <c r="G296" s="371" t="str">
        <f t="shared" si="76"/>
        <v/>
      </c>
      <c r="I296" s="371" t="str">
        <f t="shared" si="77"/>
        <v/>
      </c>
      <c r="K296" s="371" t="str">
        <f t="shared" si="78"/>
        <v/>
      </c>
      <c r="M296" s="371" t="str">
        <f t="shared" si="79"/>
        <v/>
      </c>
      <c r="O296" s="371" t="str">
        <f t="shared" si="80"/>
        <v/>
      </c>
      <c r="Q296" s="371" t="str">
        <f t="shared" si="81"/>
        <v/>
      </c>
      <c r="S296" s="371" t="str">
        <f t="shared" si="82"/>
        <v/>
      </c>
      <c r="U296" s="371" t="str">
        <f t="shared" si="83"/>
        <v/>
      </c>
      <c r="W296" s="371" t="str">
        <f t="shared" si="84"/>
        <v/>
      </c>
      <c r="Y296" s="371" t="str">
        <f t="shared" si="85"/>
        <v/>
      </c>
      <c r="AA296" s="371" t="str">
        <f t="shared" si="86"/>
        <v/>
      </c>
      <c r="AC296" s="371" t="str">
        <f t="shared" si="87"/>
        <v/>
      </c>
      <c r="AE296" s="371" t="str">
        <f t="shared" si="88"/>
        <v/>
      </c>
      <c r="AG296" s="371" t="str">
        <f t="shared" si="89"/>
        <v/>
      </c>
      <c r="AI296" s="371" t="str">
        <f t="shared" si="90"/>
        <v/>
      </c>
      <c r="AK296" s="371" t="str">
        <f t="shared" si="91"/>
        <v/>
      </c>
      <c r="AM296" s="371" t="str">
        <f t="shared" si="92"/>
        <v/>
      </c>
      <c r="AO296" s="371" t="str">
        <f t="shared" si="93"/>
        <v/>
      </c>
      <c r="AQ296" s="371" t="str">
        <f t="shared" si="94"/>
        <v/>
      </c>
    </row>
    <row r="297" spans="5:43" x14ac:dyDescent="0.25">
      <c r="E297" s="371" t="str">
        <f t="shared" si="76"/>
        <v/>
      </c>
      <c r="G297" s="371" t="str">
        <f t="shared" si="76"/>
        <v/>
      </c>
      <c r="I297" s="371" t="str">
        <f t="shared" si="77"/>
        <v/>
      </c>
      <c r="K297" s="371" t="str">
        <f t="shared" si="78"/>
        <v/>
      </c>
      <c r="M297" s="371" t="str">
        <f t="shared" si="79"/>
        <v/>
      </c>
      <c r="O297" s="371" t="str">
        <f t="shared" si="80"/>
        <v/>
      </c>
      <c r="Q297" s="371" t="str">
        <f t="shared" si="81"/>
        <v/>
      </c>
      <c r="S297" s="371" t="str">
        <f t="shared" si="82"/>
        <v/>
      </c>
      <c r="U297" s="371" t="str">
        <f t="shared" si="83"/>
        <v/>
      </c>
      <c r="W297" s="371" t="str">
        <f t="shared" si="84"/>
        <v/>
      </c>
      <c r="Y297" s="371" t="str">
        <f t="shared" si="85"/>
        <v/>
      </c>
      <c r="AA297" s="371" t="str">
        <f t="shared" si="86"/>
        <v/>
      </c>
      <c r="AC297" s="371" t="str">
        <f t="shared" si="87"/>
        <v/>
      </c>
      <c r="AE297" s="371" t="str">
        <f t="shared" si="88"/>
        <v/>
      </c>
      <c r="AG297" s="371" t="str">
        <f t="shared" si="89"/>
        <v/>
      </c>
      <c r="AI297" s="371" t="str">
        <f t="shared" si="90"/>
        <v/>
      </c>
      <c r="AK297" s="371" t="str">
        <f t="shared" si="91"/>
        <v/>
      </c>
      <c r="AM297" s="371" t="str">
        <f t="shared" si="92"/>
        <v/>
      </c>
      <c r="AO297" s="371" t="str">
        <f t="shared" si="93"/>
        <v/>
      </c>
      <c r="AQ297" s="371" t="str">
        <f t="shared" si="94"/>
        <v/>
      </c>
    </row>
    <row r="298" spans="5:43" x14ac:dyDescent="0.25">
      <c r="E298" s="371" t="str">
        <f t="shared" si="76"/>
        <v/>
      </c>
      <c r="G298" s="371" t="str">
        <f t="shared" si="76"/>
        <v/>
      </c>
      <c r="I298" s="371" t="str">
        <f t="shared" si="77"/>
        <v/>
      </c>
      <c r="K298" s="371" t="str">
        <f t="shared" si="78"/>
        <v/>
      </c>
      <c r="M298" s="371" t="str">
        <f t="shared" si="79"/>
        <v/>
      </c>
      <c r="O298" s="371" t="str">
        <f t="shared" si="80"/>
        <v/>
      </c>
      <c r="Q298" s="371" t="str">
        <f t="shared" si="81"/>
        <v/>
      </c>
      <c r="S298" s="371" t="str">
        <f t="shared" si="82"/>
        <v/>
      </c>
      <c r="U298" s="371" t="str">
        <f t="shared" si="83"/>
        <v/>
      </c>
      <c r="W298" s="371" t="str">
        <f t="shared" si="84"/>
        <v/>
      </c>
      <c r="Y298" s="371" t="str">
        <f t="shared" si="85"/>
        <v/>
      </c>
      <c r="AA298" s="371" t="str">
        <f t="shared" si="86"/>
        <v/>
      </c>
      <c r="AC298" s="371" t="str">
        <f t="shared" si="87"/>
        <v/>
      </c>
      <c r="AE298" s="371" t="str">
        <f t="shared" si="88"/>
        <v/>
      </c>
      <c r="AG298" s="371" t="str">
        <f t="shared" si="89"/>
        <v/>
      </c>
      <c r="AI298" s="371" t="str">
        <f t="shared" si="90"/>
        <v/>
      </c>
      <c r="AK298" s="371" t="str">
        <f t="shared" si="91"/>
        <v/>
      </c>
      <c r="AM298" s="371" t="str">
        <f t="shared" si="92"/>
        <v/>
      </c>
      <c r="AO298" s="371" t="str">
        <f t="shared" si="93"/>
        <v/>
      </c>
      <c r="AQ298" s="371" t="str">
        <f t="shared" si="94"/>
        <v/>
      </c>
    </row>
    <row r="299" spans="5:43" x14ac:dyDescent="0.25">
      <c r="E299" s="371" t="str">
        <f t="shared" si="76"/>
        <v/>
      </c>
      <c r="G299" s="371" t="str">
        <f t="shared" si="76"/>
        <v/>
      </c>
      <c r="I299" s="371" t="str">
        <f t="shared" si="77"/>
        <v/>
      </c>
      <c r="K299" s="371" t="str">
        <f t="shared" si="78"/>
        <v/>
      </c>
      <c r="M299" s="371" t="str">
        <f t="shared" si="79"/>
        <v/>
      </c>
      <c r="O299" s="371" t="str">
        <f t="shared" si="80"/>
        <v/>
      </c>
      <c r="Q299" s="371" t="str">
        <f t="shared" si="81"/>
        <v/>
      </c>
      <c r="S299" s="371" t="str">
        <f t="shared" si="82"/>
        <v/>
      </c>
      <c r="U299" s="371" t="str">
        <f t="shared" si="83"/>
        <v/>
      </c>
      <c r="W299" s="371" t="str">
        <f t="shared" si="84"/>
        <v/>
      </c>
      <c r="Y299" s="371" t="str">
        <f t="shared" si="85"/>
        <v/>
      </c>
      <c r="AA299" s="371" t="str">
        <f t="shared" si="86"/>
        <v/>
      </c>
      <c r="AC299" s="371" t="str">
        <f t="shared" si="87"/>
        <v/>
      </c>
      <c r="AE299" s="371" t="str">
        <f t="shared" si="88"/>
        <v/>
      </c>
      <c r="AG299" s="371" t="str">
        <f t="shared" si="89"/>
        <v/>
      </c>
      <c r="AI299" s="371" t="str">
        <f t="shared" si="90"/>
        <v/>
      </c>
      <c r="AK299" s="371" t="str">
        <f t="shared" si="91"/>
        <v/>
      </c>
      <c r="AM299" s="371" t="str">
        <f t="shared" si="92"/>
        <v/>
      </c>
      <c r="AO299" s="371" t="str">
        <f t="shared" si="93"/>
        <v/>
      </c>
      <c r="AQ299" s="371" t="str">
        <f t="shared" si="94"/>
        <v/>
      </c>
    </row>
    <row r="300" spans="5:43" x14ac:dyDescent="0.25">
      <c r="E300" s="371" t="str">
        <f t="shared" si="76"/>
        <v/>
      </c>
      <c r="G300" s="371" t="str">
        <f t="shared" si="76"/>
        <v/>
      </c>
      <c r="I300" s="371" t="str">
        <f t="shared" si="77"/>
        <v/>
      </c>
      <c r="K300" s="371" t="str">
        <f t="shared" si="78"/>
        <v/>
      </c>
      <c r="M300" s="371" t="str">
        <f t="shared" si="79"/>
        <v/>
      </c>
      <c r="O300" s="371" t="str">
        <f t="shared" si="80"/>
        <v/>
      </c>
      <c r="Q300" s="371" t="str">
        <f t="shared" si="81"/>
        <v/>
      </c>
      <c r="S300" s="371" t="str">
        <f t="shared" si="82"/>
        <v/>
      </c>
      <c r="U300" s="371" t="str">
        <f t="shared" si="83"/>
        <v/>
      </c>
      <c r="W300" s="371" t="str">
        <f t="shared" si="84"/>
        <v/>
      </c>
      <c r="Y300" s="371" t="str">
        <f t="shared" si="85"/>
        <v/>
      </c>
      <c r="AA300" s="371" t="str">
        <f t="shared" si="86"/>
        <v/>
      </c>
      <c r="AC300" s="371" t="str">
        <f t="shared" si="87"/>
        <v/>
      </c>
      <c r="AE300" s="371" t="str">
        <f t="shared" si="88"/>
        <v/>
      </c>
      <c r="AG300" s="371" t="str">
        <f t="shared" si="89"/>
        <v/>
      </c>
      <c r="AI300" s="371" t="str">
        <f t="shared" si="90"/>
        <v/>
      </c>
      <c r="AK300" s="371" t="str">
        <f t="shared" si="91"/>
        <v/>
      </c>
      <c r="AM300" s="371" t="str">
        <f t="shared" si="92"/>
        <v/>
      </c>
      <c r="AO300" s="371" t="str">
        <f t="shared" si="93"/>
        <v/>
      </c>
      <c r="AQ300" s="371" t="str">
        <f t="shared" si="94"/>
        <v/>
      </c>
    </row>
  </sheetData>
  <mergeCells count="1">
    <mergeCell ref="A3:A6"/>
  </mergeCells>
  <conditionalFormatting sqref="E12:E300">
    <cfRule type="expression" dxfId="7" priority="2">
      <formula>AND(LEN(E12)&gt;0,OR(E12&lt;E$2,E12&gt;E$3))</formula>
    </cfRule>
  </conditionalFormatting>
  <conditionalFormatting sqref="G12:G300 I12:I300 K12:K300 M12:M300 O12:O300 Q12:Q300 S12:S300 U12:U300 W12:W300 Y12:Y300 AA12:AA300 AC12:AC300 AE12:AE300 AG12:AG300 AI12:AI300 AK12:AK300 AM12:AM300 AO12:AO300 AQ12:AQ300">
    <cfRule type="expression" dxfId="6" priority="1">
      <formula>AND(LEN(G12)&gt;0,OR(G12&lt;G$2,G12&gt;G$3))</formula>
    </cfRule>
  </conditionalFormatting>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XEY31"/>
  <sheetViews>
    <sheetView showGridLines="0" zoomScaleNormal="100" workbookViewId="0">
      <selection activeCell="K17" sqref="K17"/>
    </sheetView>
  </sheetViews>
  <sheetFormatPr defaultRowHeight="11.25" x14ac:dyDescent="0.2"/>
  <cols>
    <col min="1" max="1" width="9.33203125" customWidth="1"/>
    <col min="2" max="2" width="2.83203125" customWidth="1"/>
    <col min="3" max="3" width="21.33203125" customWidth="1"/>
    <col min="4" max="4" width="11.1640625" bestFit="1" customWidth="1"/>
    <col min="5" max="5" width="11.83203125" bestFit="1" customWidth="1"/>
    <col min="6" max="6" width="14.6640625" customWidth="1"/>
    <col min="7" max="7" width="1.5" customWidth="1"/>
    <col min="8" max="8" width="12.5" bestFit="1" customWidth="1"/>
    <col min="9" max="9" width="57.6640625" customWidth="1"/>
    <col min="10" max="10" width="11.5" customWidth="1"/>
    <col min="11" max="11" width="11" customWidth="1"/>
    <col min="12" max="12" width="37.33203125" bestFit="1" customWidth="1"/>
    <col min="13" max="13" width="12.83203125" customWidth="1"/>
    <col min="14" max="14" width="12.33203125" bestFit="1" customWidth="1"/>
    <col min="15" max="15" width="11.1640625" bestFit="1" customWidth="1"/>
    <col min="16" max="16" width="12.33203125" bestFit="1" customWidth="1"/>
  </cols>
  <sheetData>
    <row r="1" spans="2:22 16379:16379" ht="12" thickBot="1" x14ac:dyDescent="0.25"/>
    <row r="2" spans="2:22 16379:16379" ht="19.5" thickBot="1" x14ac:dyDescent="0.35">
      <c r="B2" s="982" t="s">
        <v>598</v>
      </c>
      <c r="C2" s="983"/>
      <c r="D2" s="983"/>
      <c r="E2" s="983"/>
      <c r="F2" s="983"/>
      <c r="G2" s="984"/>
      <c r="H2" s="24"/>
      <c r="I2" s="988" t="s">
        <v>26</v>
      </c>
      <c r="J2" s="989"/>
      <c r="K2" s="989"/>
      <c r="L2" s="990"/>
      <c r="M2" s="16"/>
      <c r="N2" s="16"/>
    </row>
    <row r="3" spans="2:22 16379:16379" ht="15" x14ac:dyDescent="0.25">
      <c r="B3" s="605"/>
      <c r="C3" s="606"/>
      <c r="D3" s="985" t="s">
        <v>2</v>
      </c>
      <c r="E3" s="985"/>
      <c r="F3" s="606"/>
      <c r="G3" s="607"/>
      <c r="H3" s="25"/>
      <c r="I3" s="461" t="s">
        <v>578</v>
      </c>
      <c r="J3" s="462" t="s">
        <v>4</v>
      </c>
      <c r="K3" s="462" t="s">
        <v>584</v>
      </c>
      <c r="L3" s="463" t="s">
        <v>28</v>
      </c>
      <c r="M3" s="17"/>
      <c r="N3" s="17"/>
    </row>
    <row r="4" spans="2:22 16379:16379" ht="15" x14ac:dyDescent="0.25">
      <c r="B4" s="608"/>
      <c r="C4" s="609"/>
      <c r="D4" s="610" t="s">
        <v>4</v>
      </c>
      <c r="E4" s="610" t="s">
        <v>5</v>
      </c>
      <c r="F4" s="610" t="s">
        <v>6</v>
      </c>
      <c r="G4" s="611"/>
      <c r="H4" s="25"/>
      <c r="I4" s="464" t="s">
        <v>583</v>
      </c>
      <c r="J4" s="465">
        <f>'M2023 BLS Chart 53rd'!C22</f>
        <v>80829.631999999998</v>
      </c>
      <c r="K4" s="480">
        <v>1.2500000000000001E-2</v>
      </c>
      <c r="L4" s="466" t="s">
        <v>579</v>
      </c>
      <c r="M4" s="17"/>
      <c r="N4" s="17"/>
    </row>
    <row r="5" spans="2:22 16379:16379" ht="15" x14ac:dyDescent="0.25">
      <c r="B5" s="608"/>
      <c r="C5" s="612" t="str">
        <f>I4</f>
        <v>Program Management</v>
      </c>
      <c r="D5" s="613">
        <f>J4</f>
        <v>80829.631999999998</v>
      </c>
      <c r="E5" s="614">
        <f>K4</f>
        <v>1.2500000000000001E-2</v>
      </c>
      <c r="F5" s="613">
        <f>D5*E5</f>
        <v>1010.3704</v>
      </c>
      <c r="G5" s="615"/>
      <c r="H5" s="25"/>
      <c r="I5" s="464" t="s">
        <v>96</v>
      </c>
      <c r="J5" s="465">
        <f>'M2023 BLS Chart 53rd'!C28</f>
        <v>101806.432</v>
      </c>
      <c r="K5" s="481">
        <v>2.5000000000000001E-2</v>
      </c>
      <c r="L5" s="466" t="s">
        <v>579</v>
      </c>
      <c r="M5" s="17"/>
      <c r="N5" s="17"/>
    </row>
    <row r="6" spans="2:22 16379:16379" ht="20.45" customHeight="1" x14ac:dyDescent="0.25">
      <c r="B6" s="608"/>
      <c r="C6" s="616" t="str">
        <f>'CB SDV Advoc Model-4627'!C6</f>
        <v>Clinical Supervisor</v>
      </c>
      <c r="D6" s="613">
        <f t="shared" ref="D6:E8" si="0">J5</f>
        <v>101806.432</v>
      </c>
      <c r="E6" s="31">
        <f t="shared" si="0"/>
        <v>2.5000000000000001E-2</v>
      </c>
      <c r="F6" s="613">
        <f>D6*E6</f>
        <v>2545.1608000000001</v>
      </c>
      <c r="G6" s="615"/>
      <c r="H6" s="25"/>
      <c r="I6" s="464" t="s">
        <v>25</v>
      </c>
      <c r="J6" s="465">
        <f>'M2023 BLS Chart 53rd'!C8</f>
        <v>56217.241600000001</v>
      </c>
      <c r="K6" s="481">
        <v>0.25</v>
      </c>
      <c r="L6" s="466" t="s">
        <v>579</v>
      </c>
      <c r="M6" s="19"/>
      <c r="N6" s="17"/>
    </row>
    <row r="7" spans="2:22 16379:16379" ht="20.45" customHeight="1" thickBot="1" x14ac:dyDescent="0.3">
      <c r="B7" s="608"/>
      <c r="C7" s="616" t="s">
        <v>25</v>
      </c>
      <c r="D7" s="613">
        <f t="shared" si="0"/>
        <v>56217.241600000001</v>
      </c>
      <c r="E7" s="31">
        <f t="shared" si="0"/>
        <v>0.25</v>
      </c>
      <c r="F7" s="613">
        <f>D7*E7</f>
        <v>14054.3104</v>
      </c>
      <c r="G7" s="615"/>
      <c r="H7" s="25"/>
      <c r="I7" s="464" t="s">
        <v>13</v>
      </c>
      <c r="J7" s="465">
        <f>'M2023 BLS Chart 53rd'!C6</f>
        <v>43247.567999999999</v>
      </c>
      <c r="K7" s="481">
        <v>1.2500000000000001E-2</v>
      </c>
      <c r="L7" s="466" t="s">
        <v>579</v>
      </c>
      <c r="M7" s="19"/>
      <c r="N7" s="17"/>
    </row>
    <row r="8" spans="2:22 16379:16379" ht="20.45" customHeight="1" thickBot="1" x14ac:dyDescent="0.3">
      <c r="B8" s="608"/>
      <c r="C8" s="616" t="s">
        <v>13</v>
      </c>
      <c r="D8" s="613">
        <f t="shared" si="0"/>
        <v>43247.567999999999</v>
      </c>
      <c r="E8" s="614">
        <f t="shared" si="0"/>
        <v>1.2500000000000001E-2</v>
      </c>
      <c r="F8" s="613">
        <f>D8*E8</f>
        <v>540.59460000000001</v>
      </c>
      <c r="G8" s="615"/>
      <c r="H8" s="25"/>
      <c r="I8" s="976" t="s">
        <v>31</v>
      </c>
      <c r="J8" s="977"/>
      <c r="K8" s="977"/>
      <c r="L8" s="991"/>
      <c r="M8" s="19"/>
      <c r="N8" s="17"/>
    </row>
    <row r="9" spans="2:22 16379:16379" ht="19.5" customHeight="1" x14ac:dyDescent="0.25">
      <c r="B9" s="608"/>
      <c r="C9" s="616"/>
      <c r="D9" s="613"/>
      <c r="E9" s="617"/>
      <c r="F9" s="613"/>
      <c r="G9" s="611"/>
      <c r="H9" s="25"/>
      <c r="I9" s="487" t="s">
        <v>19</v>
      </c>
      <c r="J9" s="491">
        <f>6924*(2.78%+1)</f>
        <v>7116.4872000000005</v>
      </c>
      <c r="K9" s="496" t="s">
        <v>628</v>
      </c>
      <c r="L9" s="477"/>
      <c r="M9" s="19"/>
      <c r="N9" s="17"/>
    </row>
    <row r="10" spans="2:22 16379:16379" ht="30.75" customHeight="1" x14ac:dyDescent="0.25">
      <c r="B10" s="608"/>
      <c r="C10" s="618" t="s">
        <v>16</v>
      </c>
      <c r="D10" s="618"/>
      <c r="E10" s="619">
        <f>SUM(E5:E8)</f>
        <v>0.3</v>
      </c>
      <c r="F10" s="620">
        <f>SUM(F5:F8)</f>
        <v>18150.4362</v>
      </c>
      <c r="G10" s="611"/>
      <c r="H10" s="25"/>
      <c r="I10" s="488" t="s">
        <v>577</v>
      </c>
      <c r="J10" s="476">
        <f>1301*(2.78%+1)</f>
        <v>1337.1678000000002</v>
      </c>
      <c r="K10" s="497" t="s">
        <v>628</v>
      </c>
      <c r="L10" s="475"/>
      <c r="M10" s="19"/>
      <c r="N10" s="17"/>
    </row>
    <row r="11" spans="2:22 16379:16379" ht="25.5" customHeight="1" thickBot="1" x14ac:dyDescent="0.3">
      <c r="B11" s="608"/>
      <c r="C11" s="621"/>
      <c r="D11" s="621"/>
      <c r="E11" s="621"/>
      <c r="F11" s="621"/>
      <c r="G11" s="611"/>
      <c r="H11" s="25"/>
      <c r="I11" s="488" t="s">
        <v>359</v>
      </c>
      <c r="J11" s="492">
        <f>5408*(2.78%+1)</f>
        <v>5558.3424000000005</v>
      </c>
      <c r="K11" s="498" t="s">
        <v>628</v>
      </c>
      <c r="L11" s="478"/>
      <c r="M11" s="19"/>
      <c r="N11" s="17"/>
      <c r="Q11" s="5"/>
    </row>
    <row r="12" spans="2:22 16379:16379" ht="15" customHeight="1" x14ac:dyDescent="0.25">
      <c r="B12" s="608"/>
      <c r="C12" s="621" t="s">
        <v>17</v>
      </c>
      <c r="D12" s="621"/>
      <c r="E12" s="622">
        <f>J12</f>
        <v>0.24970000000000001</v>
      </c>
      <c r="F12" s="623">
        <f>F10*E12</f>
        <v>4532.16391914</v>
      </c>
      <c r="G12" s="611"/>
      <c r="H12" s="25"/>
      <c r="I12" s="489" t="s">
        <v>35</v>
      </c>
      <c r="J12" s="493">
        <f>'M2023 BLS Chart 53rd'!C38</f>
        <v>0.24970000000000001</v>
      </c>
      <c r="K12" s="499" t="s">
        <v>580</v>
      </c>
      <c r="L12" s="477"/>
      <c r="M12" s="19"/>
      <c r="N12" s="17"/>
      <c r="Q12" s="6"/>
    </row>
    <row r="13" spans="2:22 16379:16379" ht="15.75" thickBot="1" x14ac:dyDescent="0.3">
      <c r="B13" s="608"/>
      <c r="C13" s="624" t="s">
        <v>18</v>
      </c>
      <c r="D13" s="625"/>
      <c r="E13" s="625"/>
      <c r="F13" s="626">
        <f>SUM(F10:F12)</f>
        <v>22682.600119139999</v>
      </c>
      <c r="G13" s="611"/>
      <c r="H13" s="25"/>
      <c r="I13" s="490" t="s">
        <v>38</v>
      </c>
      <c r="J13" s="494">
        <f>'M2023 BLS Chart 53rd'!C41</f>
        <v>0.12</v>
      </c>
      <c r="K13" s="500" t="s">
        <v>580</v>
      </c>
      <c r="L13" s="485"/>
      <c r="M13" s="19"/>
      <c r="N13" s="17"/>
      <c r="Q13" s="7"/>
      <c r="R13" s="7"/>
      <c r="S13" s="7"/>
      <c r="T13" s="7"/>
      <c r="U13" s="7"/>
      <c r="XEY13" s="7">
        <v>0.05</v>
      </c>
    </row>
    <row r="14" spans="2:22 16379:16379" ht="15.75" thickBot="1" x14ac:dyDescent="0.3">
      <c r="B14" s="608"/>
      <c r="C14" s="616"/>
      <c r="D14" s="627"/>
      <c r="E14" s="627"/>
      <c r="F14" s="628"/>
      <c r="G14" s="611"/>
      <c r="H14" s="25"/>
      <c r="I14" s="486" t="s">
        <v>581</v>
      </c>
      <c r="J14" s="495">
        <f>'Fall CAF 2024'!CU41</f>
        <v>3.2549514448865162E-2</v>
      </c>
      <c r="K14" s="966" t="s">
        <v>582</v>
      </c>
      <c r="L14" s="967"/>
      <c r="M14" s="19"/>
      <c r="N14" s="17"/>
      <c r="Q14" s="7"/>
      <c r="R14" s="7"/>
      <c r="S14" s="7"/>
      <c r="T14" s="7"/>
      <c r="U14" s="7"/>
    </row>
    <row r="15" spans="2:22 16379:16379" ht="15" x14ac:dyDescent="0.25">
      <c r="B15" s="608"/>
      <c r="C15" s="627" t="s">
        <v>19</v>
      </c>
      <c r="D15" s="627"/>
      <c r="E15" s="437">
        <f>J9</f>
        <v>7116.4872000000005</v>
      </c>
      <c r="F15" s="613">
        <f>E15*$E$10</f>
        <v>2134.94616</v>
      </c>
      <c r="G15" s="611"/>
      <c r="H15" s="25"/>
      <c r="L15" s="26"/>
      <c r="M15" s="19"/>
      <c r="Q15" s="8"/>
      <c r="R15" s="8"/>
      <c r="S15" s="8"/>
      <c r="T15" s="8"/>
      <c r="U15" s="8"/>
      <c r="V15" s="9"/>
    </row>
    <row r="16" spans="2:22 16379:16379" ht="23.1" customHeight="1" x14ac:dyDescent="0.25">
      <c r="B16" s="608"/>
      <c r="C16" s="986" t="s">
        <v>576</v>
      </c>
      <c r="D16" s="986"/>
      <c r="E16" s="437">
        <f>J10</f>
        <v>1337.1678000000002</v>
      </c>
      <c r="F16" s="613">
        <f>E16*$E$10</f>
        <v>401.15034000000003</v>
      </c>
      <c r="G16" s="611"/>
      <c r="H16" s="25"/>
      <c r="L16" s="26"/>
      <c r="M16" s="19"/>
      <c r="Q16" s="7"/>
      <c r="R16" s="7"/>
      <c r="S16" s="7"/>
      <c r="T16" s="7"/>
      <c r="U16" s="7"/>
    </row>
    <row r="17" spans="2:17" ht="39" x14ac:dyDescent="0.25">
      <c r="B17" s="608"/>
      <c r="C17" s="629" t="str">
        <f>'[18]Master Lookup'!A19</f>
        <v>Other program expenses - CB - CV - CEDV</v>
      </c>
      <c r="D17" s="629"/>
      <c r="E17" s="438">
        <f>J11</f>
        <v>5558.3424000000005</v>
      </c>
      <c r="F17" s="613">
        <f>E17*E10</f>
        <v>1667.5027200000002</v>
      </c>
      <c r="G17" s="611"/>
      <c r="H17" s="25"/>
      <c r="L17" s="26"/>
      <c r="M17" s="19"/>
      <c r="Q17" s="6"/>
    </row>
    <row r="18" spans="2:17" ht="15" x14ac:dyDescent="0.25">
      <c r="B18" s="608"/>
      <c r="C18" s="624" t="s">
        <v>20</v>
      </c>
      <c r="D18" s="625"/>
      <c r="E18" s="625"/>
      <c r="F18" s="626">
        <f>SUM(F13:F17)</f>
        <v>26886.199339139999</v>
      </c>
      <c r="G18" s="611"/>
      <c r="H18" s="25"/>
      <c r="L18" s="26"/>
      <c r="M18" s="19"/>
      <c r="Q18" s="29"/>
    </row>
    <row r="19" spans="2:17" ht="15.75" thickBot="1" x14ac:dyDescent="0.3">
      <c r="B19" s="608"/>
      <c r="C19" s="630" t="s">
        <v>21</v>
      </c>
      <c r="D19" s="630"/>
      <c r="E19" s="631">
        <f>J13</f>
        <v>0.12</v>
      </c>
      <c r="F19" s="632">
        <f>F18*E19</f>
        <v>3226.3439206967996</v>
      </c>
      <c r="G19" s="611"/>
      <c r="H19" s="25"/>
      <c r="Q19" s="6"/>
    </row>
    <row r="20" spans="2:17" ht="15.75" thickTop="1" x14ac:dyDescent="0.25">
      <c r="B20" s="608"/>
      <c r="C20" s="633" t="s">
        <v>22</v>
      </c>
      <c r="D20" s="633"/>
      <c r="E20" s="633"/>
      <c r="F20" s="634">
        <f>SUM(F18:F19)</f>
        <v>30112.543259836799</v>
      </c>
      <c r="G20" s="611"/>
      <c r="H20" s="25"/>
      <c r="K20" s="987"/>
      <c r="L20" s="987"/>
      <c r="M20" s="987"/>
      <c r="N20" s="987"/>
      <c r="O20" s="981"/>
      <c r="P20" s="981"/>
      <c r="Q20" s="11"/>
    </row>
    <row r="21" spans="2:17" ht="15" x14ac:dyDescent="0.25">
      <c r="B21" s="608"/>
      <c r="C21" s="625" t="s">
        <v>119</v>
      </c>
      <c r="D21" s="625"/>
      <c r="E21" s="635">
        <f>J14</f>
        <v>3.2549514448865162E-2</v>
      </c>
      <c r="F21" s="636">
        <f>F20*E21</f>
        <v>980.14866192813508</v>
      </c>
      <c r="G21" s="611"/>
      <c r="H21" s="25"/>
      <c r="I21" t="s">
        <v>285</v>
      </c>
      <c r="K21" s="26"/>
      <c r="L21" s="26"/>
      <c r="M21" s="26"/>
      <c r="N21" s="30"/>
      <c r="O21" s="26"/>
      <c r="P21" s="27"/>
      <c r="Q21" s="11"/>
    </row>
    <row r="22" spans="2:17" ht="15.75" thickBot="1" x14ac:dyDescent="0.3">
      <c r="B22" s="608"/>
      <c r="C22" s="625" t="s">
        <v>23</v>
      </c>
      <c r="D22" s="625"/>
      <c r="E22" s="635"/>
      <c r="F22" s="628">
        <f>SUM(F20:F21)</f>
        <v>31092.691921764934</v>
      </c>
      <c r="G22" s="611"/>
      <c r="H22" s="25"/>
      <c r="K22" s="26"/>
      <c r="L22" s="26"/>
      <c r="M22" s="26"/>
      <c r="N22" s="30"/>
      <c r="O22" s="26"/>
      <c r="P22" s="27"/>
      <c r="Q22" s="11"/>
    </row>
    <row r="23" spans="2:17" ht="15.75" thickBot="1" x14ac:dyDescent="0.3">
      <c r="B23" s="637"/>
      <c r="C23" s="638" t="s">
        <v>24</v>
      </c>
      <c r="D23" s="639"/>
      <c r="E23" s="639"/>
      <c r="F23" s="640">
        <f>F22/12</f>
        <v>2591.057660147078</v>
      </c>
      <c r="G23" s="641"/>
      <c r="H23" s="25"/>
      <c r="K23" s="26"/>
      <c r="L23" s="26"/>
      <c r="M23" s="28"/>
      <c r="N23" s="23"/>
      <c r="O23" s="4"/>
      <c r="P23" s="4"/>
      <c r="Q23" s="11"/>
    </row>
    <row r="24" spans="2:17" ht="15" x14ac:dyDescent="0.25">
      <c r="B24" s="435"/>
      <c r="C24" s="435"/>
      <c r="D24" s="435"/>
      <c r="E24" s="435" t="s">
        <v>541</v>
      </c>
      <c r="F24" s="436">
        <v>2310</v>
      </c>
      <c r="G24" s="435"/>
      <c r="H24" s="25"/>
      <c r="K24" s="26"/>
      <c r="L24" s="26"/>
      <c r="M24" s="28"/>
      <c r="N24" s="23"/>
      <c r="O24" s="4"/>
      <c r="P24" s="4"/>
      <c r="Q24" s="11"/>
    </row>
    <row r="25" spans="2:17" ht="15" x14ac:dyDescent="0.25">
      <c r="B25" s="435"/>
      <c r="C25" s="435"/>
      <c r="D25" s="435"/>
      <c r="E25" s="435" t="s">
        <v>542</v>
      </c>
      <c r="F25" s="527">
        <f>(F23-F24)/F24</f>
        <v>0.1216699827476528</v>
      </c>
      <c r="G25" s="435"/>
      <c r="J25" s="13"/>
      <c r="K25" s="31"/>
      <c r="L25" s="31"/>
      <c r="M25" s="31"/>
      <c r="N25" s="4"/>
      <c r="O25" s="4"/>
      <c r="P25" s="4"/>
    </row>
    <row r="26" spans="2:17" ht="15.75" thickBot="1" x14ac:dyDescent="0.3">
      <c r="J26" s="13"/>
      <c r="K26" s="31"/>
      <c r="L26" s="31"/>
      <c r="M26" s="31"/>
      <c r="N26" s="4"/>
      <c r="O26" s="4"/>
      <c r="P26" s="4"/>
    </row>
    <row r="27" spans="2:17" ht="13.5" thickBot="1" x14ac:dyDescent="0.25">
      <c r="B27" s="817"/>
      <c r="C27" s="820" t="s">
        <v>619</v>
      </c>
      <c r="D27" s="818"/>
      <c r="E27" s="818"/>
      <c r="F27" s="819"/>
    </row>
    <row r="28" spans="2:17" ht="13.5" thickBot="1" x14ac:dyDescent="0.25">
      <c r="B28" s="813"/>
      <c r="F28" s="814"/>
      <c r="H28" s="435" t="s">
        <v>617</v>
      </c>
    </row>
    <row r="29" spans="2:17" ht="15.75" thickBot="1" x14ac:dyDescent="0.3">
      <c r="B29" s="815"/>
      <c r="C29" s="821" t="s">
        <v>618</v>
      </c>
      <c r="D29" s="816"/>
      <c r="E29" s="816"/>
      <c r="F29" s="822">
        <f>952.26*(2.78%+1)</f>
        <v>978.73282800000004</v>
      </c>
      <c r="H29" s="823">
        <f>F29*12</f>
        <v>11744.793936</v>
      </c>
    </row>
    <row r="30" spans="2:17" x14ac:dyDescent="0.2">
      <c r="E30" t="s">
        <v>616</v>
      </c>
      <c r="F30">
        <v>952.26</v>
      </c>
    </row>
    <row r="31" spans="2:17" x14ac:dyDescent="0.2">
      <c r="E31" t="s">
        <v>593</v>
      </c>
      <c r="F31" s="6">
        <f>(F29-F30)/F30</f>
        <v>2.7800000000000054E-2</v>
      </c>
    </row>
  </sheetData>
  <mergeCells count="8">
    <mergeCell ref="O20:P20"/>
    <mergeCell ref="B2:G2"/>
    <mergeCell ref="D3:E3"/>
    <mergeCell ref="C16:D16"/>
    <mergeCell ref="K20:N20"/>
    <mergeCell ref="I2:L2"/>
    <mergeCell ref="I8:L8"/>
    <mergeCell ref="K14:L14"/>
  </mergeCells>
  <pageMargins left="0.7" right="0.7" top="0.75" bottom="0.7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12</vt:i4>
      </vt:variant>
    </vt:vector>
  </HeadingPairs>
  <TitlesOfParts>
    <vt:vector size="34" baseType="lpstr">
      <vt:lpstr>M2021 BLS  SALARY CHART</vt:lpstr>
      <vt:lpstr>FY21 4630 UFR</vt:lpstr>
      <vt:lpstr>NOTES</vt:lpstr>
      <vt:lpstr>Fall CAF 2024</vt:lpstr>
      <vt:lpstr>M2023 BLS Chart 53rd</vt:lpstr>
      <vt:lpstr>FY 23 UFR BTL Data 4627</vt:lpstr>
      <vt:lpstr>CB SDV Advoc Model-4627</vt:lpstr>
      <vt:lpstr>FY23 UFR BTL Data 4628</vt:lpstr>
      <vt:lpstr>CEDV Single FTE Model-4629</vt:lpstr>
      <vt:lpstr>SV Single FTE Model-4628 </vt:lpstr>
      <vt:lpstr>FY23 UFR BTL Data 4629</vt:lpstr>
      <vt:lpstr>FY21 UFR 4627  4628  4629</vt:lpstr>
      <vt:lpstr>FY23 UFR 4627  4628  4629</vt:lpstr>
      <vt:lpstr>SDV  Legal  4630</vt:lpstr>
      <vt:lpstr>RCC models-3361</vt:lpstr>
      <vt:lpstr>FY21 UFR 3361</vt:lpstr>
      <vt:lpstr>RC Satellite Cntr</vt:lpstr>
      <vt:lpstr>FTE Add-on model</vt:lpstr>
      <vt:lpstr>FY21 UFR 3486</vt:lpstr>
      <vt:lpstr>Cohort model</vt:lpstr>
      <vt:lpstr>Outreach and Development</vt:lpstr>
      <vt:lpstr>CAF Fall 2022</vt:lpstr>
      <vt:lpstr>'CB SDV Advoc Model-4627'!Print_Area</vt:lpstr>
      <vt:lpstr>'CEDV Single FTE Model-4629'!Print_Area</vt:lpstr>
      <vt:lpstr>'Cohort model'!Print_Area</vt:lpstr>
      <vt:lpstr>'FTE Add-on model'!Print_Area</vt:lpstr>
      <vt:lpstr>'M2021 BLS  SALARY CHART'!Print_Area</vt:lpstr>
      <vt:lpstr>'Outreach and Development'!Print_Area</vt:lpstr>
      <vt:lpstr>'RC Satellite Cntr'!Print_Area</vt:lpstr>
      <vt:lpstr>'RCC models-3361'!Print_Area</vt:lpstr>
      <vt:lpstr>'SDV  Legal  4630'!Print_Area</vt:lpstr>
      <vt:lpstr>'SV Single FTE Model-4628 '!Print_Area</vt:lpstr>
      <vt:lpstr>'CAF Fall 2022'!Print_Titles</vt:lpstr>
      <vt:lpstr>'Fall CAF 2024'!Print_Titles</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kara</dc:creator>
  <cp:lastModifiedBy>Harrison, Deborah (EHS)</cp:lastModifiedBy>
  <cp:lastPrinted>2025-01-03T15:57:47Z</cp:lastPrinted>
  <dcterms:created xsi:type="dcterms:W3CDTF">2021-06-02T15:48:37Z</dcterms:created>
  <dcterms:modified xsi:type="dcterms:W3CDTF">2025-05-29T11:10:49Z</dcterms:modified>
</cp:coreProperties>
</file>