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140" windowHeight="6624"/>
  </bookViews>
  <sheets>
    <sheet name="FY22 Models FNLA" sheetId="1" r:id="rId1"/>
    <sheet name="Staff add-on" sheetId="2" r:id="rId2"/>
    <sheet name="CAF Fall 2020" sheetId="3" r:id="rId3"/>
    <sheet name="BLS Salary Chart" sheetId="4" r:id="rId4"/>
    <sheet name="FY19 UFR Clean Data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Key1" localSheetId="0" hidden="1">#REF!</definedName>
    <definedName name="_Key1" hidden="1">#REF!</definedName>
    <definedName name="_Sort" localSheetId="0" hidden="1">#REF!</definedName>
    <definedName name="_Sort" hidden="1">#REF!</definedName>
    <definedName name="Area">[1]Sheet2!$A$2:$A$28</definedName>
    <definedName name="ARENEW">[2]amendA!$B$1:$U$51</definedName>
    <definedName name="asdfasd" localSheetId="0">'[3]Complete UFR List'!#REF!</definedName>
    <definedName name="asdfasd">'[3]Complete UFR List'!#REF!</definedName>
    <definedName name="asdfasdf" localSheetId="0">#REF!</definedName>
    <definedName name="asdfasdf">#REF!</definedName>
    <definedName name="ATTABOY">[2]amendA!$B$2:$S$2</definedName>
    <definedName name="AutoInsurance">[4]Universal!$C$19</definedName>
    <definedName name="Average" localSheetId="0">#REF!</definedName>
    <definedName name="Average">#REF!</definedName>
    <definedName name="BB6_4" localSheetId="0">#REF!</definedName>
    <definedName name="BB6_4">#REF!</definedName>
    <definedName name="CAF" localSheetId="0">#REF!</definedName>
    <definedName name="CAF">#REF!</definedName>
    <definedName name="CAF_NEW">[5]RawDataCalcs!$L$70:$DB$70</definedName>
    <definedName name="Cap" localSheetId="2">[6]RawDataCalcs!$L$70:$DB$70</definedName>
    <definedName name="Cap">[7]RawDataCalcs!$L$70:$DB$70</definedName>
    <definedName name="COLA">[4]Universal!$C$12</definedName>
    <definedName name="Data" localSheetId="0">#REF!</definedName>
    <definedName name="Data">#REF!</definedName>
    <definedName name="Electricity">[4]Universal!$C$21</definedName>
    <definedName name="FiveDay">[4]Universal!$C$17</definedName>
    <definedName name="Floor" localSheetId="2">[6]RawDataCalcs!$L$69:$DB$69</definedName>
    <definedName name="Floor">[7]RawDataCalcs!$L$69:$DB$69</definedName>
    <definedName name="Fringe">[4]Universal!$C$8</definedName>
    <definedName name="FROM">[2]amendA!$G$7</definedName>
    <definedName name="Funds">'[8]RawDataCalcs3386&amp;3401'!$L$68:$DB$68</definedName>
    <definedName name="GA">[4]Universal!$C$13</definedName>
    <definedName name="Gas">[4]Universal!$C$22</definedName>
    <definedName name="gk" localSheetId="2">#REF!</definedName>
    <definedName name="gk" localSheetId="0">#REF!</definedName>
    <definedName name="gk">#REF!</definedName>
    <definedName name="hhh" localSheetId="0">#REF!</definedName>
    <definedName name="hhh">#REF!</definedName>
    <definedName name="Holidays">[4]Universal!$C$49:$C$59</definedName>
    <definedName name="JailDAverage" localSheetId="0">#REF!</definedName>
    <definedName name="JailDAverage">#REF!</definedName>
    <definedName name="JailDCap">[9]ALLRawDataCalcs!$L$80:$DB$80</definedName>
    <definedName name="JailDFloor">[9]ALLRawDataCalcs!$L$79:$DB$79</definedName>
    <definedName name="JailDgk" localSheetId="0">#REF!</definedName>
    <definedName name="JailDgk">#REF!</definedName>
    <definedName name="JailDMax" localSheetId="0">#REF!</definedName>
    <definedName name="JailDMax">#REF!</definedName>
    <definedName name="JailDMedian" localSheetId="0">#REF!</definedName>
    <definedName name="JailDMedian">#REF!</definedName>
    <definedName name="jm" localSheetId="0">'[3]Complete UFR List'!#REF!</definedName>
    <definedName name="jm">'[3]Complete UFR List'!#REF!</definedName>
    <definedName name="kls" localSheetId="0">#REF!</definedName>
    <definedName name="kls">#REF!</definedName>
    <definedName name="ListProviders">'[10]List of Programs'!$A$24:$A$29</definedName>
    <definedName name="Max" localSheetId="0">#REF!</definedName>
    <definedName name="Max">#REF!</definedName>
    <definedName name="Median" localSheetId="0">#REF!</definedName>
    <definedName name="Median">#REF!</definedName>
    <definedName name="Min" localSheetId="0">#REF!</definedName>
    <definedName name="Min">#REF!</definedName>
    <definedName name="MT" localSheetId="2">#REF!</definedName>
    <definedName name="MT" localSheetId="0">#REF!</definedName>
    <definedName name="MT">#REF!</definedName>
    <definedName name="new" localSheetId="0">#REF!</definedName>
    <definedName name="new">#REF!</definedName>
    <definedName name="Oil">[4]Universal!$C$23</definedName>
    <definedName name="ok" localSheetId="0">#REF!</definedName>
    <definedName name="ok">#REF!</definedName>
    <definedName name="Paydays">[4]Universal!$C$33:$N$33</definedName>
    <definedName name="Phone">[4]Universal!$C$25</definedName>
    <definedName name="_xlnm.Print_Area" localSheetId="3">'BLS Salary Chart'!$B$3:$G$32</definedName>
    <definedName name="_xlnm.Print_Area" localSheetId="0">'FY22 Models FNLA'!$B$1:$L$132</definedName>
    <definedName name="_xlnm.Print_Titles" localSheetId="2">'CAF Fall 2020'!$A:$A</definedName>
    <definedName name="Program_File" localSheetId="0">#REF!</definedName>
    <definedName name="Program_File">#REF!</definedName>
    <definedName name="Programs">'[10]List of Programs'!$B$3:$B$19</definedName>
    <definedName name="PropInsurance">[4]Universal!$C$20</definedName>
    <definedName name="ProvFTE">'[11]FTE Data'!$A$3:$AW$56</definedName>
    <definedName name="PTO_Hours">[4]Universal!$F$72:$F$78</definedName>
    <definedName name="PTO_Years">[4]Universal!$B$72:$B$78</definedName>
    <definedName name="PurchasedBy">'[11]FTE Data'!$C$263:$AZ$657</definedName>
    <definedName name="REGION">[1]Sheet2!$B$1:$B$5</definedName>
    <definedName name="Relief">[4]Universal!$C$14</definedName>
    <definedName name="resmay2007" localSheetId="0">#REF!</definedName>
    <definedName name="resmay2007">#REF!</definedName>
    <definedName name="SevenDay">[4]Universal!$C$18</definedName>
    <definedName name="Site_list">[11]Lists!$A$2:$A$53</definedName>
    <definedName name="Source" localSheetId="0">#REF!</definedName>
    <definedName name="Source">#REF!</definedName>
    <definedName name="Source_2" localSheetId="2">#REF!</definedName>
    <definedName name="Source_2" localSheetId="0">#REF!</definedName>
    <definedName name="Source_2">#REF!</definedName>
    <definedName name="SourcePathAndFileName" localSheetId="0">#REF!</definedName>
    <definedName name="SourcePathAndFileName">#REF!</definedName>
    <definedName name="StaffApp">[4]Universal!$C$11</definedName>
    <definedName name="Tax">[4]Universal!$C$7</definedName>
    <definedName name="TO">[2]amendA!$K$7:$O$7</definedName>
    <definedName name="Total_UFR" localSheetId="2">#REF!</definedName>
    <definedName name="Total_UFR" localSheetId="0">#REF!</definedName>
    <definedName name="Total_UFR">#REF!</definedName>
    <definedName name="Total_UFRs" localSheetId="2">#REF!</definedName>
    <definedName name="Total_UFRs" localSheetId="0">#REF!</definedName>
    <definedName name="Total_UFRs">#REF!</definedName>
    <definedName name="Total_UFRs_" localSheetId="2">#REF!</definedName>
    <definedName name="Total_UFRs_" localSheetId="0">#REF!</definedName>
    <definedName name="Total_UFRs_">#REF!</definedName>
    <definedName name="TotalDays">[4]Universal!$C$30:$N$30</definedName>
    <definedName name="UEFFR" localSheetId="0">'[3]Complete UFR List'!#REF!</definedName>
    <definedName name="UEFFR">'[3]Complete UFR List'!#REF!</definedName>
    <definedName name="UFR" localSheetId="2">'[3]Complete UFR List'!#REF!</definedName>
    <definedName name="UFR" localSheetId="0">'[3]Complete UFR List'!#REF!</definedName>
    <definedName name="UFR">'[3]Complete UFR List'!#REF!</definedName>
    <definedName name="UFRS" localSheetId="2">'[3]Complete UFR List'!#REF!</definedName>
    <definedName name="UFRS" localSheetId="0">'[3]Complete UFR List'!#REF!</definedName>
    <definedName name="UFRS">'[3]Complete UFR List'!#REF!</definedName>
    <definedName name="UPDATE" localSheetId="0">'[3]Complete UFR List'!#REF!</definedName>
    <definedName name="UPDATE">'[3]Complete UFR List'!#REF!</definedName>
    <definedName name="VacAccr">[4]Universal!$C$9</definedName>
    <definedName name="VBB">[4]Universal!$C$10</definedName>
    <definedName name="VBBDist">[4]Universal!$B$35:$N$35</definedName>
    <definedName name="VBBLines">[4]Universal!$B$85:$B$97</definedName>
    <definedName name="Wages5">[4]Universal!$C$37:$N$37</definedName>
    <definedName name="Wages7">[4]Universal!$C$38:$N$38</definedName>
    <definedName name="Water">[4]Universal!$C$24</definedName>
    <definedName name="Weekdays">[4]Universal!$C$31:$N$31</definedName>
  </definedNames>
  <calcPr calcId="145621"/>
</workbook>
</file>

<file path=xl/calcChain.xml><?xml version="1.0" encoding="utf-8"?>
<calcChain xmlns="http://schemas.openxmlformats.org/spreadsheetml/2006/main">
  <c r="DR47" i="5" l="1"/>
  <c r="DQ47" i="5"/>
  <c r="DQ48" i="5" s="1"/>
  <c r="K5" i="1" s="1"/>
  <c r="HY45" i="5"/>
  <c r="CM45" i="5"/>
  <c r="CM46" i="5" s="1"/>
  <c r="CJ45" i="5"/>
  <c r="CJ46" i="5" s="1"/>
  <c r="CC45" i="5"/>
  <c r="BY45" i="5" s="1"/>
  <c r="IA44" i="5" s="1"/>
  <c r="CB45" i="5"/>
  <c r="BZ45" i="5"/>
  <c r="BZ46" i="5" s="1"/>
  <c r="HU7" i="5"/>
  <c r="HR7" i="5"/>
  <c r="HO7" i="5"/>
  <c r="HL7" i="5"/>
  <c r="HI7" i="5"/>
  <c r="HF7" i="5"/>
  <c r="HC7" i="5"/>
  <c r="GZ7" i="5"/>
  <c r="GW7" i="5"/>
  <c r="GT7" i="5"/>
  <c r="GQ7" i="5"/>
  <c r="GN7" i="5"/>
  <c r="GK7" i="5"/>
  <c r="GH7" i="5"/>
  <c r="GE7" i="5"/>
  <c r="GB7" i="5"/>
  <c r="FY7" i="5"/>
  <c r="FV7" i="5"/>
  <c r="FS7" i="5"/>
  <c r="FP7" i="5"/>
  <c r="FM7" i="5"/>
  <c r="FJ7" i="5"/>
  <c r="FG7" i="5"/>
  <c r="FD7" i="5"/>
  <c r="FA7" i="5"/>
  <c r="EX7" i="5"/>
  <c r="EU7" i="5"/>
  <c r="ER7" i="5"/>
  <c r="EO7" i="5"/>
  <c r="EL7" i="5"/>
  <c r="EI7" i="5"/>
  <c r="EF7" i="5"/>
  <c r="EC7" i="5"/>
  <c r="DZ7" i="5"/>
  <c r="DW7" i="5"/>
  <c r="DT7" i="5"/>
  <c r="DQ7" i="5"/>
  <c r="CW7" i="5"/>
  <c r="BM7" i="5"/>
  <c r="HU6" i="5"/>
  <c r="HR6" i="5"/>
  <c r="HO6" i="5"/>
  <c r="HL6" i="5"/>
  <c r="HI6" i="5"/>
  <c r="HF6" i="5"/>
  <c r="HC6" i="5"/>
  <c r="GZ6" i="5"/>
  <c r="GW6" i="5"/>
  <c r="GT6" i="5"/>
  <c r="GQ6" i="5"/>
  <c r="GN6" i="5"/>
  <c r="GK6" i="5"/>
  <c r="GH6" i="5"/>
  <c r="GE6" i="5"/>
  <c r="GB6" i="5"/>
  <c r="FY6" i="5"/>
  <c r="FV6" i="5"/>
  <c r="FS6" i="5"/>
  <c r="FP6" i="5"/>
  <c r="FM6" i="5"/>
  <c r="FJ6" i="5"/>
  <c r="FG6" i="5"/>
  <c r="FD6" i="5"/>
  <c r="FA6" i="5"/>
  <c r="EX6" i="5"/>
  <c r="EU6" i="5"/>
  <c r="ER6" i="5"/>
  <c r="EO6" i="5"/>
  <c r="EL6" i="5"/>
  <c r="EI6" i="5"/>
  <c r="EF6" i="5"/>
  <c r="EC6" i="5"/>
  <c r="DZ6" i="5"/>
  <c r="DW6" i="5"/>
  <c r="DT6" i="5"/>
  <c r="DQ6" i="5"/>
  <c r="CW6" i="5"/>
  <c r="BM6" i="5"/>
  <c r="HU5" i="5"/>
  <c r="HR5" i="5"/>
  <c r="HO5" i="5"/>
  <c r="HL5" i="5"/>
  <c r="HI5" i="5"/>
  <c r="HF5" i="5"/>
  <c r="HC5" i="5"/>
  <c r="GZ5" i="5"/>
  <c r="GW5" i="5"/>
  <c r="GT5" i="5"/>
  <c r="GQ5" i="5"/>
  <c r="GN5" i="5"/>
  <c r="GK5" i="5"/>
  <c r="GH5" i="5"/>
  <c r="GE5" i="5"/>
  <c r="GB5" i="5"/>
  <c r="FY5" i="5"/>
  <c r="FV5" i="5"/>
  <c r="FS5" i="5"/>
  <c r="FP5" i="5"/>
  <c r="FM5" i="5"/>
  <c r="FJ5" i="5"/>
  <c r="FG5" i="5"/>
  <c r="FD5" i="5"/>
  <c r="FA5" i="5"/>
  <c r="EX5" i="5"/>
  <c r="EU5" i="5"/>
  <c r="ER5" i="5"/>
  <c r="EO5" i="5"/>
  <c r="EL5" i="5"/>
  <c r="EI5" i="5"/>
  <c r="EF5" i="5"/>
  <c r="EC5" i="5"/>
  <c r="DZ5" i="5"/>
  <c r="DW5" i="5"/>
  <c r="DT5" i="5"/>
  <c r="DQ5" i="5"/>
  <c r="CW5" i="5"/>
  <c r="BM5" i="5"/>
  <c r="HU4" i="5"/>
  <c r="HR4" i="5"/>
  <c r="HO4" i="5"/>
  <c r="HL4" i="5"/>
  <c r="HI4" i="5"/>
  <c r="HF4" i="5"/>
  <c r="HC4" i="5"/>
  <c r="GZ4" i="5"/>
  <c r="GW4" i="5"/>
  <c r="GT4" i="5"/>
  <c r="GQ4" i="5"/>
  <c r="GN4" i="5"/>
  <c r="GK4" i="5"/>
  <c r="GH4" i="5"/>
  <c r="GE4" i="5"/>
  <c r="GB4" i="5"/>
  <c r="FY4" i="5"/>
  <c r="FV4" i="5"/>
  <c r="FS4" i="5"/>
  <c r="FP4" i="5"/>
  <c r="FM4" i="5"/>
  <c r="FJ4" i="5"/>
  <c r="FG4" i="5"/>
  <c r="FD4" i="5"/>
  <c r="FA4" i="5"/>
  <c r="EX4" i="5"/>
  <c r="EU4" i="5"/>
  <c r="ER4" i="5"/>
  <c r="EO4" i="5"/>
  <c r="EL4" i="5"/>
  <c r="EI4" i="5"/>
  <c r="EF4" i="5"/>
  <c r="EC4" i="5"/>
  <c r="DZ4" i="5"/>
  <c r="DW4" i="5"/>
  <c r="DT4" i="5"/>
  <c r="DQ4" i="5"/>
  <c r="CW4" i="5"/>
  <c r="BM4" i="5"/>
  <c r="HU3" i="5"/>
  <c r="HR3" i="5"/>
  <c r="HO3" i="5"/>
  <c r="HL3" i="5"/>
  <c r="HI3" i="5"/>
  <c r="HF3" i="5"/>
  <c r="HC3" i="5"/>
  <c r="GZ3" i="5"/>
  <c r="GW3" i="5"/>
  <c r="GT3" i="5"/>
  <c r="GQ3" i="5"/>
  <c r="GN3" i="5"/>
  <c r="GK3" i="5"/>
  <c r="GH3" i="5"/>
  <c r="GE3" i="5"/>
  <c r="GB3" i="5"/>
  <c r="FY3" i="5"/>
  <c r="FV3" i="5"/>
  <c r="FS3" i="5"/>
  <c r="FP3" i="5"/>
  <c r="FM3" i="5"/>
  <c r="FJ3" i="5"/>
  <c r="FG3" i="5"/>
  <c r="FD3" i="5"/>
  <c r="FA3" i="5"/>
  <c r="EX3" i="5"/>
  <c r="EU3" i="5"/>
  <c r="ER3" i="5"/>
  <c r="EO3" i="5"/>
  <c r="EL3" i="5"/>
  <c r="EI3" i="5"/>
  <c r="EF3" i="5"/>
  <c r="EC3" i="5"/>
  <c r="DZ3" i="5"/>
  <c r="DW3" i="5"/>
  <c r="DT3" i="5"/>
  <c r="DQ3" i="5"/>
  <c r="CW3" i="5"/>
  <c r="BM3" i="5"/>
  <c r="C24" i="4"/>
  <c r="H23" i="4"/>
  <c r="D23" i="4"/>
  <c r="D24" i="4" s="1"/>
  <c r="C22" i="4"/>
  <c r="H21" i="4"/>
  <c r="D21" i="4"/>
  <c r="D22" i="4" s="1"/>
  <c r="C20" i="4"/>
  <c r="H19" i="4"/>
  <c r="D19" i="4"/>
  <c r="D20" i="4" s="1"/>
  <c r="C18" i="4"/>
  <c r="H17" i="4"/>
  <c r="D17" i="4"/>
  <c r="D18" i="4" s="1"/>
  <c r="C16" i="4"/>
  <c r="H15" i="4"/>
  <c r="D15" i="4"/>
  <c r="D16" i="4" s="1"/>
  <c r="C14" i="4"/>
  <c r="H13" i="4"/>
  <c r="D13" i="4"/>
  <c r="D14" i="4" s="1"/>
  <c r="C12" i="4"/>
  <c r="D11" i="4"/>
  <c r="D12" i="4" s="1"/>
  <c r="C10" i="4"/>
  <c r="H9" i="4"/>
  <c r="D9" i="4"/>
  <c r="D10" i="4" s="1"/>
  <c r="C8" i="4"/>
  <c r="H7" i="4"/>
  <c r="D7" i="4"/>
  <c r="D8" i="4" s="1"/>
  <c r="C6" i="4"/>
  <c r="H5" i="4"/>
  <c r="D5" i="4"/>
  <c r="D6" i="4" s="1"/>
  <c r="CA23" i="3"/>
  <c r="CA25" i="3" s="1"/>
  <c r="K18" i="1" s="1"/>
  <c r="BR22" i="3"/>
  <c r="CA19" i="3"/>
  <c r="BR19" i="3"/>
  <c r="BR18" i="3"/>
  <c r="D4" i="2"/>
  <c r="D3" i="2"/>
  <c r="D7" i="2" s="1"/>
  <c r="E127" i="1"/>
  <c r="C127" i="1"/>
  <c r="C126" i="1"/>
  <c r="E124" i="1"/>
  <c r="C122" i="1"/>
  <c r="E119" i="1"/>
  <c r="E117" i="1"/>
  <c r="C114" i="1"/>
  <c r="E106" i="1"/>
  <c r="C106" i="1"/>
  <c r="C105" i="1"/>
  <c r="E103" i="1"/>
  <c r="C101" i="1"/>
  <c r="E98" i="1"/>
  <c r="E96" i="1"/>
  <c r="C93" i="1"/>
  <c r="D91" i="1"/>
  <c r="F91" i="1" s="1"/>
  <c r="E85" i="1"/>
  <c r="C85" i="1"/>
  <c r="C84" i="1"/>
  <c r="E82" i="1"/>
  <c r="C80" i="1"/>
  <c r="E77" i="1"/>
  <c r="E75" i="1"/>
  <c r="E64" i="1"/>
  <c r="C64" i="1"/>
  <c r="C63" i="1"/>
  <c r="E61" i="1"/>
  <c r="E59" i="1"/>
  <c r="C59" i="1"/>
  <c r="E56" i="1"/>
  <c r="E54" i="1"/>
  <c r="D51" i="1"/>
  <c r="F51" i="1" s="1"/>
  <c r="C51" i="1"/>
  <c r="E42" i="1"/>
  <c r="C42" i="1"/>
  <c r="C41" i="1"/>
  <c r="E39" i="1"/>
  <c r="E37" i="1"/>
  <c r="C37" i="1"/>
  <c r="E34" i="1"/>
  <c r="E32" i="1"/>
  <c r="D29" i="1"/>
  <c r="F29" i="1" s="1"/>
  <c r="C29" i="1"/>
  <c r="E21" i="1"/>
  <c r="E20" i="1"/>
  <c r="C20" i="1"/>
  <c r="E18" i="1"/>
  <c r="E16" i="1"/>
  <c r="C16" i="1"/>
  <c r="K15" i="1"/>
  <c r="E13" i="1"/>
  <c r="K12" i="1"/>
  <c r="E11" i="1"/>
  <c r="D9" i="1"/>
  <c r="F9" i="1" s="1"/>
  <c r="C9" i="1"/>
  <c r="K8" i="1"/>
  <c r="D52" i="1" s="1"/>
  <c r="K7" i="1"/>
  <c r="D114" i="1" s="1"/>
  <c r="F114" i="1" s="1"/>
  <c r="K6" i="1"/>
  <c r="D92" i="1" s="1"/>
  <c r="F92" i="1" s="1"/>
  <c r="D73" i="1" l="1"/>
  <c r="F52" i="1"/>
  <c r="F16" i="1"/>
  <c r="E63" i="1"/>
  <c r="E41" i="1"/>
  <c r="E126" i="1"/>
  <c r="E105" i="1"/>
  <c r="F37" i="1"/>
  <c r="D8" i="1"/>
  <c r="F8" i="1" s="1"/>
  <c r="D10" i="1"/>
  <c r="F10" i="1" s="1"/>
  <c r="D8" i="2"/>
  <c r="E122" i="1"/>
  <c r="F122" i="1" s="1"/>
  <c r="E101" i="1"/>
  <c r="F101" i="1" s="1"/>
  <c r="E80" i="1"/>
  <c r="F80" i="1" s="1"/>
  <c r="D30" i="1"/>
  <c r="F30" i="1" s="1"/>
  <c r="D112" i="1"/>
  <c r="F112" i="1" s="1"/>
  <c r="D70" i="1"/>
  <c r="F70" i="1" s="1"/>
  <c r="D49" i="1"/>
  <c r="F49" i="1" s="1"/>
  <c r="D27" i="1"/>
  <c r="F27" i="1" s="1"/>
  <c r="F32" i="1" s="1"/>
  <c r="D7" i="1"/>
  <c r="F7" i="1" s="1"/>
  <c r="D113" i="1"/>
  <c r="F113" i="1" s="1"/>
  <c r="D71" i="1"/>
  <c r="F71" i="1" s="1"/>
  <c r="D50" i="1"/>
  <c r="F50" i="1" s="1"/>
  <c r="D28" i="1"/>
  <c r="F28" i="1" s="1"/>
  <c r="F59" i="1"/>
  <c r="E84" i="1"/>
  <c r="D72" i="1"/>
  <c r="F72" i="1" s="1"/>
  <c r="D93" i="1"/>
  <c r="F93" i="1" s="1"/>
  <c r="D6" i="2"/>
  <c r="D9" i="2" s="1"/>
  <c r="J7" i="4"/>
  <c r="J15" i="4"/>
  <c r="J19" i="4"/>
  <c r="J23" i="4"/>
  <c r="D5" i="2"/>
  <c r="J5" i="4"/>
  <c r="J9" i="4"/>
  <c r="J13" i="4"/>
  <c r="J17" i="4"/>
  <c r="J21" i="4"/>
  <c r="D11" i="2" l="1"/>
  <c r="D12" i="2" s="1"/>
  <c r="D10" i="2"/>
  <c r="F42" i="1"/>
  <c r="F34" i="1"/>
  <c r="F36" i="1"/>
  <c r="F38" i="1" s="1"/>
  <c r="D94" i="1"/>
  <c r="F73" i="1"/>
  <c r="F75" i="1" s="1"/>
  <c r="F11" i="1"/>
  <c r="F54" i="1"/>
  <c r="F85" i="1" l="1"/>
  <c r="F77" i="1"/>
  <c r="F79" i="1" s="1"/>
  <c r="F81" i="1" s="1"/>
  <c r="F21" i="1"/>
  <c r="F15" i="1"/>
  <c r="F17" i="1" s="1"/>
  <c r="F13" i="1"/>
  <c r="D115" i="1"/>
  <c r="F115" i="1" s="1"/>
  <c r="F117" i="1" s="1"/>
  <c r="F94" i="1"/>
  <c r="F96" i="1" s="1"/>
  <c r="F40" i="1"/>
  <c r="F41" i="1" s="1"/>
  <c r="F43" i="1" s="1"/>
  <c r="F39" i="1"/>
  <c r="F64" i="1"/>
  <c r="F56" i="1"/>
  <c r="F58" i="1"/>
  <c r="F60" i="1" s="1"/>
  <c r="F82" i="1" l="1"/>
  <c r="F83" i="1" s="1"/>
  <c r="F84" i="1" s="1"/>
  <c r="F86" i="1" s="1"/>
  <c r="F62" i="1"/>
  <c r="F63" i="1" s="1"/>
  <c r="F65" i="1" s="1"/>
  <c r="F61" i="1"/>
  <c r="F119" i="1"/>
  <c r="F121" i="1" s="1"/>
  <c r="F123" i="1" s="1"/>
  <c r="F127" i="1"/>
  <c r="F18" i="1"/>
  <c r="F19" i="1" s="1"/>
  <c r="F20" i="1" s="1"/>
  <c r="F22" i="1" s="1"/>
  <c r="F106" i="1"/>
  <c r="F98" i="1"/>
  <c r="F100" i="1" s="1"/>
  <c r="F102" i="1" s="1"/>
  <c r="F103" i="1" l="1"/>
  <c r="F104" i="1" s="1"/>
  <c r="F105" i="1" s="1"/>
  <c r="F107" i="1" s="1"/>
  <c r="F124" i="1"/>
  <c r="F125" i="1" s="1"/>
  <c r="F126" i="1" s="1"/>
  <c r="F128" i="1" s="1"/>
</calcChain>
</file>

<file path=xl/sharedStrings.xml><?xml version="1.0" encoding="utf-8"?>
<sst xmlns="http://schemas.openxmlformats.org/spreadsheetml/2006/main" count="13270" uniqueCount="576">
  <si>
    <t>Family Network Lead Agency</t>
  </si>
  <si>
    <t>MASTER SOURCE TABLE</t>
  </si>
  <si>
    <t>Salaries</t>
  </si>
  <si>
    <t>Expenses</t>
  </si>
  <si>
    <t>Source</t>
  </si>
  <si>
    <t>Tier 1</t>
  </si>
  <si>
    <t>Management</t>
  </si>
  <si>
    <t>FY19 Wtg Avg Prog Director &amp; Function Mgr</t>
  </si>
  <si>
    <t>Salary</t>
  </si>
  <si>
    <t>FTE</t>
  </si>
  <si>
    <t>Expense</t>
  </si>
  <si>
    <t>Direct Care Specialist</t>
  </si>
  <si>
    <t>Benchmarked to BLS Salary Chart</t>
  </si>
  <si>
    <t>Ed Coordinator / Case Mgr (MA /BA Blend)</t>
  </si>
  <si>
    <t>Benchmarked to BLS Salary Chart (45% MA Lvl /55% BA Lvl)</t>
  </si>
  <si>
    <t>Data Coordinator (BA Lvl)</t>
  </si>
  <si>
    <t>Data Coordinator</t>
  </si>
  <si>
    <t>Benchmark Expenses</t>
  </si>
  <si>
    <t>Sub-Total Staff</t>
  </si>
  <si>
    <t>Taxes and Fringe</t>
  </si>
  <si>
    <t>FY21 Benchmark</t>
  </si>
  <si>
    <t>Programmatic Expenses (per FTE)</t>
  </si>
  <si>
    <t>FY19 UFR Data Wtg Avg (Line items 18E - 35E)</t>
  </si>
  <si>
    <t xml:space="preserve">Total Staffing Costs </t>
  </si>
  <si>
    <t>Admin Allocation</t>
  </si>
  <si>
    <t>Chp 257 Benchmark</t>
  </si>
  <si>
    <t>Trust fund contribution for PFMLA</t>
  </si>
  <si>
    <t>Effective 7/1/20</t>
  </si>
  <si>
    <t>Total Reimbursable Exp. Excl. Admin.</t>
  </si>
  <si>
    <t>Admin. Alloc. (M&amp;G)</t>
  </si>
  <si>
    <t>CAF (FY22-FY23)</t>
  </si>
  <si>
    <t>Base: FY21; Prospective 7/1/21-6/30/22</t>
  </si>
  <si>
    <t xml:space="preserve">Total  </t>
  </si>
  <si>
    <t>PFMLA Trust Contribution</t>
  </si>
  <si>
    <t>Monthly Amount</t>
  </si>
  <si>
    <t>Tier 2</t>
  </si>
  <si>
    <t>Tier 3</t>
  </si>
  <si>
    <t>Tier  4</t>
  </si>
  <si>
    <t>Ed Coordinator</t>
  </si>
  <si>
    <t>Tier  5</t>
  </si>
  <si>
    <t xml:space="preserve"> </t>
  </si>
  <si>
    <t>Tier 6</t>
  </si>
  <si>
    <t>Case Mgr / ED Coordinator</t>
  </si>
  <si>
    <t>Tax &amp; Fringe</t>
  </si>
  <si>
    <t>Total Tax &amp; Fringe</t>
  </si>
  <si>
    <t>Subtotal Compensation</t>
  </si>
  <si>
    <t>PFMLA</t>
  </si>
  <si>
    <t>Program expenses</t>
  </si>
  <si>
    <t>TOTAL COMPENSATION</t>
  </si>
  <si>
    <t>CAF</t>
  </si>
  <si>
    <t>Proposed FY22 Monthly Rates (1.0 FTE)</t>
  </si>
  <si>
    <t>Proposed FY22 Monthly Rates (0.50FTE)</t>
  </si>
  <si>
    <t>Massachusetts Economic Indicators</t>
  </si>
  <si>
    <t>IHS Markit, Fall 2020 Forecast</t>
  </si>
  <si>
    <t>Prepared by Michael Lynch, 781-301-9129</t>
  </si>
  <si>
    <t>FY16</t>
  </si>
  <si>
    <t>FY17</t>
  </si>
  <si>
    <t>FY18</t>
  </si>
  <si>
    <t>FY19</t>
  </si>
  <si>
    <t>FY20</t>
  </si>
  <si>
    <t>FY21</t>
  </si>
  <si>
    <t>FY22</t>
  </si>
  <si>
    <t>FY23</t>
  </si>
  <si>
    <t>FY13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</si>
  <si>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</si>
  <si>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</si>
  <si>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</si>
  <si>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</si>
  <si>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</si>
  <si>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</si>
  <si>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</si>
  <si>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</si>
  <si>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</si>
  <si>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</si>
  <si>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</si>
  <si>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</si>
  <si>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</si>
  <si>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</si>
  <si>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</si>
  <si>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</si>
  <si>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</si>
  <si>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</si>
  <si>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</si>
  <si>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</si>
  <si>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</si>
  <si>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</si>
  <si>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</si>
  <si>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</si>
  <si>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</si>
  <si>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</si>
  <si>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</si>
  <si>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</si>
  <si>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</si>
  <si>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</si>
  <si>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</si>
  <si>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</si>
  <si>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</si>
  <si>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</si>
  <si>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</si>
  <si>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</si>
  <si>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</si>
  <si>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</si>
  <si>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</si>
  <si>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</si>
  <si>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</si>
  <si>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</si>
  <si>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</si>
  <si>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</si>
  <si>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</si>
  <si>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</si>
  <si>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</si>
  <si>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</si>
  <si>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</si>
  <si>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</si>
  <si>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</si>
  <si>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</si>
  <si>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</si>
  <si>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</si>
  <si>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</si>
  <si>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</si>
  <si>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</si>
  <si>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</si>
  <si>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</si>
  <si>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</si>
  <si>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</si>
  <si>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</si>
  <si>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</si>
  <si>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</si>
  <si>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</si>
  <si>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</si>
  <si>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</si>
  <si>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</si>
  <si>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</si>
  <si>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</si>
  <si>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</si>
  <si>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</si>
  <si>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</si>
  <si>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</si>
  <si>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</si>
  <si>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</si>
  <si>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</si>
  <si>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</si>
  <si>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</si>
  <si>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</si>
  <si>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</si>
  <si>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</si>
  <si>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</si>
  <si>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</si>
  <si>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</si>
  <si>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</si>
  <si>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</si>
  <si>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</si>
  <si>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</si>
  <si>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</si>
  <si>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</si>
  <si>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</si>
  <si>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</si>
  <si>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1, 2021</t>
  </si>
  <si>
    <t xml:space="preserve">Base period: </t>
  </si>
  <si>
    <t>FY21Q4</t>
  </si>
  <si>
    <t>Average</t>
  </si>
  <si>
    <t xml:space="preserve">Prospective rate period: </t>
  </si>
  <si>
    <t>7/1/21 - 6/30/22</t>
  </si>
  <si>
    <t>CAF:</t>
  </si>
  <si>
    <t>Source:</t>
  </si>
  <si>
    <t>2017 / 2018</t>
  </si>
  <si>
    <t>BLS / OES</t>
  </si>
  <si>
    <t>BLS MA</t>
  </si>
  <si>
    <t>Position</t>
  </si>
  <si>
    <t>Median</t>
  </si>
  <si>
    <t>Avg</t>
  </si>
  <si>
    <t>Common model titles (not all inclusive)</t>
  </si>
  <si>
    <t>Minimum Education and/or certification/Training/Experience</t>
  </si>
  <si>
    <t>C.257 Average</t>
  </si>
  <si>
    <t>Hourly Difference b/w Avg &amp; C.257</t>
  </si>
  <si>
    <t>Direct Care (hourly)</t>
  </si>
  <si>
    <t>Direct Care, Direct Care Blend, Non Specialized DC, Peer mentor, Family Specialist/ Partner</t>
  </si>
  <si>
    <t>High School diploma / GED / State Training</t>
  </si>
  <si>
    <t>Direct Care  (annual)</t>
  </si>
  <si>
    <t>Direct Care III (hourly)</t>
  </si>
  <si>
    <t>Direct Care Supervisor, Direct Care Bachelors</t>
  </si>
  <si>
    <t>Bachelors Level or 5+ years related experience</t>
  </si>
  <si>
    <t>Direct Care III (annual)</t>
  </si>
  <si>
    <t>Certified Nursing Assistant  (hourly)</t>
  </si>
  <si>
    <t>Completed a state-approved education program and must pass their state’s competency exam. 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</si>
  <si>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</si>
  <si>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</si>
  <si>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</si>
  <si>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</si>
  <si>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N/A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</si>
  <si>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</si>
  <si>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</si>
  <si>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</si>
  <si>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</si>
  <si>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</si>
  <si>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Case Manager / Social Worker / Clinical w/o independent License</t>
  </si>
  <si>
    <t>Clinical without Independent Licensure</t>
  </si>
  <si>
    <t>Clinical w/ Independent licensure (hourly)</t>
  </si>
  <si>
    <t>LPHA, LICSW, LMHC, LBHA, BCBA</t>
  </si>
  <si>
    <t xml:space="preserve">Masters with Licensure in Related Discipline </t>
  </si>
  <si>
    <t>Clinical w/ Independent licensure (annual)</t>
  </si>
  <si>
    <t>Clinical Manager (hourly)</t>
  </si>
  <si>
    <t>Clinical Manager, Clinical Director</t>
  </si>
  <si>
    <t>Masters with Licensure in Related Discipline and supervising/managerial related experience</t>
  </si>
  <si>
    <t>Clinical Manager (annual)</t>
  </si>
  <si>
    <t>LPN (hourly)</t>
  </si>
  <si>
    <t>Complete a state approved nurse education program for licensed practical or licensed vocation nurse</t>
  </si>
  <si>
    <t>LPN (annual)</t>
  </si>
  <si>
    <t>Registerd Nurse (BA) (hourly)</t>
  </si>
  <si>
    <t>Minimum of an associates degree in nursing, a diploma from an approved nursing program, or a Bachelors of Science in Nursing</t>
  </si>
  <si>
    <t>Registered Nurse (BA) (annual)</t>
  </si>
  <si>
    <t>Registerd Nurse (MA / APRN) (hourly)</t>
  </si>
  <si>
    <t>Minimum of a Masters of Science in one of the APRN roles. Must be licensed</t>
  </si>
  <si>
    <t>Registered Nurse (MA / APRN) (annual)</t>
  </si>
  <si>
    <t>Support and Relief Staff are benchmarked to Direct Care</t>
  </si>
  <si>
    <t xml:space="preserve">Overnight staff (asleep or awake) benchmarked to $14.25 / hr </t>
  </si>
  <si>
    <t>CY21 min. wage = $13.50 and CY212 min. wage = $14.25</t>
  </si>
  <si>
    <t xml:space="preserve">Tax and Fringe  =  </t>
  </si>
  <si>
    <t xml:space="preserve">Benchmarked to FY21 Commonwealth (office of the Comptroller) </t>
  </si>
  <si>
    <t>T&amp;F rate, less terminal leave, retirement and Paid Family Medical Leave tax</t>
  </si>
  <si>
    <t>UFRs filed</t>
  </si>
  <si>
    <t>floor</t>
  </si>
  <si>
    <t xml:space="preserve">Minimum wage: </t>
  </si>
  <si>
    <t>-</t>
  </si>
  <si>
    <t>ceiling</t>
  </si>
  <si>
    <t>average</t>
  </si>
  <si>
    <t>weighted average</t>
  </si>
  <si>
    <t>median</t>
  </si>
  <si>
    <t>max</t>
  </si>
  <si>
    <t>(All)</t>
  </si>
  <si>
    <t>min</t>
  </si>
  <si>
    <t>1R</t>
  </si>
  <si>
    <t>2R</t>
  </si>
  <si>
    <t>3R</t>
  </si>
  <si>
    <t>4R</t>
  </si>
  <si>
    <t>5R</t>
  </si>
  <si>
    <t>6R</t>
  </si>
  <si>
    <t>7R</t>
  </si>
  <si>
    <t>8R</t>
  </si>
  <si>
    <t>9R</t>
  </si>
  <si>
    <t>10R</t>
  </si>
  <si>
    <t>11R</t>
  </si>
  <si>
    <t>12R</t>
  </si>
  <si>
    <t>13R</t>
  </si>
  <si>
    <t>14R</t>
  </si>
  <si>
    <t>15R</t>
  </si>
  <si>
    <t>16R</t>
  </si>
  <si>
    <t>17R</t>
  </si>
  <si>
    <t>18R</t>
  </si>
  <si>
    <t>19R</t>
  </si>
  <si>
    <t>20R</t>
  </si>
  <si>
    <t>21R</t>
  </si>
  <si>
    <t>22R</t>
  </si>
  <si>
    <t>23R</t>
  </si>
  <si>
    <t>24R</t>
  </si>
  <si>
    <t>25R</t>
  </si>
  <si>
    <t>26R</t>
  </si>
  <si>
    <t>27R</t>
  </si>
  <si>
    <t>28R</t>
  </si>
  <si>
    <t>29R</t>
  </si>
  <si>
    <t>30R</t>
  </si>
  <si>
    <t>31R</t>
  </si>
  <si>
    <t>32R</t>
  </si>
  <si>
    <t>33R</t>
  </si>
  <si>
    <t>34R</t>
  </si>
  <si>
    <t>35R</t>
  </si>
  <si>
    <t>36R</t>
  </si>
  <si>
    <t>37R</t>
  </si>
  <si>
    <t>38R</t>
  </si>
  <si>
    <t>39R</t>
  </si>
  <si>
    <t>40R</t>
  </si>
  <si>
    <t>41R</t>
  </si>
  <si>
    <t>42R</t>
  </si>
  <si>
    <t>43R</t>
  </si>
  <si>
    <t>44R</t>
  </si>
  <si>
    <t>45R</t>
  </si>
  <si>
    <t>46R</t>
  </si>
  <si>
    <t>47R</t>
  </si>
  <si>
    <t>48R</t>
  </si>
  <si>
    <t>49R</t>
  </si>
  <si>
    <t>50R</t>
  </si>
  <si>
    <t>51R</t>
  </si>
  <si>
    <t>52R</t>
  </si>
  <si>
    <t>53R</t>
  </si>
  <si>
    <t>1E</t>
  </si>
  <si>
    <t>2E</t>
  </si>
  <si>
    <t>3E</t>
  </si>
  <si>
    <t>4E</t>
  </si>
  <si>
    <t>5E</t>
  </si>
  <si>
    <t>6E</t>
  </si>
  <si>
    <t>7E</t>
  </si>
  <si>
    <t>8E</t>
  </si>
  <si>
    <t>9E</t>
  </si>
  <si>
    <t>10E</t>
  </si>
  <si>
    <t>11E</t>
  </si>
  <si>
    <t>12E</t>
  </si>
  <si>
    <t>13E</t>
  </si>
  <si>
    <t>14E</t>
  </si>
  <si>
    <t>15E</t>
  </si>
  <si>
    <t>16E</t>
  </si>
  <si>
    <t>17E</t>
  </si>
  <si>
    <t>18E</t>
  </si>
  <si>
    <t>19E</t>
  </si>
  <si>
    <t>20E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</si>
  <si>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</si>
  <si>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</si>
  <si>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</si>
  <si>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</si>
  <si>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</si>
  <si>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</si>
  <si>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</si>
  <si>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</si>
  <si>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</si>
  <si>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30E</t>
  </si>
  <si>
    <t>31E</t>
  </si>
  <si>
    <t>32E</t>
  </si>
  <si>
    <t>33E</t>
  </si>
  <si>
    <t>34E</t>
  </si>
  <si>
    <t>35E</t>
  </si>
  <si>
    <t>36E</t>
  </si>
  <si>
    <t>42E</t>
  </si>
  <si>
    <t>43E</t>
  </si>
  <si>
    <t>44E</t>
  </si>
  <si>
    <t>48E</t>
  </si>
  <si>
    <t>49E</t>
  </si>
  <si>
    <t>50E</t>
  </si>
  <si>
    <t>51E</t>
  </si>
  <si>
    <t>52E</t>
  </si>
  <si>
    <t>53E</t>
  </si>
  <si>
    <t>54E</t>
  </si>
  <si>
    <t>55E</t>
  </si>
  <si>
    <t>56E</t>
  </si>
  <si>
    <t>57E</t>
  </si>
  <si>
    <t>58E</t>
  </si>
  <si>
    <t>1N</t>
  </si>
  <si>
    <t>2N</t>
  </si>
  <si>
    <t>3N</t>
  </si>
  <si>
    <t>4N</t>
  </si>
  <si>
    <t>5N</t>
  </si>
  <si>
    <t>6N</t>
  </si>
  <si>
    <t>7N</t>
  </si>
  <si>
    <t>8N</t>
  </si>
  <si>
    <t>9N</t>
  </si>
  <si>
    <t>10N</t>
  </si>
  <si>
    <t>11N</t>
  </si>
  <si>
    <t>12N</t>
  </si>
  <si>
    <t>1S</t>
  </si>
  <si>
    <t>2S</t>
  </si>
  <si>
    <t>3S</t>
  </si>
  <si>
    <t>4S</t>
  </si>
  <si>
    <t>5S</t>
  </si>
  <si>
    <t>6S</t>
  </si>
  <si>
    <t>7S</t>
  </si>
  <si>
    <t>8S</t>
  </si>
  <si>
    <t>9S</t>
  </si>
  <si>
    <t>10S</t>
  </si>
  <si>
    <t>11S</t>
  </si>
  <si>
    <t>12S</t>
  </si>
  <si>
    <t>13S</t>
  </si>
  <si>
    <t>14S</t>
  </si>
  <si>
    <t>15S</t>
  </si>
  <si>
    <t>16S</t>
  </si>
  <si>
    <t>17S</t>
  </si>
  <si>
    <t>18S</t>
  </si>
  <si>
    <t>19S</t>
  </si>
  <si>
    <t>20S</t>
  </si>
  <si>
    <t>21S</t>
  </si>
  <si>
    <t>22S</t>
  </si>
  <si>
    <t>23S</t>
  </si>
  <si>
    <t>24S</t>
  </si>
  <si>
    <t>25S</t>
  </si>
  <si>
    <t>26S</t>
  </si>
  <si>
    <t>27S</t>
  </si>
  <si>
    <t>28S</t>
  </si>
  <si>
    <t>29S</t>
  </si>
  <si>
    <t>30S</t>
  </si>
  <si>
    <t>31S</t>
  </si>
  <si>
    <t>32S</t>
  </si>
  <si>
    <t>33S</t>
  </si>
  <si>
    <t>34S</t>
  </si>
  <si>
    <t>35S</t>
  </si>
  <si>
    <t>36S</t>
  </si>
  <si>
    <t>37S</t>
  </si>
  <si>
    <t>38S</t>
  </si>
  <si>
    <t>39S</t>
  </si>
  <si>
    <t>Contrib., Gifts, Leg., Bequests, Spec. Ev.</t>
  </si>
  <si>
    <t>Gov. In-Kind/Capital Budget</t>
  </si>
  <si>
    <t>Private IN-Kind</t>
  </si>
  <si>
    <t>Total Contribution and In-Kind</t>
  </si>
  <si>
    <t>Mass Gov. Grant</t>
  </si>
  <si>
    <t>Other Grant (exclud. Fed.Direct)</t>
  </si>
  <si>
    <t>Total Grants</t>
  </si>
  <si>
    <t>Dept. of Mental Health (DMH)</t>
  </si>
  <si>
    <t>Dept.of Developmental Services(DDS/DMR)</t>
  </si>
  <si>
    <t>Dept. of Public Health (DPH)</t>
  </si>
  <si>
    <t>Dept.of Children and Families (DCF/DSS)</t>
  </si>
  <si>
    <t>Dept. of Transitional Assist (DTA/WEL)</t>
  </si>
  <si>
    <t>Dept. of Youth Services (DYS)</t>
  </si>
  <si>
    <t>Health Care Fin &amp; Policy (HCF)-Contract</t>
  </si>
  <si>
    <t>Health Care Fin &amp; Policy (HCF)-UCP</t>
  </si>
  <si>
    <t>MA. Comm. For the Blind (MCB)</t>
  </si>
  <si>
    <t>MA. Comm. for Deaf &amp; H H (MCD)</t>
  </si>
  <si>
    <t>MA. Rehabilitation Commission (MRC)</t>
  </si>
  <si>
    <t>MA. Off. For Refugees &amp; Immigr.(ORI)</t>
  </si>
  <si>
    <t>Dept.of Early Educ. &amp; Care  (EEC)-Contract</t>
  </si>
  <si>
    <t>Dept.of Early Educ. &amp; Care (EEC)-Voucher</t>
  </si>
  <si>
    <t>Dept of Correction (DOC)</t>
  </si>
  <si>
    <t>Dept. of Elementary &amp; Secondary Educ. (DOE)</t>
  </si>
  <si>
    <t>Parole Board (PAR)</t>
  </si>
  <si>
    <t>Veteran's Services (VET)</t>
  </si>
  <si>
    <t>Ex. Off. of Elder Affairs (ELD)</t>
  </si>
  <si>
    <t>Div.of Housing &amp; Community Develop(OCD)</t>
  </si>
  <si>
    <t>POS Subcontract</t>
  </si>
  <si>
    <t>Other Mass. State Agency POS</t>
  </si>
  <si>
    <t>Mass State Agency Non - POS</t>
  </si>
  <si>
    <t>Mass. Local Govt/Quasi-Govt. Entities</t>
  </si>
  <si>
    <t>Non-Mass. State/Local Government</t>
  </si>
  <si>
    <t>Direct Federal Grants/Contracts</t>
  </si>
  <si>
    <t>Medicaid - Direct Payments</t>
  </si>
  <si>
    <t>Medicaid - MBHP Subcontract</t>
  </si>
  <si>
    <t>Medicare</t>
  </si>
  <si>
    <t>Mass. Govt. Client Stipends</t>
  </si>
  <si>
    <t>Client Resources</t>
  </si>
  <si>
    <t>Mass. spon.client SF/3rd Pty offsets</t>
  </si>
  <si>
    <t>Other Publicly sponsored client offsets</t>
  </si>
  <si>
    <t>Private Client Fees (excluding 3rd Pty)</t>
  </si>
  <si>
    <t>Private Client 3rd Pty/other offsets</t>
  </si>
  <si>
    <t>Total Assistance and Fees</t>
  </si>
  <si>
    <t>Federated Fundraising</t>
  </si>
  <si>
    <t>Commercial Activities</t>
  </si>
  <si>
    <t>Non-Charitable Revenue</t>
  </si>
  <si>
    <t>Investment Revenue</t>
  </si>
  <si>
    <t>Other Revenue</t>
  </si>
  <si>
    <t>Allocated Admin (M&amp;G) Revenue</t>
  </si>
  <si>
    <t>Released Net Assets-Program</t>
  </si>
  <si>
    <t>Released Net Assets-Equipment</t>
  </si>
  <si>
    <t>Released Net Assets-Time</t>
  </si>
  <si>
    <t>Total Revenue = 57E</t>
  </si>
  <si>
    <t>Total Direct Program Staff = 39S</t>
  </si>
  <si>
    <t>Chief Executive Officer</t>
  </si>
  <si>
    <t>Chief Financial Officer</t>
  </si>
  <si>
    <t>Accting/Clerical Support</t>
  </si>
  <si>
    <t>Admin Maint/House-Grndskeeping</t>
  </si>
  <si>
    <t>Total Admin Employee</t>
  </si>
  <si>
    <t>Commercial products &amp; Svs/Mkting</t>
  </si>
  <si>
    <t>Total FTE/Salary/Wages</t>
  </si>
  <si>
    <t>Payroll Taxes 150</t>
  </si>
  <si>
    <t>Fringe Benefits 151</t>
  </si>
  <si>
    <t>Tax and Fringe %</t>
  </si>
  <si>
    <t>Accrual Adjustments</t>
  </si>
  <si>
    <t>Total Employee Compensation &amp; Rel. Exp.</t>
  </si>
  <si>
    <t>Facility and Prog. Equip.Expenses 301,390</t>
  </si>
  <si>
    <t>Facility &amp; Prog. Equip. Depreciation 301</t>
  </si>
  <si>
    <t>Facility Operation/Maint./Furn.390</t>
  </si>
  <si>
    <t>Facility General Liability Insurance 390</t>
  </si>
  <si>
    <t>Total Occupancy</t>
  </si>
  <si>
    <t>Direct Care Consultant 201</t>
  </si>
  <si>
    <t>Temporary Help 202</t>
  </si>
  <si>
    <t>Clients and Caregivers Reimb./Stipends 203</t>
  </si>
  <si>
    <t>Subcontracted Direct Care 206</t>
  </si>
  <si>
    <t>Staff Training 204</t>
  </si>
  <si>
    <t>Staff Mileage / Travel 205</t>
  </si>
  <si>
    <t>Meals 207</t>
  </si>
  <si>
    <t>Client Transportation 208</t>
  </si>
  <si>
    <t>Vehicle Expenses 208</t>
  </si>
  <si>
    <t>Vehicle Depreciation 208</t>
  </si>
  <si>
    <t>Incidental Medical /Medicine/Pharmacy 209</t>
  </si>
  <si>
    <t>Client Personal Allowances 211</t>
  </si>
  <si>
    <t>Provision Material Goods/Svs./Benefits 212</t>
  </si>
  <si>
    <t>Direct Client Wages 214</t>
  </si>
  <si>
    <t>Other Commercial Prod. &amp; Svs. 214</t>
  </si>
  <si>
    <t>Program Supplies &amp; Materials 215</t>
  </si>
  <si>
    <t>Non Charitable Expenses</t>
  </si>
  <si>
    <t>Other Expense</t>
  </si>
  <si>
    <t>Total Other Program Expense</t>
  </si>
  <si>
    <t>Other Professional Fees &amp; Other Admin. Exp. 410</t>
  </si>
  <si>
    <t>Leased Office/Program Office Equip.410,390</t>
  </si>
  <si>
    <t>Office Equipment Depreciation 410</t>
  </si>
  <si>
    <t>Program Support 216</t>
  </si>
  <si>
    <t>Professional Insurance 410</t>
  </si>
  <si>
    <t>Working Capital Interest 410</t>
  </si>
  <si>
    <t>Total Direct Administrative Expense</t>
  </si>
  <si>
    <t>Admin (M&amp;G) Reporting Center Allocation</t>
  </si>
  <si>
    <t>Total Reimbursable Expense</t>
  </si>
  <si>
    <t>Admin %</t>
  </si>
  <si>
    <t>Direct State/Federal Non-Reimbursable Expense</t>
  </si>
  <si>
    <t>Allocation of State/Fed Non-Reimbursable Expense</t>
  </si>
  <si>
    <t>TOTAL EXPENSE</t>
  </si>
  <si>
    <t>TOTAL REVENUE = 53R</t>
  </si>
  <si>
    <t>OPERATING RESULTS</t>
  </si>
  <si>
    <t>Direct Employee Compensation &amp; Related Exp.</t>
  </si>
  <si>
    <t>Direct Occupancy</t>
  </si>
  <si>
    <t>Direct Other Program/Operating</t>
  </si>
  <si>
    <t>Direct Subcontract Expense</t>
  </si>
  <si>
    <t>Direct Administrative Expense</t>
  </si>
  <si>
    <t>Direct Other Expense</t>
  </si>
  <si>
    <t>Direct Depreciation</t>
  </si>
  <si>
    <t>Total Direct Non-Reimbursable (Tie to 54E)</t>
  </si>
  <si>
    <t>Total Direct and Allocated Non-Reimb. (54E+55E)</t>
  </si>
  <si>
    <t xml:space="preserve">Eligible Non-Reimbursable Exp. Revenue Offsets </t>
  </si>
  <si>
    <t>Capital Budget Revenue Adjustment</t>
  </si>
  <si>
    <t>Excess of Non-Reimbursable Expense Over Offsets</t>
  </si>
  <si>
    <t>Program Director (UFR Title 102)</t>
  </si>
  <si>
    <t>Program Function Manager (UFR Title 101)</t>
  </si>
  <si>
    <t>Asst. Program Director (UFR Title 103)</t>
  </si>
  <si>
    <t xml:space="preserve">Supervising Professional (UFR Title 104) </t>
  </si>
  <si>
    <t>Physician &amp; Psychiatrist  (UFR Title 105 &amp; 121)</t>
  </si>
  <si>
    <t>Physician Asst. (UFR Title 106)</t>
  </si>
  <si>
    <t>N. Midwife, N.P., Psych N.,N.A., R.N.- MA (Title 107)</t>
  </si>
  <si>
    <t>R.N. - Non Masters (UFR Title 108)</t>
  </si>
  <si>
    <t>L.P.N. (UFR Title 109)</t>
  </si>
  <si>
    <t>Pharmacist (UFR Title 110)</t>
  </si>
  <si>
    <t>Occupational Therapist (UFR Title 111)</t>
  </si>
  <si>
    <t>Physical Therapist (UFR Title 112)</t>
  </si>
  <si>
    <t>Speech / Lang. Pathol., Audiologist (UFR Title 113)</t>
  </si>
  <si>
    <t>Dietician / Nutritionist (UFR Title 114)</t>
  </si>
  <si>
    <t>Spec. Education Teacher (UFR Title 115)</t>
  </si>
  <si>
    <t>Teacher (UFR Title 116)</t>
  </si>
  <si>
    <t>Day Care Director (UFR Title 117)</t>
  </si>
  <si>
    <t>Day Care Lead Teacher (UFR Title 118)</t>
  </si>
  <si>
    <t>Day Care Teacher (UFR Title 119)</t>
  </si>
  <si>
    <t>Day Care Asst. Teacher / Aide (UFR Title 120)</t>
  </si>
  <si>
    <t>Psychologist - Doctorate (UFR Title 122)</t>
  </si>
  <si>
    <t>Clinician-(formerly Psych.Masters)(UFR Title 123)</t>
  </si>
  <si>
    <t>Social Worker - L.I.C.S.W. (UFR Title 124)</t>
  </si>
  <si>
    <t>Social Worker - L.C.S.W., L.S.W (UFR Title 125 &amp; 126)</t>
  </si>
  <si>
    <t>Licensed Counselor (UFR Title 127)</t>
  </si>
  <si>
    <t>Cert. Voc. Rehab. Counselor (UFR Title 128)</t>
  </si>
  <si>
    <t>Cert. Alch. &amp;/or Drug Abuse Counselor (UFR Title 129)</t>
  </si>
  <si>
    <t>Counselor (UFR Title 130)</t>
  </si>
  <si>
    <t>Case Worker / Manager - Masters (UFR Title 131)</t>
  </si>
  <si>
    <t>Case Worker / Manager (UFR Title 132)</t>
  </si>
  <si>
    <t>Direct Care / Prog. Staff Superv. (UFR Title 133)</t>
  </si>
  <si>
    <t>Direct Care / Prog. Staff III (UFR Title 134)</t>
  </si>
  <si>
    <t>Direct Care / Prog. Staff II (UFR Title 135)</t>
  </si>
  <si>
    <t>Direct Care / Prog. Staff I (UFR Title 136)</t>
  </si>
  <si>
    <t>Prog. Secretarial / Clerical Staff (UFR Title 137)</t>
  </si>
  <si>
    <t>Maintainence, House/Groundskeeping, Cook 138</t>
  </si>
  <si>
    <t>Direct Care / Driver Staff (UFR Title 138)</t>
  </si>
  <si>
    <t xml:space="preserve">Direct Care Overtime, Shift Differential and Relief </t>
  </si>
  <si>
    <t>Total Direct Program Staff = 1E</t>
  </si>
  <si>
    <t>UFRProgramNumber</t>
  </si>
  <si>
    <t>Sum of Actual</t>
  </si>
  <si>
    <t>Sum of FTE</t>
  </si>
  <si>
    <t>10</t>
  </si>
  <si>
    <t/>
  </si>
  <si>
    <t>9</t>
  </si>
  <si>
    <t>17</t>
  </si>
  <si>
    <t>17-1</t>
  </si>
  <si>
    <t>20</t>
  </si>
  <si>
    <t>20-1</t>
  </si>
  <si>
    <t>25</t>
  </si>
  <si>
    <t>26</t>
  </si>
  <si>
    <t>75</t>
  </si>
  <si>
    <t>75A</t>
  </si>
  <si>
    <t>75B</t>
  </si>
  <si>
    <t>61</t>
  </si>
  <si>
    <t>15</t>
  </si>
  <si>
    <t>86</t>
  </si>
  <si>
    <t>88</t>
  </si>
  <si>
    <t>95</t>
  </si>
  <si>
    <t>8</t>
  </si>
  <si>
    <t>68</t>
  </si>
  <si>
    <t>68A</t>
  </si>
  <si>
    <t>100</t>
  </si>
  <si>
    <t>96</t>
  </si>
  <si>
    <t>97</t>
  </si>
  <si>
    <t>98</t>
  </si>
  <si>
    <t>99</t>
  </si>
  <si>
    <t>80.0</t>
  </si>
  <si>
    <t>81.0</t>
  </si>
  <si>
    <t>82.0</t>
  </si>
  <si>
    <t>83.0</t>
  </si>
  <si>
    <t>85.0</t>
  </si>
  <si>
    <t>58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</si>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</sst>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  <numFmt numFmtId="167" formatCode="0.000"/>
    <numFmt numFmtId="168" formatCode="0.0"/>
    <numFmt numFmtId="169" formatCode="[$-409]mmmm\ d\,\ yyyy;@"/>
    <numFmt numFmtId="170" formatCode="&quot;$&quot;#,##0.00"/>
    <numFmt numFmtId="171" formatCode="_(* #,##0.00_);_(* \(#,##0.00\);_(* \-??_);_(@_)"/>
    <numFmt numFmtId="172" formatCode="_(\$* #,##0.00_);_(\$* \(#,##0.00\);_(\$* \-??_);_(@_)"/>
    <numFmt numFmtId="173" formatCode="#,###,##0.00;\(#,###,##0.00\)"/>
    <numFmt numFmtId="174" formatCode="&quot;$&quot;#,###,##0.00;\(&quot;$&quot;#,###,##0.00\)"/>
    <numFmt numFmtId="175" formatCode="#,##0.00%;\(#,##0.00%\)"/>
  </numFmts>
  <fonts count="7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Verdana"/>
      <family val="2"/>
    </font>
    <font>
      <sz val="10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rgb="FF9C0006"/>
      <name val="Calibri"/>
      <family val="2"/>
    </font>
    <font>
      <sz val="9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0"/>
      <color theme="1"/>
      <name val="Tahoma"/>
      <family val="2"/>
    </font>
    <font>
      <i/>
      <sz val="11"/>
      <color indexed="23"/>
      <name val="Calibri"/>
      <family val="2"/>
    </font>
    <font>
      <sz val="10"/>
      <color indexed="0"/>
      <name val="Arial"/>
      <family val="2"/>
    </font>
    <font>
      <sz val="11"/>
      <color indexed="17"/>
      <name val="Calibri"/>
      <family val="2"/>
    </font>
    <font>
      <b/>
      <sz val="9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  <charset val="1"/>
    </font>
    <font>
      <u/>
      <sz val="11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0"/>
      <name val="MS Sans Serif"/>
      <family val="2"/>
    </font>
    <font>
      <sz val="8.85"/>
      <color rgb="FF00000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2"/>
      <color indexed="0"/>
      <name val="Times New Roman"/>
      <family val="1"/>
    </font>
    <font>
      <b/>
      <sz val="10"/>
      <color indexed="0"/>
      <name val="Times New Roman"/>
      <family val="1"/>
    </font>
    <font>
      <b/>
      <sz val="10"/>
      <color indexed="0"/>
      <name val="Arial"/>
      <family val="2"/>
    </font>
    <font>
      <b/>
      <sz val="12"/>
      <color indexed="3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dashed">
        <color rgb="FFBFBFB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6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9" fillId="3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9" fillId="3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9" fillId="3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9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9" fillId="3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9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4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9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9" fillId="4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9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9" fillId="4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9" fillId="4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0" fillId="45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52" borderId="0" applyNumberFormat="0" applyBorder="0" applyAlignment="0" applyProtection="0"/>
    <xf numFmtId="0" fontId="41" fillId="36" borderId="0" applyNumberFormat="0" applyBorder="0" applyAlignment="0" applyProtection="0"/>
    <xf numFmtId="0" fontId="42" fillId="2" borderId="0" applyNumberFormat="0" applyBorder="0" applyAlignment="0" applyProtection="0"/>
    <xf numFmtId="0" fontId="43" fillId="0" borderId="47" applyNumberFormat="0" applyFont="0" applyProtection="0">
      <alignment wrapText="1"/>
    </xf>
    <xf numFmtId="0" fontId="44" fillId="53" borderId="48" applyNumberFormat="0" applyAlignment="0" applyProtection="0"/>
    <xf numFmtId="0" fontId="44" fillId="53" borderId="48" applyNumberFormat="0" applyAlignment="0" applyProtection="0"/>
    <xf numFmtId="0" fontId="44" fillId="53" borderId="48" applyNumberFormat="0" applyAlignment="0" applyProtection="0"/>
    <xf numFmtId="0" fontId="45" fillId="54" borderId="49" applyNumberFormat="0" applyAlignment="0" applyProtection="0"/>
    <xf numFmtId="41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8" fillId="0" borderId="0" applyFill="0" applyBorder="0" applyAlignment="0" applyProtection="0"/>
    <xf numFmtId="43" fontId="3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28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28" fillId="0" borderId="0" applyFont="0" applyFill="0" applyBorder="0" applyAlignment="0" applyProtection="0"/>
    <xf numFmtId="172" fontId="28" fillId="0" borderId="0" applyFill="0" applyBorder="0" applyAlignment="0" applyProtection="0"/>
    <xf numFmtId="44" fontId="4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50" applyNumberFormat="0" applyProtection="0">
      <alignment wrapText="1"/>
    </xf>
    <xf numFmtId="173" fontId="52" fillId="0" borderId="0"/>
    <xf numFmtId="173" fontId="52" fillId="0" borderId="0"/>
    <xf numFmtId="174" fontId="52" fillId="0" borderId="0"/>
    <xf numFmtId="174" fontId="52" fillId="0" borderId="0"/>
    <xf numFmtId="175" fontId="52" fillId="0" borderId="0"/>
    <xf numFmtId="175" fontId="52" fillId="0" borderId="0"/>
    <xf numFmtId="0" fontId="53" fillId="37" borderId="0" applyNumberFormat="0" applyBorder="0" applyAlignment="0" applyProtection="0"/>
    <xf numFmtId="0" fontId="54" fillId="0" borderId="51" applyNumberFormat="0" applyProtection="0">
      <alignment wrapText="1"/>
    </xf>
    <xf numFmtId="0" fontId="55" fillId="0" borderId="52" applyNumberFormat="0" applyFill="0" applyAlignment="0" applyProtection="0"/>
    <xf numFmtId="0" fontId="3" fillId="0" borderId="1" applyNumberFormat="0" applyFill="0" applyAlignment="0" applyProtection="0"/>
    <xf numFmtId="0" fontId="55" fillId="0" borderId="52" applyNumberFormat="0" applyFill="0" applyAlignment="0" applyProtection="0"/>
    <xf numFmtId="0" fontId="56" fillId="0" borderId="53" applyNumberFormat="0" applyFill="0" applyAlignment="0" applyProtection="0"/>
    <xf numFmtId="0" fontId="4" fillId="0" borderId="2" applyNumberFormat="0" applyFill="0" applyAlignment="0" applyProtection="0"/>
    <xf numFmtId="0" fontId="56" fillId="0" borderId="53" applyNumberFormat="0" applyFill="0" applyAlignment="0" applyProtection="0"/>
    <xf numFmtId="0" fontId="57" fillId="0" borderId="54" applyNumberFormat="0" applyFill="0" applyAlignment="0" applyProtection="0"/>
    <xf numFmtId="0" fontId="5" fillId="0" borderId="3" applyNumberFormat="0" applyFill="0" applyAlignment="0" applyProtection="0"/>
    <xf numFmtId="0" fontId="57" fillId="0" borderId="54" applyNumberFormat="0" applyFill="0" applyAlignment="0" applyProtection="0"/>
    <xf numFmtId="0" fontId="5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40" borderId="48" applyNumberFormat="0" applyAlignment="0" applyProtection="0"/>
    <xf numFmtId="0" fontId="60" fillId="40" borderId="48" applyNumberFormat="0" applyAlignment="0" applyProtection="0"/>
    <xf numFmtId="0" fontId="60" fillId="40" borderId="48" applyNumberFormat="0" applyAlignment="0" applyProtection="0"/>
    <xf numFmtId="0" fontId="61" fillId="0" borderId="55" applyNumberFormat="0" applyFill="0" applyAlignment="0" applyProtection="0"/>
    <xf numFmtId="0" fontId="6" fillId="0" borderId="4" applyNumberFormat="0" applyFill="0" applyAlignment="0" applyProtection="0"/>
    <xf numFmtId="0" fontId="61" fillId="0" borderId="55" applyNumberFormat="0" applyFill="0" applyAlignment="0" applyProtection="0"/>
    <xf numFmtId="0" fontId="62" fillId="55" borderId="0" applyNumberFormat="0" applyBorder="0" applyAlignment="0" applyProtection="0"/>
    <xf numFmtId="0" fontId="1" fillId="0" borderId="0"/>
    <xf numFmtId="0" fontId="46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6" fillId="0" borderId="0"/>
    <xf numFmtId="0" fontId="46" fillId="0" borderId="0"/>
    <xf numFmtId="0" fontId="46" fillId="0" borderId="0"/>
    <xf numFmtId="0" fontId="63" fillId="0" borderId="0"/>
    <xf numFmtId="0" fontId="63" fillId="0" borderId="0"/>
    <xf numFmtId="0" fontId="46" fillId="0" borderId="0"/>
    <xf numFmtId="0" fontId="28" fillId="0" borderId="0"/>
    <xf numFmtId="0" fontId="46" fillId="0" borderId="0"/>
    <xf numFmtId="0" fontId="28" fillId="0" borderId="0"/>
    <xf numFmtId="0" fontId="64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47" fillId="0" borderId="0"/>
    <xf numFmtId="0" fontId="64" fillId="0" borderId="0"/>
    <xf numFmtId="0" fontId="39" fillId="0" borderId="0"/>
    <xf numFmtId="0" fontId="28" fillId="0" borderId="0" applyAlignment="0"/>
    <xf numFmtId="0" fontId="28" fillId="0" borderId="0"/>
    <xf numFmtId="0" fontId="65" fillId="0" borderId="0" applyAlignment="0"/>
    <xf numFmtId="0" fontId="66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1" fillId="0" borderId="0"/>
    <xf numFmtId="0" fontId="48" fillId="0" borderId="0">
      <alignment vertical="top"/>
    </xf>
    <xf numFmtId="0" fontId="50" fillId="0" borderId="0"/>
    <xf numFmtId="0" fontId="1" fillId="0" borderId="0"/>
    <xf numFmtId="0" fontId="28" fillId="0" borderId="0"/>
    <xf numFmtId="0" fontId="28" fillId="0" borderId="0"/>
    <xf numFmtId="0" fontId="47" fillId="0" borderId="0"/>
    <xf numFmtId="0" fontId="28" fillId="0" borderId="0"/>
    <xf numFmtId="0" fontId="47" fillId="0" borderId="0"/>
    <xf numFmtId="0" fontId="1" fillId="0" borderId="0"/>
    <xf numFmtId="0" fontId="28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47" fillId="0" borderId="0"/>
    <xf numFmtId="0" fontId="46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4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3" borderId="5" applyNumberFormat="0" applyFont="0" applyAlignment="0" applyProtection="0"/>
    <xf numFmtId="0" fontId="28" fillId="56" borderId="56" applyNumberFormat="0" applyFont="0" applyAlignment="0" applyProtection="0"/>
    <xf numFmtId="0" fontId="28" fillId="56" borderId="56" applyNumberFormat="0" applyFont="0" applyAlignment="0" applyProtection="0"/>
    <xf numFmtId="0" fontId="39" fillId="3" borderId="5" applyNumberFormat="0" applyFont="0" applyAlignment="0" applyProtection="0"/>
    <xf numFmtId="0" fontId="67" fillId="53" borderId="57" applyNumberFormat="0" applyAlignment="0" applyProtection="0"/>
    <xf numFmtId="0" fontId="67" fillId="53" borderId="57" applyNumberFormat="0" applyAlignment="0" applyProtection="0"/>
    <xf numFmtId="0" fontId="67" fillId="53" borderId="57" applyNumberFormat="0" applyAlignment="0" applyProtection="0"/>
    <xf numFmtId="0" fontId="54" fillId="0" borderId="58" applyNumberFormat="0" applyProtection="0">
      <alignment wrapText="1"/>
    </xf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2" fillId="0" borderId="0"/>
    <xf numFmtId="0" fontId="52" fillId="0" borderId="0"/>
    <xf numFmtId="0" fontId="63" fillId="0" borderId="0" applyNumberFormat="0" applyBorder="0" applyAlignment="0"/>
    <xf numFmtId="0" fontId="52" fillId="0" borderId="0"/>
    <xf numFmtId="0" fontId="48" fillId="0" borderId="0" applyNumberFormat="0" applyBorder="0" applyAlignment="0"/>
    <xf numFmtId="0" fontId="68" fillId="0" borderId="0"/>
    <xf numFmtId="0" fontId="68" fillId="0" borderId="0"/>
    <xf numFmtId="0" fontId="69" fillId="0" borderId="0"/>
    <xf numFmtId="0" fontId="69" fillId="0" borderId="0"/>
    <xf numFmtId="0" fontId="70" fillId="0" borderId="0"/>
    <xf numFmtId="0" fontId="69" fillId="0" borderId="0"/>
    <xf numFmtId="0" fontId="70" fillId="0" borderId="0"/>
    <xf numFmtId="0" fontId="71" fillId="0" borderId="0" applyNumberFormat="0" applyProtection="0">
      <alignment horizontal="left"/>
    </xf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3" fillId="0" borderId="59" applyNumberFormat="0" applyFill="0" applyAlignment="0" applyProtection="0"/>
    <xf numFmtId="0" fontId="9" fillId="0" borderId="6" applyNumberFormat="0" applyFill="0" applyAlignment="0" applyProtection="0"/>
    <xf numFmtId="0" fontId="73" fillId="0" borderId="59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277">
    <xf numFmtId="0" fontId="0" fillId="0" borderId="0" xfId="0"/>
    <xf numFmtId="0" fontId="12" fillId="16" borderId="0" xfId="3" applyFont="1" applyFill="1"/>
    <xf numFmtId="0" fontId="14" fillId="16" borderId="0" xfId="0" applyFont="1" applyFill="1"/>
    <xf numFmtId="164" fontId="14" fillId="16" borderId="0" xfId="1" applyNumberFormat="1" applyFont="1" applyFill="1"/>
    <xf numFmtId="164" fontId="16" fillId="20" borderId="10" xfId="1" applyNumberFormat="1" applyFont="1" applyFill="1" applyBorder="1" applyAlignment="1">
      <alignment horizontal="center"/>
    </xf>
    <xf numFmtId="0" fontId="16" fillId="21" borderId="11" xfId="0" applyFont="1" applyFill="1" applyBorder="1" applyAlignment="1">
      <alignment horizontal="center"/>
    </xf>
    <xf numFmtId="0" fontId="16" fillId="21" borderId="12" xfId="0" applyFont="1" applyFill="1" applyBorder="1" applyAlignment="1">
      <alignment horizontal="center"/>
    </xf>
    <xf numFmtId="0" fontId="18" fillId="16" borderId="0" xfId="0" applyFont="1" applyFill="1"/>
    <xf numFmtId="0" fontId="12" fillId="20" borderId="13" xfId="3" applyFont="1" applyFill="1" applyBorder="1"/>
    <xf numFmtId="0" fontId="19" fillId="20" borderId="14" xfId="3" applyFont="1" applyFill="1" applyBorder="1" applyAlignment="1"/>
    <xf numFmtId="0" fontId="12" fillId="20" borderId="15" xfId="3" applyFont="1" applyFill="1" applyBorder="1"/>
    <xf numFmtId="0" fontId="12" fillId="20" borderId="16" xfId="0" applyFont="1" applyFill="1" applyBorder="1"/>
    <xf numFmtId="0" fontId="12" fillId="20" borderId="17" xfId="0" applyFont="1" applyFill="1" applyBorder="1"/>
    <xf numFmtId="0" fontId="12" fillId="20" borderId="18" xfId="3" applyFont="1" applyFill="1" applyBorder="1"/>
    <xf numFmtId="0" fontId="12" fillId="20" borderId="17" xfId="3" applyFont="1" applyFill="1" applyBorder="1"/>
    <xf numFmtId="164" fontId="12" fillId="20" borderId="19" xfId="1" applyNumberFormat="1" applyFont="1" applyFill="1" applyBorder="1" applyAlignment="1">
      <alignment horizontal="left"/>
    </xf>
    <xf numFmtId="5" fontId="12" fillId="0" borderId="20" xfId="0" applyNumberFormat="1" applyFont="1" applyFill="1" applyBorder="1" applyAlignment="1">
      <alignment horizontal="center"/>
    </xf>
    <xf numFmtId="165" fontId="18" fillId="16" borderId="0" xfId="0" applyNumberFormat="1" applyFont="1" applyFill="1"/>
    <xf numFmtId="0" fontId="12" fillId="20" borderId="21" xfId="3" applyFont="1" applyFill="1" applyBorder="1"/>
    <xf numFmtId="0" fontId="20" fillId="20" borderId="0" xfId="3" applyFont="1" applyFill="1" applyBorder="1" applyAlignment="1">
      <alignment horizontal="center"/>
    </xf>
    <xf numFmtId="0" fontId="20" fillId="20" borderId="21" xfId="3" applyFont="1" applyFill="1" applyBorder="1" applyAlignment="1">
      <alignment horizontal="center"/>
    </xf>
    <xf numFmtId="0" fontId="20" fillId="20" borderId="22" xfId="3" applyFont="1" applyFill="1" applyBorder="1"/>
    <xf numFmtId="164" fontId="21" fillId="0" borderId="22" xfId="4" applyNumberFormat="1" applyFont="1" applyFill="1" applyBorder="1"/>
    <xf numFmtId="2" fontId="21" fillId="20" borderId="22" xfId="3" applyNumberFormat="1" applyFont="1" applyFill="1" applyBorder="1" applyAlignment="1">
      <alignment horizontal="center"/>
    </xf>
    <xf numFmtId="164" fontId="21" fillId="20" borderId="0" xfId="4" applyNumberFormat="1" applyFont="1" applyFill="1" applyBorder="1"/>
    <xf numFmtId="0" fontId="20" fillId="20" borderId="0" xfId="3" applyFont="1" applyFill="1" applyBorder="1"/>
    <xf numFmtId="164" fontId="21" fillId="0" borderId="0" xfId="4" applyNumberFormat="1" applyFont="1" applyFill="1" applyBorder="1"/>
    <xf numFmtId="2" fontId="21" fillId="0" borderId="0" xfId="3" applyNumberFormat="1" applyFont="1" applyFill="1" applyBorder="1" applyAlignment="1">
      <alignment horizontal="center"/>
    </xf>
    <xf numFmtId="164" fontId="20" fillId="20" borderId="0" xfId="3" applyNumberFormat="1" applyFont="1" applyFill="1" applyBorder="1"/>
    <xf numFmtId="164" fontId="12" fillId="0" borderId="20" xfId="0" applyNumberFormat="1" applyFont="1" applyFill="1" applyBorder="1" applyAlignment="1">
      <alignment horizontal="center"/>
    </xf>
    <xf numFmtId="164" fontId="16" fillId="20" borderId="19" xfId="1" applyNumberFormat="1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9" fillId="20" borderId="23" xfId="3" applyFont="1" applyFill="1" applyBorder="1"/>
    <xf numFmtId="0" fontId="19" fillId="0" borderId="23" xfId="3" applyFont="1" applyFill="1" applyBorder="1"/>
    <xf numFmtId="2" fontId="19" fillId="0" borderId="23" xfId="3" applyNumberFormat="1" applyFont="1" applyFill="1" applyBorder="1" applyAlignment="1">
      <alignment horizontal="center"/>
    </xf>
    <xf numFmtId="164" fontId="19" fillId="0" borderId="23" xfId="4" applyNumberFormat="1" applyFont="1" applyFill="1" applyBorder="1"/>
    <xf numFmtId="10" fontId="12" fillId="0" borderId="20" xfId="2" applyNumberFormat="1" applyFont="1" applyFill="1" applyBorder="1" applyAlignment="1">
      <alignment horizontal="center"/>
    </xf>
    <xf numFmtId="0" fontId="12" fillId="20" borderId="0" xfId="3" applyFont="1" applyFill="1" applyBorder="1"/>
    <xf numFmtId="0" fontId="12" fillId="0" borderId="0" xfId="3" applyFont="1" applyFill="1" applyBorder="1"/>
    <xf numFmtId="164" fontId="12" fillId="20" borderId="19" xfId="1" applyNumberFormat="1" applyFont="1" applyFill="1" applyBorder="1"/>
    <xf numFmtId="0" fontId="22" fillId="20" borderId="0" xfId="3" applyFont="1" applyFill="1" applyBorder="1"/>
    <xf numFmtId="10" fontId="22" fillId="0" borderId="0" xfId="3" applyNumberFormat="1" applyFont="1" applyFill="1" applyBorder="1" applyAlignment="1">
      <alignment horizontal="center"/>
    </xf>
    <xf numFmtId="164" fontId="19" fillId="0" borderId="0" xfId="3" applyNumberFormat="1" applyFont="1" applyFill="1" applyBorder="1"/>
    <xf numFmtId="164" fontId="12" fillId="0" borderId="0" xfId="3" applyNumberFormat="1" applyFont="1" applyFill="1" applyBorder="1"/>
    <xf numFmtId="7" fontId="14" fillId="16" borderId="0" xfId="0" applyNumberFormat="1" applyFont="1" applyFill="1"/>
    <xf numFmtId="0" fontId="12" fillId="0" borderId="23" xfId="3" applyFont="1" applyFill="1" applyBorder="1"/>
    <xf numFmtId="164" fontId="19" fillId="0" borderId="23" xfId="3" applyNumberFormat="1" applyFont="1" applyFill="1" applyBorder="1"/>
    <xf numFmtId="166" fontId="12" fillId="0" borderId="20" xfId="2" applyNumberFormat="1" applyFont="1" applyFill="1" applyBorder="1" applyAlignment="1">
      <alignment horizontal="center"/>
    </xf>
    <xf numFmtId="164" fontId="22" fillId="20" borderId="0" xfId="3" applyNumberFormat="1" applyFont="1" applyFill="1" applyBorder="1"/>
    <xf numFmtId="164" fontId="22" fillId="0" borderId="0" xfId="3" applyNumberFormat="1" applyFont="1" applyFill="1" applyBorder="1" applyAlignment="1">
      <alignment horizontal="center"/>
    </xf>
    <xf numFmtId="164" fontId="22" fillId="0" borderId="23" xfId="4" applyNumberFormat="1" applyFont="1" applyFill="1" applyBorder="1"/>
    <xf numFmtId="164" fontId="22" fillId="0" borderId="0" xfId="4" applyNumberFormat="1" applyFont="1" applyFill="1" applyBorder="1"/>
    <xf numFmtId="0" fontId="22" fillId="20" borderId="24" xfId="3" applyFont="1" applyFill="1" applyBorder="1"/>
    <xf numFmtId="0" fontId="12" fillId="0" borderId="24" xfId="3" applyFont="1" applyFill="1" applyBorder="1"/>
    <xf numFmtId="166" fontId="22" fillId="0" borderId="24" xfId="3" applyNumberFormat="1" applyFont="1" applyFill="1" applyBorder="1" applyAlignment="1">
      <alignment horizontal="center"/>
    </xf>
    <xf numFmtId="164" fontId="21" fillId="0" borderId="24" xfId="3" applyNumberFormat="1" applyFont="1" applyFill="1" applyBorder="1"/>
    <xf numFmtId="0" fontId="19" fillId="0" borderId="25" xfId="0" applyFont="1" applyFill="1" applyBorder="1"/>
    <xf numFmtId="10" fontId="12" fillId="0" borderId="20" xfId="0" applyNumberFormat="1" applyFont="1" applyFill="1" applyBorder="1" applyAlignment="1">
      <alignment horizontal="center"/>
    </xf>
    <xf numFmtId="0" fontId="12" fillId="0" borderId="20" xfId="0" applyFont="1" applyFill="1" applyBorder="1"/>
    <xf numFmtId="0" fontId="19" fillId="20" borderId="26" xfId="3" applyFont="1" applyFill="1" applyBorder="1"/>
    <xf numFmtId="10" fontId="12" fillId="20" borderId="27" xfId="0" applyNumberFormat="1" applyFont="1" applyFill="1" applyBorder="1" applyAlignment="1">
      <alignment horizontal="center"/>
    </xf>
    <xf numFmtId="0" fontId="12" fillId="20" borderId="28" xfId="0" applyFont="1" applyFill="1" applyBorder="1"/>
    <xf numFmtId="0" fontId="19" fillId="20" borderId="0" xfId="3" applyFont="1" applyFill="1" applyBorder="1"/>
    <xf numFmtId="10" fontId="22" fillId="20" borderId="0" xfId="3" applyNumberFormat="1" applyFont="1" applyFill="1" applyBorder="1" applyAlignment="1">
      <alignment horizontal="center"/>
    </xf>
    <xf numFmtId="0" fontId="14" fillId="16" borderId="0" xfId="0" applyFont="1" applyFill="1" applyBorder="1"/>
    <xf numFmtId="0" fontId="14" fillId="20" borderId="26" xfId="0" applyFont="1" applyFill="1" applyBorder="1"/>
    <xf numFmtId="0" fontId="19" fillId="20" borderId="29" xfId="3" applyFont="1" applyFill="1" applyBorder="1"/>
    <xf numFmtId="0" fontId="14" fillId="20" borderId="29" xfId="0" applyFont="1" applyFill="1" applyBorder="1"/>
    <xf numFmtId="164" fontId="20" fillId="19" borderId="30" xfId="3" applyNumberFormat="1" applyFont="1" applyFill="1" applyBorder="1" applyAlignment="1">
      <alignment vertical="center"/>
    </xf>
    <xf numFmtId="0" fontId="14" fillId="20" borderId="28" xfId="0" applyFont="1" applyFill="1" applyBorder="1"/>
    <xf numFmtId="165" fontId="14" fillId="16" borderId="0" xfId="1" applyNumberFormat="1" applyFont="1" applyFill="1"/>
    <xf numFmtId="165" fontId="23" fillId="16" borderId="0" xfId="1" applyNumberFormat="1" applyFont="1" applyFill="1"/>
    <xf numFmtId="0" fontId="23" fillId="16" borderId="0" xfId="0" applyFont="1" applyFill="1"/>
    <xf numFmtId="0" fontId="23" fillId="16" borderId="0" xfId="0" applyFont="1" applyFill="1" applyAlignment="1">
      <alignment horizontal="right"/>
    </xf>
    <xf numFmtId="10" fontId="23" fillId="16" borderId="0" xfId="2" applyNumberFormat="1" applyFont="1" applyFill="1"/>
    <xf numFmtId="0" fontId="14" fillId="20" borderId="18" xfId="0" applyFont="1" applyFill="1" applyBorder="1"/>
    <xf numFmtId="0" fontId="14" fillId="20" borderId="0" xfId="0" applyFont="1" applyFill="1" applyBorder="1"/>
    <xf numFmtId="0" fontId="14" fillId="0" borderId="0" xfId="0" applyFont="1" applyFill="1" applyBorder="1"/>
    <xf numFmtId="0" fontId="14" fillId="20" borderId="17" xfId="0" applyFont="1" applyFill="1" applyBorder="1"/>
    <xf numFmtId="164" fontId="23" fillId="16" borderId="0" xfId="0" applyNumberFormat="1" applyFont="1" applyFill="1"/>
    <xf numFmtId="164" fontId="23" fillId="16" borderId="0" xfId="0" applyNumberFormat="1" applyFont="1" applyFill="1" applyAlignment="1">
      <alignment horizontal="right"/>
    </xf>
    <xf numFmtId="0" fontId="22" fillId="0" borderId="0" xfId="3" applyFont="1" applyFill="1" applyBorder="1"/>
    <xf numFmtId="164" fontId="22" fillId="0" borderId="0" xfId="3" applyNumberFormat="1" applyFont="1" applyFill="1" applyBorder="1"/>
    <xf numFmtId="0" fontId="12" fillId="20" borderId="26" xfId="3" applyFont="1" applyFill="1" applyBorder="1"/>
    <xf numFmtId="164" fontId="20" fillId="0" borderId="29" xfId="3" applyNumberFormat="1" applyFont="1" applyFill="1" applyBorder="1" applyAlignment="1">
      <alignment vertical="center"/>
    </xf>
    <xf numFmtId="0" fontId="12" fillId="20" borderId="23" xfId="3" applyFont="1" applyFill="1" applyBorder="1"/>
    <xf numFmtId="164" fontId="22" fillId="20" borderId="0" xfId="4" applyNumberFormat="1" applyFont="1" applyFill="1" applyBorder="1"/>
    <xf numFmtId="0" fontId="12" fillId="20" borderId="24" xfId="3" applyFont="1" applyFill="1" applyBorder="1"/>
    <xf numFmtId="166" fontId="22" fillId="20" borderId="24" xfId="3" applyNumberFormat="1" applyFont="1" applyFill="1" applyBorder="1" applyAlignment="1">
      <alignment horizontal="center"/>
    </xf>
    <xf numFmtId="164" fontId="21" fillId="20" borderId="24" xfId="3" applyNumberFormat="1" applyFont="1" applyFill="1" applyBorder="1"/>
    <xf numFmtId="164" fontId="19" fillId="20" borderId="0" xfId="3" applyNumberFormat="1" applyFont="1" applyFill="1" applyBorder="1"/>
    <xf numFmtId="164" fontId="14" fillId="0" borderId="0" xfId="4" applyNumberFormat="1" applyFont="1" applyFill="1" applyBorder="1"/>
    <xf numFmtId="2" fontId="12" fillId="0" borderId="0" xfId="3" applyNumberFormat="1" applyFont="1" applyFill="1" applyBorder="1" applyAlignment="1">
      <alignment horizontal="center"/>
    </xf>
    <xf numFmtId="0" fontId="24" fillId="0" borderId="0" xfId="0" applyFont="1"/>
    <xf numFmtId="0" fontId="25" fillId="0" borderId="13" xfId="0" applyFont="1" applyBorder="1" applyAlignment="1">
      <alignment horizontal="right"/>
    </xf>
    <xf numFmtId="165" fontId="25" fillId="0" borderId="15" xfId="0" applyNumberFormat="1" applyFont="1" applyFill="1" applyBorder="1" applyAlignment="1">
      <alignment horizontal="center"/>
    </xf>
    <xf numFmtId="0" fontId="25" fillId="0" borderId="18" xfId="0" applyFont="1" applyBorder="1" applyAlignment="1">
      <alignment horizontal="right"/>
    </xf>
    <xf numFmtId="10" fontId="26" fillId="0" borderId="17" xfId="0" applyNumberFormat="1" applyFont="1" applyBorder="1" applyAlignment="1">
      <alignment horizontal="center"/>
    </xf>
    <xf numFmtId="165" fontId="26" fillId="0" borderId="17" xfId="0" applyNumberFormat="1" applyFont="1" applyFill="1" applyBorder="1" applyAlignment="1">
      <alignment horizontal="center"/>
    </xf>
    <xf numFmtId="0" fontId="25" fillId="0" borderId="18" xfId="0" applyFont="1" applyFill="1" applyBorder="1" applyAlignment="1">
      <alignment horizontal="right"/>
    </xf>
    <xf numFmtId="5" fontId="26" fillId="0" borderId="17" xfId="5" applyNumberFormat="1" applyFont="1" applyFill="1" applyBorder="1" applyAlignment="1">
      <alignment horizontal="center"/>
    </xf>
    <xf numFmtId="165" fontId="26" fillId="0" borderId="31" xfId="0" applyNumberFormat="1" applyFont="1" applyFill="1" applyBorder="1" applyAlignment="1">
      <alignment horizontal="center"/>
    </xf>
    <xf numFmtId="0" fontId="27" fillId="0" borderId="26" xfId="0" applyFont="1" applyFill="1" applyBorder="1" applyAlignment="1">
      <alignment horizontal="right"/>
    </xf>
    <xf numFmtId="165" fontId="27" fillId="24" borderId="28" xfId="0" applyNumberFormat="1" applyFont="1" applyFill="1" applyBorder="1" applyAlignment="1">
      <alignment horizontal="center"/>
    </xf>
    <xf numFmtId="0" fontId="29" fillId="25" borderId="14" xfId="6" applyFont="1" applyFill="1" applyBorder="1"/>
    <xf numFmtId="0" fontId="30" fillId="25" borderId="15" xfId="6" applyFont="1" applyFill="1" applyBorder="1"/>
    <xf numFmtId="0" fontId="28" fillId="0" borderId="0" xfId="6"/>
    <xf numFmtId="0" fontId="30" fillId="25" borderId="0" xfId="6" applyFont="1" applyFill="1"/>
    <xf numFmtId="0" fontId="31" fillId="25" borderId="17" xfId="6" applyFont="1" applyFill="1" applyBorder="1"/>
    <xf numFmtId="0" fontId="32" fillId="25" borderId="29" xfId="6" applyFont="1" applyFill="1" applyBorder="1"/>
    <xf numFmtId="0" fontId="31" fillId="25" borderId="28" xfId="6" applyFont="1" applyFill="1" applyBorder="1"/>
    <xf numFmtId="0" fontId="31" fillId="0" borderId="0" xfId="6" applyFont="1"/>
    <xf numFmtId="0" fontId="28" fillId="26" borderId="0" xfId="7" applyFill="1"/>
    <xf numFmtId="0" fontId="33" fillId="26" borderId="0" xfId="7" applyFont="1" applyFill="1"/>
    <xf numFmtId="0" fontId="33" fillId="27" borderId="0" xfId="7" applyFont="1" applyFill="1"/>
    <xf numFmtId="0" fontId="33" fillId="28" borderId="0" xfId="7" applyFont="1" applyFill="1"/>
    <xf numFmtId="0" fontId="33" fillId="29" borderId="0" xfId="7" applyFont="1" applyFill="1"/>
    <xf numFmtId="0" fontId="33" fillId="30" borderId="0" xfId="7" applyFont="1" applyFill="1"/>
    <xf numFmtId="0" fontId="33" fillId="31" borderId="0" xfId="7" applyFont="1" applyFill="1"/>
    <xf numFmtId="0" fontId="33" fillId="32" borderId="0" xfId="7" applyFont="1" applyFill="1"/>
    <xf numFmtId="0" fontId="28" fillId="33" borderId="0" xfId="6" applyFill="1"/>
    <xf numFmtId="14" fontId="31" fillId="0" borderId="0" xfId="6" applyNumberFormat="1" applyFont="1"/>
    <xf numFmtId="167" fontId="28" fillId="0" borderId="0" xfId="6" applyNumberFormat="1"/>
    <xf numFmtId="0" fontId="31" fillId="0" borderId="0" xfId="8" applyFont="1"/>
    <xf numFmtId="0" fontId="28" fillId="0" borderId="0" xfId="8"/>
    <xf numFmtId="0" fontId="34" fillId="0" borderId="0" xfId="8" applyFont="1"/>
    <xf numFmtId="0" fontId="35" fillId="0" borderId="0" xfId="8" applyFont="1"/>
    <xf numFmtId="0" fontId="28" fillId="0" borderId="32" xfId="8" applyBorder="1"/>
    <xf numFmtId="0" fontId="28" fillId="0" borderId="22" xfId="8" applyBorder="1"/>
    <xf numFmtId="0" fontId="28" fillId="0" borderId="33" xfId="8" applyBorder="1"/>
    <xf numFmtId="168" fontId="28" fillId="0" borderId="0" xfId="6" applyNumberFormat="1"/>
    <xf numFmtId="0" fontId="28" fillId="0" borderId="25" xfId="8" applyBorder="1"/>
    <xf numFmtId="0" fontId="28" fillId="0" borderId="0" xfId="8" applyAlignment="1">
      <alignment horizontal="right"/>
    </xf>
    <xf numFmtId="0" fontId="28" fillId="0" borderId="34" xfId="8" applyBorder="1"/>
    <xf numFmtId="0" fontId="31" fillId="0" borderId="0" xfId="9" applyFont="1"/>
    <xf numFmtId="0" fontId="36" fillId="0" borderId="34" xfId="8" applyFont="1" applyBorder="1" applyAlignment="1">
      <alignment horizontal="center"/>
    </xf>
    <xf numFmtId="167" fontId="28" fillId="0" borderId="0" xfId="9" applyNumberFormat="1"/>
    <xf numFmtId="167" fontId="28" fillId="0" borderId="34" xfId="8" applyNumberFormat="1" applyBorder="1" applyAlignment="1">
      <alignment horizontal="center"/>
    </xf>
    <xf numFmtId="0" fontId="28" fillId="0" borderId="34" xfId="8" applyBorder="1" applyAlignment="1">
      <alignment horizontal="center"/>
    </xf>
    <xf numFmtId="0" fontId="31" fillId="24" borderId="0" xfId="8" applyFont="1" applyFill="1" applyAlignment="1">
      <alignment horizontal="right"/>
    </xf>
    <xf numFmtId="10" fontId="31" fillId="24" borderId="34" xfId="10" applyNumberFormat="1" applyFont="1" applyFill="1" applyBorder="1" applyAlignment="1">
      <alignment horizontal="center"/>
    </xf>
    <xf numFmtId="0" fontId="28" fillId="0" borderId="35" xfId="8" applyBorder="1"/>
    <xf numFmtId="0" fontId="28" fillId="0" borderId="36" xfId="8" applyBorder="1"/>
    <xf numFmtId="0" fontId="28" fillId="0" borderId="37" xfId="8" applyBorder="1"/>
    <xf numFmtId="0" fontId="1" fillId="0" borderId="0" xfId="11"/>
    <xf numFmtId="0" fontId="20" fillId="0" borderId="0" xfId="11" applyFont="1" applyAlignment="1">
      <alignment horizontal="center"/>
    </xf>
    <xf numFmtId="0" fontId="1" fillId="0" borderId="0" xfId="11" applyAlignment="1">
      <alignment wrapText="1"/>
    </xf>
    <xf numFmtId="0" fontId="9" fillId="0" borderId="0" xfId="11" applyFont="1" applyAlignment="1">
      <alignment horizontal="center"/>
    </xf>
    <xf numFmtId="169" fontId="9" fillId="0" borderId="0" xfId="11" applyNumberFormat="1" applyFont="1" applyAlignment="1">
      <alignment horizontal="left" vertical="top"/>
    </xf>
    <xf numFmtId="0" fontId="9" fillId="0" borderId="0" xfId="11" applyFont="1"/>
    <xf numFmtId="9" fontId="9" fillId="0" borderId="0" xfId="11" applyNumberFormat="1" applyFont="1" applyAlignment="1">
      <alignment horizontal="center"/>
    </xf>
    <xf numFmtId="0" fontId="9" fillId="0" borderId="0" xfId="11" applyFont="1" applyAlignment="1">
      <alignment horizontal="left" wrapText="1"/>
    </xf>
    <xf numFmtId="0" fontId="26" fillId="0" borderId="13" xfId="11" applyFont="1" applyBorder="1"/>
    <xf numFmtId="170" fontId="26" fillId="0" borderId="21" xfId="11" applyNumberFormat="1" applyFont="1" applyBorder="1" applyAlignment="1">
      <alignment horizontal="center"/>
    </xf>
    <xf numFmtId="0" fontId="26" fillId="0" borderId="14" xfId="11" applyFont="1" applyBorder="1"/>
    <xf numFmtId="170" fontId="1" fillId="0" borderId="38" xfId="11" applyNumberFormat="1" applyBorder="1"/>
    <xf numFmtId="170" fontId="1" fillId="0" borderId="0" xfId="11" applyNumberFormat="1"/>
    <xf numFmtId="0" fontId="26" fillId="0" borderId="18" xfId="11" applyFont="1" applyBorder="1"/>
    <xf numFmtId="165" fontId="26" fillId="0" borderId="0" xfId="11" applyNumberFormat="1" applyFont="1" applyBorder="1" applyAlignment="1">
      <alignment horizontal="center"/>
    </xf>
    <xf numFmtId="165" fontId="26" fillId="0" borderId="0" xfId="11" applyNumberFormat="1" applyFont="1" applyFill="1" applyBorder="1" applyAlignment="1">
      <alignment horizontal="center"/>
    </xf>
    <xf numFmtId="0" fontId="26" fillId="0" borderId="0" xfId="11" applyFont="1" applyBorder="1"/>
    <xf numFmtId="165" fontId="1" fillId="0" borderId="39" xfId="11" applyNumberFormat="1" applyBorder="1"/>
    <xf numFmtId="170" fontId="26" fillId="0" borderId="21" xfId="11" applyNumberFormat="1" applyFont="1" applyFill="1" applyBorder="1" applyAlignment="1">
      <alignment horizontal="center"/>
    </xf>
    <xf numFmtId="0" fontId="26" fillId="0" borderId="26" xfId="11" applyFont="1" applyBorder="1"/>
    <xf numFmtId="165" fontId="26" fillId="0" borderId="29" xfId="11" applyNumberFormat="1" applyFont="1" applyBorder="1" applyAlignment="1">
      <alignment horizontal="center"/>
    </xf>
    <xf numFmtId="165" fontId="26" fillId="0" borderId="29" xfId="11" applyNumberFormat="1" applyFont="1" applyFill="1" applyBorder="1" applyAlignment="1">
      <alignment horizontal="center"/>
    </xf>
    <xf numFmtId="0" fontId="26" fillId="0" borderId="29" xfId="11" applyFont="1" applyBorder="1"/>
    <xf numFmtId="0" fontId="26" fillId="0" borderId="14" xfId="11" applyFont="1" applyFill="1" applyBorder="1"/>
    <xf numFmtId="170" fontId="7" fillId="0" borderId="0" xfId="11" applyNumberFormat="1" applyFont="1"/>
    <xf numFmtId="0" fontId="26" fillId="0" borderId="18" xfId="11" applyFont="1" applyBorder="1" applyAlignment="1">
      <alignment wrapText="1"/>
    </xf>
    <xf numFmtId="170" fontId="26" fillId="0" borderId="36" xfId="11" applyNumberFormat="1" applyFont="1" applyBorder="1" applyAlignment="1">
      <alignment horizontal="center"/>
    </xf>
    <xf numFmtId="170" fontId="26" fillId="0" borderId="36" xfId="11" applyNumberFormat="1" applyFont="1" applyFill="1" applyBorder="1" applyAlignment="1">
      <alignment horizontal="center"/>
    </xf>
    <xf numFmtId="170" fontId="1" fillId="0" borderId="40" xfId="11" applyNumberFormat="1" applyBorder="1"/>
    <xf numFmtId="0" fontId="26" fillId="0" borderId="0" xfId="11" applyFont="1" applyAlignment="1">
      <alignment horizontal="right"/>
    </xf>
    <xf numFmtId="165" fontId="26" fillId="0" borderId="0" xfId="11" applyNumberFormat="1" applyFont="1" applyAlignment="1">
      <alignment horizontal="center"/>
    </xf>
    <xf numFmtId="0" fontId="26" fillId="0" borderId="0" xfId="11" applyFont="1"/>
    <xf numFmtId="0" fontId="1" fillId="0" borderId="0" xfId="11" applyFont="1"/>
    <xf numFmtId="10" fontId="26" fillId="0" borderId="0" xfId="11" applyNumberFormat="1" applyFont="1" applyAlignment="1">
      <alignment horizontal="center"/>
    </xf>
    <xf numFmtId="0" fontId="26" fillId="0" borderId="0" xfId="11" applyFont="1" applyFill="1" applyAlignment="1">
      <alignment horizontal="right"/>
    </xf>
    <xf numFmtId="9" fontId="0" fillId="0" borderId="0" xfId="12" applyFont="1"/>
    <xf numFmtId="0" fontId="37" fillId="0" borderId="0" xfId="0" applyFont="1"/>
    <xf numFmtId="0" fontId="37" fillId="0" borderId="0" xfId="0" applyFont="1" applyAlignment="1">
      <alignment horizontal="right"/>
    </xf>
    <xf numFmtId="10" fontId="0" fillId="0" borderId="0" xfId="13" applyNumberFormat="1" applyFont="1"/>
    <xf numFmtId="0" fontId="0" fillId="24" borderId="0" xfId="0" applyFill="1"/>
    <xf numFmtId="0" fontId="0" fillId="34" borderId="0" xfId="0" applyFill="1"/>
    <xf numFmtId="44" fontId="0" fillId="19" borderId="0" xfId="0" applyNumberFormat="1" applyFill="1"/>
    <xf numFmtId="0" fontId="37" fillId="19" borderId="0" xfId="0" applyFont="1" applyFill="1" applyAlignment="1">
      <alignment horizontal="right"/>
    </xf>
    <xf numFmtId="164" fontId="0" fillId="19" borderId="0" xfId="0" applyNumberFormat="1" applyFill="1"/>
    <xf numFmtId="0" fontId="0" fillId="19" borderId="0" xfId="0" applyFill="1"/>
    <xf numFmtId="164" fontId="0" fillId="0" borderId="0" xfId="0" applyNumberFormat="1"/>
    <xf numFmtId="0" fontId="37" fillId="0" borderId="32" xfId="0" applyFont="1" applyBorder="1" applyAlignment="1">
      <alignment horizontal="right"/>
    </xf>
    <xf numFmtId="10" fontId="0" fillId="0" borderId="33" xfId="13" applyNumberFormat="1" applyFont="1" applyBorder="1"/>
    <xf numFmtId="0" fontId="37" fillId="19" borderId="32" xfId="0" applyFont="1" applyFill="1" applyBorder="1" applyAlignment="1">
      <alignment horizontal="right"/>
    </xf>
    <xf numFmtId="164" fontId="0" fillId="19" borderId="33" xfId="0" applyNumberFormat="1" applyFill="1" applyBorder="1"/>
    <xf numFmtId="164" fontId="0" fillId="0" borderId="33" xfId="0" applyNumberFormat="1" applyBorder="1"/>
    <xf numFmtId="0" fontId="37" fillId="0" borderId="25" xfId="0" applyFont="1" applyBorder="1" applyAlignment="1">
      <alignment horizontal="right"/>
    </xf>
    <xf numFmtId="10" fontId="0" fillId="0" borderId="34" xfId="13" applyNumberFormat="1" applyFont="1" applyBorder="1"/>
    <xf numFmtId="0" fontId="37" fillId="19" borderId="25" xfId="0" applyFont="1" applyFill="1" applyBorder="1" applyAlignment="1">
      <alignment horizontal="right"/>
    </xf>
    <xf numFmtId="164" fontId="0" fillId="19" borderId="34" xfId="0" applyNumberFormat="1" applyFill="1" applyBorder="1"/>
    <xf numFmtId="164" fontId="0" fillId="0" borderId="34" xfId="0" applyNumberFormat="1" applyBorder="1"/>
    <xf numFmtId="164" fontId="0" fillId="24" borderId="34" xfId="0" applyNumberFormat="1" applyFill="1" applyBorder="1"/>
    <xf numFmtId="0" fontId="0" fillId="0" borderId="41" xfId="0" applyBorder="1"/>
    <xf numFmtId="0" fontId="37" fillId="0" borderId="35" xfId="0" applyFont="1" applyBorder="1" applyAlignment="1">
      <alignment horizontal="right"/>
    </xf>
    <xf numFmtId="10" fontId="0" fillId="0" borderId="37" xfId="13" applyNumberFormat="1" applyFont="1" applyBorder="1"/>
    <xf numFmtId="0" fontId="37" fillId="19" borderId="35" xfId="0" applyFont="1" applyFill="1" applyBorder="1" applyAlignment="1">
      <alignment horizontal="right"/>
    </xf>
    <xf numFmtId="164" fontId="0" fillId="19" borderId="37" xfId="0" applyNumberFormat="1" applyFill="1" applyBorder="1"/>
    <xf numFmtId="164" fontId="0" fillId="0" borderId="37" xfId="0" applyNumberFormat="1" applyBorder="1"/>
    <xf numFmtId="0" fontId="0" fillId="0" borderId="42" xfId="0" applyBorder="1"/>
    <xf numFmtId="0" fontId="0" fillId="0" borderId="43" xfId="0" applyBorder="1"/>
    <xf numFmtId="0" fontId="0" fillId="34" borderId="43" xfId="0" applyFill="1" applyBorder="1"/>
    <xf numFmtId="0" fontId="0" fillId="19" borderId="43" xfId="0" applyFill="1" applyBorder="1"/>
    <xf numFmtId="0" fontId="0" fillId="19" borderId="44" xfId="0" applyFill="1" applyBorder="1"/>
    <xf numFmtId="164" fontId="0" fillId="19" borderId="45" xfId="0" applyNumberFormat="1" applyFill="1" applyBorder="1"/>
    <xf numFmtId="0" fontId="0" fillId="0" borderId="44" xfId="0" applyBorder="1"/>
    <xf numFmtId="164" fontId="0" fillId="0" borderId="45" xfId="0" applyNumberFormat="1" applyBorder="1"/>
    <xf numFmtId="0" fontId="0" fillId="0" borderId="42" xfId="0" applyBorder="1" applyAlignment="1">
      <alignment wrapText="1"/>
    </xf>
    <xf numFmtId="0" fontId="0" fillId="0" borderId="43" xfId="0" applyBorder="1" applyAlignment="1">
      <alignment wrapText="1"/>
    </xf>
    <xf numFmtId="0" fontId="0" fillId="24" borderId="43" xfId="0" applyFill="1" applyBorder="1" applyAlignment="1">
      <alignment wrapText="1"/>
    </xf>
    <xf numFmtId="0" fontId="0" fillId="34" borderId="43" xfId="0" applyFill="1" applyBorder="1" applyAlignment="1">
      <alignment wrapText="1"/>
    </xf>
    <xf numFmtId="0" fontId="0" fillId="19" borderId="43" xfId="0" applyFill="1" applyBorder="1" applyAlignment="1">
      <alignment wrapText="1"/>
    </xf>
    <xf numFmtId="0" fontId="0" fillId="19" borderId="44" xfId="0" applyFill="1" applyBorder="1" applyAlignment="1">
      <alignment wrapText="1"/>
    </xf>
    <xf numFmtId="164" fontId="0" fillId="19" borderId="45" xfId="0" applyNumberFormat="1" applyFill="1" applyBorder="1" applyAlignment="1">
      <alignment wrapText="1"/>
    </xf>
    <xf numFmtId="0" fontId="0" fillId="0" borderId="44" xfId="0" applyBorder="1" applyAlignment="1">
      <alignment wrapText="1"/>
    </xf>
    <xf numFmtId="164" fontId="0" fillId="0" borderId="45" xfId="0" applyNumberFormat="1" applyBorder="1" applyAlignment="1">
      <alignment wrapText="1"/>
    </xf>
    <xf numFmtId="0" fontId="0" fillId="0" borderId="0" xfId="0" applyAlignment="1">
      <alignment wrapText="1"/>
    </xf>
    <xf numFmtId="0" fontId="0" fillId="24" borderId="43" xfId="0" applyFill="1" applyBorder="1"/>
    <xf numFmtId="0" fontId="0" fillId="19" borderId="45" xfId="0" applyFill="1" applyBorder="1"/>
    <xf numFmtId="0" fontId="0" fillId="0" borderId="45" xfId="0" applyBorder="1"/>
    <xf numFmtId="44" fontId="0" fillId="0" borderId="43" xfId="0" applyNumberFormat="1" applyBorder="1"/>
    <xf numFmtId="44" fontId="0" fillId="0" borderId="45" xfId="0" applyNumberFormat="1" applyBorder="1"/>
    <xf numFmtId="44" fontId="0" fillId="24" borderId="43" xfId="0" applyNumberFormat="1" applyFill="1" applyBorder="1"/>
    <xf numFmtId="44" fontId="0" fillId="34" borderId="43" xfId="0" applyNumberFormat="1" applyFill="1" applyBorder="1"/>
    <xf numFmtId="44" fontId="0" fillId="19" borderId="43" xfId="0" applyNumberFormat="1" applyFill="1" applyBorder="1"/>
    <xf numFmtId="0" fontId="0" fillId="19" borderId="45" xfId="0" applyNumberFormat="1" applyFill="1" applyBorder="1"/>
    <xf numFmtId="44" fontId="0" fillId="19" borderId="45" xfId="0" applyNumberFormat="1" applyFill="1" applyBorder="1"/>
    <xf numFmtId="0" fontId="0" fillId="0" borderId="45" xfId="0" applyNumberFormat="1" applyBorder="1"/>
    <xf numFmtId="0" fontId="10" fillId="0" borderId="0" xfId="0" applyFont="1"/>
    <xf numFmtId="0" fontId="0" fillId="0" borderId="46" xfId="0" applyBorder="1"/>
    <xf numFmtId="44" fontId="0" fillId="0" borderId="46" xfId="0" applyNumberFormat="1" applyBorder="1"/>
    <xf numFmtId="44" fontId="0" fillId="0" borderId="0" xfId="0" applyNumberFormat="1" applyBorder="1"/>
    <xf numFmtId="44" fontId="0" fillId="24" borderId="46" xfId="0" applyNumberFormat="1" applyFill="1" applyBorder="1"/>
    <xf numFmtId="44" fontId="0" fillId="34" borderId="46" xfId="0" applyNumberFormat="1" applyFill="1" applyBorder="1"/>
    <xf numFmtId="44" fontId="0" fillId="19" borderId="46" xfId="0" applyNumberFormat="1" applyFill="1" applyBorder="1"/>
    <xf numFmtId="0" fontId="0" fillId="19" borderId="0" xfId="0" applyNumberFormat="1" applyFill="1"/>
    <xf numFmtId="0" fontId="0" fillId="0" borderId="0" xfId="0" applyNumberFormat="1"/>
    <xf numFmtId="44" fontId="0" fillId="0" borderId="0" xfId="0" applyNumberFormat="1"/>
    <xf numFmtId="44" fontId="10" fillId="0" borderId="0" xfId="0" applyNumberFormat="1" applyFont="1"/>
    <xf numFmtId="44" fontId="0" fillId="24" borderId="0" xfId="0" applyNumberFormat="1" applyFill="1"/>
    <xf numFmtId="44" fontId="38" fillId="34" borderId="0" xfId="0" applyNumberFormat="1" applyFont="1" applyFill="1"/>
    <xf numFmtId="170" fontId="0" fillId="24" borderId="0" xfId="0" applyNumberFormat="1" applyFill="1"/>
    <xf numFmtId="164" fontId="0" fillId="0" borderId="34" xfId="0" applyNumberFormat="1" applyFill="1" applyBorder="1"/>
    <xf numFmtId="0" fontId="0" fillId="0" borderId="0" xfId="0" applyFill="1"/>
    <xf numFmtId="0" fontId="19" fillId="22" borderId="7" xfId="3" applyFont="1" applyFill="1" applyBorder="1" applyAlignment="1">
      <alignment horizontal="center"/>
    </xf>
    <xf numFmtId="0" fontId="19" fillId="22" borderId="8" xfId="3" applyFont="1" applyFill="1" applyBorder="1" applyAlignment="1">
      <alignment horizontal="center"/>
    </xf>
    <xf numFmtId="0" fontId="19" fillId="22" borderId="9" xfId="3" applyFont="1" applyFill="1" applyBorder="1" applyAlignment="1">
      <alignment horizontal="center"/>
    </xf>
    <xf numFmtId="0" fontId="17" fillId="19" borderId="7" xfId="3" applyFont="1" applyFill="1" applyBorder="1" applyAlignment="1">
      <alignment horizontal="center"/>
    </xf>
    <xf numFmtId="0" fontId="17" fillId="19" borderId="8" xfId="3" applyFont="1" applyFill="1" applyBorder="1" applyAlignment="1">
      <alignment horizontal="center"/>
    </xf>
    <xf numFmtId="0" fontId="17" fillId="19" borderId="9" xfId="3" applyFont="1" applyFill="1" applyBorder="1" applyAlignment="1">
      <alignment horizontal="center"/>
    </xf>
    <xf numFmtId="0" fontId="17" fillId="23" borderId="7" xfId="3" applyFont="1" applyFill="1" applyBorder="1" applyAlignment="1">
      <alignment horizontal="center"/>
    </xf>
    <xf numFmtId="0" fontId="17" fillId="23" borderId="8" xfId="3" applyFont="1" applyFill="1" applyBorder="1" applyAlignment="1">
      <alignment horizontal="center"/>
    </xf>
    <xf numFmtId="0" fontId="17" fillId="23" borderId="9" xfId="3" applyFont="1" applyFill="1" applyBorder="1" applyAlignment="1">
      <alignment horizontal="center"/>
    </xf>
    <xf numFmtId="0" fontId="15" fillId="17" borderId="7" xfId="3" applyFont="1" applyFill="1" applyBorder="1" applyAlignment="1">
      <alignment horizontal="center"/>
    </xf>
    <xf numFmtId="0" fontId="15" fillId="17" borderId="8" xfId="3" applyFont="1" applyFill="1" applyBorder="1" applyAlignment="1">
      <alignment horizontal="center"/>
    </xf>
    <xf numFmtId="0" fontId="15" fillId="17" borderId="9" xfId="3" applyFont="1" applyFill="1" applyBorder="1" applyAlignment="1">
      <alignment horizontal="center"/>
    </xf>
    <xf numFmtId="0" fontId="16" fillId="18" borderId="7" xfId="0" applyFont="1" applyFill="1" applyBorder="1" applyAlignment="1">
      <alignment horizontal="center"/>
    </xf>
    <xf numFmtId="0" fontId="16" fillId="18" borderId="8" xfId="0" applyFont="1" applyFill="1" applyBorder="1" applyAlignment="1">
      <alignment horizontal="center"/>
    </xf>
    <xf numFmtId="0" fontId="16" fillId="18" borderId="9" xfId="0" applyFont="1" applyFill="1" applyBorder="1" applyAlignment="1">
      <alignment horizontal="center"/>
    </xf>
    <xf numFmtId="0" fontId="19" fillId="20" borderId="8" xfId="3" applyFont="1" applyFill="1" applyBorder="1" applyAlignment="1">
      <alignment horizontal="center"/>
    </xf>
    <xf numFmtId="0" fontId="26" fillId="0" borderId="15" xfId="11" applyFont="1" applyBorder="1" applyAlignment="1">
      <alignment horizontal="left" vertical="center" wrapText="1"/>
    </xf>
    <xf numFmtId="0" fontId="26" fillId="0" borderId="28" xfId="11" applyFont="1" applyBorder="1" applyAlignment="1">
      <alignment horizontal="left" vertical="center" wrapText="1"/>
    </xf>
    <xf numFmtId="0" fontId="26" fillId="0" borderId="17" xfId="11" applyFont="1" applyBorder="1" applyAlignment="1">
      <alignment horizontal="left" vertical="center" wrapText="1"/>
    </xf>
    <xf numFmtId="0" fontId="26" fillId="0" borderId="14" xfId="11" applyFont="1" applyBorder="1" applyAlignment="1">
      <alignment vertical="top" wrapText="1"/>
    </xf>
    <xf numFmtId="0" fontId="26" fillId="0" borderId="29" xfId="11" applyFont="1" applyBorder="1" applyAlignment="1">
      <alignment vertical="top" wrapText="1"/>
    </xf>
    <xf numFmtId="0" fontId="26" fillId="0" borderId="14" xfId="11" applyFont="1" applyBorder="1" applyAlignment="1">
      <alignment horizontal="left" vertical="top" wrapText="1"/>
    </xf>
    <xf numFmtId="0" fontId="26" fillId="0" borderId="29" xfId="11" applyFont="1" applyBorder="1" applyAlignment="1">
      <alignment horizontal="left" vertical="top" wrapText="1"/>
    </xf>
    <xf numFmtId="170" fontId="1" fillId="0" borderId="38" xfId="11" applyNumberFormat="1" applyBorder="1" applyAlignment="1">
      <alignment horizontal="right" vertical="center"/>
    </xf>
    <xf numFmtId="170" fontId="1" fillId="0" borderId="39" xfId="11" applyNumberFormat="1" applyBorder="1" applyAlignment="1">
      <alignment horizontal="right" vertical="center"/>
    </xf>
  </cellXfs>
  <cellStyles count="506">
    <cellStyle name="20% - Accent1 2" xfId="14"/>
    <cellStyle name="20% - Accent1 2 2" xfId="15"/>
    <cellStyle name="20% - Accent1 2 3" xfId="16"/>
    <cellStyle name="20% - Accent1 2 4" xfId="17"/>
    <cellStyle name="20% - Accent1 2 5" xfId="18"/>
    <cellStyle name="20% - Accent1 2 6" xfId="19"/>
    <cellStyle name="20% - Accent1 3" xfId="20"/>
    <cellStyle name="20% - Accent1 4" xfId="21"/>
    <cellStyle name="20% - Accent1 5" xfId="22"/>
    <cellStyle name="20% - Accent1 6" xfId="23"/>
    <cellStyle name="20% - Accent2 2" xfId="24"/>
    <cellStyle name="20% - Accent2 2 2" xfId="25"/>
    <cellStyle name="20% - Accent2 2 3" xfId="26"/>
    <cellStyle name="20% - Accent2 2 4" xfId="27"/>
    <cellStyle name="20% - Accent2 2 5" xfId="28"/>
    <cellStyle name="20% - Accent2 2 6" xfId="29"/>
    <cellStyle name="20% - Accent2 3" xfId="30"/>
    <cellStyle name="20% - Accent2 4" xfId="31"/>
    <cellStyle name="20% - Accent2 5" xfId="32"/>
    <cellStyle name="20% - Accent2 6" xfId="33"/>
    <cellStyle name="20% - Accent3 2" xfId="34"/>
    <cellStyle name="20% - Accent3 2 2" xfId="35"/>
    <cellStyle name="20% - Accent3 2 3" xfId="36"/>
    <cellStyle name="20% - Accent3 2 4" xfId="37"/>
    <cellStyle name="20% - Accent3 2 5" xfId="38"/>
    <cellStyle name="20% - Accent3 2 6" xfId="39"/>
    <cellStyle name="20% - Accent3 3" xfId="40"/>
    <cellStyle name="20% - Accent3 4" xfId="41"/>
    <cellStyle name="20% - Accent3 5" xfId="42"/>
    <cellStyle name="20% - Accent3 6" xfId="43"/>
    <cellStyle name="20% - Accent4 2" xfId="44"/>
    <cellStyle name="20% - Accent4 2 2" xfId="45"/>
    <cellStyle name="20% - Accent4 2 3" xfId="46"/>
    <cellStyle name="20% - Accent4 2 4" xfId="47"/>
    <cellStyle name="20% - Accent4 2 5" xfId="48"/>
    <cellStyle name="20% - Accent4 2 6" xfId="49"/>
    <cellStyle name="20% - Accent4 3" xfId="50"/>
    <cellStyle name="20% - Accent4 4" xfId="51"/>
    <cellStyle name="20% - Accent4 5" xfId="52"/>
    <cellStyle name="20% - Accent4 6" xfId="53"/>
    <cellStyle name="20% - Accent5 2" xfId="54"/>
    <cellStyle name="20% - Accent5 2 2" xfId="55"/>
    <cellStyle name="20% - Accent5 2 3" xfId="56"/>
    <cellStyle name="20% - Accent5 2 4" xfId="57"/>
    <cellStyle name="20% - Accent5 2 5" xfId="58"/>
    <cellStyle name="20% - Accent5 2 6" xfId="59"/>
    <cellStyle name="20% - Accent5 3" xfId="60"/>
    <cellStyle name="20% - Accent5 4" xfId="61"/>
    <cellStyle name="20% - Accent5 5" xfId="62"/>
    <cellStyle name="20% - Accent5 6" xfId="63"/>
    <cellStyle name="20% - Accent6 2" xfId="64"/>
    <cellStyle name="20% - Accent6 2 2" xfId="65"/>
    <cellStyle name="20% - Accent6 2 3" xfId="66"/>
    <cellStyle name="20% - Accent6 2 4" xfId="67"/>
    <cellStyle name="20% - Accent6 2 5" xfId="68"/>
    <cellStyle name="20% - Accent6 2 6" xfId="69"/>
    <cellStyle name="20% - Accent6 3" xfId="70"/>
    <cellStyle name="20% - Accent6 4" xfId="71"/>
    <cellStyle name="20% - Accent6 5" xfId="72"/>
    <cellStyle name="20% - Accent6 6" xfId="73"/>
    <cellStyle name="40% - Accent1 2" xfId="74"/>
    <cellStyle name="40% - Accent1 2 2" xfId="75"/>
    <cellStyle name="40% - Accent1 2 3" xfId="76"/>
    <cellStyle name="40% - Accent1 2 4" xfId="77"/>
    <cellStyle name="40% - Accent1 2 5" xfId="78"/>
    <cellStyle name="40% - Accent1 2 6" xfId="79"/>
    <cellStyle name="40% - Accent1 3" xfId="80"/>
    <cellStyle name="40% - Accent1 4" xfId="81"/>
    <cellStyle name="40% - Accent1 5" xfId="82"/>
    <cellStyle name="40% - Accent1 6" xfId="83"/>
    <cellStyle name="40% - Accent2 2" xfId="84"/>
    <cellStyle name="40% - Accent2 2 2" xfId="85"/>
    <cellStyle name="40% - Accent2 2 3" xfId="86"/>
    <cellStyle name="40% - Accent2 2 4" xfId="87"/>
    <cellStyle name="40% - Accent2 2 5" xfId="88"/>
    <cellStyle name="40% - Accent2 2 6" xfId="89"/>
    <cellStyle name="40% - Accent2 3" xfId="90"/>
    <cellStyle name="40% - Accent2 4" xfId="91"/>
    <cellStyle name="40% - Accent2 5" xfId="92"/>
    <cellStyle name="40% - Accent2 6" xfId="93"/>
    <cellStyle name="40% - Accent3 2" xfId="94"/>
    <cellStyle name="40% - Accent3 2 2" xfId="95"/>
    <cellStyle name="40% - Accent3 2 3" xfId="96"/>
    <cellStyle name="40% - Accent3 2 4" xfId="97"/>
    <cellStyle name="40% - Accent3 2 5" xfId="98"/>
    <cellStyle name="40% - Accent3 2 6" xfId="99"/>
    <cellStyle name="40% - Accent3 3" xfId="100"/>
    <cellStyle name="40% - Accent3 4" xfId="101"/>
    <cellStyle name="40% - Accent3 5" xfId="102"/>
    <cellStyle name="40% - Accent3 6" xfId="103"/>
    <cellStyle name="40% - Accent4 2" xfId="104"/>
    <cellStyle name="40% - Accent4 2 2" xfId="105"/>
    <cellStyle name="40% - Accent4 2 3" xfId="106"/>
    <cellStyle name="40% - Accent4 2 4" xfId="107"/>
    <cellStyle name="40% - Accent4 2 5" xfId="108"/>
    <cellStyle name="40% - Accent4 2 6" xfId="109"/>
    <cellStyle name="40% - Accent4 3" xfId="110"/>
    <cellStyle name="40% - Accent4 4" xfId="111"/>
    <cellStyle name="40% - Accent4 5" xfId="112"/>
    <cellStyle name="40% - Accent4 6" xfId="113"/>
    <cellStyle name="40% - Accent5 2" xfId="114"/>
    <cellStyle name="40% - Accent5 2 2" xfId="115"/>
    <cellStyle name="40% - Accent5 2 3" xfId="116"/>
    <cellStyle name="40% - Accent5 2 4" xfId="117"/>
    <cellStyle name="40% - Accent5 2 5" xfId="118"/>
    <cellStyle name="40% - Accent5 2 6" xfId="119"/>
    <cellStyle name="40% - Accent5 3" xfId="120"/>
    <cellStyle name="40% - Accent5 4" xfId="121"/>
    <cellStyle name="40% - Accent5 5" xfId="122"/>
    <cellStyle name="40% - Accent5 6" xfId="123"/>
    <cellStyle name="40% - Accent6 2" xfId="124"/>
    <cellStyle name="40% - Accent6 2 2" xfId="125"/>
    <cellStyle name="40% - Accent6 2 3" xfId="126"/>
    <cellStyle name="40% - Accent6 2 4" xfId="127"/>
    <cellStyle name="40% - Accent6 2 5" xfId="128"/>
    <cellStyle name="40% - Accent6 2 6" xfId="129"/>
    <cellStyle name="40% - Accent6 3" xfId="130"/>
    <cellStyle name="40% - Accent6 4" xfId="131"/>
    <cellStyle name="40% - Accent6 5" xfId="132"/>
    <cellStyle name="40% - Accent6 6" xfId="133"/>
    <cellStyle name="60% - Accent1 2" xfId="134"/>
    <cellStyle name="60% - Accent2 2" xfId="135"/>
    <cellStyle name="60% - Accent3 2" xfId="136"/>
    <cellStyle name="60% - Accent4 2" xfId="137"/>
    <cellStyle name="60% - Accent5 2" xfId="138"/>
    <cellStyle name="60% - Accent6 2" xfId="139"/>
    <cellStyle name="Accent1 2" xfId="140"/>
    <cellStyle name="Accent2 2" xfId="141"/>
    <cellStyle name="Accent3 2" xfId="142"/>
    <cellStyle name="Accent4 2" xfId="143"/>
    <cellStyle name="Accent5 2" xfId="144"/>
    <cellStyle name="Accent6 2" xfId="145"/>
    <cellStyle name="Bad 2" xfId="146"/>
    <cellStyle name="Bad 3" xfId="147"/>
    <cellStyle name="Body: normal cell" xfId="148"/>
    <cellStyle name="Calculation 2" xfId="149"/>
    <cellStyle name="Calculation 2 2" xfId="150"/>
    <cellStyle name="Calculation 2 3" xfId="151"/>
    <cellStyle name="Check Cell 2" xfId="152"/>
    <cellStyle name="Comma [0] 2" xfId="153"/>
    <cellStyle name="Comma 10" xfId="154"/>
    <cellStyle name="Comma 11" xfId="155"/>
    <cellStyle name="Comma 2" xfId="156"/>
    <cellStyle name="Comma 2 2" xfId="157"/>
    <cellStyle name="Comma 2 2 2" xfId="158"/>
    <cellStyle name="Comma 2 3" xfId="159"/>
    <cellStyle name="Comma 3" xfId="160"/>
    <cellStyle name="Comma 3 2" xfId="161"/>
    <cellStyle name="Comma 3 3" xfId="162"/>
    <cellStyle name="Comma 3 4" xfId="163"/>
    <cellStyle name="Comma 3 5" xfId="164"/>
    <cellStyle name="Comma 3 6" xfId="165"/>
    <cellStyle name="Comma 4" xfId="166"/>
    <cellStyle name="Comma 4 2" xfId="167"/>
    <cellStyle name="Comma 5" xfId="168"/>
    <cellStyle name="Comma 5 2" xfId="169"/>
    <cellStyle name="Comma 5 3" xfId="170"/>
    <cellStyle name="Comma 5 4" xfId="171"/>
    <cellStyle name="Comma 5 5" xfId="172"/>
    <cellStyle name="Comma 5 6" xfId="173"/>
    <cellStyle name="Comma 6" xfId="174"/>
    <cellStyle name="Comma 6 2" xfId="175"/>
    <cellStyle name="Comma 7" xfId="176"/>
    <cellStyle name="Comma 7 2" xfId="177"/>
    <cellStyle name="Comma 8" xfId="178"/>
    <cellStyle name="Comma 9" xfId="179"/>
    <cellStyle name="Currency" xfId="1" builtinId="4"/>
    <cellStyle name="Currency [0] 2" xfId="180"/>
    <cellStyle name="Currency 10" xfId="181"/>
    <cellStyle name="Currency 11" xfId="182"/>
    <cellStyle name="Currency 12" xfId="183"/>
    <cellStyle name="Currency 13" xfId="184"/>
    <cellStyle name="Currency 14" xfId="185"/>
    <cellStyle name="Currency 15" xfId="186"/>
    <cellStyle name="Currency 16" xfId="187"/>
    <cellStyle name="Currency 17" xfId="188"/>
    <cellStyle name="Currency 18" xfId="189"/>
    <cellStyle name="Currency 19" xfId="190"/>
    <cellStyle name="Currency 2" xfId="191"/>
    <cellStyle name="Currency 2 2" xfId="192"/>
    <cellStyle name="Currency 2 2 2" xfId="5"/>
    <cellStyle name="Currency 2 2 2 2" xfId="193"/>
    <cellStyle name="Currency 2 2 2 3" xfId="194"/>
    <cellStyle name="Currency 2 3" xfId="195"/>
    <cellStyle name="Currency 2 4" xfId="196"/>
    <cellStyle name="Currency 2 4 2" xfId="197"/>
    <cellStyle name="Currency 2 5" xfId="198"/>
    <cellStyle name="Currency 20" xfId="199"/>
    <cellStyle name="Currency 21" xfId="200"/>
    <cellStyle name="Currency 22" xfId="201"/>
    <cellStyle name="Currency 23" xfId="202"/>
    <cellStyle name="Currency 24" xfId="203"/>
    <cellStyle name="Currency 25" xfId="204"/>
    <cellStyle name="Currency 26" xfId="205"/>
    <cellStyle name="Currency 27" xfId="206"/>
    <cellStyle name="Currency 28" xfId="207"/>
    <cellStyle name="Currency 29" xfId="208"/>
    <cellStyle name="Currency 3" xfId="4"/>
    <cellStyle name="Currency 3 2" xfId="209"/>
    <cellStyle name="Currency 3 2 2" xfId="210"/>
    <cellStyle name="Currency 3 3" xfId="211"/>
    <cellStyle name="Currency 3 4" xfId="212"/>
    <cellStyle name="Currency 3 5" xfId="213"/>
    <cellStyle name="Currency 30" xfId="214"/>
    <cellStyle name="Currency 31" xfId="215"/>
    <cellStyle name="Currency 32" xfId="216"/>
    <cellStyle name="Currency 33" xfId="217"/>
    <cellStyle name="Currency 34" xfId="218"/>
    <cellStyle name="Currency 35" xfId="219"/>
    <cellStyle name="Currency 36" xfId="220"/>
    <cellStyle name="Currency 37" xfId="221"/>
    <cellStyle name="Currency 38" xfId="222"/>
    <cellStyle name="Currency 39" xfId="223"/>
    <cellStyle name="Currency 4" xfId="224"/>
    <cellStyle name="Currency 4 2" xfId="225"/>
    <cellStyle name="Currency 4 2 2" xfId="226"/>
    <cellStyle name="Currency 4 2 2 2" xfId="227"/>
    <cellStyle name="Currency 4 2 2 3" xfId="228"/>
    <cellStyle name="Currency 4 2 3" xfId="229"/>
    <cellStyle name="Currency 4 3" xfId="230"/>
    <cellStyle name="Currency 4 3 2" xfId="231"/>
    <cellStyle name="Currency 4 3 3" xfId="232"/>
    <cellStyle name="Currency 4 4" xfId="233"/>
    <cellStyle name="Currency 4 5" xfId="234"/>
    <cellStyle name="Currency 40" xfId="235"/>
    <cellStyle name="Currency 41" xfId="236"/>
    <cellStyle name="Currency 42" xfId="237"/>
    <cellStyle name="Currency 43" xfId="238"/>
    <cellStyle name="Currency 44" xfId="239"/>
    <cellStyle name="Currency 45" xfId="240"/>
    <cellStyle name="Currency 46" xfId="241"/>
    <cellStyle name="Currency 5" xfId="242"/>
    <cellStyle name="Currency 5 2" xfId="243"/>
    <cellStyle name="Currency 5 2 2" xfId="244"/>
    <cellStyle name="Currency 5 3" xfId="245"/>
    <cellStyle name="Currency 5 3 2" xfId="246"/>
    <cellStyle name="Currency 5 3 3" xfId="247"/>
    <cellStyle name="Currency 5 4" xfId="248"/>
    <cellStyle name="Currency 5 5" xfId="249"/>
    <cellStyle name="Currency 5 6" xfId="250"/>
    <cellStyle name="Currency 6" xfId="251"/>
    <cellStyle name="Currency 6 2" xfId="252"/>
    <cellStyle name="Currency 6 3" xfId="253"/>
    <cellStyle name="Currency 6 4" xfId="254"/>
    <cellStyle name="Currency 6 5" xfId="255"/>
    <cellStyle name="Currency 6 6" xfId="256"/>
    <cellStyle name="Currency 7" xfId="257"/>
    <cellStyle name="Currency 7 2" xfId="258"/>
    <cellStyle name="Currency 7 3" xfId="259"/>
    <cellStyle name="Currency 7 4" xfId="260"/>
    <cellStyle name="Currency 7 5" xfId="261"/>
    <cellStyle name="Currency 7 6" xfId="262"/>
    <cellStyle name="Currency 8" xfId="263"/>
    <cellStyle name="Currency 8 2" xfId="264"/>
    <cellStyle name="Currency 9" xfId="265"/>
    <cellStyle name="Explanatory Text 2" xfId="266"/>
    <cellStyle name="Explanatory Text 2 2" xfId="267"/>
    <cellStyle name="Explanatory Text 2 3" xfId="268"/>
    <cellStyle name="Font: Calibri, 9pt regular" xfId="269"/>
    <cellStyle name="Footnotes: top row" xfId="270"/>
    <cellStyle name="FRxAmtStyle" xfId="271"/>
    <cellStyle name="FRxAmtStyle 2" xfId="272"/>
    <cellStyle name="FRxCurrStyle" xfId="273"/>
    <cellStyle name="FRxCurrStyle 2" xfId="274"/>
    <cellStyle name="FRxPcntStyle" xfId="275"/>
    <cellStyle name="FRxPcntStyle 2" xfId="276"/>
    <cellStyle name="Good 2" xfId="277"/>
    <cellStyle name="Header: bottom row" xfId="278"/>
    <cellStyle name="Heading 1 2" xfId="279"/>
    <cellStyle name="Heading 1 2 2" xfId="280"/>
    <cellStyle name="Heading 1 2 3" xfId="281"/>
    <cellStyle name="Heading 2 2" xfId="282"/>
    <cellStyle name="Heading 2 2 2" xfId="283"/>
    <cellStyle name="Heading 2 2 3" xfId="284"/>
    <cellStyle name="Heading 3 2" xfId="285"/>
    <cellStyle name="Heading 3 2 2" xfId="286"/>
    <cellStyle name="Heading 3 2 3" xfId="287"/>
    <cellStyle name="Heading 4 2" xfId="288"/>
    <cellStyle name="Heading 4 2 2" xfId="289"/>
    <cellStyle name="Heading 4 2 3" xfId="290"/>
    <cellStyle name="Hyperlink 2" xfId="291"/>
    <cellStyle name="Hyperlink 3" xfId="292"/>
    <cellStyle name="Input 2" xfId="293"/>
    <cellStyle name="Input 2 2" xfId="294"/>
    <cellStyle name="Input 2 3" xfId="295"/>
    <cellStyle name="Linked Cell 2" xfId="296"/>
    <cellStyle name="Linked Cell 2 2" xfId="297"/>
    <cellStyle name="Linked Cell 2 3" xfId="298"/>
    <cellStyle name="Neutral 2" xfId="299"/>
    <cellStyle name="Normal" xfId="0" builtinId="0"/>
    <cellStyle name="Normal 10" xfId="300"/>
    <cellStyle name="Normal 10 2" xfId="301"/>
    <cellStyle name="Normal 10 3" xfId="6"/>
    <cellStyle name="Normal 10 3 2" xfId="302"/>
    <cellStyle name="Normal 11" xfId="303"/>
    <cellStyle name="Normal 11 2" xfId="304"/>
    <cellStyle name="Normal 11 2 2" xfId="305"/>
    <cellStyle name="Normal 12" xfId="306"/>
    <cellStyle name="Normal 12 2" xfId="307"/>
    <cellStyle name="Normal 12 3" xfId="308"/>
    <cellStyle name="Normal 12 4" xfId="309"/>
    <cellStyle name="Normal 12 5" xfId="310"/>
    <cellStyle name="Normal 12 6" xfId="311"/>
    <cellStyle name="Normal 13" xfId="312"/>
    <cellStyle name="Normal 13 2" xfId="313"/>
    <cellStyle name="Normal 14" xfId="314"/>
    <cellStyle name="Normal 14 2" xfId="315"/>
    <cellStyle name="Normal 15" xfId="316"/>
    <cellStyle name="Normal 15 2" xfId="317"/>
    <cellStyle name="Normal 16" xfId="11"/>
    <cellStyle name="Normal 17" xfId="318"/>
    <cellStyle name="Normal 17 2" xfId="319"/>
    <cellStyle name="Normal 18" xfId="320"/>
    <cellStyle name="Normal 18 2" xfId="321"/>
    <cellStyle name="Normal 19" xfId="322"/>
    <cellStyle name="Normal 2" xfId="323"/>
    <cellStyle name="Normal 2 2" xfId="324"/>
    <cellStyle name="Normal 2 2 2" xfId="325"/>
    <cellStyle name="Normal 2 2 3" xfId="326"/>
    <cellStyle name="Normal 2 3" xfId="327"/>
    <cellStyle name="Normal 2 3 2" xfId="328"/>
    <cellStyle name="Normal 2 3 3" xfId="329"/>
    <cellStyle name="Normal 2 3 3 2" xfId="9"/>
    <cellStyle name="Normal 2 3 4" xfId="330"/>
    <cellStyle name="Normal 2 3 5" xfId="331"/>
    <cellStyle name="Normal 2 3 6" xfId="332"/>
    <cellStyle name="Normal 2 4" xfId="333"/>
    <cellStyle name="Normal 2 4 2" xfId="334"/>
    <cellStyle name="Normal 2 4 3" xfId="335"/>
    <cellStyle name="Normal 2 5" xfId="336"/>
    <cellStyle name="Normal 2 5 2" xfId="337"/>
    <cellStyle name="Normal 2_13-14 PKG - BC premium breakdown includes figures(1)" xfId="338"/>
    <cellStyle name="Normal 20" xfId="339"/>
    <cellStyle name="Normal 21" xfId="340"/>
    <cellStyle name="Normal 22" xfId="341"/>
    <cellStyle name="Normal 23" xfId="342"/>
    <cellStyle name="Normal 23 2" xfId="343"/>
    <cellStyle name="Normal 3" xfId="3"/>
    <cellStyle name="Normal 3 2" xfId="344"/>
    <cellStyle name="Normal 3 2 2" xfId="345"/>
    <cellStyle name="Normal 3 2 3" xfId="346"/>
    <cellStyle name="Normal 3 2 4" xfId="347"/>
    <cellStyle name="Normal 3 2 5" xfId="348"/>
    <cellStyle name="Normal 3 2 6" xfId="349"/>
    <cellStyle name="Normal 3 3" xfId="350"/>
    <cellStyle name="Normal 3 3 2" xfId="351"/>
    <cellStyle name="Normal 3 4" xfId="352"/>
    <cellStyle name="Normal 3 4 2" xfId="353"/>
    <cellStyle name="Normal 3 5" xfId="354"/>
    <cellStyle name="Normal 3 9" xfId="355"/>
    <cellStyle name="Normal 4" xfId="8"/>
    <cellStyle name="Normal 4 2" xfId="356"/>
    <cellStyle name="Normal 4 2 2" xfId="357"/>
    <cellStyle name="Normal 4 2 2 2" xfId="358"/>
    <cellStyle name="Normal 4 2 2 3" xfId="359"/>
    <cellStyle name="Normal 4 2 3" xfId="360"/>
    <cellStyle name="Normal 4 2 3 2" xfId="361"/>
    <cellStyle name="Normal 4 3" xfId="362"/>
    <cellStyle name="Normal 4 3 2" xfId="363"/>
    <cellStyle name="Normal 4 3 3" xfId="364"/>
    <cellStyle name="Normal 4 4" xfId="365"/>
    <cellStyle name="Normal 5" xfId="366"/>
    <cellStyle name="Normal 5 2" xfId="367"/>
    <cellStyle name="Normal 5 2 2" xfId="368"/>
    <cellStyle name="Normal 5 3" xfId="369"/>
    <cellStyle name="Normal 5 3 2" xfId="370"/>
    <cellStyle name="Normal 6" xfId="371"/>
    <cellStyle name="Normal 6 2" xfId="7"/>
    <cellStyle name="Normal 6 2 2" xfId="372"/>
    <cellStyle name="Normal 6 2 2 2" xfId="373"/>
    <cellStyle name="Normal 6 2 2 3" xfId="374"/>
    <cellStyle name="Normal 6 2 2 4" xfId="375"/>
    <cellStyle name="Normal 6 2 2 5" xfId="376"/>
    <cellStyle name="Normal 6 2 2 6" xfId="377"/>
    <cellStyle name="Normal 6 2 3" xfId="378"/>
    <cellStyle name="Normal 6 2 4" xfId="379"/>
    <cellStyle name="Normal 6 2 5" xfId="380"/>
    <cellStyle name="Normal 6 2 6" xfId="381"/>
    <cellStyle name="Normal 6 2 7" xfId="382"/>
    <cellStyle name="Normal 6 2 8" xfId="383"/>
    <cellStyle name="Normal 6 3" xfId="384"/>
    <cellStyle name="Normal 6 3 2" xfId="385"/>
    <cellStyle name="Normal 6 3 3" xfId="386"/>
    <cellStyle name="Normal 6 3 4" xfId="387"/>
    <cellStyle name="Normal 6 3 5" xfId="388"/>
    <cellStyle name="Normal 6 3 6" xfId="389"/>
    <cellStyle name="Normal 6 4" xfId="390"/>
    <cellStyle name="Normal 6 4 2" xfId="391"/>
    <cellStyle name="Normal 6 4 3" xfId="392"/>
    <cellStyle name="Normal 6 4 4" xfId="393"/>
    <cellStyle name="Normal 6 4 5" xfId="394"/>
    <cellStyle name="Normal 6 4 6" xfId="395"/>
    <cellStyle name="Normal 6 5" xfId="396"/>
    <cellStyle name="Normal 6 6" xfId="397"/>
    <cellStyle name="Normal 6 7" xfId="398"/>
    <cellStyle name="Normal 6 8" xfId="399"/>
    <cellStyle name="Normal 6 9" xfId="400"/>
    <cellStyle name="Normal 7" xfId="401"/>
    <cellStyle name="Normal 7 2" xfId="402"/>
    <cellStyle name="Normal 7 3" xfId="403"/>
    <cellStyle name="Normal 8" xfId="404"/>
    <cellStyle name="Normal 8 2" xfId="405"/>
    <cellStyle name="Normal 8 2 2" xfId="406"/>
    <cellStyle name="Normal 8 2 3" xfId="407"/>
    <cellStyle name="Normal 8 2 4" xfId="408"/>
    <cellStyle name="Normal 8 2 5" xfId="409"/>
    <cellStyle name="Normal 8 2 6" xfId="410"/>
    <cellStyle name="Normal 8 3" xfId="411"/>
    <cellStyle name="Normal 8 4" xfId="412"/>
    <cellStyle name="Normal 8 5" xfId="413"/>
    <cellStyle name="Normal 8 6" xfId="414"/>
    <cellStyle name="Normal 8 7" xfId="415"/>
    <cellStyle name="Normal 8 8" xfId="416"/>
    <cellStyle name="Normal 9" xfId="417"/>
    <cellStyle name="Normal 9 2" xfId="418"/>
    <cellStyle name="Normal 9 2 2" xfId="419"/>
    <cellStyle name="Normal 9 2 3" xfId="420"/>
    <cellStyle name="Normal 9 3" xfId="421"/>
    <cellStyle name="Note 2" xfId="422"/>
    <cellStyle name="Note 2 2" xfId="423"/>
    <cellStyle name="Note 2 3" xfId="424"/>
    <cellStyle name="Note 3" xfId="425"/>
    <cellStyle name="Output 2" xfId="426"/>
    <cellStyle name="Output 2 2" xfId="427"/>
    <cellStyle name="Output 2 3" xfId="428"/>
    <cellStyle name="Parent row" xfId="429"/>
    <cellStyle name="Percent" xfId="2" builtinId="5"/>
    <cellStyle name="Percent 10" xfId="430"/>
    <cellStyle name="Percent 10 2" xfId="13"/>
    <cellStyle name="Percent 11" xfId="12"/>
    <cellStyle name="Percent 2" xfId="431"/>
    <cellStyle name="Percent 2 2" xfId="432"/>
    <cellStyle name="Percent 2 2 2" xfId="433"/>
    <cellStyle name="Percent 2 2 3" xfId="10"/>
    <cellStyle name="Percent 2 3" xfId="434"/>
    <cellStyle name="Percent 2 4" xfId="435"/>
    <cellStyle name="Percent 2 5" xfId="436"/>
    <cellStyle name="Percent 3" xfId="437"/>
    <cellStyle name="Percent 3 2" xfId="438"/>
    <cellStyle name="Percent 3 2 2" xfId="439"/>
    <cellStyle name="Percent 3 2 3" xfId="440"/>
    <cellStyle name="Percent 3 3" xfId="441"/>
    <cellStyle name="Percent 3 4" xfId="442"/>
    <cellStyle name="Percent 3 5" xfId="443"/>
    <cellStyle name="Percent 4" xfId="444"/>
    <cellStyle name="Percent 4 2" xfId="445"/>
    <cellStyle name="Percent 4 2 2" xfId="446"/>
    <cellStyle name="Percent 4 2 3" xfId="447"/>
    <cellStyle name="Percent 4 3" xfId="448"/>
    <cellStyle name="Percent 4 3 2" xfId="449"/>
    <cellStyle name="Percent 5" xfId="450"/>
    <cellStyle name="Percent 5 2" xfId="451"/>
    <cellStyle name="Percent 5 2 2" xfId="452"/>
    <cellStyle name="Percent 5 3" xfId="453"/>
    <cellStyle name="Percent 5 4" xfId="454"/>
    <cellStyle name="Percent 5 5" xfId="455"/>
    <cellStyle name="Percent 6" xfId="456"/>
    <cellStyle name="Percent 6 2" xfId="457"/>
    <cellStyle name="Percent 6 2 2" xfId="458"/>
    <cellStyle name="Percent 6 2 3" xfId="459"/>
    <cellStyle name="Percent 6 2 4" xfId="460"/>
    <cellStyle name="Percent 6 2 5" xfId="461"/>
    <cellStyle name="Percent 6 2 6" xfId="462"/>
    <cellStyle name="Percent 6 3" xfId="463"/>
    <cellStyle name="Percent 6 3 2" xfId="464"/>
    <cellStyle name="Percent 6 3 3" xfId="465"/>
    <cellStyle name="Percent 6 3 4" xfId="466"/>
    <cellStyle name="Percent 6 3 5" xfId="467"/>
    <cellStyle name="Percent 6 3 6" xfId="468"/>
    <cellStyle name="Percent 6 4" xfId="469"/>
    <cellStyle name="Percent 6 5" xfId="470"/>
    <cellStyle name="Percent 6 6" xfId="471"/>
    <cellStyle name="Percent 6 7" xfId="472"/>
    <cellStyle name="Percent 6 8" xfId="473"/>
    <cellStyle name="Percent 7" xfId="474"/>
    <cellStyle name="Percent 7 2" xfId="475"/>
    <cellStyle name="Percent 7 3" xfId="476"/>
    <cellStyle name="Percent 7 4" xfId="477"/>
    <cellStyle name="Percent 8" xfId="478"/>
    <cellStyle name="Percent 8 2" xfId="479"/>
    <cellStyle name="Percent 8 3" xfId="480"/>
    <cellStyle name="Percent 9" xfId="481"/>
    <cellStyle name="Percent 9 2" xfId="482"/>
    <cellStyle name="STYLE1" xfId="483"/>
    <cellStyle name="STYLE1 2" xfId="484"/>
    <cellStyle name="STYLE1 2 2" xfId="485"/>
    <cellStyle name="STYLE1 3" xfId="486"/>
    <cellStyle name="STYLE1_YEPs" xfId="487"/>
    <cellStyle name="STYLE2" xfId="488"/>
    <cellStyle name="STYLE2 2" xfId="489"/>
    <cellStyle name="STYLE3" xfId="490"/>
    <cellStyle name="STYLE3 2" xfId="491"/>
    <cellStyle name="STYLE3 3" xfId="492"/>
    <cellStyle name="STYLE4" xfId="493"/>
    <cellStyle name="STYLE5" xfId="494"/>
    <cellStyle name="Table title" xfId="495"/>
    <cellStyle name="Title 2" xfId="496"/>
    <cellStyle name="Title 2 2" xfId="497"/>
    <cellStyle name="Title 2 3" xfId="498"/>
    <cellStyle name="Title 3" xfId="499"/>
    <cellStyle name="Total 2" xfId="500"/>
    <cellStyle name="Total 2 2" xfId="501"/>
    <cellStyle name="Total 2 3" xfId="502"/>
    <cellStyle name="Warning Text 2" xfId="503"/>
    <cellStyle name="Warning Text 2 2" xfId="504"/>
    <cellStyle name="Warning Text 2 3" xfId="505"/>
  </cellStyles>
  <dxfs count="4">
    <dxf>
      <fill>
        <patternFill>
          <fgColor indexed="64"/>
          <bgColor rgb="FFFFFF99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rgb="FFFFFF99"/>
        </patternFill>
      </fill>
    </dxf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Lisa\My%20Documents\BayCove\BayCove2005Profile315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Y22%20Lead%20Agencies%20FOIA%20WIP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YITs%20413-%20FY22%20DCF%20&amp;%20DMH/July%202021/1.%20Strategy%20materials/4.%20Ch.%20257%20Model%20-%20CC%20Draft%20model%20budgets%20with%20New%20Models%205.2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enane\AppData\Local\Microsoft\Windows\Temporary%20Internet%20Files\Content.Outlook\9IVCXOJN\BLS%20Benchmark%20Analysis%20FO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@LISA\@lisa2001\Contracts2001\@LISA\@lisa99\Contracts99\FullerSEE99Am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ihbany\Desktop\FY16%20Budget%20-%20Consolidated%2006112015%20FC%20Final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Users\Villacorta\Downloads\FINAL%20ANALYSIS%20Counseling%20Rate%20Options%20071913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cf06\workgroups\W_Pricing\SubAbuse\2012\Data\Outpatient%20Counseling%20&amp;%20Other%20Related\Counseling%20Rate%20Options%20MARCH%2018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Users\HNaciri\Downloads\Resi%20Rehab%203386&amp;3401%20122613%20330pm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W_Pricing\SubAbuse\2013\Resi%20Rehab\Data\Resi%20Rehab%20_All%20Codes%20Analysi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"/>
      <sheetName val="Crosswalks"/>
      <sheetName val="Sheet2"/>
    </sheetNames>
    <sheetDataSet>
      <sheetData sheetId="0"/>
      <sheetData sheetId="1"/>
      <sheetData sheetId="2" refreshError="1">
        <row r="1">
          <cell r="B1" t="str">
            <v>REGION</v>
          </cell>
        </row>
        <row r="2">
          <cell r="A2" t="str">
            <v>Berkshire</v>
          </cell>
          <cell r="B2" t="str">
            <v>1&amp;2</v>
          </cell>
        </row>
        <row r="3">
          <cell r="A3" t="str">
            <v>Brockton</v>
          </cell>
          <cell r="B3">
            <v>3</v>
          </cell>
        </row>
        <row r="4">
          <cell r="A4" t="str">
            <v>Cape Cod/Islands</v>
          </cell>
          <cell r="B4">
            <v>5</v>
          </cell>
        </row>
        <row r="5">
          <cell r="A5" t="str">
            <v>Central Middlesex</v>
          </cell>
          <cell r="B5">
            <v>6</v>
          </cell>
        </row>
        <row r="6">
          <cell r="A6" t="str">
            <v>Charles River West</v>
          </cell>
        </row>
        <row r="7">
          <cell r="A7" t="str">
            <v>Dorchester/Fuller</v>
          </cell>
        </row>
        <row r="8">
          <cell r="A8" t="str">
            <v>Fall River</v>
          </cell>
        </row>
        <row r="9">
          <cell r="A9" t="str">
            <v>Franklin/Hampshire</v>
          </cell>
        </row>
        <row r="10">
          <cell r="A10" t="str">
            <v>Holyoke/Chicopee</v>
          </cell>
        </row>
        <row r="11">
          <cell r="A11" t="str">
            <v>Lowell</v>
          </cell>
        </row>
        <row r="12">
          <cell r="A12" t="str">
            <v>Merrimack</v>
          </cell>
        </row>
        <row r="13">
          <cell r="A13" t="str">
            <v>Metro Boston - Harbor</v>
          </cell>
        </row>
        <row r="14">
          <cell r="A14" t="str">
            <v>Metro North</v>
          </cell>
        </row>
        <row r="15">
          <cell r="A15" t="str">
            <v>Middlesex West</v>
          </cell>
        </row>
        <row r="16">
          <cell r="A16" t="str">
            <v>New Bedford</v>
          </cell>
        </row>
        <row r="17">
          <cell r="A17" t="str">
            <v>Newton/South Norfolk</v>
          </cell>
        </row>
        <row r="18">
          <cell r="A18" t="str">
            <v>North Central</v>
          </cell>
        </row>
        <row r="19">
          <cell r="A19" t="str">
            <v>North Shore</v>
          </cell>
        </row>
        <row r="20">
          <cell r="A20" t="str">
            <v>Plymouth</v>
          </cell>
        </row>
        <row r="21">
          <cell r="A21" t="str">
            <v>South Costal</v>
          </cell>
        </row>
        <row r="22">
          <cell r="A22" t="str">
            <v>South Valley</v>
          </cell>
        </row>
        <row r="23">
          <cell r="A23" t="str">
            <v>South Valley - Milford Site</v>
          </cell>
        </row>
        <row r="24">
          <cell r="A24" t="str">
            <v>Springfield</v>
          </cell>
        </row>
        <row r="25">
          <cell r="A25" t="str">
            <v>Taunton/Attleboro</v>
          </cell>
        </row>
        <row r="26">
          <cell r="A26" t="str">
            <v>West Boston/Brookline</v>
          </cell>
        </row>
        <row r="27">
          <cell r="A27" t="str">
            <v>Westfield Area</v>
          </cell>
        </row>
        <row r="28">
          <cell r="A28" t="str">
            <v>Worcester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"/>
      <sheetName val="Referrals"/>
      <sheetName val="Sheet1"/>
      <sheetName val="Pivot Tables"/>
      <sheetName val="Expenditures"/>
      <sheetName val="CAF"/>
      <sheetName val="ALA FY16 Budgets"/>
      <sheetName val="Rate Calculation proposed"/>
      <sheetName val="FISCAL IMPACT"/>
      <sheetName val="CHART"/>
      <sheetName val="Fall 2018"/>
      <sheetName val="Model for FY20 Rate Review-old"/>
      <sheetName val="FY15 UFR Analysis"/>
      <sheetName val="Rate Calc (wip Post PH ) "/>
      <sheetName val="FY22 Models FNLA"/>
      <sheetName val="Staff add-on"/>
      <sheetName val="Direct Care Add-on"/>
      <sheetName val="CAF Fall 2020"/>
      <sheetName val="wip models fy17 ufr data"/>
      <sheetName val="BLS Salary Chart"/>
      <sheetName val="FY19 UFR Clean Data"/>
    </sheetNames>
    <sheetDataSet>
      <sheetData sheetId="0"/>
      <sheetData sheetId="1"/>
      <sheetData sheetId="2"/>
      <sheetData sheetId="3">
        <row r="42">
          <cell r="H42">
            <v>0.12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y Bench Chart"/>
      <sheetName val="Consolidated Rate Chart"/>
      <sheetName val="FY21 Add on Rates "/>
      <sheetName val="EXAMPLE - Group Home 1-4"/>
      <sheetName val="GH 12 Beds(DMH) "/>
      <sheetName val="Latency Res with H. Parent"/>
      <sheetName val="XXCTR 0-6"/>
      <sheetName val="XXCTR 7-12"/>
      <sheetName val="Short Term CTR"/>
      <sheetName val="Teen Parent"/>
      <sheetName val="Emergency Model"/>
      <sheetName val="The CTR model (was 13-17)"/>
      <sheetName val="Specialty (Exploited)"/>
      <sheetName val="Specialty"/>
      <sheetName val="XXInt Treatment Res A NOT USING"/>
      <sheetName val="Intensive Treatment Residence M"/>
      <sheetName val="ITR Aggressive old"/>
      <sheetName val="ITR Mental Health old"/>
      <sheetName val="TEMPLATE (7)"/>
      <sheetName val="TEMPLATE (8)"/>
    </sheetNames>
    <sheetDataSet>
      <sheetData sheetId="0" refreshError="1">
        <row r="4">
          <cell r="C4">
            <v>32198.400000000001</v>
          </cell>
        </row>
        <row r="30">
          <cell r="C30">
            <v>0.224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Direct Care"/>
      <sheetName val="Direct Care III "/>
      <sheetName val="CNA"/>
      <sheetName val="Caseworker BA"/>
      <sheetName val="Casemanager MA "/>
      <sheetName val="Clinician w indep Lic"/>
      <sheetName val="Clinical Manager"/>
      <sheetName val="LPN"/>
      <sheetName val="BS RN"/>
      <sheetName val="MA RN. AP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ndA"/>
      <sheetName val="DATA  ENTRY"/>
      <sheetName val="FullerSEE"/>
      <sheetName val="SummaryNarrative"/>
    </sheetNames>
    <sheetDataSet>
      <sheetData sheetId="0" refreshError="1">
        <row r="2">
          <cell r="B2" t="str">
            <v>ATTACHMENT A: AMENDMENT FORM         1999</v>
          </cell>
        </row>
        <row r="4">
          <cell r="J4" t="str">
            <v>Service Contract:</v>
          </cell>
        </row>
        <row r="5">
          <cell r="J5" t="str">
            <v>2631 9631 317</v>
          </cell>
        </row>
        <row r="8">
          <cell r="C8" t="str">
            <v>1) Highlight any significant programmatic or fiscal changes:</v>
          </cell>
          <cell r="O8" t="str">
            <v>Amendment #</v>
          </cell>
          <cell r="S8">
            <v>1</v>
          </cell>
        </row>
        <row r="12">
          <cell r="C12" t="str">
            <v>None</v>
          </cell>
        </row>
        <row r="13">
          <cell r="C13" t="str">
            <v xml:space="preserve"> </v>
          </cell>
        </row>
        <row r="26">
          <cell r="C26" t="str">
            <v>2) Identify any modification to the outcome measures or performance based objectives:</v>
          </cell>
        </row>
        <row r="28">
          <cell r="C28" t="str">
            <v>Per agreement with the Fuller Area office of the Department of Mental Health, the Attachment 2: Performance</v>
          </cell>
        </row>
        <row r="29">
          <cell r="C29" t="str">
            <v>Measures have been amended. Please see the amended Perofrmance Measures, attached.</v>
          </cell>
        </row>
        <row r="33">
          <cell r="C33" t="str">
            <v>1) Highlight any significant programmatic or fiscal changes:</v>
          </cell>
          <cell r="O33" t="str">
            <v>Amendment #</v>
          </cell>
        </row>
        <row r="44">
          <cell r="C44" t="str">
            <v>2) Identify any modification to the outcome measures or performance based objectives:</v>
          </cell>
        </row>
        <row r="50">
          <cell r="B50" t="str">
            <v>Attach a copy of the Attachment A: Renewal Summary Form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niversal"/>
      <sheetName val="AllAgencyByDivisionFC"/>
      <sheetName val="FY16 Vs FY15 Comparison FC"/>
      <sheetName val="TreasurersReportDetail"/>
      <sheetName val="TreasurersReportSummary -dnu"/>
      <sheetName val="FY16 Vs FY15 Comparison"/>
      <sheetName val="Admin"/>
      <sheetName val="Development"/>
      <sheetName val="BCA"/>
      <sheetName val="DD"/>
      <sheetName val="EI"/>
      <sheetName val="MH"/>
      <sheetName val="AS"/>
      <sheetName val="CASPAR"/>
      <sheetName val="KC"/>
      <sheetName val="All Agency"/>
      <sheetName val="All Programs"/>
      <sheetName val="All Agency by Division"/>
      <sheetName val="All Bay Cove"/>
      <sheetName val="A150 Development"/>
      <sheetName val="All Admin"/>
      <sheetName val="A112 Central Administration"/>
      <sheetName val="A113 Advocacy"/>
      <sheetName val="A114 Accounting"/>
      <sheetName val="A115 Rep Payee"/>
      <sheetName val="A117 QI &amp; Special Projects"/>
      <sheetName val="A120 Information Services"/>
      <sheetName val="A122 Training &amp; CLC"/>
      <sheetName val="A130 Human Resources"/>
      <sheetName val="A140 Property"/>
      <sheetName val="A145 Housing"/>
      <sheetName val="O172 Canal Street"/>
      <sheetName val="B671 Bay Cove Academy"/>
      <sheetName val="All DD"/>
      <sheetName val="D802 DD Non-Res Central Costs"/>
      <sheetName val="All DD by Program"/>
      <sheetName val="All DD Housing Support"/>
      <sheetName val="All DD Residential"/>
      <sheetName val="D401 DD Residential Centralized"/>
      <sheetName val="D404 Res Social Rec"/>
      <sheetName val="D361 Bourne St"/>
      <sheetName val="D362 Center Ave"/>
      <sheetName val="D363 Plymouth St"/>
      <sheetName val="D366 Pat Ree Drive"/>
      <sheetName val="D372 Caswell 1"/>
      <sheetName val="D373 Caswell 2"/>
      <sheetName val="D374 Caswell 3"/>
      <sheetName val="D375 Caswell 4"/>
      <sheetName val="D411 Williams House"/>
      <sheetName val="D412 Juliette St"/>
      <sheetName val="D413 Marlowe House"/>
      <sheetName val="D415 Pond St"/>
      <sheetName val="D416 Quincy Adams"/>
      <sheetName val="D417 Columbia Rd"/>
      <sheetName val="D418 Willers St"/>
      <sheetName val="D420 Dorchester Ave"/>
      <sheetName val="D421 Brett House"/>
      <sheetName val="D422 Canterbury St"/>
      <sheetName val="D424 Harbor Point"/>
      <sheetName val="D431 Truman Highway"/>
      <sheetName val="D432 Utica St"/>
      <sheetName val="D433 Mill St"/>
      <sheetName val="D434 Winthrop St"/>
      <sheetName val="D435 Washington Ave"/>
      <sheetName val="D436 Carol Circle"/>
      <sheetName val="D437 Freeland St"/>
      <sheetName val="D438 Orlando Street I &amp; II"/>
      <sheetName val="D439 Cook Ave"/>
      <sheetName val="D444 Hyde Park Ave"/>
      <sheetName val="D446 Connors House"/>
      <sheetName val="D448 Columbia West"/>
      <sheetName val="D449 Kittredge Street"/>
      <sheetName val="D471 Zelma Lacey Ass Living"/>
      <sheetName val="D491 Adelaide St Residential"/>
      <sheetName val="D492 Revere House"/>
      <sheetName val="All DD SH"/>
      <sheetName val="D825 Lindsay Supported Housing"/>
      <sheetName val="D826 Adelaide St Supp Housing"/>
      <sheetName val="D831 Individual Supports"/>
      <sheetName val="D832 SEAD"/>
      <sheetName val="All Family and Parent Support"/>
      <sheetName val="D856 Parent Support"/>
      <sheetName val="All Family Support"/>
      <sheetName val="D844 Family Support Services"/>
      <sheetName val="D845 Family Sup Financial Assis"/>
      <sheetName val="All DD Day Programs"/>
      <sheetName val="O862 Bradston Street"/>
      <sheetName val="D874 Social Recreation"/>
      <sheetName val="All CBDS"/>
      <sheetName val="D863 CHES CBDS"/>
      <sheetName val="D873 City Square CBDS"/>
      <sheetName val="All Day Hab"/>
      <sheetName val="D866 Bradston Day Hab"/>
      <sheetName val="D876 Charlestown Day Hab"/>
      <sheetName val="F651 Early Intervention"/>
      <sheetName val="All Kit Clark"/>
      <sheetName val="K191 KCSS Administration"/>
      <sheetName val="All KC Occupancy"/>
      <sheetName val="O192 1500 Dorchester Ave"/>
      <sheetName val="O193 645 Washington Street"/>
      <sheetName val="K105 Kit Clark Clinic"/>
      <sheetName val="All Long Term Services"/>
      <sheetName val="All ADH"/>
      <sheetName val="K910 ADH AGO"/>
      <sheetName val="K911 Adult Day Health"/>
      <sheetName val="ADH Staffing"/>
      <sheetName val="All In Home Services"/>
      <sheetName val="K912 Foley Assisted Living"/>
      <sheetName val="K914 Homecare Program"/>
      <sheetName val="All Social and Health"/>
      <sheetName val="K921 Health Clinic"/>
      <sheetName val="K925 Senior Center"/>
      <sheetName val="K926 Fit for Life"/>
      <sheetName val="K928 SNAP"/>
      <sheetName val="All Housing and Homeless"/>
      <sheetName val="K933 MHSA YMCA"/>
      <sheetName val="K934 Congregate Housing"/>
      <sheetName val="K935 Cardinal Medeiros Center"/>
      <sheetName val="K937 Home Repair Program"/>
      <sheetName val="All Nutrition and Trans"/>
      <sheetName val="All Nutrition"/>
      <sheetName val="Meals"/>
      <sheetName val="All Public Nutrition"/>
      <sheetName val="All Private Nutrition"/>
      <sheetName val="K941 Public Nutrition"/>
      <sheetName val="K942 Private Nutrition"/>
      <sheetName val="K945 ADH Nutrition"/>
      <sheetName val="All Transportation"/>
      <sheetName val="K943 Transporation Private Food"/>
      <sheetName val="K944 Transporation Public Nutri"/>
      <sheetName val="K951 ADH Transportation"/>
      <sheetName val="K952 Private Transportation"/>
      <sheetName val="Vehicle List"/>
      <sheetName val="All MH + Clinic"/>
      <sheetName val="L206 Mental Health Clinic"/>
      <sheetName val="All MH"/>
      <sheetName val="All MH by Program"/>
      <sheetName val="M200 MH Non-CBFS Central Costs"/>
      <sheetName val="O177 Bowker Street"/>
      <sheetName val="O180 1960 Washington Street"/>
      <sheetName val="O181 3313 Washington Street"/>
      <sheetName val="M202 TPP"/>
      <sheetName val="M208 Bay View Inn"/>
      <sheetName val="M605 Home At Last"/>
      <sheetName val="M608 Health Home"/>
      <sheetName val="M609 CMMI Health Outreach"/>
      <sheetName val="M808 Boston Night Center"/>
      <sheetName val="All CCA CCS"/>
      <sheetName val="M214 CCA CCS - Brighton"/>
      <sheetName val="M215 CCA CCS - Carney"/>
      <sheetName val="All BEST"/>
      <sheetName val="All BEST CCS + Fuller"/>
      <sheetName val="M203 BEST CCS (Fuller)"/>
      <sheetName val="M204 BEST UCC"/>
      <sheetName val="M213 Longwood CCS"/>
      <sheetName val="All North Suffolk"/>
      <sheetName val="M209 Staniford House"/>
      <sheetName val="M400 Harbor House"/>
      <sheetName val="All MH Day Programs"/>
      <sheetName val="M750 PACT"/>
      <sheetName val="M821 Day Treatment"/>
      <sheetName val="M841 Employment Services"/>
      <sheetName val="All Clubs"/>
      <sheetName val="M801 Center Club"/>
      <sheetName val="M802 Transitions"/>
      <sheetName val="M803 Ruby Rogers"/>
      <sheetName val="All FBC CBFS"/>
      <sheetName val="O178 Amory Street"/>
      <sheetName val="M201 MH CBFS Centralized Costs"/>
      <sheetName val="M601 Wellness Center"/>
      <sheetName val="All Safety Net"/>
      <sheetName val="M603 Safety Net Respite"/>
      <sheetName val="M604 Safety Net Outreach"/>
      <sheetName val="All Teams"/>
      <sheetName val="M610 CBFS Teams - Occupancy"/>
      <sheetName val="M611 CBFS Team 2"/>
      <sheetName val="M612 CBFS Team 3"/>
      <sheetName val="M613 CBFS Team 4"/>
      <sheetName val="M614 CBFS Team 5"/>
      <sheetName val="All CBFS Residential"/>
      <sheetName val="M620 Hamilton"/>
      <sheetName val="M621 Gordon"/>
      <sheetName val="M622 Perrin Street"/>
      <sheetName val="M623 Walnut Residence"/>
      <sheetName val="M624 Speedwell"/>
      <sheetName val="M625 Walk Hill"/>
      <sheetName val="M626 Bowdoin"/>
      <sheetName val="M627 Bailey"/>
      <sheetName val="M628 Astoria Street"/>
      <sheetName val="M629 Dudley"/>
      <sheetName val="M630 Fessenden"/>
      <sheetName val="M631 Vincent"/>
      <sheetName val="M632 Betances"/>
      <sheetName val="M633 Stanley"/>
      <sheetName val="M634 Daly House"/>
      <sheetName val="M636 Lyon &amp; Orchardfield"/>
      <sheetName val="M637 Central Ave"/>
      <sheetName val="M638 Bartlett"/>
      <sheetName val="M639 Winston"/>
      <sheetName val="M640 Maple"/>
      <sheetName val="M641 Hollander"/>
      <sheetName val="M642 Pleasant St"/>
      <sheetName val="M643 Boylston Place"/>
      <sheetName val="M644 Charles"/>
      <sheetName val="M645 Harvard street"/>
      <sheetName val="M647 Tremont"/>
      <sheetName val="M648 Fenway"/>
      <sheetName val="M649 Fuller"/>
      <sheetName val="M650 Souris"/>
      <sheetName val="M651 Hosmer Street"/>
      <sheetName val="M653 Bay Cove Modified Apts"/>
      <sheetName val="M654 Norfolk"/>
      <sheetName val="M659 Dorchester Street "/>
      <sheetName val="M660 Aspinwall"/>
      <sheetName val="M661 Stanwood"/>
      <sheetName val="All AS"/>
      <sheetName val="S512 Andrew House ATS"/>
      <sheetName val="S531 New Hope TSS"/>
      <sheetName val="S543 Bay Cove Treatment Center"/>
      <sheetName val="S557 Charlestown Recovery House"/>
      <sheetName val="All Chelsea ASAP"/>
      <sheetName val="S571 Chelsea ASAP"/>
      <sheetName val="S572 DSS Family Services"/>
      <sheetName val="S573 Outpatient Counseling"/>
      <sheetName val="S574 Driver Alcohol Ed"/>
      <sheetName val="S575 Youth Program"/>
      <sheetName val="S578 Chelsea Batterers"/>
      <sheetName val="S581 Drug Free Communities"/>
      <sheetName val="All CASPAR"/>
      <sheetName val="S701 CASPAR Centralized Costs"/>
      <sheetName val="O702 Middlesex Ave"/>
      <sheetName val="All CASPAR Programs"/>
      <sheetName val="All Emergency Services"/>
      <sheetName val="S721 Shelter"/>
      <sheetName val="S725 First Step"/>
      <sheetName val="All Support Services"/>
      <sheetName val="S761 Phoenix Outpatient Svcs"/>
      <sheetName val="S771 Youth Services"/>
      <sheetName val="S791 Employment Services"/>
      <sheetName val="All Mens Residential"/>
      <sheetName val="S741 Highland Ave"/>
      <sheetName val="S742 Summit Ave"/>
      <sheetName val="S743 Hagan Manor"/>
      <sheetName val="All Womens Residential"/>
      <sheetName val="S751 WomanPlace"/>
      <sheetName val="S752 New Day"/>
      <sheetName val="S753 Grow-House"/>
      <sheetName val="All Intercompany"/>
      <sheetName val="X901 BayCove Group Homes I"/>
      <sheetName val="X902 BayCove Group Homes II"/>
      <sheetName val="X903 BayCove Group Homes III"/>
      <sheetName val="X904 BayCove Moseley"/>
      <sheetName val="X906 BayCove Hamilton"/>
      <sheetName val="X907 HUD 7"/>
      <sheetName val="2015 Orig Budget"/>
    </sheetNames>
    <sheetDataSet>
      <sheetData sheetId="0" refreshError="1"/>
      <sheetData sheetId="1" refreshError="1">
        <row r="7">
          <cell r="C7">
            <v>7.6499999999999999E-2</v>
          </cell>
        </row>
        <row r="8">
          <cell r="C8">
            <v>0.1285</v>
          </cell>
        </row>
        <row r="9">
          <cell r="C9">
            <v>2.3E-3</v>
          </cell>
        </row>
        <row r="10">
          <cell r="C10">
            <v>0.02</v>
          </cell>
        </row>
        <row r="11">
          <cell r="C11">
            <v>50</v>
          </cell>
        </row>
        <row r="12">
          <cell r="C12">
            <v>0.02</v>
          </cell>
        </row>
        <row r="13">
          <cell r="C13">
            <v>0.109</v>
          </cell>
        </row>
        <row r="14">
          <cell r="C14">
            <v>11.15</v>
          </cell>
        </row>
        <row r="17">
          <cell r="C17">
            <v>52.4</v>
          </cell>
        </row>
        <row r="18">
          <cell r="C18">
            <v>52.285714285714285</v>
          </cell>
        </row>
        <row r="19">
          <cell r="C19">
            <v>0.03</v>
          </cell>
        </row>
        <row r="20">
          <cell r="C20">
            <v>0.03</v>
          </cell>
        </row>
        <row r="21">
          <cell r="C21">
            <v>0.03</v>
          </cell>
        </row>
        <row r="22">
          <cell r="C22">
            <v>0.01</v>
          </cell>
        </row>
        <row r="23">
          <cell r="C23">
            <v>0.03</v>
          </cell>
        </row>
        <row r="24">
          <cell r="C24">
            <v>0.03</v>
          </cell>
        </row>
        <row r="25">
          <cell r="C25">
            <v>0.05</v>
          </cell>
        </row>
        <row r="30">
          <cell r="C30">
            <v>31</v>
          </cell>
          <cell r="D30">
            <v>31</v>
          </cell>
          <cell r="E30">
            <v>30</v>
          </cell>
          <cell r="F30">
            <v>31</v>
          </cell>
          <cell r="G30">
            <v>30</v>
          </cell>
          <cell r="H30">
            <v>31</v>
          </cell>
          <cell r="I30">
            <v>31</v>
          </cell>
          <cell r="J30">
            <v>29</v>
          </cell>
          <cell r="K30">
            <v>31</v>
          </cell>
          <cell r="L30">
            <v>30</v>
          </cell>
          <cell r="M30">
            <v>31</v>
          </cell>
          <cell r="N30">
            <v>30</v>
          </cell>
        </row>
        <row r="31">
          <cell r="C31">
            <v>23</v>
          </cell>
          <cell r="D31">
            <v>21</v>
          </cell>
          <cell r="E31">
            <v>22</v>
          </cell>
          <cell r="F31">
            <v>22</v>
          </cell>
          <cell r="G31">
            <v>21</v>
          </cell>
          <cell r="H31">
            <v>23</v>
          </cell>
          <cell r="I31">
            <v>21</v>
          </cell>
          <cell r="J31">
            <v>21</v>
          </cell>
          <cell r="K31">
            <v>23</v>
          </cell>
          <cell r="L31">
            <v>21</v>
          </cell>
          <cell r="M31">
            <v>22</v>
          </cell>
          <cell r="N31">
            <v>22</v>
          </cell>
        </row>
        <row r="33">
          <cell r="C33">
            <v>5</v>
          </cell>
          <cell r="D33">
            <v>4</v>
          </cell>
          <cell r="E33">
            <v>4</v>
          </cell>
          <cell r="F33">
            <v>5</v>
          </cell>
          <cell r="G33">
            <v>4</v>
          </cell>
          <cell r="H33">
            <v>5</v>
          </cell>
          <cell r="I33">
            <v>4</v>
          </cell>
          <cell r="J33">
            <v>4</v>
          </cell>
          <cell r="K33">
            <v>5</v>
          </cell>
          <cell r="L33">
            <v>4</v>
          </cell>
          <cell r="M33">
            <v>4</v>
          </cell>
          <cell r="N33">
            <v>5</v>
          </cell>
        </row>
        <row r="35">
          <cell r="B35" t="str">
            <v>DISTRIBUTION FOR VACATION BUYBACK</v>
          </cell>
          <cell r="C35">
            <v>0.11273627238600022</v>
          </cell>
          <cell r="D35">
            <v>8.4201725671216074E-2</v>
          </cell>
          <cell r="E35">
            <v>5.2132930663845105E-2</v>
          </cell>
          <cell r="F35">
            <v>6.2362634168389455E-2</v>
          </cell>
          <cell r="G35">
            <v>7.8957880368337438E-2</v>
          </cell>
          <cell r="H35">
            <v>0.11340406968814248</v>
          </cell>
          <cell r="I35">
            <v>8.2846422722826857E-2</v>
          </cell>
          <cell r="J35">
            <v>7.8949799086628136E-2</v>
          </cell>
          <cell r="K35">
            <v>7.8437634590311528E-2</v>
          </cell>
          <cell r="L35">
            <v>8.7033625381253546E-2</v>
          </cell>
          <cell r="M35">
            <v>7.6279140597660097E-2</v>
          </cell>
          <cell r="N35">
            <v>9.265786467538914E-2</v>
          </cell>
        </row>
        <row r="37">
          <cell r="C37">
            <v>8.7786259541984726E-2</v>
          </cell>
          <cell r="D37">
            <v>8.0152671755725186E-2</v>
          </cell>
          <cell r="E37">
            <v>8.3969465648854963E-2</v>
          </cell>
          <cell r="F37">
            <v>8.3969465648854963E-2</v>
          </cell>
          <cell r="G37">
            <v>8.0152671755725186E-2</v>
          </cell>
          <cell r="H37">
            <v>8.7786259541984726E-2</v>
          </cell>
          <cell r="I37">
            <v>8.0152671755725186E-2</v>
          </cell>
          <cell r="J37">
            <v>8.0152671755725186E-2</v>
          </cell>
          <cell r="K37">
            <v>8.7786259541984726E-2</v>
          </cell>
          <cell r="L37">
            <v>8.0152671755725186E-2</v>
          </cell>
          <cell r="M37">
            <v>8.3969465648854963E-2</v>
          </cell>
          <cell r="N37">
            <v>8.3969465648854963E-2</v>
          </cell>
        </row>
        <row r="38">
          <cell r="C38">
            <v>8.4699453551912565E-2</v>
          </cell>
          <cell r="D38">
            <v>8.4699453551912565E-2</v>
          </cell>
          <cell r="E38">
            <v>8.1967213114754092E-2</v>
          </cell>
          <cell r="F38">
            <v>8.4699453551912565E-2</v>
          </cell>
          <cell r="G38">
            <v>8.1967213114754092E-2</v>
          </cell>
          <cell r="H38">
            <v>8.4699453551912565E-2</v>
          </cell>
          <cell r="I38">
            <v>8.4699453551912565E-2</v>
          </cell>
          <cell r="J38">
            <v>7.9234972677595633E-2</v>
          </cell>
          <cell r="K38">
            <v>8.4699453551912565E-2</v>
          </cell>
          <cell r="L38">
            <v>8.1967213114754092E-2</v>
          </cell>
          <cell r="M38">
            <v>8.4699453551912565E-2</v>
          </cell>
          <cell r="N38">
            <v>8.1967213114754092E-2</v>
          </cell>
        </row>
        <row r="49">
          <cell r="C49">
            <v>42189</v>
          </cell>
        </row>
        <row r="50">
          <cell r="C50">
            <v>42254</v>
          </cell>
        </row>
        <row r="51">
          <cell r="C51">
            <v>42289</v>
          </cell>
        </row>
        <row r="52">
          <cell r="C52">
            <v>42319</v>
          </cell>
        </row>
        <row r="53">
          <cell r="C53">
            <v>42334</v>
          </cell>
        </row>
        <row r="54">
          <cell r="C54">
            <v>42363</v>
          </cell>
        </row>
        <row r="55">
          <cell r="C55">
            <v>42370</v>
          </cell>
        </row>
        <row r="56">
          <cell r="C56">
            <v>42387</v>
          </cell>
        </row>
        <row r="57">
          <cell r="C57">
            <v>42415</v>
          </cell>
        </row>
        <row r="58">
          <cell r="C58">
            <v>42478</v>
          </cell>
        </row>
        <row r="59">
          <cell r="C59">
            <v>42520</v>
          </cell>
        </row>
        <row r="72">
          <cell r="B72">
            <v>1</v>
          </cell>
          <cell r="F72">
            <v>215.35999999999999</v>
          </cell>
        </row>
        <row r="73">
          <cell r="B73">
            <v>2</v>
          </cell>
          <cell r="F73">
            <v>256.96000000000004</v>
          </cell>
        </row>
        <row r="74">
          <cell r="B74">
            <v>3</v>
          </cell>
          <cell r="F74">
            <v>272.55999999999995</v>
          </cell>
        </row>
        <row r="75">
          <cell r="B75">
            <v>4</v>
          </cell>
          <cell r="F75">
            <v>288.15999999999997</v>
          </cell>
        </row>
        <row r="76">
          <cell r="B76">
            <v>5</v>
          </cell>
          <cell r="F76">
            <v>303.76</v>
          </cell>
        </row>
        <row r="77">
          <cell r="B77">
            <v>6</v>
          </cell>
          <cell r="F77">
            <v>319.36</v>
          </cell>
        </row>
        <row r="78">
          <cell r="B78">
            <v>7</v>
          </cell>
          <cell r="F78">
            <v>334.96</v>
          </cell>
        </row>
        <row r="85">
          <cell r="B85">
            <v>5090</v>
          </cell>
        </row>
        <row r="86">
          <cell r="B86">
            <v>5110</v>
          </cell>
        </row>
        <row r="87">
          <cell r="B87">
            <v>5130</v>
          </cell>
        </row>
        <row r="88">
          <cell r="B88">
            <v>5160</v>
          </cell>
        </row>
        <row r="89">
          <cell r="B89">
            <v>5230</v>
          </cell>
        </row>
        <row r="90">
          <cell r="B90">
            <v>5250</v>
          </cell>
        </row>
        <row r="91">
          <cell r="B91">
            <v>5320</v>
          </cell>
        </row>
        <row r="92">
          <cell r="B92">
            <v>5330</v>
          </cell>
        </row>
        <row r="93">
          <cell r="B93">
            <v>5340</v>
          </cell>
        </row>
        <row r="94">
          <cell r="B94">
            <v>5350</v>
          </cell>
        </row>
        <row r="95">
          <cell r="B95">
            <v>5410</v>
          </cell>
        </row>
        <row r="96">
          <cell r="B96">
            <v>5420</v>
          </cell>
        </row>
        <row r="97">
          <cell r="B97">
            <v>5430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Calcs"/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Calcs"/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new CAF"/>
      <sheetName val="for pres"/>
      <sheetName val="Sourc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Calcs3386&amp;3401"/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RawDataCalcs"/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6"/>
  <sheetViews>
    <sheetView tabSelected="1" zoomScale="85" zoomScaleNormal="85" zoomScaleSheetLayoutView="85" workbookViewId="0">
      <selection activeCell="J131" sqref="J131"/>
    </sheetView>
  </sheetViews>
  <sheetFormatPr defaultColWidth="9.28515625" defaultRowHeight="10.199999999999999" x14ac:dyDescent="0.2"/>
  <cols>
    <col min="1" max="1" width="2.28515625" style="2" customWidth="1"/>
    <col min="2" max="2" width="2.85546875" style="2" customWidth="1"/>
    <col min="3" max="3" width="47.140625" style="2" customWidth="1"/>
    <col min="4" max="4" width="15.7109375" style="2" customWidth="1"/>
    <col min="5" max="5" width="14.85546875" style="2" customWidth="1"/>
    <col min="6" max="6" width="19.42578125" style="2" customWidth="1"/>
    <col min="7" max="7" width="3" style="2" customWidth="1"/>
    <col min="8" max="9" width="2.7109375" style="2" customWidth="1"/>
    <col min="10" max="10" width="48.85546875" style="3" customWidth="1"/>
    <col min="11" max="11" width="21.85546875" style="2" customWidth="1"/>
    <col min="12" max="12" width="61" style="2" customWidth="1"/>
    <col min="13" max="13" width="18" style="2" customWidth="1"/>
    <col min="14" max="14" width="26.28515625" style="2" customWidth="1"/>
    <col min="15" max="16384" width="9.28515625" style="2"/>
  </cols>
  <sheetData>
    <row r="1" spans="1:14" ht="8.25" customHeight="1" thickBot="1" x14ac:dyDescent="0.35">
      <c r="A1" s="1"/>
      <c r="B1" s="1"/>
      <c r="C1" s="1"/>
      <c r="D1" s="1"/>
      <c r="E1" s="1"/>
      <c r="F1" s="1"/>
      <c r="G1" s="1"/>
      <c r="H1" s="1"/>
    </row>
    <row r="2" spans="1:14" ht="18.600000000000001" thickBot="1" x14ac:dyDescent="0.4">
      <c r="A2" s="1"/>
      <c r="B2" s="261" t="s">
        <v>0</v>
      </c>
      <c r="C2" s="262"/>
      <c r="D2" s="262"/>
      <c r="E2" s="262"/>
      <c r="F2" s="262"/>
      <c r="G2" s="263"/>
      <c r="H2" s="1"/>
      <c r="J2" s="264" t="s">
        <v>1</v>
      </c>
      <c r="K2" s="265"/>
      <c r="L2" s="266"/>
    </row>
    <row r="3" spans="1:14" ht="16.2" thickBot="1" x14ac:dyDescent="0.35">
      <c r="A3" s="1"/>
      <c r="B3" s="255"/>
      <c r="C3" s="256"/>
      <c r="D3" s="256"/>
      <c r="E3" s="256"/>
      <c r="F3" s="256"/>
      <c r="G3" s="257"/>
      <c r="H3" s="1"/>
      <c r="J3" s="4" t="s">
        <v>2</v>
      </c>
      <c r="K3" s="5" t="s">
        <v>3</v>
      </c>
      <c r="L3" s="6" t="s">
        <v>4</v>
      </c>
      <c r="M3" s="7"/>
    </row>
    <row r="4" spans="1:14" ht="15" thickBot="1" x14ac:dyDescent="0.35">
      <c r="A4" s="1"/>
      <c r="B4" s="8"/>
      <c r="C4" s="9"/>
      <c r="D4" s="267"/>
      <c r="E4" s="267"/>
      <c r="F4" s="9"/>
      <c r="G4" s="10"/>
      <c r="H4" s="1"/>
      <c r="J4" s="4"/>
      <c r="K4" s="11"/>
      <c r="L4" s="12"/>
    </row>
    <row r="5" spans="1:14" ht="15" thickBot="1" x14ac:dyDescent="0.35">
      <c r="A5" s="1"/>
      <c r="B5" s="13"/>
      <c r="C5" s="252" t="s">
        <v>5</v>
      </c>
      <c r="D5" s="253"/>
      <c r="E5" s="253"/>
      <c r="F5" s="254"/>
      <c r="G5" s="14"/>
      <c r="H5" s="1"/>
      <c r="J5" s="15" t="s">
        <v>6</v>
      </c>
      <c r="K5" s="16">
        <f>'FY19 UFR Clean Data'!DQ48</f>
        <v>70685.063780465789</v>
      </c>
      <c r="L5" s="12" t="s">
        <v>7</v>
      </c>
      <c r="M5" s="17"/>
    </row>
    <row r="6" spans="1:14" ht="14.4" x14ac:dyDescent="0.3">
      <c r="A6" s="1"/>
      <c r="B6" s="13"/>
      <c r="C6" s="18"/>
      <c r="D6" s="19" t="s">
        <v>8</v>
      </c>
      <c r="E6" s="19" t="s">
        <v>9</v>
      </c>
      <c r="F6" s="20" t="s">
        <v>10</v>
      </c>
      <c r="G6" s="14"/>
      <c r="H6" s="1"/>
      <c r="J6" s="15" t="s">
        <v>11</v>
      </c>
      <c r="K6" s="16">
        <f>'BLS Salary Chart'!C8</f>
        <v>41516.800000000003</v>
      </c>
      <c r="L6" s="12" t="s">
        <v>12</v>
      </c>
      <c r="M6" s="17"/>
    </row>
    <row r="7" spans="1:14" ht="14.4" x14ac:dyDescent="0.3">
      <c r="A7" s="1"/>
      <c r="B7" s="13"/>
      <c r="C7" s="21" t="s">
        <v>6</v>
      </c>
      <c r="D7" s="22">
        <f>K5</f>
        <v>70685.063780465789</v>
      </c>
      <c r="E7" s="23">
        <v>1</v>
      </c>
      <c r="F7" s="24">
        <f>D7*E7</f>
        <v>70685.063780465789</v>
      </c>
      <c r="G7" s="14"/>
      <c r="H7" s="1"/>
      <c r="J7" s="15" t="s">
        <v>13</v>
      </c>
      <c r="K7" s="16">
        <f>('BLS Salary Chart'!C12*55%)+('BLS Salary Chart'!C14*45%)</f>
        <v>47883.680000000008</v>
      </c>
      <c r="L7" s="12" t="s">
        <v>14</v>
      </c>
      <c r="M7" s="17"/>
    </row>
    <row r="8" spans="1:14" ht="14.4" x14ac:dyDescent="0.3">
      <c r="A8" s="1"/>
      <c r="B8" s="13"/>
      <c r="C8" s="25" t="s">
        <v>11</v>
      </c>
      <c r="D8" s="26">
        <f>K6</f>
        <v>41516.800000000003</v>
      </c>
      <c r="E8" s="27">
        <v>1.25</v>
      </c>
      <c r="F8" s="26">
        <f>D8*E8</f>
        <v>51896</v>
      </c>
      <c r="G8" s="14"/>
      <c r="H8" s="1"/>
      <c r="J8" s="15" t="s">
        <v>15</v>
      </c>
      <c r="K8" s="16">
        <f>'BLS Salary Chart'!C8</f>
        <v>41516.800000000003</v>
      </c>
      <c r="L8" s="12" t="s">
        <v>12</v>
      </c>
      <c r="M8" s="17"/>
    </row>
    <row r="9" spans="1:14" ht="14.4" x14ac:dyDescent="0.3">
      <c r="A9" s="1"/>
      <c r="B9" s="13"/>
      <c r="C9" s="28" t="str">
        <f>J7</f>
        <v>Ed Coordinator / Case Mgr (MA /BA Blend)</v>
      </c>
      <c r="D9" s="26">
        <f>K7</f>
        <v>47883.680000000008</v>
      </c>
      <c r="E9" s="27">
        <v>1</v>
      </c>
      <c r="F9" s="26">
        <f t="shared" ref="F9:F10" si="0">D9*E9</f>
        <v>47883.680000000008</v>
      </c>
      <c r="G9" s="14"/>
      <c r="H9" s="1"/>
      <c r="J9" s="15"/>
      <c r="K9" s="29"/>
      <c r="L9" s="12"/>
    </row>
    <row r="10" spans="1:14" ht="14.4" x14ac:dyDescent="0.3">
      <c r="A10" s="1"/>
      <c r="B10" s="13"/>
      <c r="C10" s="25" t="s">
        <v>16</v>
      </c>
      <c r="D10" s="26">
        <f>K8</f>
        <v>41516.800000000003</v>
      </c>
      <c r="E10" s="27">
        <v>0.5</v>
      </c>
      <c r="F10" s="26">
        <f t="shared" si="0"/>
        <v>20758.400000000001</v>
      </c>
      <c r="G10" s="14"/>
      <c r="H10" s="1"/>
      <c r="J10" s="30" t="s">
        <v>17</v>
      </c>
      <c r="K10" s="31"/>
      <c r="L10" s="12"/>
    </row>
    <row r="11" spans="1:14" ht="14.4" x14ac:dyDescent="0.3">
      <c r="A11" s="1"/>
      <c r="B11" s="13"/>
      <c r="C11" s="32" t="s">
        <v>18</v>
      </c>
      <c r="D11" s="33"/>
      <c r="E11" s="34">
        <f>SUM(E7:E10)</f>
        <v>3.75</v>
      </c>
      <c r="F11" s="35">
        <f>SUM(F7:F10)</f>
        <v>191223.14378046579</v>
      </c>
      <c r="G11" s="14"/>
      <c r="H11" s="1"/>
      <c r="J11" s="15" t="s">
        <v>19</v>
      </c>
      <c r="K11" s="36">
        <v>0.224</v>
      </c>
      <c r="L11" s="12" t="s">
        <v>20</v>
      </c>
    </row>
    <row r="12" spans="1:14" ht="13.8" x14ac:dyDescent="0.3">
      <c r="A12" s="1"/>
      <c r="B12" s="13"/>
      <c r="C12" s="37"/>
      <c r="D12" s="38"/>
      <c r="E12" s="38"/>
      <c r="F12" s="38"/>
      <c r="G12" s="14"/>
      <c r="H12" s="1"/>
      <c r="J12" s="39" t="s">
        <v>21</v>
      </c>
      <c r="K12" s="16">
        <f>'FY19 UFR Clean Data'!CM46</f>
        <v>8335.8683464451351</v>
      </c>
      <c r="L12" s="12" t="s">
        <v>22</v>
      </c>
    </row>
    <row r="13" spans="1:14" ht="14.4" x14ac:dyDescent="0.3">
      <c r="A13" s="1"/>
      <c r="B13" s="13"/>
      <c r="C13" s="40" t="s">
        <v>19</v>
      </c>
      <c r="D13" s="38"/>
      <c r="E13" s="41">
        <f>K11</f>
        <v>0.224</v>
      </c>
      <c r="F13" s="42">
        <f>F11*E13</f>
        <v>42833.984206824338</v>
      </c>
      <c r="G13" s="14"/>
      <c r="H13" s="1"/>
      <c r="J13" s="39"/>
      <c r="K13" s="16"/>
      <c r="L13" s="12"/>
    </row>
    <row r="14" spans="1:14" ht="13.8" x14ac:dyDescent="0.3">
      <c r="A14" s="1"/>
      <c r="B14" s="13"/>
      <c r="C14" s="37"/>
      <c r="D14" s="38"/>
      <c r="E14" s="38"/>
      <c r="F14" s="43"/>
      <c r="G14" s="14"/>
      <c r="H14" s="1"/>
      <c r="J14" s="39"/>
      <c r="K14" s="16"/>
      <c r="L14" s="12"/>
      <c r="N14" s="44"/>
    </row>
    <row r="15" spans="1:14" ht="14.4" x14ac:dyDescent="0.3">
      <c r="A15" s="1"/>
      <c r="B15" s="13"/>
      <c r="C15" s="32" t="s">
        <v>23</v>
      </c>
      <c r="D15" s="45"/>
      <c r="E15" s="45"/>
      <c r="F15" s="46">
        <f>F11+F13</f>
        <v>234057.12798729012</v>
      </c>
      <c r="G15" s="14"/>
      <c r="H15" s="1"/>
      <c r="J15" s="39" t="s">
        <v>24</v>
      </c>
      <c r="K15" s="47">
        <f>E18</f>
        <v>0.12</v>
      </c>
      <c r="L15" s="12" t="s">
        <v>25</v>
      </c>
    </row>
    <row r="16" spans="1:14" ht="14.4" x14ac:dyDescent="0.3">
      <c r="A16" s="1"/>
      <c r="B16" s="13"/>
      <c r="C16" s="48" t="str">
        <f>J12</f>
        <v>Programmatic Expenses (per FTE)</v>
      </c>
      <c r="D16" s="38"/>
      <c r="E16" s="49">
        <f>K12</f>
        <v>8335.8683464451351</v>
      </c>
      <c r="F16" s="50">
        <f>E16*E11</f>
        <v>31259.506299169258</v>
      </c>
      <c r="G16" s="14"/>
      <c r="H16" s="1"/>
      <c r="J16" s="39" t="s">
        <v>26</v>
      </c>
      <c r="K16" s="36">
        <v>3.7000000000000002E-3</v>
      </c>
      <c r="L16" s="12" t="s">
        <v>27</v>
      </c>
    </row>
    <row r="17" spans="1:13" ht="14.4" x14ac:dyDescent="0.3">
      <c r="A17" s="1"/>
      <c r="B17" s="13"/>
      <c r="C17" s="32" t="s">
        <v>28</v>
      </c>
      <c r="D17" s="45"/>
      <c r="E17" s="45"/>
      <c r="F17" s="51">
        <f>SUM(F15:F16)</f>
        <v>265316.63428645936</v>
      </c>
      <c r="G17" s="14"/>
      <c r="H17" s="1"/>
      <c r="J17" s="39"/>
      <c r="K17" s="36"/>
      <c r="L17" s="12"/>
    </row>
    <row r="18" spans="1:13" ht="15" thickBot="1" x14ac:dyDescent="0.35">
      <c r="A18" s="1"/>
      <c r="B18" s="13"/>
      <c r="C18" s="52" t="s">
        <v>29</v>
      </c>
      <c r="D18" s="53"/>
      <c r="E18" s="54">
        <f>'[12]Pivot Tables'!$H$42</f>
        <v>0.12</v>
      </c>
      <c r="F18" s="55">
        <f>F17*E18</f>
        <v>31837.996114375121</v>
      </c>
      <c r="G18" s="14"/>
      <c r="H18" s="1"/>
      <c r="J18" s="56" t="s">
        <v>30</v>
      </c>
      <c r="K18" s="57">
        <f>'CAF Fall 2020'!CA25</f>
        <v>1.9959404600811814E-2</v>
      </c>
      <c r="L18" s="58" t="s">
        <v>31</v>
      </c>
    </row>
    <row r="19" spans="1:13" ht="15.6" thickTop="1" thickBot="1" x14ac:dyDescent="0.35">
      <c r="A19" s="1"/>
      <c r="B19" s="13"/>
      <c r="C19" s="40" t="s">
        <v>32</v>
      </c>
      <c r="D19" s="40"/>
      <c r="E19" s="40"/>
      <c r="F19" s="48">
        <f>SUM(F17:F18)</f>
        <v>297154.63040083449</v>
      </c>
      <c r="G19" s="14"/>
      <c r="H19" s="1"/>
      <c r="J19" s="59"/>
      <c r="K19" s="60"/>
      <c r="L19" s="61"/>
    </row>
    <row r="20" spans="1:13" ht="14.4" x14ac:dyDescent="0.3">
      <c r="A20" s="1"/>
      <c r="B20" s="13"/>
      <c r="C20" s="62" t="str">
        <f>J18</f>
        <v>CAF (FY22-FY23)</v>
      </c>
      <c r="D20" s="37"/>
      <c r="E20" s="63">
        <f>K18</f>
        <v>1.9959404600811814E-2</v>
      </c>
      <c r="F20" s="48">
        <f>F19*(E20+1)</f>
        <v>303085.65989800944</v>
      </c>
      <c r="G20" s="14"/>
      <c r="H20" s="1"/>
      <c r="J20" s="2"/>
    </row>
    <row r="21" spans="1:13" ht="15" thickBot="1" x14ac:dyDescent="0.35">
      <c r="A21" s="1"/>
      <c r="B21" s="13"/>
      <c r="C21" s="62" t="s">
        <v>33</v>
      </c>
      <c r="D21" s="37"/>
      <c r="E21" s="63">
        <f>K16</f>
        <v>3.7000000000000002E-3</v>
      </c>
      <c r="F21" s="48">
        <f>F11*(E20+1)*(E21)</f>
        <v>721.64742234201151</v>
      </c>
      <c r="G21" s="14"/>
      <c r="H21" s="1"/>
      <c r="I21" s="64"/>
    </row>
    <row r="22" spans="1:13" ht="15" thickBot="1" x14ac:dyDescent="0.35">
      <c r="A22" s="1"/>
      <c r="B22" s="65"/>
      <c r="C22" s="66" t="s">
        <v>34</v>
      </c>
      <c r="D22" s="67"/>
      <c r="E22" s="67"/>
      <c r="F22" s="68">
        <f>(F20+F21)/12</f>
        <v>25317.27561002929</v>
      </c>
      <c r="G22" s="69"/>
      <c r="H22" s="1"/>
      <c r="I22" s="64"/>
      <c r="J22" s="70"/>
    </row>
    <row r="23" spans="1:13" ht="18.600000000000001" thickBot="1" x14ac:dyDescent="0.4">
      <c r="A23" s="1"/>
      <c r="H23" s="1"/>
      <c r="I23" s="64"/>
      <c r="J23" s="71"/>
      <c r="K23" s="72"/>
      <c r="L23" s="73"/>
      <c r="M23" s="72"/>
    </row>
    <row r="24" spans="1:13" ht="18.600000000000001" thickBot="1" x14ac:dyDescent="0.4">
      <c r="A24" s="1"/>
      <c r="B24" s="255" t="s">
        <v>0</v>
      </c>
      <c r="C24" s="256"/>
      <c r="D24" s="256"/>
      <c r="E24" s="256"/>
      <c r="F24" s="256"/>
      <c r="G24" s="257"/>
      <c r="H24" s="1"/>
      <c r="I24" s="64"/>
      <c r="J24" s="74"/>
      <c r="K24" s="72"/>
      <c r="L24" s="73"/>
      <c r="M24" s="72"/>
    </row>
    <row r="25" spans="1:13" ht="18.600000000000001" thickBot="1" x14ac:dyDescent="0.4">
      <c r="A25" s="1"/>
      <c r="B25" s="13"/>
      <c r="C25" s="252" t="s">
        <v>35</v>
      </c>
      <c r="D25" s="253"/>
      <c r="E25" s="253"/>
      <c r="F25" s="254"/>
      <c r="G25" s="14"/>
      <c r="H25" s="1"/>
      <c r="I25" s="64"/>
      <c r="J25" s="74"/>
      <c r="K25" s="72"/>
      <c r="L25" s="73"/>
      <c r="M25" s="72"/>
    </row>
    <row r="26" spans="1:13" ht="18" x14ac:dyDescent="0.35">
      <c r="A26" s="1"/>
      <c r="B26" s="13"/>
      <c r="C26" s="18"/>
      <c r="D26" s="19" t="s">
        <v>8</v>
      </c>
      <c r="E26" s="19" t="s">
        <v>9</v>
      </c>
      <c r="F26" s="20" t="s">
        <v>10</v>
      </c>
      <c r="G26" s="14"/>
      <c r="H26" s="1"/>
      <c r="J26" s="71"/>
      <c r="K26" s="72"/>
      <c r="L26" s="73"/>
      <c r="M26" s="72"/>
    </row>
    <row r="27" spans="1:13" ht="15.6" customHeight="1" x14ac:dyDescent="0.35">
      <c r="A27" s="1"/>
      <c r="B27" s="13"/>
      <c r="C27" s="21" t="s">
        <v>6</v>
      </c>
      <c r="D27" s="22">
        <f>K5</f>
        <v>70685.063780465789</v>
      </c>
      <c r="E27" s="23">
        <v>1.1499999999999999</v>
      </c>
      <c r="F27" s="24">
        <f>D27*E27</f>
        <v>81287.823347535654</v>
      </c>
      <c r="G27" s="14"/>
      <c r="H27" s="1"/>
      <c r="J27" s="71"/>
      <c r="K27" s="72"/>
      <c r="L27" s="73"/>
      <c r="M27" s="72"/>
    </row>
    <row r="28" spans="1:13" ht="18" x14ac:dyDescent="0.35">
      <c r="B28" s="13"/>
      <c r="C28" s="25" t="s">
        <v>11</v>
      </c>
      <c r="D28" s="26">
        <f>K6</f>
        <v>41516.800000000003</v>
      </c>
      <c r="E28" s="27">
        <v>1.95</v>
      </c>
      <c r="F28" s="26">
        <f t="shared" ref="F28:F30" si="1">D28*E28</f>
        <v>80957.760000000009</v>
      </c>
      <c r="G28" s="14"/>
      <c r="J28" s="71"/>
      <c r="K28" s="72"/>
      <c r="L28" s="73"/>
      <c r="M28" s="72"/>
    </row>
    <row r="29" spans="1:13" ht="18" x14ac:dyDescent="0.35">
      <c r="B29" s="13"/>
      <c r="C29" s="28" t="str">
        <f>J7</f>
        <v>Ed Coordinator / Case Mgr (MA /BA Blend)</v>
      </c>
      <c r="D29" s="26">
        <f>K7</f>
        <v>47883.680000000008</v>
      </c>
      <c r="E29" s="27">
        <v>1</v>
      </c>
      <c r="F29" s="26">
        <f t="shared" si="1"/>
        <v>47883.680000000008</v>
      </c>
      <c r="G29" s="14"/>
      <c r="J29" s="71"/>
      <c r="K29" s="72"/>
      <c r="L29" s="73"/>
      <c r="M29" s="72"/>
    </row>
    <row r="30" spans="1:13" ht="18" x14ac:dyDescent="0.35">
      <c r="B30" s="13"/>
      <c r="C30" s="25" t="s">
        <v>16</v>
      </c>
      <c r="D30" s="26">
        <f>K8</f>
        <v>41516.800000000003</v>
      </c>
      <c r="E30" s="27">
        <v>0.5</v>
      </c>
      <c r="F30" s="26">
        <f t="shared" si="1"/>
        <v>20758.400000000001</v>
      </c>
      <c r="G30" s="14"/>
      <c r="J30" s="71"/>
      <c r="K30" s="72"/>
      <c r="L30" s="73"/>
      <c r="M30" s="72"/>
    </row>
    <row r="31" spans="1:13" ht="18" x14ac:dyDescent="0.35">
      <c r="B31" s="75"/>
      <c r="C31" s="76"/>
      <c r="D31" s="77"/>
      <c r="E31" s="77"/>
      <c r="F31" s="77"/>
      <c r="G31" s="78"/>
      <c r="J31" s="71"/>
      <c r="K31" s="72"/>
      <c r="L31" s="73"/>
      <c r="M31" s="72"/>
    </row>
    <row r="32" spans="1:13" ht="18" x14ac:dyDescent="0.35">
      <c r="B32" s="13"/>
      <c r="C32" s="32" t="s">
        <v>18</v>
      </c>
      <c r="D32" s="33"/>
      <c r="E32" s="34">
        <f>SUM(E27:E30)</f>
        <v>4.5999999999999996</v>
      </c>
      <c r="F32" s="35">
        <f>SUM(F27:F30)</f>
        <v>230887.66334753568</v>
      </c>
      <c r="G32" s="14"/>
      <c r="J32" s="71"/>
      <c r="K32" s="72"/>
      <c r="L32" s="73"/>
      <c r="M32" s="72"/>
    </row>
    <row r="33" spans="2:13" ht="18" x14ac:dyDescent="0.35">
      <c r="B33" s="13"/>
      <c r="C33" s="37"/>
      <c r="D33" s="38"/>
      <c r="E33" s="38"/>
      <c r="F33" s="38"/>
      <c r="G33" s="14"/>
      <c r="J33" s="71"/>
      <c r="K33" s="72"/>
      <c r="L33" s="73"/>
      <c r="M33" s="72"/>
    </row>
    <row r="34" spans="2:13" ht="18" x14ac:dyDescent="0.35">
      <c r="B34" s="13"/>
      <c r="C34" s="40" t="s">
        <v>19</v>
      </c>
      <c r="D34" s="38"/>
      <c r="E34" s="41">
        <f>K11</f>
        <v>0.224</v>
      </c>
      <c r="F34" s="42">
        <f>F32*E34</f>
        <v>51718.83658984799</v>
      </c>
      <c r="G34" s="14"/>
      <c r="J34" s="71"/>
      <c r="K34" s="72"/>
      <c r="L34" s="73"/>
      <c r="M34" s="72"/>
    </row>
    <row r="35" spans="2:13" ht="18" x14ac:dyDescent="0.35">
      <c r="B35" s="13"/>
      <c r="C35" s="37"/>
      <c r="D35" s="38"/>
      <c r="E35" s="38"/>
      <c r="F35" s="43"/>
      <c r="G35" s="14"/>
      <c r="J35" s="71"/>
      <c r="K35" s="72"/>
      <c r="L35" s="73"/>
      <c r="M35" s="72"/>
    </row>
    <row r="36" spans="2:13" ht="18" x14ac:dyDescent="0.35">
      <c r="B36" s="13"/>
      <c r="C36" s="32" t="s">
        <v>23</v>
      </c>
      <c r="D36" s="45"/>
      <c r="E36" s="45"/>
      <c r="F36" s="46">
        <f>F32+F34</f>
        <v>282606.49993738369</v>
      </c>
      <c r="G36" s="14"/>
      <c r="J36" s="71"/>
      <c r="K36" s="72"/>
      <c r="L36" s="73"/>
      <c r="M36" s="72"/>
    </row>
    <row r="37" spans="2:13" ht="18" x14ac:dyDescent="0.35">
      <c r="B37" s="75"/>
      <c r="C37" s="48" t="str">
        <f>J12</f>
        <v>Programmatic Expenses (per FTE)</v>
      </c>
      <c r="D37" s="38"/>
      <c r="E37" s="49">
        <f>K12</f>
        <v>8335.8683464451351</v>
      </c>
      <c r="F37" s="51">
        <f>E37*E32</f>
        <v>38344.994393647619</v>
      </c>
      <c r="G37" s="78"/>
      <c r="J37" s="71"/>
      <c r="K37" s="72"/>
      <c r="L37" s="73"/>
      <c r="M37" s="72"/>
    </row>
    <row r="38" spans="2:13" ht="18" x14ac:dyDescent="0.35">
      <c r="B38" s="13"/>
      <c r="C38" s="32" t="s">
        <v>28</v>
      </c>
      <c r="D38" s="45"/>
      <c r="E38" s="45"/>
      <c r="F38" s="51">
        <f>SUM(F36:F37)</f>
        <v>320951.49433103134</v>
      </c>
      <c r="G38" s="14"/>
      <c r="J38" s="71"/>
      <c r="K38" s="72"/>
      <c r="L38" s="73"/>
      <c r="M38" s="72"/>
    </row>
    <row r="39" spans="2:13" ht="18.600000000000001" thickBot="1" x14ac:dyDescent="0.4">
      <c r="B39" s="13"/>
      <c r="C39" s="52" t="s">
        <v>29</v>
      </c>
      <c r="D39" s="53"/>
      <c r="E39" s="54">
        <f>'[12]Pivot Tables'!$H$42</f>
        <v>0.12</v>
      </c>
      <c r="F39" s="55">
        <f>F38*E39</f>
        <v>38514.179319723757</v>
      </c>
      <c r="G39" s="14"/>
      <c r="J39" s="71"/>
      <c r="K39" s="72"/>
      <c r="L39" s="73"/>
      <c r="M39" s="72"/>
    </row>
    <row r="40" spans="2:13" ht="18.600000000000001" thickTop="1" x14ac:dyDescent="0.35">
      <c r="B40" s="13"/>
      <c r="C40" s="40" t="s">
        <v>32</v>
      </c>
      <c r="D40" s="40"/>
      <c r="E40" s="40"/>
      <c r="F40" s="48">
        <f>SUM(F38:F39)</f>
        <v>359465.67365075508</v>
      </c>
      <c r="G40" s="14"/>
      <c r="J40" s="71"/>
      <c r="K40" s="72"/>
      <c r="L40" s="73"/>
      <c r="M40" s="72"/>
    </row>
    <row r="41" spans="2:13" ht="18" x14ac:dyDescent="0.35">
      <c r="B41" s="13"/>
      <c r="C41" s="62" t="str">
        <f>J18</f>
        <v>CAF (FY22-FY23)</v>
      </c>
      <c r="D41" s="37"/>
      <c r="E41" s="63">
        <f>E20</f>
        <v>1.9959404600811814E-2</v>
      </c>
      <c r="F41" s="48">
        <f>F40*(E41+1)</f>
        <v>366640.39447125385</v>
      </c>
      <c r="G41" s="14"/>
      <c r="J41" s="71"/>
      <c r="K41" s="72"/>
      <c r="L41" s="73"/>
      <c r="M41" s="72"/>
    </row>
    <row r="42" spans="2:13" ht="18.600000000000001" thickBot="1" x14ac:dyDescent="0.4">
      <c r="B42" s="13"/>
      <c r="C42" s="62" t="str">
        <f>C21</f>
        <v>PFMLA Trust Contribution</v>
      </c>
      <c r="D42" s="37"/>
      <c r="E42" s="63">
        <f>K16</f>
        <v>3.7000000000000002E-3</v>
      </c>
      <c r="F42" s="48">
        <f>F32*(E41+1)*E42</f>
        <v>871.33536145921323</v>
      </c>
      <c r="G42" s="14"/>
      <c r="J42" s="71"/>
      <c r="K42" s="72"/>
      <c r="L42" s="73"/>
      <c r="M42" s="72"/>
    </row>
    <row r="43" spans="2:13" ht="18.600000000000001" thickBot="1" x14ac:dyDescent="0.4">
      <c r="B43" s="65"/>
      <c r="C43" s="66" t="s">
        <v>34</v>
      </c>
      <c r="D43" s="67"/>
      <c r="E43" s="67"/>
      <c r="F43" s="68">
        <f>(F41+F42)/12</f>
        <v>30625.977486059423</v>
      </c>
      <c r="G43" s="69"/>
      <c r="J43" s="74"/>
      <c r="K43" s="72"/>
      <c r="L43" s="73"/>
      <c r="M43" s="72"/>
    </row>
    <row r="44" spans="2:13" ht="18.600000000000001" thickBot="1" x14ac:dyDescent="0.4">
      <c r="B44" s="37"/>
      <c r="C44" s="62"/>
      <c r="D44" s="37"/>
      <c r="E44" s="37"/>
      <c r="F44" s="28"/>
      <c r="G44" s="37"/>
      <c r="J44" s="71"/>
      <c r="K44" s="72"/>
      <c r="L44" s="73"/>
      <c r="M44" s="72"/>
    </row>
    <row r="45" spans="2:13" ht="18.600000000000001" thickBot="1" x14ac:dyDescent="0.4">
      <c r="B45" s="255" t="s">
        <v>0</v>
      </c>
      <c r="C45" s="256"/>
      <c r="D45" s="256"/>
      <c r="E45" s="256"/>
      <c r="F45" s="256"/>
      <c r="G45" s="257"/>
      <c r="J45" s="71"/>
      <c r="K45" s="72"/>
      <c r="L45" s="73"/>
      <c r="M45" s="72"/>
    </row>
    <row r="46" spans="2:13" ht="18.600000000000001" thickBot="1" x14ac:dyDescent="0.4">
      <c r="B46" s="37"/>
      <c r="C46" s="62"/>
      <c r="D46" s="37"/>
      <c r="E46" s="37"/>
      <c r="F46" s="28"/>
      <c r="G46" s="37"/>
      <c r="J46" s="71"/>
      <c r="K46" s="72"/>
      <c r="L46" s="73"/>
      <c r="M46" s="72"/>
    </row>
    <row r="47" spans="2:13" ht="18.600000000000001" thickBot="1" x14ac:dyDescent="0.4">
      <c r="B47" s="8"/>
      <c r="C47" s="252" t="s">
        <v>36</v>
      </c>
      <c r="D47" s="253"/>
      <c r="E47" s="253"/>
      <c r="F47" s="254"/>
      <c r="G47" s="10"/>
      <c r="J47" s="71"/>
      <c r="K47" s="72"/>
      <c r="L47" s="73"/>
      <c r="M47" s="72"/>
    </row>
    <row r="48" spans="2:13" ht="18" x14ac:dyDescent="0.35">
      <c r="B48" s="13"/>
      <c r="C48" s="18"/>
      <c r="D48" s="19" t="s">
        <v>8</v>
      </c>
      <c r="E48" s="19" t="s">
        <v>9</v>
      </c>
      <c r="F48" s="20" t="s">
        <v>10</v>
      </c>
      <c r="G48" s="14"/>
      <c r="J48" s="71"/>
      <c r="K48" s="72"/>
      <c r="L48" s="73"/>
      <c r="M48" s="72"/>
    </row>
    <row r="49" spans="2:13" ht="18" x14ac:dyDescent="0.35">
      <c r="B49" s="13"/>
      <c r="C49" s="21" t="s">
        <v>6</v>
      </c>
      <c r="D49" s="22">
        <f>K5</f>
        <v>70685.063780465789</v>
      </c>
      <c r="E49" s="23">
        <v>1.3</v>
      </c>
      <c r="F49" s="24">
        <f>D49*E49</f>
        <v>91890.582914605533</v>
      </c>
      <c r="G49" s="14"/>
      <c r="J49" s="71"/>
      <c r="K49" s="72"/>
      <c r="L49" s="73"/>
      <c r="M49" s="72"/>
    </row>
    <row r="50" spans="2:13" ht="13.95" customHeight="1" x14ac:dyDescent="0.35">
      <c r="B50" s="13"/>
      <c r="C50" s="25" t="s">
        <v>11</v>
      </c>
      <c r="D50" s="26">
        <f>K6</f>
        <v>41516.800000000003</v>
      </c>
      <c r="E50" s="27">
        <v>2.6</v>
      </c>
      <c r="F50" s="26">
        <f t="shared" ref="F50:F52" si="2">D50*E50</f>
        <v>107943.68000000001</v>
      </c>
      <c r="G50" s="14"/>
      <c r="J50" s="71"/>
      <c r="K50" s="72"/>
      <c r="L50" s="73"/>
      <c r="M50" s="72"/>
    </row>
    <row r="51" spans="2:13" ht="15.6" customHeight="1" x14ac:dyDescent="0.35">
      <c r="B51" s="13"/>
      <c r="C51" s="28" t="str">
        <f>J7</f>
        <v>Ed Coordinator / Case Mgr (MA /BA Blend)</v>
      </c>
      <c r="D51" s="26">
        <f>K7</f>
        <v>47883.680000000008</v>
      </c>
      <c r="E51" s="27">
        <v>1</v>
      </c>
      <c r="F51" s="26">
        <f t="shared" si="2"/>
        <v>47883.680000000008</v>
      </c>
      <c r="G51" s="14"/>
      <c r="J51" s="71"/>
      <c r="K51" s="72"/>
      <c r="L51" s="73"/>
      <c r="M51" s="72"/>
    </row>
    <row r="52" spans="2:13" ht="18" x14ac:dyDescent="0.35">
      <c r="B52" s="13"/>
      <c r="C52" s="25" t="s">
        <v>16</v>
      </c>
      <c r="D52" s="26">
        <f>K8</f>
        <v>41516.800000000003</v>
      </c>
      <c r="E52" s="27">
        <v>0.5</v>
      </c>
      <c r="F52" s="26">
        <f t="shared" si="2"/>
        <v>20758.400000000001</v>
      </c>
      <c r="G52" s="14"/>
      <c r="J52" s="71"/>
      <c r="K52" s="72"/>
      <c r="L52" s="73"/>
      <c r="M52" s="72"/>
    </row>
    <row r="53" spans="2:13" ht="18" x14ac:dyDescent="0.35">
      <c r="B53" s="13"/>
      <c r="C53" s="76"/>
      <c r="D53" s="77"/>
      <c r="E53" s="77"/>
      <c r="F53" s="77"/>
      <c r="G53" s="78"/>
      <c r="J53" s="71"/>
      <c r="K53" s="72"/>
      <c r="L53" s="73"/>
      <c r="M53" s="72"/>
    </row>
    <row r="54" spans="2:13" ht="18" x14ac:dyDescent="0.35">
      <c r="B54" s="13"/>
      <c r="C54" s="32" t="s">
        <v>18</v>
      </c>
      <c r="D54" s="33"/>
      <c r="E54" s="34">
        <f>SUM(E49:E52)</f>
        <v>5.4</v>
      </c>
      <c r="F54" s="35">
        <f>SUM(F49:F52)</f>
        <v>268476.34291460557</v>
      </c>
      <c r="G54" s="14"/>
      <c r="J54" s="71"/>
      <c r="K54" s="72"/>
      <c r="L54" s="73"/>
      <c r="M54" s="72"/>
    </row>
    <row r="55" spans="2:13" ht="18" x14ac:dyDescent="0.35">
      <c r="B55" s="13"/>
      <c r="C55" s="37"/>
      <c r="D55" s="38"/>
      <c r="E55" s="38"/>
      <c r="F55" s="38"/>
      <c r="G55" s="14"/>
      <c r="J55" s="71"/>
      <c r="K55" s="72"/>
      <c r="L55" s="73"/>
      <c r="M55" s="72"/>
    </row>
    <row r="56" spans="2:13" ht="18" x14ac:dyDescent="0.35">
      <c r="B56" s="13"/>
      <c r="C56" s="40" t="s">
        <v>19</v>
      </c>
      <c r="D56" s="38"/>
      <c r="E56" s="41">
        <f>K11</f>
        <v>0.224</v>
      </c>
      <c r="F56" s="42">
        <f>F54*E56</f>
        <v>60138.700812871648</v>
      </c>
      <c r="G56" s="14"/>
      <c r="J56" s="71"/>
      <c r="K56" s="72"/>
      <c r="L56" s="73"/>
      <c r="M56" s="72"/>
    </row>
    <row r="57" spans="2:13" ht="18" x14ac:dyDescent="0.35">
      <c r="B57" s="13"/>
      <c r="C57" s="37"/>
      <c r="D57" s="38"/>
      <c r="E57" s="38"/>
      <c r="F57" s="43"/>
      <c r="G57" s="14"/>
      <c r="J57" s="71"/>
      <c r="K57" s="72"/>
      <c r="L57" s="73"/>
      <c r="M57" s="72"/>
    </row>
    <row r="58" spans="2:13" ht="18" x14ac:dyDescent="0.35">
      <c r="B58" s="13"/>
      <c r="C58" s="32" t="s">
        <v>23</v>
      </c>
      <c r="D58" s="45"/>
      <c r="E58" s="45"/>
      <c r="F58" s="46">
        <f>F54+F56</f>
        <v>328615.0437274772</v>
      </c>
      <c r="G58" s="14"/>
      <c r="J58" s="71"/>
      <c r="K58" s="72"/>
      <c r="L58" s="73"/>
      <c r="M58" s="72"/>
    </row>
    <row r="59" spans="2:13" ht="18" x14ac:dyDescent="0.35">
      <c r="B59" s="13"/>
      <c r="C59" s="48" t="str">
        <f>J12</f>
        <v>Programmatic Expenses (per FTE)</v>
      </c>
      <c r="D59" s="38"/>
      <c r="E59" s="49">
        <f>K12</f>
        <v>8335.8683464451351</v>
      </c>
      <c r="F59" s="51">
        <f>E59*E54</f>
        <v>45013.689070803732</v>
      </c>
      <c r="G59" s="78"/>
      <c r="J59" s="71"/>
      <c r="K59" s="79"/>
      <c r="L59" s="80"/>
      <c r="M59" s="72"/>
    </row>
    <row r="60" spans="2:13" ht="18" x14ac:dyDescent="0.35">
      <c r="B60" s="13"/>
      <c r="C60" s="32" t="s">
        <v>28</v>
      </c>
      <c r="D60" s="45"/>
      <c r="E60" s="45"/>
      <c r="F60" s="51">
        <f>SUM(F58:F59)</f>
        <v>373628.73279828095</v>
      </c>
      <c r="G60" s="14"/>
      <c r="J60" s="71"/>
      <c r="K60" s="72"/>
      <c r="L60" s="80"/>
      <c r="M60" s="72"/>
    </row>
    <row r="61" spans="2:13" ht="18.600000000000001" thickBot="1" x14ac:dyDescent="0.4">
      <c r="B61" s="13"/>
      <c r="C61" s="52" t="s">
        <v>29</v>
      </c>
      <c r="D61" s="53"/>
      <c r="E61" s="54">
        <f>'[12]Pivot Tables'!$H$42</f>
        <v>0.12</v>
      </c>
      <c r="F61" s="55">
        <f>F60*E61</f>
        <v>44835.447935793709</v>
      </c>
      <c r="G61" s="14"/>
      <c r="J61" s="71"/>
      <c r="K61" s="72"/>
      <c r="L61" s="80"/>
      <c r="M61" s="72"/>
    </row>
    <row r="62" spans="2:13" ht="18.600000000000001" thickTop="1" x14ac:dyDescent="0.35">
      <c r="B62" s="13"/>
      <c r="C62" s="40" t="s">
        <v>32</v>
      </c>
      <c r="D62" s="81"/>
      <c r="E62" s="81"/>
      <c r="F62" s="82">
        <f>SUM(F60:F61)</f>
        <v>418464.18073407467</v>
      </c>
      <c r="G62" s="14"/>
      <c r="J62" s="71"/>
      <c r="K62" s="72"/>
      <c r="L62" s="73"/>
      <c r="M62" s="72"/>
    </row>
    <row r="63" spans="2:13" ht="18" x14ac:dyDescent="0.35">
      <c r="B63" s="13"/>
      <c r="C63" s="62" t="str">
        <f>J18</f>
        <v>CAF (FY22-FY23)</v>
      </c>
      <c r="D63" s="37"/>
      <c r="E63" s="63">
        <f>E20</f>
        <v>1.9959404600811814E-2</v>
      </c>
      <c r="F63" s="48">
        <f>F62*(E63+1)</f>
        <v>426816.47662829328</v>
      </c>
      <c r="G63" s="14"/>
      <c r="J63" s="74"/>
      <c r="K63" s="72"/>
      <c r="L63" s="73"/>
      <c r="M63" s="72"/>
    </row>
    <row r="64" spans="2:13" ht="18.600000000000001" thickBot="1" x14ac:dyDescent="0.4">
      <c r="B64" s="13"/>
      <c r="C64" s="62" t="str">
        <f>C21</f>
        <v>PFMLA Trust Contribution</v>
      </c>
      <c r="D64" s="37"/>
      <c r="E64" s="63">
        <f>K16</f>
        <v>3.7000000000000002E-3</v>
      </c>
      <c r="F64" s="48">
        <f>F54*(E63+1)*E64</f>
        <v>1013.1893922137625</v>
      </c>
      <c r="G64" s="14"/>
      <c r="J64" s="71"/>
      <c r="K64" s="72"/>
      <c r="L64" s="73"/>
      <c r="M64" s="72"/>
    </row>
    <row r="65" spans="2:13" ht="18.600000000000001" thickBot="1" x14ac:dyDescent="0.4">
      <c r="B65" s="83"/>
      <c r="C65" s="66" t="s">
        <v>34</v>
      </c>
      <c r="D65" s="67"/>
      <c r="E65" s="67"/>
      <c r="F65" s="68">
        <f>(F63+F64)/12</f>
        <v>35652.472168375585</v>
      </c>
      <c r="G65" s="69"/>
      <c r="J65" s="71"/>
      <c r="K65" s="72"/>
      <c r="L65" s="73"/>
      <c r="M65" s="72"/>
    </row>
    <row r="66" spans="2:13" ht="18.600000000000001" thickBot="1" x14ac:dyDescent="0.4">
      <c r="B66" s="37"/>
      <c r="C66" s="62"/>
      <c r="D66" s="76"/>
      <c r="E66" s="76"/>
      <c r="F66" s="84"/>
      <c r="G66" s="78"/>
      <c r="J66" s="71"/>
      <c r="K66" s="72"/>
      <c r="L66" s="73"/>
      <c r="M66" s="72"/>
    </row>
    <row r="67" spans="2:13" ht="18.600000000000001" thickBot="1" x14ac:dyDescent="0.4">
      <c r="B67" s="258" t="s">
        <v>0</v>
      </c>
      <c r="C67" s="259"/>
      <c r="D67" s="259"/>
      <c r="E67" s="259"/>
      <c r="F67" s="259"/>
      <c r="G67" s="260"/>
      <c r="J67" s="71"/>
      <c r="K67" s="72"/>
      <c r="L67" s="72"/>
      <c r="M67" s="72"/>
    </row>
    <row r="68" spans="2:13" ht="18.600000000000001" thickBot="1" x14ac:dyDescent="0.4">
      <c r="B68" s="13"/>
      <c r="C68" s="252" t="s">
        <v>37</v>
      </c>
      <c r="D68" s="253"/>
      <c r="E68" s="253"/>
      <c r="F68" s="254"/>
      <c r="G68" s="14"/>
      <c r="J68" s="71"/>
      <c r="K68" s="72"/>
      <c r="L68" s="72"/>
      <c r="M68" s="72"/>
    </row>
    <row r="69" spans="2:13" ht="18" x14ac:dyDescent="0.35">
      <c r="B69" s="13"/>
      <c r="C69" s="18"/>
      <c r="D69" s="19" t="s">
        <v>8</v>
      </c>
      <c r="E69" s="19" t="s">
        <v>9</v>
      </c>
      <c r="F69" s="20" t="s">
        <v>10</v>
      </c>
      <c r="G69" s="14"/>
      <c r="J69" s="71"/>
      <c r="K69" s="72"/>
      <c r="L69" s="72"/>
      <c r="M69" s="72"/>
    </row>
    <row r="70" spans="2:13" ht="18" x14ac:dyDescent="0.35">
      <c r="B70" s="13"/>
      <c r="C70" s="21" t="s">
        <v>6</v>
      </c>
      <c r="D70" s="22">
        <f>K5</f>
        <v>70685.063780465789</v>
      </c>
      <c r="E70" s="23">
        <v>1.3</v>
      </c>
      <c r="F70" s="24">
        <f>D70*E70</f>
        <v>91890.582914605533</v>
      </c>
      <c r="G70" s="14"/>
      <c r="J70" s="71"/>
      <c r="K70" s="72"/>
      <c r="L70" s="72"/>
      <c r="M70" s="72"/>
    </row>
    <row r="71" spans="2:13" ht="19.2" customHeight="1" x14ac:dyDescent="0.35">
      <c r="B71" s="13"/>
      <c r="C71" s="25" t="s">
        <v>11</v>
      </c>
      <c r="D71" s="26">
        <f>K6</f>
        <v>41516.800000000003</v>
      </c>
      <c r="E71" s="27">
        <v>3.2</v>
      </c>
      <c r="F71" s="26">
        <f t="shared" ref="F71:F73" si="3">D71*E71</f>
        <v>132853.76000000001</v>
      </c>
      <c r="G71" s="14"/>
      <c r="J71" s="71"/>
      <c r="K71" s="72"/>
      <c r="L71" s="72"/>
      <c r="M71" s="72"/>
    </row>
    <row r="72" spans="2:13" ht="18" x14ac:dyDescent="0.35">
      <c r="B72" s="13"/>
      <c r="C72" s="25" t="s">
        <v>38</v>
      </c>
      <c r="D72" s="26">
        <f>K7</f>
        <v>47883.680000000008</v>
      </c>
      <c r="E72" s="27">
        <v>1</v>
      </c>
      <c r="F72" s="26">
        <f t="shared" si="3"/>
        <v>47883.680000000008</v>
      </c>
      <c r="G72" s="14"/>
      <c r="J72" s="71"/>
      <c r="K72" s="72"/>
      <c r="L72" s="72"/>
      <c r="M72" s="72"/>
    </row>
    <row r="73" spans="2:13" ht="18" x14ac:dyDescent="0.35">
      <c r="B73" s="13"/>
      <c r="C73" s="25" t="s">
        <v>16</v>
      </c>
      <c r="D73" s="26">
        <f>D52</f>
        <v>41516.800000000003</v>
      </c>
      <c r="E73" s="27">
        <v>0.5</v>
      </c>
      <c r="F73" s="26">
        <f t="shared" si="3"/>
        <v>20758.400000000001</v>
      </c>
      <c r="G73" s="14"/>
      <c r="J73" s="71"/>
      <c r="K73" s="72"/>
      <c r="L73" s="72"/>
      <c r="M73" s="72"/>
    </row>
    <row r="74" spans="2:13" ht="18" x14ac:dyDescent="0.35">
      <c r="B74" s="75"/>
      <c r="C74" s="76"/>
      <c r="D74" s="77"/>
      <c r="E74" s="77"/>
      <c r="F74" s="77"/>
      <c r="G74" s="78"/>
      <c r="J74" s="71"/>
      <c r="K74" s="72"/>
      <c r="L74" s="72"/>
      <c r="M74" s="72"/>
    </row>
    <row r="75" spans="2:13" ht="18" x14ac:dyDescent="0.35">
      <c r="B75" s="13"/>
      <c r="C75" s="32" t="s">
        <v>18</v>
      </c>
      <c r="D75" s="33"/>
      <c r="E75" s="34">
        <f>SUM(E70:E73)</f>
        <v>6</v>
      </c>
      <c r="F75" s="35">
        <f>SUM(F70:F73)</f>
        <v>293386.42291460559</v>
      </c>
      <c r="G75" s="14"/>
      <c r="J75" s="71"/>
      <c r="K75" s="72"/>
      <c r="L75" s="72"/>
      <c r="M75" s="72"/>
    </row>
    <row r="76" spans="2:13" ht="18" x14ac:dyDescent="0.35">
      <c r="B76" s="13"/>
      <c r="C76" s="37"/>
      <c r="D76" s="38"/>
      <c r="E76" s="38"/>
      <c r="F76" s="38"/>
      <c r="G76" s="14"/>
      <c r="J76" s="71"/>
      <c r="K76" s="72"/>
      <c r="L76" s="72"/>
      <c r="M76" s="72"/>
    </row>
    <row r="77" spans="2:13" ht="18" x14ac:dyDescent="0.35">
      <c r="B77" s="13"/>
      <c r="C77" s="40" t="s">
        <v>19</v>
      </c>
      <c r="D77" s="38"/>
      <c r="E77" s="41">
        <f>K11</f>
        <v>0.224</v>
      </c>
      <c r="F77" s="42">
        <f>F75*E77</f>
        <v>65718.55873287165</v>
      </c>
      <c r="G77" s="14"/>
      <c r="J77" s="71"/>
      <c r="K77" s="72"/>
      <c r="L77" s="72"/>
      <c r="M77" s="72"/>
    </row>
    <row r="78" spans="2:13" ht="18" x14ac:dyDescent="0.35">
      <c r="B78" s="13"/>
      <c r="C78" s="37"/>
      <c r="D78" s="38"/>
      <c r="E78" s="38"/>
      <c r="F78" s="43"/>
      <c r="G78" s="14"/>
      <c r="J78" s="71"/>
      <c r="K78" s="72"/>
      <c r="L78" s="72"/>
      <c r="M78" s="72"/>
    </row>
    <row r="79" spans="2:13" ht="18" x14ac:dyDescent="0.35">
      <c r="B79" s="13"/>
      <c r="C79" s="32" t="s">
        <v>23</v>
      </c>
      <c r="D79" s="45"/>
      <c r="E79" s="45"/>
      <c r="F79" s="46">
        <f>F75+F77</f>
        <v>359104.98164747725</v>
      </c>
      <c r="G79" s="14"/>
      <c r="J79" s="71"/>
      <c r="K79" s="72"/>
      <c r="L79" s="72"/>
      <c r="M79" s="72"/>
    </row>
    <row r="80" spans="2:13" ht="18" x14ac:dyDescent="0.35">
      <c r="B80" s="75"/>
      <c r="C80" s="48" t="str">
        <f>J12</f>
        <v>Programmatic Expenses (per FTE)</v>
      </c>
      <c r="D80" s="38"/>
      <c r="E80" s="49">
        <f>K12</f>
        <v>8335.8683464451351</v>
      </c>
      <c r="F80" s="51">
        <f>E80*E75</f>
        <v>50015.210078670811</v>
      </c>
      <c r="G80" s="78"/>
      <c r="J80" s="74"/>
      <c r="K80" s="72"/>
      <c r="L80" s="72"/>
      <c r="M80" s="72"/>
    </row>
    <row r="81" spans="2:13" ht="18" x14ac:dyDescent="0.35">
      <c r="B81" s="13"/>
      <c r="C81" s="32" t="s">
        <v>28</v>
      </c>
      <c r="D81" s="85"/>
      <c r="E81" s="85"/>
      <c r="F81" s="86">
        <f>SUM(F79:F80)</f>
        <v>409120.19172614807</v>
      </c>
      <c r="G81" s="14"/>
      <c r="J81" s="71"/>
      <c r="K81" s="72"/>
      <c r="L81" s="72"/>
      <c r="M81" s="72"/>
    </row>
    <row r="82" spans="2:13" ht="18.600000000000001" thickBot="1" x14ac:dyDescent="0.4">
      <c r="B82" s="13"/>
      <c r="C82" s="52" t="s">
        <v>29</v>
      </c>
      <c r="D82" s="87"/>
      <c r="E82" s="88">
        <f>'[12]Pivot Tables'!$H$42</f>
        <v>0.12</v>
      </c>
      <c r="F82" s="89">
        <f>F81*E82</f>
        <v>49094.423007137768</v>
      </c>
      <c r="G82" s="14"/>
      <c r="J82" s="71"/>
      <c r="K82" s="72"/>
      <c r="L82" s="72"/>
      <c r="M82" s="72"/>
    </row>
    <row r="83" spans="2:13" ht="18.600000000000001" thickTop="1" x14ac:dyDescent="0.35">
      <c r="B83" s="13"/>
      <c r="C83" s="40" t="s">
        <v>32</v>
      </c>
      <c r="D83" s="40"/>
      <c r="E83" s="40"/>
      <c r="F83" s="48">
        <f>SUM(F81:F82)</f>
        <v>458214.61473328585</v>
      </c>
      <c r="G83" s="14"/>
      <c r="J83" s="71"/>
      <c r="K83" s="72"/>
      <c r="L83" s="72"/>
      <c r="M83" s="72"/>
    </row>
    <row r="84" spans="2:13" ht="18" x14ac:dyDescent="0.35">
      <c r="B84" s="13"/>
      <c r="C84" s="90" t="str">
        <f>J18</f>
        <v>CAF (FY22-FY23)</v>
      </c>
      <c r="D84" s="37"/>
      <c r="E84" s="63">
        <f>E20</f>
        <v>1.9959404600811814E-2</v>
      </c>
      <c r="F84" s="48">
        <f>F83*(E84+1)</f>
        <v>467360.30562275258</v>
      </c>
      <c r="G84" s="14"/>
      <c r="J84" s="71"/>
      <c r="K84" s="72"/>
      <c r="L84" s="72"/>
      <c r="M84" s="72"/>
    </row>
    <row r="85" spans="2:13" ht="18.600000000000001" thickBot="1" x14ac:dyDescent="0.4">
      <c r="B85" s="13"/>
      <c r="C85" s="90" t="str">
        <f>C21</f>
        <v>PFMLA Trust Contribution</v>
      </c>
      <c r="D85" s="37"/>
      <c r="E85" s="63">
        <f>K16</f>
        <v>3.7000000000000002E-3</v>
      </c>
      <c r="F85" s="48">
        <f>F75*(E84+1)*E85</f>
        <v>1107.1962925655894</v>
      </c>
      <c r="G85" s="14"/>
      <c r="J85" s="71"/>
      <c r="K85" s="72"/>
      <c r="L85" s="72"/>
      <c r="M85" s="72"/>
    </row>
    <row r="86" spans="2:13" ht="18.600000000000001" thickBot="1" x14ac:dyDescent="0.4">
      <c r="B86" s="65"/>
      <c r="C86" s="66" t="s">
        <v>34</v>
      </c>
      <c r="D86" s="67"/>
      <c r="E86" s="67"/>
      <c r="F86" s="68">
        <f>(F84+F85)/12</f>
        <v>39038.95849294318</v>
      </c>
      <c r="G86" s="69"/>
      <c r="J86" s="71"/>
      <c r="K86" s="72"/>
      <c r="L86" s="72"/>
      <c r="M86" s="72"/>
    </row>
    <row r="87" spans="2:13" ht="18.600000000000001" thickBot="1" x14ac:dyDescent="0.4">
      <c r="J87" s="71"/>
      <c r="K87" s="72"/>
      <c r="L87" s="72"/>
      <c r="M87" s="72"/>
    </row>
    <row r="88" spans="2:13" ht="18.600000000000001" thickBot="1" x14ac:dyDescent="0.4">
      <c r="B88" s="255" t="s">
        <v>0</v>
      </c>
      <c r="C88" s="256"/>
      <c r="D88" s="256"/>
      <c r="E88" s="256"/>
      <c r="F88" s="256"/>
      <c r="G88" s="257"/>
      <c r="J88" s="71"/>
      <c r="K88" s="72"/>
      <c r="L88" s="72"/>
      <c r="M88" s="72"/>
    </row>
    <row r="89" spans="2:13" ht="18.600000000000001" thickBot="1" x14ac:dyDescent="0.4">
      <c r="B89" s="13"/>
      <c r="C89" s="252" t="s">
        <v>39</v>
      </c>
      <c r="D89" s="253"/>
      <c r="E89" s="253"/>
      <c r="F89" s="254"/>
      <c r="G89" s="14"/>
      <c r="J89" s="71" t="s">
        <v>40</v>
      </c>
      <c r="K89" s="72"/>
      <c r="L89" s="72"/>
      <c r="M89" s="72"/>
    </row>
    <row r="90" spans="2:13" ht="18" x14ac:dyDescent="0.35">
      <c r="B90" s="13"/>
      <c r="C90" s="18"/>
      <c r="D90" s="19" t="s">
        <v>8</v>
      </c>
      <c r="E90" s="19" t="s">
        <v>9</v>
      </c>
      <c r="F90" s="20" t="s">
        <v>10</v>
      </c>
      <c r="G90" s="14"/>
      <c r="J90" s="71"/>
      <c r="K90" s="72"/>
      <c r="L90" s="72"/>
      <c r="M90" s="72"/>
    </row>
    <row r="91" spans="2:13" ht="18" x14ac:dyDescent="0.35">
      <c r="B91" s="13"/>
      <c r="C91" s="21" t="s">
        <v>6</v>
      </c>
      <c r="D91" s="22">
        <f>K5</f>
        <v>70685.063780465789</v>
      </c>
      <c r="E91" s="23">
        <v>1.75</v>
      </c>
      <c r="F91" s="24">
        <f>D91*E91</f>
        <v>123698.86161581513</v>
      </c>
      <c r="G91" s="14"/>
      <c r="J91" s="71"/>
      <c r="K91" s="72"/>
      <c r="L91" s="72"/>
      <c r="M91" s="72"/>
    </row>
    <row r="92" spans="2:13" ht="18" x14ac:dyDescent="0.35">
      <c r="B92" s="13"/>
      <c r="C92" s="25" t="s">
        <v>11</v>
      </c>
      <c r="D92" s="26">
        <f>K6</f>
        <v>41516.800000000003</v>
      </c>
      <c r="E92" s="27">
        <v>1.75</v>
      </c>
      <c r="F92" s="26">
        <f t="shared" ref="F92:F94" si="4">D92*E92</f>
        <v>72654.400000000009</v>
      </c>
      <c r="G92" s="14"/>
      <c r="J92" s="71"/>
      <c r="K92" s="72"/>
      <c r="L92" s="72"/>
      <c r="M92" s="72"/>
    </row>
    <row r="93" spans="2:13" ht="18" x14ac:dyDescent="0.35">
      <c r="B93" s="13"/>
      <c r="C93" s="28" t="str">
        <f>J7</f>
        <v>Ed Coordinator / Case Mgr (MA /BA Blend)</v>
      </c>
      <c r="D93" s="26">
        <f>K7</f>
        <v>47883.680000000008</v>
      </c>
      <c r="E93" s="27">
        <v>4</v>
      </c>
      <c r="F93" s="26">
        <f t="shared" si="4"/>
        <v>191534.72000000003</v>
      </c>
      <c r="G93" s="14"/>
      <c r="J93" s="71"/>
      <c r="K93" s="72"/>
      <c r="L93" s="72"/>
      <c r="M93" s="72"/>
    </row>
    <row r="94" spans="2:13" ht="18" x14ac:dyDescent="0.35">
      <c r="B94" s="13"/>
      <c r="C94" s="25" t="s">
        <v>16</v>
      </c>
      <c r="D94" s="26">
        <f>D73</f>
        <v>41516.800000000003</v>
      </c>
      <c r="E94" s="27">
        <v>0.5</v>
      </c>
      <c r="F94" s="26">
        <f t="shared" si="4"/>
        <v>20758.400000000001</v>
      </c>
      <c r="G94" s="14"/>
      <c r="J94" s="71"/>
      <c r="K94" s="72"/>
      <c r="L94" s="72"/>
      <c r="M94" s="72"/>
    </row>
    <row r="95" spans="2:13" ht="18" x14ac:dyDescent="0.35">
      <c r="B95" s="75"/>
      <c r="C95" s="76"/>
      <c r="D95" s="77"/>
      <c r="E95" s="77"/>
      <c r="F95" s="77"/>
      <c r="G95" s="78"/>
      <c r="J95" s="71"/>
      <c r="K95" s="72"/>
      <c r="L95" s="72"/>
      <c r="M95" s="72"/>
    </row>
    <row r="96" spans="2:13" ht="18" x14ac:dyDescent="0.35">
      <c r="B96" s="13"/>
      <c r="C96" s="32" t="s">
        <v>18</v>
      </c>
      <c r="D96" s="33"/>
      <c r="E96" s="34">
        <f>SUM(E91:E94)</f>
        <v>8</v>
      </c>
      <c r="F96" s="35">
        <f>SUM(F91:F94)</f>
        <v>408646.38161581522</v>
      </c>
      <c r="G96" s="14"/>
      <c r="J96" s="71"/>
      <c r="K96" s="72"/>
      <c r="L96" s="72"/>
      <c r="M96" s="72"/>
    </row>
    <row r="97" spans="2:13" ht="18" x14ac:dyDescent="0.35">
      <c r="B97" s="13"/>
      <c r="C97" s="37"/>
      <c r="D97" s="38"/>
      <c r="E97" s="38"/>
      <c r="F97" s="38"/>
      <c r="G97" s="14"/>
      <c r="J97" s="71"/>
      <c r="K97" s="72"/>
      <c r="L97" s="72"/>
      <c r="M97" s="72"/>
    </row>
    <row r="98" spans="2:13" ht="18" x14ac:dyDescent="0.35">
      <c r="B98" s="13"/>
      <c r="C98" s="40" t="s">
        <v>19</v>
      </c>
      <c r="D98" s="38"/>
      <c r="E98" s="41">
        <f>K11</f>
        <v>0.224</v>
      </c>
      <c r="F98" s="42">
        <f>F96*E98</f>
        <v>91536.789481942615</v>
      </c>
      <c r="G98" s="14"/>
      <c r="J98" s="71"/>
      <c r="K98" s="72"/>
      <c r="L98" s="72"/>
      <c r="M98" s="72"/>
    </row>
    <row r="99" spans="2:13" ht="18" x14ac:dyDescent="0.35">
      <c r="B99" s="13"/>
      <c r="C99" s="37"/>
      <c r="D99" s="38"/>
      <c r="E99" s="38"/>
      <c r="F99" s="43"/>
      <c r="G99" s="14"/>
      <c r="J99" s="74"/>
      <c r="K99" s="72"/>
      <c r="L99" s="72"/>
      <c r="M99" s="72"/>
    </row>
    <row r="100" spans="2:13" ht="18" x14ac:dyDescent="0.35">
      <c r="B100" s="13"/>
      <c r="C100" s="32" t="s">
        <v>23</v>
      </c>
      <c r="D100" s="45"/>
      <c r="E100" s="45"/>
      <c r="F100" s="46">
        <f>F96+F98</f>
        <v>500183.17109775782</v>
      </c>
      <c r="G100" s="14"/>
      <c r="J100" s="71"/>
      <c r="K100" s="72"/>
      <c r="L100" s="72"/>
      <c r="M100" s="72"/>
    </row>
    <row r="101" spans="2:13" ht="18" x14ac:dyDescent="0.35">
      <c r="B101" s="75"/>
      <c r="C101" s="48" t="str">
        <f>J12</f>
        <v>Programmatic Expenses (per FTE)</v>
      </c>
      <c r="D101" s="38"/>
      <c r="E101" s="49">
        <f>K12</f>
        <v>8335.8683464451351</v>
      </c>
      <c r="F101" s="51">
        <f>E101*E96</f>
        <v>66686.946771561081</v>
      </c>
      <c r="G101" s="78"/>
      <c r="J101" s="71"/>
      <c r="K101" s="72"/>
      <c r="L101" s="72"/>
      <c r="M101" s="72"/>
    </row>
    <row r="102" spans="2:13" ht="18" x14ac:dyDescent="0.35">
      <c r="B102" s="13"/>
      <c r="C102" s="32" t="s">
        <v>28</v>
      </c>
      <c r="D102" s="45"/>
      <c r="E102" s="45"/>
      <c r="F102" s="51">
        <f>SUM(F100:F101)</f>
        <v>566870.11786931893</v>
      </c>
      <c r="G102" s="14"/>
      <c r="J102" s="71"/>
      <c r="K102" s="72"/>
      <c r="L102" s="72"/>
      <c r="M102" s="72"/>
    </row>
    <row r="103" spans="2:13" ht="18.600000000000001" thickBot="1" x14ac:dyDescent="0.4">
      <c r="B103" s="13"/>
      <c r="C103" s="52" t="s">
        <v>29</v>
      </c>
      <c r="D103" s="53"/>
      <c r="E103" s="54">
        <f>'[12]Pivot Tables'!$H$42</f>
        <v>0.12</v>
      </c>
      <c r="F103" s="55">
        <f>F102*E103</f>
        <v>68024.414144318274</v>
      </c>
      <c r="G103" s="14"/>
      <c r="J103" s="71"/>
      <c r="K103" s="72"/>
      <c r="L103" s="72"/>
      <c r="M103" s="72"/>
    </row>
    <row r="104" spans="2:13" ht="18.600000000000001" thickTop="1" x14ac:dyDescent="0.35">
      <c r="B104" s="13"/>
      <c r="C104" s="40" t="s">
        <v>32</v>
      </c>
      <c r="D104" s="40"/>
      <c r="E104" s="40"/>
      <c r="F104" s="48">
        <f>SUM(F102:F103)</f>
        <v>634894.53201363725</v>
      </c>
      <c r="G104" s="14"/>
      <c r="J104" s="71"/>
      <c r="K104" s="72"/>
      <c r="L104" s="72"/>
      <c r="M104" s="72"/>
    </row>
    <row r="105" spans="2:13" ht="18" x14ac:dyDescent="0.35">
      <c r="B105" s="13"/>
      <c r="C105" s="62" t="str">
        <f>J18</f>
        <v>CAF (FY22-FY23)</v>
      </c>
      <c r="D105" s="37"/>
      <c r="E105" s="63">
        <f>E20</f>
        <v>1.9959404600811814E-2</v>
      </c>
      <c r="F105" s="48">
        <f>F104*(E105+1)</f>
        <v>647566.64885694045</v>
      </c>
      <c r="G105" s="14"/>
      <c r="J105" s="71"/>
      <c r="K105" s="72"/>
      <c r="L105" s="72"/>
      <c r="M105" s="72"/>
    </row>
    <row r="106" spans="2:13" ht="18.600000000000001" thickBot="1" x14ac:dyDescent="0.4">
      <c r="B106" s="13"/>
      <c r="C106" s="62" t="str">
        <f>C21</f>
        <v>PFMLA Trust Contribution</v>
      </c>
      <c r="D106" s="37"/>
      <c r="E106" s="63">
        <f>K16</f>
        <v>3.7000000000000002E-3</v>
      </c>
      <c r="F106" s="48">
        <f>F96*(E105+1)*E106</f>
        <v>1542.1700643150291</v>
      </c>
      <c r="G106" s="14"/>
      <c r="J106" s="71"/>
      <c r="K106" s="72"/>
      <c r="L106" s="72"/>
      <c r="M106" s="72"/>
    </row>
    <row r="107" spans="2:13" ht="18.600000000000001" thickBot="1" x14ac:dyDescent="0.4">
      <c r="B107" s="65"/>
      <c r="C107" s="66" t="s">
        <v>34</v>
      </c>
      <c r="D107" s="67"/>
      <c r="E107" s="67"/>
      <c r="F107" s="68">
        <f>(F105+F106)/12</f>
        <v>54092.401576771292</v>
      </c>
      <c r="G107" s="69"/>
      <c r="J107" s="71"/>
      <c r="K107" s="72"/>
      <c r="L107" s="72"/>
      <c r="M107" s="72"/>
    </row>
    <row r="108" spans="2:13" ht="18.600000000000001" thickBot="1" x14ac:dyDescent="0.4">
      <c r="J108" s="71"/>
      <c r="K108" s="72"/>
      <c r="L108" s="72"/>
      <c r="M108" s="72"/>
    </row>
    <row r="109" spans="2:13" ht="18.600000000000001" thickBot="1" x14ac:dyDescent="0.4">
      <c r="B109" s="255" t="s">
        <v>0</v>
      </c>
      <c r="C109" s="256"/>
      <c r="D109" s="256"/>
      <c r="E109" s="256"/>
      <c r="F109" s="256"/>
      <c r="G109" s="257"/>
      <c r="J109" s="71"/>
      <c r="K109" s="72"/>
      <c r="L109" s="72"/>
      <c r="M109" s="72"/>
    </row>
    <row r="110" spans="2:13" ht="18.600000000000001" thickBot="1" x14ac:dyDescent="0.4">
      <c r="B110" s="13"/>
      <c r="C110" s="252" t="s">
        <v>41</v>
      </c>
      <c r="D110" s="253"/>
      <c r="E110" s="253"/>
      <c r="F110" s="254"/>
      <c r="G110" s="14"/>
      <c r="J110" s="71"/>
      <c r="K110" s="72"/>
      <c r="L110" s="72"/>
      <c r="M110" s="72"/>
    </row>
    <row r="111" spans="2:13" ht="18" x14ac:dyDescent="0.35">
      <c r="B111" s="13"/>
      <c r="C111" s="18"/>
      <c r="D111" s="19" t="s">
        <v>8</v>
      </c>
      <c r="E111" s="19" t="s">
        <v>9</v>
      </c>
      <c r="F111" s="20" t="s">
        <v>10</v>
      </c>
      <c r="G111" s="14"/>
      <c r="J111" s="71"/>
      <c r="K111" s="72"/>
      <c r="L111" s="72"/>
      <c r="M111" s="72"/>
    </row>
    <row r="112" spans="2:13" ht="18" x14ac:dyDescent="0.35">
      <c r="B112" s="13"/>
      <c r="C112" s="21" t="s">
        <v>6</v>
      </c>
      <c r="D112" s="22">
        <f>K5</f>
        <v>70685.063780465789</v>
      </c>
      <c r="E112" s="23">
        <v>2</v>
      </c>
      <c r="F112" s="24">
        <f>D112*E112</f>
        <v>141370.12756093158</v>
      </c>
      <c r="G112" s="14"/>
      <c r="J112" s="71"/>
      <c r="K112" s="72"/>
      <c r="L112" s="72"/>
      <c r="M112" s="72"/>
    </row>
    <row r="113" spans="2:13" ht="18" x14ac:dyDescent="0.35">
      <c r="B113" s="13"/>
      <c r="C113" s="25" t="s">
        <v>11</v>
      </c>
      <c r="D113" s="26">
        <f>K6</f>
        <v>41516.800000000003</v>
      </c>
      <c r="E113" s="27">
        <v>3.25</v>
      </c>
      <c r="F113" s="26">
        <f t="shared" ref="F113:F115" si="5">D113*E113</f>
        <v>134929.60000000001</v>
      </c>
      <c r="G113" s="14"/>
      <c r="J113" s="71"/>
      <c r="K113" s="72"/>
      <c r="L113" s="72"/>
      <c r="M113" s="72"/>
    </row>
    <row r="114" spans="2:13" ht="25.2" customHeight="1" x14ac:dyDescent="0.35">
      <c r="B114" s="13"/>
      <c r="C114" s="28" t="str">
        <f>J7</f>
        <v>Ed Coordinator / Case Mgr (MA /BA Blend)</v>
      </c>
      <c r="D114" s="26">
        <f>K7</f>
        <v>47883.680000000008</v>
      </c>
      <c r="E114" s="27">
        <v>5</v>
      </c>
      <c r="F114" s="26">
        <f t="shared" si="5"/>
        <v>239418.40000000002</v>
      </c>
      <c r="G114" s="14"/>
      <c r="J114" s="71"/>
      <c r="K114" s="72"/>
      <c r="L114" s="72"/>
      <c r="M114" s="72"/>
    </row>
    <row r="115" spans="2:13" ht="24" customHeight="1" x14ac:dyDescent="0.35">
      <c r="B115" s="13"/>
      <c r="C115" s="25" t="s">
        <v>16</v>
      </c>
      <c r="D115" s="26">
        <f>D94</f>
        <v>41516.800000000003</v>
      </c>
      <c r="E115" s="27">
        <v>0.5</v>
      </c>
      <c r="F115" s="26">
        <f t="shared" si="5"/>
        <v>20758.400000000001</v>
      </c>
      <c r="G115" s="14"/>
      <c r="J115" s="71"/>
      <c r="K115" s="72"/>
      <c r="L115" s="72"/>
      <c r="M115" s="72"/>
    </row>
    <row r="116" spans="2:13" ht="18" x14ac:dyDescent="0.35">
      <c r="B116" s="13"/>
      <c r="C116" s="25"/>
      <c r="D116" s="91"/>
      <c r="E116" s="92"/>
      <c r="F116" s="91"/>
      <c r="G116" s="14"/>
      <c r="J116" s="71"/>
      <c r="K116" s="72"/>
      <c r="L116" s="72"/>
      <c r="M116" s="72"/>
    </row>
    <row r="117" spans="2:13" ht="16.5" customHeight="1" x14ac:dyDescent="0.35">
      <c r="B117" s="13"/>
      <c r="C117" s="32" t="s">
        <v>18</v>
      </c>
      <c r="D117" s="33"/>
      <c r="E117" s="34">
        <f>SUM(E112:E115)</f>
        <v>10.75</v>
      </c>
      <c r="F117" s="35">
        <f>SUM(F112:F115)</f>
        <v>536476.52756093163</v>
      </c>
      <c r="G117" s="14"/>
      <c r="J117" s="71"/>
      <c r="K117" s="72"/>
      <c r="L117" s="72"/>
      <c r="M117" s="72"/>
    </row>
    <row r="118" spans="2:13" ht="15.75" customHeight="1" x14ac:dyDescent="0.35">
      <c r="B118" s="13"/>
      <c r="C118" s="37"/>
      <c r="D118" s="38"/>
      <c r="E118" s="38"/>
      <c r="F118" s="38"/>
      <c r="G118" s="14"/>
      <c r="J118" s="71"/>
      <c r="K118" s="72"/>
      <c r="L118" s="72"/>
      <c r="M118" s="72"/>
    </row>
    <row r="119" spans="2:13" ht="15.75" customHeight="1" x14ac:dyDescent="0.35">
      <c r="B119" s="13"/>
      <c r="C119" s="40" t="s">
        <v>19</v>
      </c>
      <c r="D119" s="38"/>
      <c r="E119" s="41">
        <f>K11</f>
        <v>0.224</v>
      </c>
      <c r="F119" s="42">
        <f>F117*E119</f>
        <v>120170.74217364869</v>
      </c>
      <c r="G119" s="14"/>
      <c r="J119" s="71"/>
      <c r="K119" s="72"/>
      <c r="L119" s="72"/>
      <c r="M119" s="72"/>
    </row>
    <row r="120" spans="2:13" ht="16.5" customHeight="1" x14ac:dyDescent="0.35">
      <c r="B120" s="13"/>
      <c r="C120" s="37"/>
      <c r="D120" s="38"/>
      <c r="E120" s="38"/>
      <c r="F120" s="43"/>
      <c r="G120" s="14"/>
      <c r="J120" s="74"/>
      <c r="K120" s="72"/>
      <c r="L120" s="72"/>
      <c r="M120" s="72"/>
    </row>
    <row r="121" spans="2:13" ht="16.5" customHeight="1" x14ac:dyDescent="0.35">
      <c r="B121" s="13"/>
      <c r="C121" s="32" t="s">
        <v>23</v>
      </c>
      <c r="D121" s="45"/>
      <c r="E121" s="45"/>
      <c r="F121" s="46">
        <f>F117+F119</f>
        <v>656647.2697345803</v>
      </c>
      <c r="G121" s="14"/>
      <c r="J121" s="71"/>
      <c r="K121" s="72"/>
      <c r="L121" s="72"/>
      <c r="M121" s="72"/>
    </row>
    <row r="122" spans="2:13" ht="16.5" customHeight="1" x14ac:dyDescent="0.35">
      <c r="B122" s="13"/>
      <c r="C122" s="48" t="str">
        <f>J12</f>
        <v>Programmatic Expenses (per FTE)</v>
      </c>
      <c r="D122" s="38"/>
      <c r="E122" s="49">
        <f>K12</f>
        <v>8335.8683464451351</v>
      </c>
      <c r="F122" s="51">
        <f>E122*E117</f>
        <v>89610.584724285203</v>
      </c>
      <c r="G122" s="14"/>
      <c r="J122" s="71"/>
      <c r="K122" s="72"/>
      <c r="L122" s="72"/>
      <c r="M122" s="72"/>
    </row>
    <row r="123" spans="2:13" ht="16.2" customHeight="1" x14ac:dyDescent="0.35">
      <c r="B123" s="13"/>
      <c r="C123" s="32" t="s">
        <v>28</v>
      </c>
      <c r="D123" s="45"/>
      <c r="E123" s="45"/>
      <c r="F123" s="51">
        <f>SUM(F121:F122)</f>
        <v>746257.85445886548</v>
      </c>
      <c r="G123" s="14"/>
      <c r="J123" s="71"/>
      <c r="K123" s="72"/>
      <c r="L123" s="72"/>
      <c r="M123" s="72"/>
    </row>
    <row r="124" spans="2:13" ht="12.75" customHeight="1" thickBot="1" x14ac:dyDescent="0.4">
      <c r="B124" s="13"/>
      <c r="C124" s="52" t="s">
        <v>29</v>
      </c>
      <c r="D124" s="87"/>
      <c r="E124" s="88">
        <f>'[12]Pivot Tables'!$H$42</f>
        <v>0.12</v>
      </c>
      <c r="F124" s="89">
        <f>F123*E124</f>
        <v>89550.942535063848</v>
      </c>
      <c r="G124" s="14"/>
      <c r="J124" s="71"/>
      <c r="K124" s="72"/>
      <c r="L124" s="72"/>
      <c r="M124" s="72"/>
    </row>
    <row r="125" spans="2:13" ht="18.600000000000001" thickTop="1" x14ac:dyDescent="0.35">
      <c r="B125" s="13"/>
      <c r="C125" s="40" t="s">
        <v>32</v>
      </c>
      <c r="D125" s="40"/>
      <c r="E125" s="40"/>
      <c r="F125" s="48">
        <f>SUM(F123:F124)</f>
        <v>835808.79699392931</v>
      </c>
      <c r="G125" s="14"/>
      <c r="J125" s="71"/>
      <c r="K125" s="72"/>
      <c r="L125" s="72"/>
      <c r="M125" s="72"/>
    </row>
    <row r="126" spans="2:13" ht="13.5" customHeight="1" x14ac:dyDescent="0.35">
      <c r="B126" s="13"/>
      <c r="C126" s="62" t="str">
        <f>J18</f>
        <v>CAF (FY22-FY23)</v>
      </c>
      <c r="D126" s="37"/>
      <c r="E126" s="63">
        <f>E20</f>
        <v>1.9959404600811814E-2</v>
      </c>
      <c r="F126" s="48">
        <f>F125*(E126+1)</f>
        <v>852491.04294204887</v>
      </c>
      <c r="G126" s="14"/>
      <c r="J126" s="71"/>
      <c r="K126" s="72"/>
      <c r="L126" s="72"/>
      <c r="M126" s="72"/>
    </row>
    <row r="127" spans="2:13" ht="12" customHeight="1" thickBot="1" x14ac:dyDescent="0.4">
      <c r="B127" s="13"/>
      <c r="C127" s="62" t="str">
        <f>C21</f>
        <v>PFMLA Trust Contribution</v>
      </c>
      <c r="D127" s="37"/>
      <c r="E127" s="63">
        <f>K16</f>
        <v>3.7000000000000002E-3</v>
      </c>
      <c r="F127" s="48">
        <f>F117*(E126+1)*E127</f>
        <v>2024.5818346434278</v>
      </c>
      <c r="G127" s="14"/>
      <c r="J127" s="71"/>
      <c r="K127" s="72"/>
      <c r="L127" s="72"/>
      <c r="M127" s="72"/>
    </row>
    <row r="128" spans="2:13" ht="15.75" customHeight="1" thickBot="1" x14ac:dyDescent="0.4">
      <c r="B128" s="65"/>
      <c r="C128" s="66" t="s">
        <v>34</v>
      </c>
      <c r="D128" s="67"/>
      <c r="E128" s="67"/>
      <c r="F128" s="68">
        <f>(F126+F127)/12</f>
        <v>71209.635398057682</v>
      </c>
      <c r="G128" s="69"/>
      <c r="J128" s="71"/>
      <c r="K128" s="72"/>
      <c r="L128" s="72"/>
      <c r="M128" s="72"/>
    </row>
    <row r="129" spans="10:13" ht="18" x14ac:dyDescent="0.35">
      <c r="J129" s="71"/>
      <c r="K129" s="72"/>
      <c r="L129" s="72"/>
      <c r="M129" s="72"/>
    </row>
    <row r="130" spans="10:13" ht="18" x14ac:dyDescent="0.35">
      <c r="J130" s="71"/>
      <c r="K130" s="72"/>
      <c r="L130" s="72"/>
      <c r="M130" s="72"/>
    </row>
    <row r="131" spans="10:13" ht="18" x14ac:dyDescent="0.35">
      <c r="J131" s="71"/>
      <c r="K131" s="72"/>
      <c r="L131" s="72"/>
      <c r="M131" s="72"/>
    </row>
    <row r="132" spans="10:13" ht="18" x14ac:dyDescent="0.35">
      <c r="J132" s="71"/>
      <c r="K132" s="72"/>
      <c r="L132" s="72"/>
      <c r="M132" s="72"/>
    </row>
    <row r="133" spans="10:13" ht="18" x14ac:dyDescent="0.35">
      <c r="J133" s="71"/>
      <c r="K133" s="72"/>
      <c r="L133" s="72"/>
      <c r="M133" s="72"/>
    </row>
    <row r="134" spans="10:13" x14ac:dyDescent="0.2">
      <c r="J134" s="70"/>
    </row>
    <row r="136" spans="10:13" ht="15" customHeight="1" x14ac:dyDescent="0.2"/>
  </sheetData>
  <mergeCells count="15">
    <mergeCell ref="B24:G24"/>
    <mergeCell ref="B2:G2"/>
    <mergeCell ref="J2:L2"/>
    <mergeCell ref="B3:G3"/>
    <mergeCell ref="D4:E4"/>
    <mergeCell ref="C5:F5"/>
    <mergeCell ref="C89:F89"/>
    <mergeCell ref="B109:G109"/>
    <mergeCell ref="C110:F110"/>
    <mergeCell ref="C25:F25"/>
    <mergeCell ref="B45:G45"/>
    <mergeCell ref="C47:F47"/>
    <mergeCell ref="B67:G67"/>
    <mergeCell ref="C68:F68"/>
    <mergeCell ref="B88:G88"/>
  </mergeCells>
  <pageMargins left="0.25" right="0.25" top="0.75" bottom="0.75" header="0.3" footer="0.3"/>
  <pageSetup scale="57" fitToHeight="0" orientation="portrait" r:id="rId1"/>
  <headerFooter>
    <oddHeader>&amp;LMay 12, 2016&amp;RDCF - FNLA DRAFT Rates</oddHeader>
    <oddFooter>&amp;LPublic Consulting Group, Inc.&amp;R&amp;P</oddFooter>
  </headerFooter>
  <rowBreaks count="2" manualBreakCount="2">
    <brk id="47" max="16383" man="1"/>
    <brk id="90" max="16383" man="1"/>
  </rowBreaks>
  <ignoredErrors>
    <ignoredError sqref="K7 F1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12"/>
  <sheetViews>
    <sheetView workbookViewId="0">
      <selection activeCell="L22" sqref="L22"/>
    </sheetView>
  </sheetViews>
  <sheetFormatPr defaultRowHeight="10.199999999999999" x14ac:dyDescent="0.2"/>
  <cols>
    <col min="2" max="2" width="35.85546875" customWidth="1"/>
    <col min="3" max="3" width="58.28515625" customWidth="1"/>
    <col min="4" max="4" width="22.5703125" customWidth="1"/>
    <col min="5" max="5" width="22.28515625" customWidth="1"/>
  </cols>
  <sheetData>
    <row r="2" spans="3:4" ht="16.2" thickBot="1" x14ac:dyDescent="0.35">
      <c r="D2" s="93" t="s">
        <v>42</v>
      </c>
    </row>
    <row r="3" spans="3:4" ht="15.6" x14ac:dyDescent="0.3">
      <c r="C3" s="94" t="s">
        <v>8</v>
      </c>
      <c r="D3" s="95">
        <f>'FY22 Models FNLA'!K7</f>
        <v>47883.680000000008</v>
      </c>
    </row>
    <row r="4" spans="3:4" ht="15.6" x14ac:dyDescent="0.3">
      <c r="C4" s="96" t="s">
        <v>43</v>
      </c>
      <c r="D4" s="97">
        <f>'[13]Salary Bench Chart'!$C$30</f>
        <v>0.224</v>
      </c>
    </row>
    <row r="5" spans="3:4" ht="15.6" x14ac:dyDescent="0.3">
      <c r="C5" s="96" t="s">
        <v>44</v>
      </c>
      <c r="D5" s="98">
        <f>D3*D4</f>
        <v>10725.944320000002</v>
      </c>
    </row>
    <row r="6" spans="3:4" ht="15.6" x14ac:dyDescent="0.3">
      <c r="C6" s="96" t="s">
        <v>45</v>
      </c>
      <c r="D6" s="98">
        <f>D3+D5</f>
        <v>58609.62432000001</v>
      </c>
    </row>
    <row r="7" spans="3:4" ht="15.6" x14ac:dyDescent="0.3">
      <c r="C7" s="99" t="s">
        <v>46</v>
      </c>
      <c r="D7" s="100">
        <f>D3*0.37%</f>
        <v>177.16961600000005</v>
      </c>
    </row>
    <row r="8" spans="3:4" ht="15.6" x14ac:dyDescent="0.3">
      <c r="C8" s="99" t="s">
        <v>47</v>
      </c>
      <c r="D8" s="100">
        <f>'FY22 Models FNLA'!K12</f>
        <v>8335.8683464451351</v>
      </c>
    </row>
    <row r="9" spans="3:4" ht="15.6" x14ac:dyDescent="0.3">
      <c r="C9" s="96" t="s">
        <v>48</v>
      </c>
      <c r="D9" s="98">
        <f>D7+D6+D8</f>
        <v>67122.662282445148</v>
      </c>
    </row>
    <row r="10" spans="3:4" ht="16.2" thickBot="1" x14ac:dyDescent="0.35">
      <c r="C10" s="96" t="s">
        <v>49</v>
      </c>
      <c r="D10" s="101">
        <f>(D9-D3)*2%</f>
        <v>384.77964564890283</v>
      </c>
    </row>
    <row r="11" spans="3:4" ht="16.8" thickTop="1" thickBot="1" x14ac:dyDescent="0.35">
      <c r="C11" s="102" t="s">
        <v>50</v>
      </c>
      <c r="D11" s="103">
        <f t="shared" ref="D11" si="0">SUM(D9+D10)/12</f>
        <v>5625.6201606745044</v>
      </c>
    </row>
    <row r="12" spans="3:4" ht="16.2" thickBot="1" x14ac:dyDescent="0.35">
      <c r="C12" s="102" t="s">
        <v>51</v>
      </c>
      <c r="D12" s="103">
        <f t="shared" ref="D12" si="1">D11*0.5</f>
        <v>2812.8100803372522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6"/>
  <sheetViews>
    <sheetView topLeftCell="BJ7" workbookViewId="0">
      <selection activeCell="L22" sqref="L22"/>
    </sheetView>
  </sheetViews>
  <sheetFormatPr defaultColWidth="10.140625" defaultRowHeight="13.2" x14ac:dyDescent="0.25"/>
  <cols>
    <col min="1" max="1" width="44.85546875" style="106" customWidth="1"/>
    <col min="2" max="2" width="14.85546875" style="111" customWidth="1"/>
    <col min="3" max="62" width="9" style="106" customWidth="1"/>
    <col min="63" max="63" width="4.28515625" style="106" customWidth="1"/>
    <col min="64" max="74" width="9" style="106" customWidth="1"/>
    <col min="75" max="75" width="9.85546875" style="106" customWidth="1"/>
    <col min="76" max="82" width="9" style="106" customWidth="1"/>
    <col min="83" max="256" width="10.140625" style="106"/>
    <col min="257" max="257" width="44.85546875" style="106" customWidth="1"/>
    <col min="258" max="258" width="14.85546875" style="106" customWidth="1"/>
    <col min="259" max="318" width="9" style="106" customWidth="1"/>
    <col min="319" max="319" width="4.28515625" style="106" customWidth="1"/>
    <col min="320" max="330" width="9" style="106" customWidth="1"/>
    <col min="331" max="331" width="9.85546875" style="106" customWidth="1"/>
    <col min="332" max="338" width="9" style="106" customWidth="1"/>
    <col min="339" max="512" width="10.140625" style="106"/>
    <col min="513" max="513" width="44.85546875" style="106" customWidth="1"/>
    <col min="514" max="514" width="14.85546875" style="106" customWidth="1"/>
    <col min="515" max="574" width="9" style="106" customWidth="1"/>
    <col min="575" max="575" width="4.28515625" style="106" customWidth="1"/>
    <col min="576" max="586" width="9" style="106" customWidth="1"/>
    <col min="587" max="587" width="9.85546875" style="106" customWidth="1"/>
    <col min="588" max="594" width="9" style="106" customWidth="1"/>
    <col min="595" max="768" width="10.140625" style="106"/>
    <col min="769" max="769" width="44.85546875" style="106" customWidth="1"/>
    <col min="770" max="770" width="14.85546875" style="106" customWidth="1"/>
    <col min="771" max="830" width="9" style="106" customWidth="1"/>
    <col min="831" max="831" width="4.28515625" style="106" customWidth="1"/>
    <col min="832" max="842" width="9" style="106" customWidth="1"/>
    <col min="843" max="843" width="9.85546875" style="106" customWidth="1"/>
    <col min="844" max="850" width="9" style="106" customWidth="1"/>
    <col min="851" max="1024" width="10.140625" style="106"/>
    <col min="1025" max="1025" width="44.85546875" style="106" customWidth="1"/>
    <col min="1026" max="1026" width="14.85546875" style="106" customWidth="1"/>
    <col min="1027" max="1086" width="9" style="106" customWidth="1"/>
    <col min="1087" max="1087" width="4.28515625" style="106" customWidth="1"/>
    <col min="1088" max="1098" width="9" style="106" customWidth="1"/>
    <col min="1099" max="1099" width="9.85546875" style="106" customWidth="1"/>
    <col min="1100" max="1106" width="9" style="106" customWidth="1"/>
    <col min="1107" max="1280" width="10.140625" style="106"/>
    <col min="1281" max="1281" width="44.85546875" style="106" customWidth="1"/>
    <col min="1282" max="1282" width="14.85546875" style="106" customWidth="1"/>
    <col min="1283" max="1342" width="9" style="106" customWidth="1"/>
    <col min="1343" max="1343" width="4.28515625" style="106" customWidth="1"/>
    <col min="1344" max="1354" width="9" style="106" customWidth="1"/>
    <col min="1355" max="1355" width="9.85546875" style="106" customWidth="1"/>
    <col min="1356" max="1362" width="9" style="106" customWidth="1"/>
    <col min="1363" max="1536" width="10.140625" style="106"/>
    <col min="1537" max="1537" width="44.85546875" style="106" customWidth="1"/>
    <col min="1538" max="1538" width="14.85546875" style="106" customWidth="1"/>
    <col min="1539" max="1598" width="9" style="106" customWidth="1"/>
    <col min="1599" max="1599" width="4.28515625" style="106" customWidth="1"/>
    <col min="1600" max="1610" width="9" style="106" customWidth="1"/>
    <col min="1611" max="1611" width="9.85546875" style="106" customWidth="1"/>
    <col min="1612" max="1618" width="9" style="106" customWidth="1"/>
    <col min="1619" max="1792" width="10.140625" style="106"/>
    <col min="1793" max="1793" width="44.85546875" style="106" customWidth="1"/>
    <col min="1794" max="1794" width="14.85546875" style="106" customWidth="1"/>
    <col min="1795" max="1854" width="9" style="106" customWidth="1"/>
    <col min="1855" max="1855" width="4.28515625" style="106" customWidth="1"/>
    <col min="1856" max="1866" width="9" style="106" customWidth="1"/>
    <col min="1867" max="1867" width="9.85546875" style="106" customWidth="1"/>
    <col min="1868" max="1874" width="9" style="106" customWidth="1"/>
    <col min="1875" max="2048" width="10.140625" style="106"/>
    <col min="2049" max="2049" width="44.85546875" style="106" customWidth="1"/>
    <col min="2050" max="2050" width="14.85546875" style="106" customWidth="1"/>
    <col min="2051" max="2110" width="9" style="106" customWidth="1"/>
    <col min="2111" max="2111" width="4.28515625" style="106" customWidth="1"/>
    <col min="2112" max="2122" width="9" style="106" customWidth="1"/>
    <col min="2123" max="2123" width="9.85546875" style="106" customWidth="1"/>
    <col min="2124" max="2130" width="9" style="106" customWidth="1"/>
    <col min="2131" max="2304" width="10.140625" style="106"/>
    <col min="2305" max="2305" width="44.85546875" style="106" customWidth="1"/>
    <col min="2306" max="2306" width="14.85546875" style="106" customWidth="1"/>
    <col min="2307" max="2366" width="9" style="106" customWidth="1"/>
    <col min="2367" max="2367" width="4.28515625" style="106" customWidth="1"/>
    <col min="2368" max="2378" width="9" style="106" customWidth="1"/>
    <col min="2379" max="2379" width="9.85546875" style="106" customWidth="1"/>
    <col min="2380" max="2386" width="9" style="106" customWidth="1"/>
    <col min="2387" max="2560" width="10.140625" style="106"/>
    <col min="2561" max="2561" width="44.85546875" style="106" customWidth="1"/>
    <col min="2562" max="2562" width="14.85546875" style="106" customWidth="1"/>
    <col min="2563" max="2622" width="9" style="106" customWidth="1"/>
    <col min="2623" max="2623" width="4.28515625" style="106" customWidth="1"/>
    <col min="2624" max="2634" width="9" style="106" customWidth="1"/>
    <col min="2635" max="2635" width="9.85546875" style="106" customWidth="1"/>
    <col min="2636" max="2642" width="9" style="106" customWidth="1"/>
    <col min="2643" max="2816" width="10.140625" style="106"/>
    <col min="2817" max="2817" width="44.85546875" style="106" customWidth="1"/>
    <col min="2818" max="2818" width="14.85546875" style="106" customWidth="1"/>
    <col min="2819" max="2878" width="9" style="106" customWidth="1"/>
    <col min="2879" max="2879" width="4.28515625" style="106" customWidth="1"/>
    <col min="2880" max="2890" width="9" style="106" customWidth="1"/>
    <col min="2891" max="2891" width="9.85546875" style="106" customWidth="1"/>
    <col min="2892" max="2898" width="9" style="106" customWidth="1"/>
    <col min="2899" max="3072" width="10.140625" style="106"/>
    <col min="3073" max="3073" width="44.85546875" style="106" customWidth="1"/>
    <col min="3074" max="3074" width="14.85546875" style="106" customWidth="1"/>
    <col min="3075" max="3134" width="9" style="106" customWidth="1"/>
    <col min="3135" max="3135" width="4.28515625" style="106" customWidth="1"/>
    <col min="3136" max="3146" width="9" style="106" customWidth="1"/>
    <col min="3147" max="3147" width="9.85546875" style="106" customWidth="1"/>
    <col min="3148" max="3154" width="9" style="106" customWidth="1"/>
    <col min="3155" max="3328" width="10.140625" style="106"/>
    <col min="3329" max="3329" width="44.85546875" style="106" customWidth="1"/>
    <col min="3330" max="3330" width="14.85546875" style="106" customWidth="1"/>
    <col min="3331" max="3390" width="9" style="106" customWidth="1"/>
    <col min="3391" max="3391" width="4.28515625" style="106" customWidth="1"/>
    <col min="3392" max="3402" width="9" style="106" customWidth="1"/>
    <col min="3403" max="3403" width="9.85546875" style="106" customWidth="1"/>
    <col min="3404" max="3410" width="9" style="106" customWidth="1"/>
    <col min="3411" max="3584" width="10.140625" style="106"/>
    <col min="3585" max="3585" width="44.85546875" style="106" customWidth="1"/>
    <col min="3586" max="3586" width="14.85546875" style="106" customWidth="1"/>
    <col min="3587" max="3646" width="9" style="106" customWidth="1"/>
    <col min="3647" max="3647" width="4.28515625" style="106" customWidth="1"/>
    <col min="3648" max="3658" width="9" style="106" customWidth="1"/>
    <col min="3659" max="3659" width="9.85546875" style="106" customWidth="1"/>
    <col min="3660" max="3666" width="9" style="106" customWidth="1"/>
    <col min="3667" max="3840" width="10.140625" style="106"/>
    <col min="3841" max="3841" width="44.85546875" style="106" customWidth="1"/>
    <col min="3842" max="3842" width="14.85546875" style="106" customWidth="1"/>
    <col min="3843" max="3902" width="9" style="106" customWidth="1"/>
    <col min="3903" max="3903" width="4.28515625" style="106" customWidth="1"/>
    <col min="3904" max="3914" width="9" style="106" customWidth="1"/>
    <col min="3915" max="3915" width="9.85546875" style="106" customWidth="1"/>
    <col min="3916" max="3922" width="9" style="106" customWidth="1"/>
    <col min="3923" max="4096" width="10.140625" style="106"/>
    <col min="4097" max="4097" width="44.85546875" style="106" customWidth="1"/>
    <col min="4098" max="4098" width="14.85546875" style="106" customWidth="1"/>
    <col min="4099" max="4158" width="9" style="106" customWidth="1"/>
    <col min="4159" max="4159" width="4.28515625" style="106" customWidth="1"/>
    <col min="4160" max="4170" width="9" style="106" customWidth="1"/>
    <col min="4171" max="4171" width="9.85546875" style="106" customWidth="1"/>
    <col min="4172" max="4178" width="9" style="106" customWidth="1"/>
    <col min="4179" max="4352" width="10.140625" style="106"/>
    <col min="4353" max="4353" width="44.85546875" style="106" customWidth="1"/>
    <col min="4354" max="4354" width="14.85546875" style="106" customWidth="1"/>
    <col min="4355" max="4414" width="9" style="106" customWidth="1"/>
    <col min="4415" max="4415" width="4.28515625" style="106" customWidth="1"/>
    <col min="4416" max="4426" width="9" style="106" customWidth="1"/>
    <col min="4427" max="4427" width="9.85546875" style="106" customWidth="1"/>
    <col min="4428" max="4434" width="9" style="106" customWidth="1"/>
    <col min="4435" max="4608" width="10.140625" style="106"/>
    <col min="4609" max="4609" width="44.85546875" style="106" customWidth="1"/>
    <col min="4610" max="4610" width="14.85546875" style="106" customWidth="1"/>
    <col min="4611" max="4670" width="9" style="106" customWidth="1"/>
    <col min="4671" max="4671" width="4.28515625" style="106" customWidth="1"/>
    <col min="4672" max="4682" width="9" style="106" customWidth="1"/>
    <col min="4683" max="4683" width="9.85546875" style="106" customWidth="1"/>
    <col min="4684" max="4690" width="9" style="106" customWidth="1"/>
    <col min="4691" max="4864" width="10.140625" style="106"/>
    <col min="4865" max="4865" width="44.85546875" style="106" customWidth="1"/>
    <col min="4866" max="4866" width="14.85546875" style="106" customWidth="1"/>
    <col min="4867" max="4926" width="9" style="106" customWidth="1"/>
    <col min="4927" max="4927" width="4.28515625" style="106" customWidth="1"/>
    <col min="4928" max="4938" width="9" style="106" customWidth="1"/>
    <col min="4939" max="4939" width="9.85546875" style="106" customWidth="1"/>
    <col min="4940" max="4946" width="9" style="106" customWidth="1"/>
    <col min="4947" max="5120" width="10.140625" style="106"/>
    <col min="5121" max="5121" width="44.85546875" style="106" customWidth="1"/>
    <col min="5122" max="5122" width="14.85546875" style="106" customWidth="1"/>
    <col min="5123" max="5182" width="9" style="106" customWidth="1"/>
    <col min="5183" max="5183" width="4.28515625" style="106" customWidth="1"/>
    <col min="5184" max="5194" width="9" style="106" customWidth="1"/>
    <col min="5195" max="5195" width="9.85546875" style="106" customWidth="1"/>
    <col min="5196" max="5202" width="9" style="106" customWidth="1"/>
    <col min="5203" max="5376" width="10.140625" style="106"/>
    <col min="5377" max="5377" width="44.85546875" style="106" customWidth="1"/>
    <col min="5378" max="5378" width="14.85546875" style="106" customWidth="1"/>
    <col min="5379" max="5438" width="9" style="106" customWidth="1"/>
    <col min="5439" max="5439" width="4.28515625" style="106" customWidth="1"/>
    <col min="5440" max="5450" width="9" style="106" customWidth="1"/>
    <col min="5451" max="5451" width="9.85546875" style="106" customWidth="1"/>
    <col min="5452" max="5458" width="9" style="106" customWidth="1"/>
    <col min="5459" max="5632" width="10.140625" style="106"/>
    <col min="5633" max="5633" width="44.85546875" style="106" customWidth="1"/>
    <col min="5634" max="5634" width="14.85546875" style="106" customWidth="1"/>
    <col min="5635" max="5694" width="9" style="106" customWidth="1"/>
    <col min="5695" max="5695" width="4.28515625" style="106" customWidth="1"/>
    <col min="5696" max="5706" width="9" style="106" customWidth="1"/>
    <col min="5707" max="5707" width="9.85546875" style="106" customWidth="1"/>
    <col min="5708" max="5714" width="9" style="106" customWidth="1"/>
    <col min="5715" max="5888" width="10.140625" style="106"/>
    <col min="5889" max="5889" width="44.85546875" style="106" customWidth="1"/>
    <col min="5890" max="5890" width="14.85546875" style="106" customWidth="1"/>
    <col min="5891" max="5950" width="9" style="106" customWidth="1"/>
    <col min="5951" max="5951" width="4.28515625" style="106" customWidth="1"/>
    <col min="5952" max="5962" width="9" style="106" customWidth="1"/>
    <col min="5963" max="5963" width="9.85546875" style="106" customWidth="1"/>
    <col min="5964" max="5970" width="9" style="106" customWidth="1"/>
    <col min="5971" max="6144" width="10.140625" style="106"/>
    <col min="6145" max="6145" width="44.85546875" style="106" customWidth="1"/>
    <col min="6146" max="6146" width="14.85546875" style="106" customWidth="1"/>
    <col min="6147" max="6206" width="9" style="106" customWidth="1"/>
    <col min="6207" max="6207" width="4.28515625" style="106" customWidth="1"/>
    <col min="6208" max="6218" width="9" style="106" customWidth="1"/>
    <col min="6219" max="6219" width="9.85546875" style="106" customWidth="1"/>
    <col min="6220" max="6226" width="9" style="106" customWidth="1"/>
    <col min="6227" max="6400" width="10.140625" style="106"/>
    <col min="6401" max="6401" width="44.85546875" style="106" customWidth="1"/>
    <col min="6402" max="6402" width="14.85546875" style="106" customWidth="1"/>
    <col min="6403" max="6462" width="9" style="106" customWidth="1"/>
    <col min="6463" max="6463" width="4.28515625" style="106" customWidth="1"/>
    <col min="6464" max="6474" width="9" style="106" customWidth="1"/>
    <col min="6475" max="6475" width="9.85546875" style="106" customWidth="1"/>
    <col min="6476" max="6482" width="9" style="106" customWidth="1"/>
    <col min="6483" max="6656" width="10.140625" style="106"/>
    <col min="6657" max="6657" width="44.85546875" style="106" customWidth="1"/>
    <col min="6658" max="6658" width="14.85546875" style="106" customWidth="1"/>
    <col min="6659" max="6718" width="9" style="106" customWidth="1"/>
    <col min="6719" max="6719" width="4.28515625" style="106" customWidth="1"/>
    <col min="6720" max="6730" width="9" style="106" customWidth="1"/>
    <col min="6731" max="6731" width="9.85546875" style="106" customWidth="1"/>
    <col min="6732" max="6738" width="9" style="106" customWidth="1"/>
    <col min="6739" max="6912" width="10.140625" style="106"/>
    <col min="6913" max="6913" width="44.85546875" style="106" customWidth="1"/>
    <col min="6914" max="6914" width="14.85546875" style="106" customWidth="1"/>
    <col min="6915" max="6974" width="9" style="106" customWidth="1"/>
    <col min="6975" max="6975" width="4.28515625" style="106" customWidth="1"/>
    <col min="6976" max="6986" width="9" style="106" customWidth="1"/>
    <col min="6987" max="6987" width="9.85546875" style="106" customWidth="1"/>
    <col min="6988" max="6994" width="9" style="106" customWidth="1"/>
    <col min="6995" max="7168" width="10.140625" style="106"/>
    <col min="7169" max="7169" width="44.85546875" style="106" customWidth="1"/>
    <col min="7170" max="7170" width="14.85546875" style="106" customWidth="1"/>
    <col min="7171" max="7230" width="9" style="106" customWidth="1"/>
    <col min="7231" max="7231" width="4.28515625" style="106" customWidth="1"/>
    <col min="7232" max="7242" width="9" style="106" customWidth="1"/>
    <col min="7243" max="7243" width="9.85546875" style="106" customWidth="1"/>
    <col min="7244" max="7250" width="9" style="106" customWidth="1"/>
    <col min="7251" max="7424" width="10.140625" style="106"/>
    <col min="7425" max="7425" width="44.85546875" style="106" customWidth="1"/>
    <col min="7426" max="7426" width="14.85546875" style="106" customWidth="1"/>
    <col min="7427" max="7486" width="9" style="106" customWidth="1"/>
    <col min="7487" max="7487" width="4.28515625" style="106" customWidth="1"/>
    <col min="7488" max="7498" width="9" style="106" customWidth="1"/>
    <col min="7499" max="7499" width="9.85546875" style="106" customWidth="1"/>
    <col min="7500" max="7506" width="9" style="106" customWidth="1"/>
    <col min="7507" max="7680" width="10.140625" style="106"/>
    <col min="7681" max="7681" width="44.85546875" style="106" customWidth="1"/>
    <col min="7682" max="7682" width="14.85546875" style="106" customWidth="1"/>
    <col min="7683" max="7742" width="9" style="106" customWidth="1"/>
    <col min="7743" max="7743" width="4.28515625" style="106" customWidth="1"/>
    <col min="7744" max="7754" width="9" style="106" customWidth="1"/>
    <col min="7755" max="7755" width="9.85546875" style="106" customWidth="1"/>
    <col min="7756" max="7762" width="9" style="106" customWidth="1"/>
    <col min="7763" max="7936" width="10.140625" style="106"/>
    <col min="7937" max="7937" width="44.85546875" style="106" customWidth="1"/>
    <col min="7938" max="7938" width="14.85546875" style="106" customWidth="1"/>
    <col min="7939" max="7998" width="9" style="106" customWidth="1"/>
    <col min="7999" max="7999" width="4.28515625" style="106" customWidth="1"/>
    <col min="8000" max="8010" width="9" style="106" customWidth="1"/>
    <col min="8011" max="8011" width="9.85546875" style="106" customWidth="1"/>
    <col min="8012" max="8018" width="9" style="106" customWidth="1"/>
    <col min="8019" max="8192" width="10.140625" style="106"/>
    <col min="8193" max="8193" width="44.85546875" style="106" customWidth="1"/>
    <col min="8194" max="8194" width="14.85546875" style="106" customWidth="1"/>
    <col min="8195" max="8254" width="9" style="106" customWidth="1"/>
    <col min="8255" max="8255" width="4.28515625" style="106" customWidth="1"/>
    <col min="8256" max="8266" width="9" style="106" customWidth="1"/>
    <col min="8267" max="8267" width="9.85546875" style="106" customWidth="1"/>
    <col min="8268" max="8274" width="9" style="106" customWidth="1"/>
    <col min="8275" max="8448" width="10.140625" style="106"/>
    <col min="8449" max="8449" width="44.85546875" style="106" customWidth="1"/>
    <col min="8450" max="8450" width="14.85546875" style="106" customWidth="1"/>
    <col min="8451" max="8510" width="9" style="106" customWidth="1"/>
    <col min="8511" max="8511" width="4.28515625" style="106" customWidth="1"/>
    <col min="8512" max="8522" width="9" style="106" customWidth="1"/>
    <col min="8523" max="8523" width="9.85546875" style="106" customWidth="1"/>
    <col min="8524" max="8530" width="9" style="106" customWidth="1"/>
    <col min="8531" max="8704" width="10.140625" style="106"/>
    <col min="8705" max="8705" width="44.85546875" style="106" customWidth="1"/>
    <col min="8706" max="8706" width="14.85546875" style="106" customWidth="1"/>
    <col min="8707" max="8766" width="9" style="106" customWidth="1"/>
    <col min="8767" max="8767" width="4.28515625" style="106" customWidth="1"/>
    <col min="8768" max="8778" width="9" style="106" customWidth="1"/>
    <col min="8779" max="8779" width="9.85546875" style="106" customWidth="1"/>
    <col min="8780" max="8786" width="9" style="106" customWidth="1"/>
    <col min="8787" max="8960" width="10.140625" style="106"/>
    <col min="8961" max="8961" width="44.85546875" style="106" customWidth="1"/>
    <col min="8962" max="8962" width="14.85546875" style="106" customWidth="1"/>
    <col min="8963" max="9022" width="9" style="106" customWidth="1"/>
    <col min="9023" max="9023" width="4.28515625" style="106" customWidth="1"/>
    <col min="9024" max="9034" width="9" style="106" customWidth="1"/>
    <col min="9035" max="9035" width="9.85546875" style="106" customWidth="1"/>
    <col min="9036" max="9042" width="9" style="106" customWidth="1"/>
    <col min="9043" max="9216" width="10.140625" style="106"/>
    <col min="9217" max="9217" width="44.85546875" style="106" customWidth="1"/>
    <col min="9218" max="9218" width="14.85546875" style="106" customWidth="1"/>
    <col min="9219" max="9278" width="9" style="106" customWidth="1"/>
    <col min="9279" max="9279" width="4.28515625" style="106" customWidth="1"/>
    <col min="9280" max="9290" width="9" style="106" customWidth="1"/>
    <col min="9291" max="9291" width="9.85546875" style="106" customWidth="1"/>
    <col min="9292" max="9298" width="9" style="106" customWidth="1"/>
    <col min="9299" max="9472" width="10.140625" style="106"/>
    <col min="9473" max="9473" width="44.85546875" style="106" customWidth="1"/>
    <col min="9474" max="9474" width="14.85546875" style="106" customWidth="1"/>
    <col min="9475" max="9534" width="9" style="106" customWidth="1"/>
    <col min="9535" max="9535" width="4.28515625" style="106" customWidth="1"/>
    <col min="9536" max="9546" width="9" style="106" customWidth="1"/>
    <col min="9547" max="9547" width="9.85546875" style="106" customWidth="1"/>
    <col min="9548" max="9554" width="9" style="106" customWidth="1"/>
    <col min="9555" max="9728" width="10.140625" style="106"/>
    <col min="9729" max="9729" width="44.85546875" style="106" customWidth="1"/>
    <col min="9730" max="9730" width="14.85546875" style="106" customWidth="1"/>
    <col min="9731" max="9790" width="9" style="106" customWidth="1"/>
    <col min="9791" max="9791" width="4.28515625" style="106" customWidth="1"/>
    <col min="9792" max="9802" width="9" style="106" customWidth="1"/>
    <col min="9803" max="9803" width="9.85546875" style="106" customWidth="1"/>
    <col min="9804" max="9810" width="9" style="106" customWidth="1"/>
    <col min="9811" max="9984" width="10.140625" style="106"/>
    <col min="9985" max="9985" width="44.85546875" style="106" customWidth="1"/>
    <col min="9986" max="9986" width="14.85546875" style="106" customWidth="1"/>
    <col min="9987" max="10046" width="9" style="106" customWidth="1"/>
    <col min="10047" max="10047" width="4.28515625" style="106" customWidth="1"/>
    <col min="10048" max="10058" width="9" style="106" customWidth="1"/>
    <col min="10059" max="10059" width="9.85546875" style="106" customWidth="1"/>
    <col min="10060" max="10066" width="9" style="106" customWidth="1"/>
    <col min="10067" max="10240" width="10.140625" style="106"/>
    <col min="10241" max="10241" width="44.85546875" style="106" customWidth="1"/>
    <col min="10242" max="10242" width="14.85546875" style="106" customWidth="1"/>
    <col min="10243" max="10302" width="9" style="106" customWidth="1"/>
    <col min="10303" max="10303" width="4.28515625" style="106" customWidth="1"/>
    <col min="10304" max="10314" width="9" style="106" customWidth="1"/>
    <col min="10315" max="10315" width="9.85546875" style="106" customWidth="1"/>
    <col min="10316" max="10322" width="9" style="106" customWidth="1"/>
    <col min="10323" max="10496" width="10.140625" style="106"/>
    <col min="10497" max="10497" width="44.85546875" style="106" customWidth="1"/>
    <col min="10498" max="10498" width="14.85546875" style="106" customWidth="1"/>
    <col min="10499" max="10558" width="9" style="106" customWidth="1"/>
    <col min="10559" max="10559" width="4.28515625" style="106" customWidth="1"/>
    <col min="10560" max="10570" width="9" style="106" customWidth="1"/>
    <col min="10571" max="10571" width="9.85546875" style="106" customWidth="1"/>
    <col min="10572" max="10578" width="9" style="106" customWidth="1"/>
    <col min="10579" max="10752" width="10.140625" style="106"/>
    <col min="10753" max="10753" width="44.85546875" style="106" customWidth="1"/>
    <col min="10754" max="10754" width="14.85546875" style="106" customWidth="1"/>
    <col min="10755" max="10814" width="9" style="106" customWidth="1"/>
    <col min="10815" max="10815" width="4.28515625" style="106" customWidth="1"/>
    <col min="10816" max="10826" width="9" style="106" customWidth="1"/>
    <col min="10827" max="10827" width="9.85546875" style="106" customWidth="1"/>
    <col min="10828" max="10834" width="9" style="106" customWidth="1"/>
    <col min="10835" max="11008" width="10.140625" style="106"/>
    <col min="11009" max="11009" width="44.85546875" style="106" customWidth="1"/>
    <col min="11010" max="11010" width="14.85546875" style="106" customWidth="1"/>
    <col min="11011" max="11070" width="9" style="106" customWidth="1"/>
    <col min="11071" max="11071" width="4.28515625" style="106" customWidth="1"/>
    <col min="11072" max="11082" width="9" style="106" customWidth="1"/>
    <col min="11083" max="11083" width="9.85546875" style="106" customWidth="1"/>
    <col min="11084" max="11090" width="9" style="106" customWidth="1"/>
    <col min="11091" max="11264" width="10.140625" style="106"/>
    <col min="11265" max="11265" width="44.85546875" style="106" customWidth="1"/>
    <col min="11266" max="11266" width="14.85546875" style="106" customWidth="1"/>
    <col min="11267" max="11326" width="9" style="106" customWidth="1"/>
    <col min="11327" max="11327" width="4.28515625" style="106" customWidth="1"/>
    <col min="11328" max="11338" width="9" style="106" customWidth="1"/>
    <col min="11339" max="11339" width="9.85546875" style="106" customWidth="1"/>
    <col min="11340" max="11346" width="9" style="106" customWidth="1"/>
    <col min="11347" max="11520" width="10.140625" style="106"/>
    <col min="11521" max="11521" width="44.85546875" style="106" customWidth="1"/>
    <col min="11522" max="11522" width="14.85546875" style="106" customWidth="1"/>
    <col min="11523" max="11582" width="9" style="106" customWidth="1"/>
    <col min="11583" max="11583" width="4.28515625" style="106" customWidth="1"/>
    <col min="11584" max="11594" width="9" style="106" customWidth="1"/>
    <col min="11595" max="11595" width="9.85546875" style="106" customWidth="1"/>
    <col min="11596" max="11602" width="9" style="106" customWidth="1"/>
    <col min="11603" max="11776" width="10.140625" style="106"/>
    <col min="11777" max="11777" width="44.85546875" style="106" customWidth="1"/>
    <col min="11778" max="11778" width="14.85546875" style="106" customWidth="1"/>
    <col min="11779" max="11838" width="9" style="106" customWidth="1"/>
    <col min="11839" max="11839" width="4.28515625" style="106" customWidth="1"/>
    <col min="11840" max="11850" width="9" style="106" customWidth="1"/>
    <col min="11851" max="11851" width="9.85546875" style="106" customWidth="1"/>
    <col min="11852" max="11858" width="9" style="106" customWidth="1"/>
    <col min="11859" max="12032" width="10.140625" style="106"/>
    <col min="12033" max="12033" width="44.85546875" style="106" customWidth="1"/>
    <col min="12034" max="12034" width="14.85546875" style="106" customWidth="1"/>
    <col min="12035" max="12094" width="9" style="106" customWidth="1"/>
    <col min="12095" max="12095" width="4.28515625" style="106" customWidth="1"/>
    <col min="12096" max="12106" width="9" style="106" customWidth="1"/>
    <col min="12107" max="12107" width="9.85546875" style="106" customWidth="1"/>
    <col min="12108" max="12114" width="9" style="106" customWidth="1"/>
    <col min="12115" max="12288" width="10.140625" style="106"/>
    <col min="12289" max="12289" width="44.85546875" style="106" customWidth="1"/>
    <col min="12290" max="12290" width="14.85546875" style="106" customWidth="1"/>
    <col min="12291" max="12350" width="9" style="106" customWidth="1"/>
    <col min="12351" max="12351" width="4.28515625" style="106" customWidth="1"/>
    <col min="12352" max="12362" width="9" style="106" customWidth="1"/>
    <col min="12363" max="12363" width="9.85546875" style="106" customWidth="1"/>
    <col min="12364" max="12370" width="9" style="106" customWidth="1"/>
    <col min="12371" max="12544" width="10.140625" style="106"/>
    <col min="12545" max="12545" width="44.85546875" style="106" customWidth="1"/>
    <col min="12546" max="12546" width="14.85546875" style="106" customWidth="1"/>
    <col min="12547" max="12606" width="9" style="106" customWidth="1"/>
    <col min="12607" max="12607" width="4.28515625" style="106" customWidth="1"/>
    <col min="12608" max="12618" width="9" style="106" customWidth="1"/>
    <col min="12619" max="12619" width="9.85546875" style="106" customWidth="1"/>
    <col min="12620" max="12626" width="9" style="106" customWidth="1"/>
    <col min="12627" max="12800" width="10.140625" style="106"/>
    <col min="12801" max="12801" width="44.85546875" style="106" customWidth="1"/>
    <col min="12802" max="12802" width="14.85546875" style="106" customWidth="1"/>
    <col min="12803" max="12862" width="9" style="106" customWidth="1"/>
    <col min="12863" max="12863" width="4.28515625" style="106" customWidth="1"/>
    <col min="12864" max="12874" width="9" style="106" customWidth="1"/>
    <col min="12875" max="12875" width="9.85546875" style="106" customWidth="1"/>
    <col min="12876" max="12882" width="9" style="106" customWidth="1"/>
    <col min="12883" max="13056" width="10.140625" style="106"/>
    <col min="13057" max="13057" width="44.85546875" style="106" customWidth="1"/>
    <col min="13058" max="13058" width="14.85546875" style="106" customWidth="1"/>
    <col min="13059" max="13118" width="9" style="106" customWidth="1"/>
    <col min="13119" max="13119" width="4.28515625" style="106" customWidth="1"/>
    <col min="13120" max="13130" width="9" style="106" customWidth="1"/>
    <col min="13131" max="13131" width="9.85546875" style="106" customWidth="1"/>
    <col min="13132" max="13138" width="9" style="106" customWidth="1"/>
    <col min="13139" max="13312" width="10.140625" style="106"/>
    <col min="13313" max="13313" width="44.85546875" style="106" customWidth="1"/>
    <col min="13314" max="13314" width="14.85546875" style="106" customWidth="1"/>
    <col min="13315" max="13374" width="9" style="106" customWidth="1"/>
    <col min="13375" max="13375" width="4.28515625" style="106" customWidth="1"/>
    <col min="13376" max="13386" width="9" style="106" customWidth="1"/>
    <col min="13387" max="13387" width="9.85546875" style="106" customWidth="1"/>
    <col min="13388" max="13394" width="9" style="106" customWidth="1"/>
    <col min="13395" max="13568" width="10.140625" style="106"/>
    <col min="13569" max="13569" width="44.85546875" style="106" customWidth="1"/>
    <col min="13570" max="13570" width="14.85546875" style="106" customWidth="1"/>
    <col min="13571" max="13630" width="9" style="106" customWidth="1"/>
    <col min="13631" max="13631" width="4.28515625" style="106" customWidth="1"/>
    <col min="13632" max="13642" width="9" style="106" customWidth="1"/>
    <col min="13643" max="13643" width="9.85546875" style="106" customWidth="1"/>
    <col min="13644" max="13650" width="9" style="106" customWidth="1"/>
    <col min="13651" max="13824" width="10.140625" style="106"/>
    <col min="13825" max="13825" width="44.85546875" style="106" customWidth="1"/>
    <col min="13826" max="13826" width="14.85546875" style="106" customWidth="1"/>
    <col min="13827" max="13886" width="9" style="106" customWidth="1"/>
    <col min="13887" max="13887" width="4.28515625" style="106" customWidth="1"/>
    <col min="13888" max="13898" width="9" style="106" customWidth="1"/>
    <col min="13899" max="13899" width="9.85546875" style="106" customWidth="1"/>
    <col min="13900" max="13906" width="9" style="106" customWidth="1"/>
    <col min="13907" max="14080" width="10.140625" style="106"/>
    <col min="14081" max="14081" width="44.85546875" style="106" customWidth="1"/>
    <col min="14082" max="14082" width="14.85546875" style="106" customWidth="1"/>
    <col min="14083" max="14142" width="9" style="106" customWidth="1"/>
    <col min="14143" max="14143" width="4.28515625" style="106" customWidth="1"/>
    <col min="14144" max="14154" width="9" style="106" customWidth="1"/>
    <col min="14155" max="14155" width="9.85546875" style="106" customWidth="1"/>
    <col min="14156" max="14162" width="9" style="106" customWidth="1"/>
    <col min="14163" max="14336" width="10.140625" style="106"/>
    <col min="14337" max="14337" width="44.85546875" style="106" customWidth="1"/>
    <col min="14338" max="14338" width="14.85546875" style="106" customWidth="1"/>
    <col min="14339" max="14398" width="9" style="106" customWidth="1"/>
    <col min="14399" max="14399" width="4.28515625" style="106" customWidth="1"/>
    <col min="14400" max="14410" width="9" style="106" customWidth="1"/>
    <col min="14411" max="14411" width="9.85546875" style="106" customWidth="1"/>
    <col min="14412" max="14418" width="9" style="106" customWidth="1"/>
    <col min="14419" max="14592" width="10.140625" style="106"/>
    <col min="14593" max="14593" width="44.85546875" style="106" customWidth="1"/>
    <col min="14594" max="14594" width="14.85546875" style="106" customWidth="1"/>
    <col min="14595" max="14654" width="9" style="106" customWidth="1"/>
    <col min="14655" max="14655" width="4.28515625" style="106" customWidth="1"/>
    <col min="14656" max="14666" width="9" style="106" customWidth="1"/>
    <col min="14667" max="14667" width="9.85546875" style="106" customWidth="1"/>
    <col min="14668" max="14674" width="9" style="106" customWidth="1"/>
    <col min="14675" max="14848" width="10.140625" style="106"/>
    <col min="14849" max="14849" width="44.85546875" style="106" customWidth="1"/>
    <col min="14850" max="14850" width="14.85546875" style="106" customWidth="1"/>
    <col min="14851" max="14910" width="9" style="106" customWidth="1"/>
    <col min="14911" max="14911" width="4.28515625" style="106" customWidth="1"/>
    <col min="14912" max="14922" width="9" style="106" customWidth="1"/>
    <col min="14923" max="14923" width="9.85546875" style="106" customWidth="1"/>
    <col min="14924" max="14930" width="9" style="106" customWidth="1"/>
    <col min="14931" max="15104" width="10.140625" style="106"/>
    <col min="15105" max="15105" width="44.85546875" style="106" customWidth="1"/>
    <col min="15106" max="15106" width="14.85546875" style="106" customWidth="1"/>
    <col min="15107" max="15166" width="9" style="106" customWidth="1"/>
    <col min="15167" max="15167" width="4.28515625" style="106" customWidth="1"/>
    <col min="15168" max="15178" width="9" style="106" customWidth="1"/>
    <col min="15179" max="15179" width="9.85546875" style="106" customWidth="1"/>
    <col min="15180" max="15186" width="9" style="106" customWidth="1"/>
    <col min="15187" max="15360" width="10.140625" style="106"/>
    <col min="15361" max="15361" width="44.85546875" style="106" customWidth="1"/>
    <col min="15362" max="15362" width="14.85546875" style="106" customWidth="1"/>
    <col min="15363" max="15422" width="9" style="106" customWidth="1"/>
    <col min="15423" max="15423" width="4.28515625" style="106" customWidth="1"/>
    <col min="15424" max="15434" width="9" style="106" customWidth="1"/>
    <col min="15435" max="15435" width="9.85546875" style="106" customWidth="1"/>
    <col min="15436" max="15442" width="9" style="106" customWidth="1"/>
    <col min="15443" max="15616" width="10.140625" style="106"/>
    <col min="15617" max="15617" width="44.85546875" style="106" customWidth="1"/>
    <col min="15618" max="15618" width="14.85546875" style="106" customWidth="1"/>
    <col min="15619" max="15678" width="9" style="106" customWidth="1"/>
    <col min="15679" max="15679" width="4.28515625" style="106" customWidth="1"/>
    <col min="15680" max="15690" width="9" style="106" customWidth="1"/>
    <col min="15691" max="15691" width="9.85546875" style="106" customWidth="1"/>
    <col min="15692" max="15698" width="9" style="106" customWidth="1"/>
    <col min="15699" max="15872" width="10.140625" style="106"/>
    <col min="15873" max="15873" width="44.85546875" style="106" customWidth="1"/>
    <col min="15874" max="15874" width="14.85546875" style="106" customWidth="1"/>
    <col min="15875" max="15934" width="9" style="106" customWidth="1"/>
    <col min="15935" max="15935" width="4.28515625" style="106" customWidth="1"/>
    <col min="15936" max="15946" width="9" style="106" customWidth="1"/>
    <col min="15947" max="15947" width="9.85546875" style="106" customWidth="1"/>
    <col min="15948" max="15954" width="9" style="106" customWidth="1"/>
    <col min="15955" max="16128" width="10.140625" style="106"/>
    <col min="16129" max="16129" width="44.85546875" style="106" customWidth="1"/>
    <col min="16130" max="16130" width="14.85546875" style="106" customWidth="1"/>
    <col min="16131" max="16190" width="9" style="106" customWidth="1"/>
    <col min="16191" max="16191" width="4.28515625" style="106" customWidth="1"/>
    <col min="16192" max="16202" width="9" style="106" customWidth="1"/>
    <col min="16203" max="16203" width="9.85546875" style="106" customWidth="1"/>
    <col min="16204" max="16210" width="9" style="106" customWidth="1"/>
    <col min="16211" max="16384" width="10.140625" style="106"/>
  </cols>
  <sheetData>
    <row r="1" spans="1:87" ht="17.399999999999999" x14ac:dyDescent="0.3">
      <c r="A1" s="104" t="s">
        <v>52</v>
      </c>
      <c r="B1" s="105"/>
    </row>
    <row r="2" spans="1:87" ht="15.6" x14ac:dyDescent="0.3">
      <c r="A2" s="107" t="s">
        <v>53</v>
      </c>
      <c r="B2" s="108"/>
    </row>
    <row r="3" spans="1:87" ht="14.4" thickBot="1" x14ac:dyDescent="0.3">
      <c r="A3" s="109" t="s">
        <v>54</v>
      </c>
      <c r="B3" s="110"/>
    </row>
    <row r="6" spans="1:87" x14ac:dyDescent="0.25">
      <c r="AW6" s="112" t="s">
        <v>55</v>
      </c>
      <c r="AX6" s="113" t="s">
        <v>55</v>
      </c>
      <c r="AY6" s="113" t="s">
        <v>55</v>
      </c>
      <c r="AZ6" s="113" t="s">
        <v>55</v>
      </c>
      <c r="BA6" s="114" t="s">
        <v>56</v>
      </c>
      <c r="BB6" s="114" t="s">
        <v>56</v>
      </c>
      <c r="BC6" s="114" t="s">
        <v>56</v>
      </c>
      <c r="BD6" s="114" t="s">
        <v>56</v>
      </c>
      <c r="BE6" s="115" t="s">
        <v>57</v>
      </c>
      <c r="BF6" s="115" t="s">
        <v>57</v>
      </c>
      <c r="BG6" s="115" t="s">
        <v>57</v>
      </c>
      <c r="BH6" s="115" t="s">
        <v>57</v>
      </c>
      <c r="BI6" s="116" t="s">
        <v>58</v>
      </c>
      <c r="BJ6" s="116" t="s">
        <v>58</v>
      </c>
      <c r="BK6" s="116" t="s">
        <v>58</v>
      </c>
      <c r="BL6" s="116" t="s">
        <v>58</v>
      </c>
      <c r="BM6" s="117" t="s">
        <v>59</v>
      </c>
      <c r="BN6" s="117" t="s">
        <v>59</v>
      </c>
      <c r="BO6" s="117" t="s">
        <v>59</v>
      </c>
      <c r="BP6" s="117" t="s">
        <v>59</v>
      </c>
      <c r="BQ6" s="118" t="s">
        <v>60</v>
      </c>
      <c r="BR6" s="118" t="s">
        <v>60</v>
      </c>
      <c r="BS6" s="118" t="s">
        <v>60</v>
      </c>
      <c r="BT6" s="118" t="s">
        <v>60</v>
      </c>
      <c r="BU6" s="119" t="s">
        <v>61</v>
      </c>
      <c r="BV6" s="119" t="s">
        <v>61</v>
      </c>
      <c r="BW6" s="119" t="s">
        <v>61</v>
      </c>
      <c r="BX6" s="119" t="s">
        <v>61</v>
      </c>
      <c r="BY6" s="120" t="s">
        <v>62</v>
      </c>
      <c r="BZ6" s="120" t="s">
        <v>62</v>
      </c>
      <c r="CA6" s="120" t="s">
        <v>63</v>
      </c>
      <c r="CB6" s="120" t="s">
        <v>62</v>
      </c>
    </row>
    <row r="7" spans="1:87" s="111" customFormat="1" x14ac:dyDescent="0.25">
      <c r="B7" s="111" t="s">
        <v>64</v>
      </c>
      <c r="C7" s="121" t="s">
        <v>65</v>
      </c>
      <c r="D7" s="121" t="s">
        <v>66</v>
      </c>
      <c r="E7" s="121" t="s">
        <v>67</v>
      </c>
      <c r="F7" s="121" t="s">
        <v>68</v>
      </c>
      <c r="G7" s="121" t="s">
        <v>69</v>
      </c>
      <c r="H7" s="121" t="s">
        <v>70</v>
      </c>
      <c r="I7" s="121" t="s">
        <v>71</v>
      </c>
      <c r="J7" s="121" t="s">
        <v>72</v>
      </c>
      <c r="K7" s="121" t="s">
        <v>73</v>
      </c>
      <c r="L7" s="121" t="s">
        <v>74</v>
      </c>
      <c r="M7" s="121" t="s">
        <v>75</v>
      </c>
      <c r="N7" s="121" t="s">
        <v>76</v>
      </c>
      <c r="O7" s="121" t="s">
        <v>77</v>
      </c>
      <c r="P7" s="121" t="s">
        <v>78</v>
      </c>
      <c r="Q7" s="121" t="s">
        <v>79</v>
      </c>
      <c r="R7" s="121" t="s">
        <v>80</v>
      </c>
      <c r="S7" s="121" t="s">
        <v>81</v>
      </c>
      <c r="T7" s="121" t="s">
        <v>82</v>
      </c>
      <c r="U7" s="121" t="s">
        <v>83</v>
      </c>
      <c r="V7" s="121" t="s">
        <v>84</v>
      </c>
      <c r="W7" s="121" t="s">
        <v>85</v>
      </c>
      <c r="X7" s="121" t="s">
        <v>86</v>
      </c>
      <c r="Y7" s="121" t="s">
        <v>87</v>
      </c>
      <c r="Z7" s="121" t="s">
        <v>88</v>
      </c>
      <c r="AA7" s="121" t="s">
        <v>89</v>
      </c>
      <c r="AB7" s="121" t="s">
        <v>90</v>
      </c>
      <c r="AC7" s="121" t="s">
        <v>91</v>
      </c>
      <c r="AD7" s="121" t="s">
        <v>92</v>
      </c>
      <c r="AE7" s="121" t="s">
        <v>93</v>
      </c>
      <c r="AF7" s="121" t="s">
        <v>94</v>
      </c>
      <c r="AG7" s="121" t="s">
        <v>95</v>
      </c>
      <c r="AH7" s="121" t="s">
        <v>96</v>
      </c>
      <c r="AI7" s="121" t="s">
        <v>97</v>
      </c>
      <c r="AJ7" s="121" t="s">
        <v>98</v>
      </c>
      <c r="AK7" s="121" t="s">
        <v>99</v>
      </c>
      <c r="AL7" s="121" t="s">
        <v>100</v>
      </c>
      <c r="AM7" s="121" t="s">
        <v>101</v>
      </c>
      <c r="AN7" s="121" t="s">
        <v>102</v>
      </c>
      <c r="AO7" s="121" t="s">
        <v>103</v>
      </c>
      <c r="AP7" s="121" t="s">
        <v>104</v>
      </c>
      <c r="AQ7" s="121" t="s">
        <v>105</v>
      </c>
      <c r="AR7" s="121" t="s">
        <v>106</v>
      </c>
      <c r="AS7" s="121" t="s">
        <v>107</v>
      </c>
      <c r="AT7" s="121" t="s">
        <v>108</v>
      </c>
      <c r="AU7" s="111" t="s">
        <v>109</v>
      </c>
      <c r="AV7" s="111" t="s">
        <v>110</v>
      </c>
      <c r="AW7" s="111" t="s">
        <v>111</v>
      </c>
      <c r="AX7" s="111" t="s">
        <v>112</v>
      </c>
      <c r="AY7" s="111" t="s">
        <v>113</v>
      </c>
      <c r="AZ7" s="111" t="s">
        <v>114</v>
      </c>
      <c r="BA7" s="111" t="s">
        <v>115</v>
      </c>
      <c r="BB7" s="111" t="s">
        <v>116</v>
      </c>
      <c r="BC7" s="111" t="s">
        <v>117</v>
      </c>
      <c r="BD7" s="111" t="s">
        <v>118</v>
      </c>
      <c r="BE7" s="111" t="s">
        <v>119</v>
      </c>
      <c r="BF7" s="111" t="s">
        <v>120</v>
      </c>
      <c r="BG7" s="111" t="s">
        <v>121</v>
      </c>
      <c r="BH7" s="111" t="s">
        <v>122</v>
      </c>
      <c r="BI7" s="111" t="s">
        <v>123</v>
      </c>
      <c r="BJ7" s="111" t="s">
        <v>124</v>
      </c>
      <c r="BK7" s="111" t="s">
        <v>125</v>
      </c>
      <c r="BL7" s="111" t="s">
        <v>126</v>
      </c>
      <c r="BM7" s="111" t="s">
        <v>127</v>
      </c>
      <c r="BN7" s="111" t="s">
        <v>128</v>
      </c>
      <c r="BO7" s="111" t="s">
        <v>129</v>
      </c>
      <c r="BP7" s="111" t="s">
        <v>130</v>
      </c>
      <c r="BQ7" s="111" t="s">
        <v>131</v>
      </c>
      <c r="BR7" s="111" t="s">
        <v>132</v>
      </c>
      <c r="BS7" s="111" t="s">
        <v>133</v>
      </c>
      <c r="BT7" s="111" t="s">
        <v>134</v>
      </c>
      <c r="BU7" s="111" t="s">
        <v>135</v>
      </c>
      <c r="BV7" s="111" t="s">
        <v>136</v>
      </c>
      <c r="BW7" s="111" t="s">
        <v>137</v>
      </c>
      <c r="BX7" s="111" t="s">
        <v>138</v>
      </c>
      <c r="BY7" s="111" t="s">
        <v>139</v>
      </c>
      <c r="BZ7" s="111" t="s">
        <v>140</v>
      </c>
      <c r="CA7" s="111" t="s">
        <v>141</v>
      </c>
      <c r="CB7" s="111" t="s">
        <v>142</v>
      </c>
      <c r="CC7" s="111" t="s">
        <v>143</v>
      </c>
      <c r="CD7" s="111" t="s">
        <v>144</v>
      </c>
      <c r="CE7" s="111" t="s">
        <v>145</v>
      </c>
      <c r="CF7" s="111" t="s">
        <v>146</v>
      </c>
      <c r="CG7" s="111" t="s">
        <v>147</v>
      </c>
      <c r="CH7" s="111" t="s">
        <v>148</v>
      </c>
      <c r="CI7" s="111" t="s">
        <v>149</v>
      </c>
    </row>
    <row r="8" spans="1:87" x14ac:dyDescent="0.25">
      <c r="A8" s="111" t="s">
        <v>150</v>
      </c>
      <c r="B8" s="111" t="s">
        <v>151</v>
      </c>
      <c r="C8" s="122">
        <v>2.0350000000000001</v>
      </c>
      <c r="D8" s="122">
        <v>2.06</v>
      </c>
      <c r="E8" s="122">
        <v>2.0649999999999999</v>
      </c>
      <c r="F8" s="122">
        <v>2.0870000000000002</v>
      </c>
      <c r="G8" s="122">
        <v>2.1040000000000001</v>
      </c>
      <c r="H8" s="122">
        <v>2.1150000000000002</v>
      </c>
      <c r="I8" s="122">
        <v>2.1509999999999998</v>
      </c>
      <c r="J8" s="122">
        <v>2.17</v>
      </c>
      <c r="K8" s="122">
        <v>2.1869999999999998</v>
      </c>
      <c r="L8" s="122">
        <v>2.2130000000000001</v>
      </c>
      <c r="M8" s="122">
        <v>2.2349999999999999</v>
      </c>
      <c r="N8" s="122">
        <v>2.2200000000000002</v>
      </c>
      <c r="O8" s="122">
        <v>2.2320000000000002</v>
      </c>
      <c r="P8" s="122">
        <v>2.258</v>
      </c>
      <c r="Q8" s="122">
        <v>2.2759999999999998</v>
      </c>
      <c r="R8" s="122">
        <v>2.302</v>
      </c>
      <c r="S8" s="122">
        <v>2.319</v>
      </c>
      <c r="T8" s="122">
        <v>2.363</v>
      </c>
      <c r="U8" s="122">
        <v>2.4039999999999999</v>
      </c>
      <c r="V8" s="122">
        <v>2.351</v>
      </c>
      <c r="W8" s="122">
        <v>2.34</v>
      </c>
      <c r="X8" s="122">
        <v>2.3460000000000001</v>
      </c>
      <c r="Y8" s="122">
        <v>2.3660000000000001</v>
      </c>
      <c r="Z8" s="122">
        <v>2.3809999999999998</v>
      </c>
      <c r="AA8" s="122">
        <v>2.379</v>
      </c>
      <c r="AB8" s="122">
        <v>2.383</v>
      </c>
      <c r="AC8" s="122">
        <v>2.3980000000000001</v>
      </c>
      <c r="AD8" s="122">
        <v>2.4220000000000002</v>
      </c>
      <c r="AE8" s="122">
        <v>2.4319999999999999</v>
      </c>
      <c r="AF8" s="122">
        <v>2.4769999999999999</v>
      </c>
      <c r="AG8" s="122">
        <v>2.4889999999999999</v>
      </c>
      <c r="AH8" s="122">
        <v>2.4969999999999999</v>
      </c>
      <c r="AI8" s="122">
        <v>2.5129999999999999</v>
      </c>
      <c r="AJ8" s="122">
        <v>2.5190000000000001</v>
      </c>
      <c r="AK8" s="122">
        <v>2.5299999999999998</v>
      </c>
      <c r="AL8" s="122">
        <v>2.5499999999999998</v>
      </c>
      <c r="AM8" s="122">
        <v>2.5569999999999999</v>
      </c>
      <c r="AN8" s="122">
        <v>2.5550000000000002</v>
      </c>
      <c r="AO8" s="122">
        <v>2.5739999999999998</v>
      </c>
      <c r="AP8" s="122">
        <v>2.5880000000000001</v>
      </c>
      <c r="AQ8" s="122">
        <v>2.597</v>
      </c>
      <c r="AR8" s="122">
        <v>2.6080000000000001</v>
      </c>
      <c r="AS8" s="122">
        <v>2.6139999999999999</v>
      </c>
      <c r="AT8" s="122">
        <v>2.617</v>
      </c>
      <c r="AU8" s="106">
        <v>2.6120000000000001</v>
      </c>
      <c r="AV8" s="106">
        <v>2.6230000000000002</v>
      </c>
      <c r="AW8" s="106">
        <v>2.6190000000000002</v>
      </c>
      <c r="AX8" s="106">
        <v>2.6259999999999999</v>
      </c>
      <c r="AY8" s="106">
        <v>2.6190000000000002</v>
      </c>
      <c r="AZ8" s="106">
        <v>2.6419999999999999</v>
      </c>
      <c r="BA8" s="106">
        <v>2.6619999999999999</v>
      </c>
      <c r="BB8" s="106">
        <v>2.677</v>
      </c>
      <c r="BC8" s="106">
        <v>2.6909999999999998</v>
      </c>
      <c r="BD8" s="106">
        <v>2.6949999999999998</v>
      </c>
      <c r="BE8" s="106">
        <v>2.7069999999999999</v>
      </c>
      <c r="BF8" s="106">
        <v>2.7210000000000001</v>
      </c>
      <c r="BG8" s="106">
        <v>2.7570000000000001</v>
      </c>
      <c r="BH8" s="106">
        <v>2.77</v>
      </c>
      <c r="BI8" s="106">
        <v>2.7759999999999998</v>
      </c>
      <c r="BJ8" s="106">
        <v>2.7890000000000001</v>
      </c>
      <c r="BK8" s="106">
        <v>2.802</v>
      </c>
      <c r="BL8" s="106">
        <v>2.8149999999999999</v>
      </c>
      <c r="BM8" s="106">
        <v>2.8279999999999998</v>
      </c>
      <c r="BN8" s="106">
        <v>2.8439999999999999</v>
      </c>
      <c r="BO8" s="106">
        <v>2.8610000000000002</v>
      </c>
      <c r="BP8" s="106">
        <v>2.8660000000000001</v>
      </c>
      <c r="BQ8" s="106">
        <v>2.9039999999999999</v>
      </c>
      <c r="BR8" s="106">
        <v>2.92</v>
      </c>
      <c r="BS8" s="106">
        <v>2.944</v>
      </c>
      <c r="BT8" s="106">
        <v>2.964</v>
      </c>
      <c r="BU8" s="106">
        <v>2.9849999999999999</v>
      </c>
      <c r="BV8" s="106">
        <v>3.0049999999999999</v>
      </c>
      <c r="BW8" s="106">
        <v>3.0219999999999998</v>
      </c>
      <c r="BX8" s="106">
        <v>3.0379999999999998</v>
      </c>
      <c r="BY8" s="106">
        <v>3.052</v>
      </c>
      <c r="BZ8" s="106">
        <v>3.069</v>
      </c>
      <c r="CA8" s="106">
        <v>3.081</v>
      </c>
      <c r="CB8" s="106">
        <v>3.0939999999999999</v>
      </c>
      <c r="CC8" s="106">
        <v>3.1080000000000001</v>
      </c>
      <c r="CD8" s="106">
        <v>3.1230000000000002</v>
      </c>
      <c r="CE8" s="106">
        <v>3.1379999999999999</v>
      </c>
      <c r="CF8" s="106">
        <v>3.1539999999999999</v>
      </c>
      <c r="CG8" s="106">
        <v>3.1709999999999998</v>
      </c>
      <c r="CH8" s="106">
        <v>3.1880000000000002</v>
      </c>
    </row>
    <row r="9" spans="1:87" x14ac:dyDescent="0.25">
      <c r="A9" s="111" t="s">
        <v>152</v>
      </c>
      <c r="B9" s="111" t="s">
        <v>153</v>
      </c>
      <c r="C9" s="122">
        <v>2.0350000000000001</v>
      </c>
      <c r="D9" s="122">
        <v>2.06</v>
      </c>
      <c r="E9" s="122">
        <v>2.0649999999999999</v>
      </c>
      <c r="F9" s="122">
        <v>2.0870000000000002</v>
      </c>
      <c r="G9" s="122">
        <v>2.1040000000000001</v>
      </c>
      <c r="H9" s="122">
        <v>2.1150000000000002</v>
      </c>
      <c r="I9" s="122">
        <v>2.1509999999999998</v>
      </c>
      <c r="J9" s="122">
        <v>2.17</v>
      </c>
      <c r="K9" s="122">
        <v>2.1869999999999998</v>
      </c>
      <c r="L9" s="122">
        <v>2.2130000000000001</v>
      </c>
      <c r="M9" s="122">
        <v>2.2349999999999999</v>
      </c>
      <c r="N9" s="122">
        <v>2.2200000000000002</v>
      </c>
      <c r="O9" s="122">
        <v>2.2320000000000002</v>
      </c>
      <c r="P9" s="122">
        <v>2.258</v>
      </c>
      <c r="Q9" s="122">
        <v>2.2759999999999998</v>
      </c>
      <c r="R9" s="122">
        <v>2.302</v>
      </c>
      <c r="S9" s="122">
        <v>2.319</v>
      </c>
      <c r="T9" s="122">
        <v>2.363</v>
      </c>
      <c r="U9" s="122">
        <v>2.4039999999999999</v>
      </c>
      <c r="V9" s="122">
        <v>2.351</v>
      </c>
      <c r="W9" s="122">
        <v>2.34</v>
      </c>
      <c r="X9" s="122">
        <v>2.3460000000000001</v>
      </c>
      <c r="Y9" s="122">
        <v>2.3660000000000001</v>
      </c>
      <c r="Z9" s="122">
        <v>2.3809999999999998</v>
      </c>
      <c r="AA9" s="122">
        <v>2.379</v>
      </c>
      <c r="AB9" s="122">
        <v>2.383</v>
      </c>
      <c r="AC9" s="122">
        <v>2.3980000000000001</v>
      </c>
      <c r="AD9" s="122">
        <v>2.4220000000000002</v>
      </c>
      <c r="AE9" s="122">
        <v>2.4319999999999999</v>
      </c>
      <c r="AF9" s="122">
        <v>2.4769999999999999</v>
      </c>
      <c r="AG9" s="122">
        <v>2.4889999999999999</v>
      </c>
      <c r="AH9" s="122">
        <v>2.4969999999999999</v>
      </c>
      <c r="AI9" s="122">
        <v>2.5129999999999999</v>
      </c>
      <c r="AJ9" s="122">
        <v>2.5190000000000001</v>
      </c>
      <c r="AK9" s="122">
        <v>2.5299999999999998</v>
      </c>
      <c r="AL9" s="122">
        <v>2.5499999999999998</v>
      </c>
      <c r="AM9" s="122">
        <v>2.5569999999999999</v>
      </c>
      <c r="AN9" s="122">
        <v>2.5550000000000002</v>
      </c>
      <c r="AO9" s="122">
        <v>2.5739999999999998</v>
      </c>
      <c r="AP9" s="122">
        <v>2.5880000000000001</v>
      </c>
      <c r="AQ9" s="122">
        <v>2.597</v>
      </c>
      <c r="AR9" s="122">
        <v>2.6080000000000001</v>
      </c>
      <c r="AS9" s="122">
        <v>2.6139999999999999</v>
      </c>
      <c r="AT9" s="122">
        <v>2.617</v>
      </c>
      <c r="AU9" s="106">
        <v>2.6120000000000001</v>
      </c>
      <c r="AV9" s="106">
        <v>2.6230000000000002</v>
      </c>
      <c r="AW9" s="106">
        <v>2.6190000000000002</v>
      </c>
      <c r="AX9" s="106">
        <v>2.6259999999999999</v>
      </c>
      <c r="AY9" s="106">
        <v>2.6190000000000002</v>
      </c>
      <c r="AZ9" s="106">
        <v>2.6419999999999999</v>
      </c>
      <c r="BA9" s="106">
        <v>2.6619999999999999</v>
      </c>
      <c r="BB9" s="106">
        <v>2.677</v>
      </c>
      <c r="BC9" s="106">
        <v>2.6909999999999998</v>
      </c>
      <c r="BD9" s="106">
        <v>2.6949999999999998</v>
      </c>
      <c r="BE9" s="106">
        <v>2.7069999999999999</v>
      </c>
      <c r="BF9" s="106">
        <v>2.7210000000000001</v>
      </c>
      <c r="BG9" s="106">
        <v>2.7570000000000001</v>
      </c>
      <c r="BH9" s="106">
        <v>2.77</v>
      </c>
      <c r="BI9" s="106">
        <v>2.7759999999999998</v>
      </c>
      <c r="BJ9" s="106">
        <v>2.7890000000000001</v>
      </c>
      <c r="BK9" s="106">
        <v>2.802</v>
      </c>
      <c r="BL9" s="106">
        <v>2.8149999999999999</v>
      </c>
      <c r="BM9" s="106">
        <v>2.8279999999999998</v>
      </c>
      <c r="BN9" s="106">
        <v>2.8439999999999999</v>
      </c>
      <c r="BO9" s="106">
        <v>2.8610000000000002</v>
      </c>
      <c r="BP9" s="106">
        <v>2.8660000000000001</v>
      </c>
      <c r="BQ9" s="106">
        <v>2.9039999999999999</v>
      </c>
      <c r="BR9" s="106">
        <v>2.9180000000000001</v>
      </c>
      <c r="BS9" s="106">
        <v>2.94</v>
      </c>
      <c r="BT9" s="106">
        <v>2.956</v>
      </c>
      <c r="BU9" s="106">
        <v>2.9729999999999999</v>
      </c>
      <c r="BV9" s="106">
        <v>2.9889999999999999</v>
      </c>
      <c r="BW9" s="106">
        <v>3.0009999999999999</v>
      </c>
      <c r="BX9" s="106">
        <v>3.0129999999999999</v>
      </c>
      <c r="BY9" s="106">
        <v>3.0219999999999998</v>
      </c>
      <c r="BZ9" s="106">
        <v>3.0329999999999999</v>
      </c>
      <c r="CA9" s="106">
        <v>3.04</v>
      </c>
      <c r="CB9" s="106">
        <v>3.0489999999999999</v>
      </c>
      <c r="CC9" s="106">
        <v>3.0590000000000002</v>
      </c>
      <c r="CD9" s="106">
        <v>3.0710000000000002</v>
      </c>
      <c r="CE9" s="106">
        <v>3.0819999999999999</v>
      </c>
      <c r="CF9" s="106">
        <v>3.0950000000000002</v>
      </c>
      <c r="CG9" s="106">
        <v>3.1080000000000001</v>
      </c>
      <c r="CH9" s="106">
        <v>3.121</v>
      </c>
    </row>
    <row r="10" spans="1:87" x14ac:dyDescent="0.25">
      <c r="A10" s="111" t="s">
        <v>154</v>
      </c>
      <c r="B10" s="111" t="s">
        <v>155</v>
      </c>
      <c r="C10" s="122">
        <v>2.0350000000000001</v>
      </c>
      <c r="D10" s="122">
        <v>2.06</v>
      </c>
      <c r="E10" s="122">
        <v>2.0649999999999999</v>
      </c>
      <c r="F10" s="122">
        <v>2.0870000000000002</v>
      </c>
      <c r="G10" s="122">
        <v>2.1040000000000001</v>
      </c>
      <c r="H10" s="122">
        <v>2.1150000000000002</v>
      </c>
      <c r="I10" s="122">
        <v>2.1509999999999998</v>
      </c>
      <c r="J10" s="122">
        <v>2.17</v>
      </c>
      <c r="K10" s="122">
        <v>2.1869999999999998</v>
      </c>
      <c r="L10" s="122">
        <v>2.2130000000000001</v>
      </c>
      <c r="M10" s="122">
        <v>2.2349999999999999</v>
      </c>
      <c r="N10" s="122">
        <v>2.2200000000000002</v>
      </c>
      <c r="O10" s="122">
        <v>2.2320000000000002</v>
      </c>
      <c r="P10" s="122">
        <v>2.258</v>
      </c>
      <c r="Q10" s="122">
        <v>2.2759999999999998</v>
      </c>
      <c r="R10" s="122">
        <v>2.302</v>
      </c>
      <c r="S10" s="122">
        <v>2.319</v>
      </c>
      <c r="T10" s="122">
        <v>2.363</v>
      </c>
      <c r="U10" s="122">
        <v>2.4039999999999999</v>
      </c>
      <c r="V10" s="122">
        <v>2.351</v>
      </c>
      <c r="W10" s="122">
        <v>2.34</v>
      </c>
      <c r="X10" s="122">
        <v>2.3460000000000001</v>
      </c>
      <c r="Y10" s="122">
        <v>2.3660000000000001</v>
      </c>
      <c r="Z10" s="122">
        <v>2.3809999999999998</v>
      </c>
      <c r="AA10" s="122">
        <v>2.379</v>
      </c>
      <c r="AB10" s="122">
        <v>2.383</v>
      </c>
      <c r="AC10" s="122">
        <v>2.3980000000000001</v>
      </c>
      <c r="AD10" s="122">
        <v>2.4220000000000002</v>
      </c>
      <c r="AE10" s="122">
        <v>2.4319999999999999</v>
      </c>
      <c r="AF10" s="122">
        <v>2.4769999999999999</v>
      </c>
      <c r="AG10" s="122">
        <v>2.4889999999999999</v>
      </c>
      <c r="AH10" s="122">
        <v>2.4969999999999999</v>
      </c>
      <c r="AI10" s="122">
        <v>2.5129999999999999</v>
      </c>
      <c r="AJ10" s="122">
        <v>2.5190000000000001</v>
      </c>
      <c r="AK10" s="122">
        <v>2.5299999999999998</v>
      </c>
      <c r="AL10" s="122">
        <v>2.5499999999999998</v>
      </c>
      <c r="AM10" s="122">
        <v>2.5569999999999999</v>
      </c>
      <c r="AN10" s="122">
        <v>2.5550000000000002</v>
      </c>
      <c r="AO10" s="122">
        <v>2.5739999999999998</v>
      </c>
      <c r="AP10" s="122">
        <v>2.5880000000000001</v>
      </c>
      <c r="AQ10" s="122">
        <v>2.597</v>
      </c>
      <c r="AR10" s="122">
        <v>2.6080000000000001</v>
      </c>
      <c r="AS10" s="122">
        <v>2.6139999999999999</v>
      </c>
      <c r="AT10" s="122">
        <v>2.617</v>
      </c>
      <c r="AU10" s="106">
        <v>2.6120000000000001</v>
      </c>
      <c r="AV10" s="106">
        <v>2.6230000000000002</v>
      </c>
      <c r="AW10" s="106">
        <v>2.6190000000000002</v>
      </c>
      <c r="AX10" s="106">
        <v>2.6259999999999999</v>
      </c>
      <c r="AY10" s="106">
        <v>2.6190000000000002</v>
      </c>
      <c r="AZ10" s="106">
        <v>2.6419999999999999</v>
      </c>
      <c r="BA10" s="106">
        <v>2.6619999999999999</v>
      </c>
      <c r="BB10" s="106">
        <v>2.677</v>
      </c>
      <c r="BC10" s="106">
        <v>2.6909999999999998</v>
      </c>
      <c r="BD10" s="106">
        <v>2.6949999999999998</v>
      </c>
      <c r="BE10" s="106">
        <v>2.7069999999999999</v>
      </c>
      <c r="BF10" s="106">
        <v>2.7210000000000001</v>
      </c>
      <c r="BG10" s="106">
        <v>2.7570000000000001</v>
      </c>
      <c r="BH10" s="106">
        <v>2.77</v>
      </c>
      <c r="BI10" s="106">
        <v>2.7759999999999998</v>
      </c>
      <c r="BJ10" s="106">
        <v>2.7890000000000001</v>
      </c>
      <c r="BK10" s="106">
        <v>2.802</v>
      </c>
      <c r="BL10" s="106">
        <v>2.8149999999999999</v>
      </c>
      <c r="BM10" s="106">
        <v>2.8279999999999998</v>
      </c>
      <c r="BN10" s="106">
        <v>2.8439999999999999</v>
      </c>
      <c r="BO10" s="106">
        <v>2.8610000000000002</v>
      </c>
      <c r="BP10" s="106">
        <v>2.8660000000000001</v>
      </c>
      <c r="BQ10" s="106">
        <v>2.9039999999999999</v>
      </c>
      <c r="BR10" s="106">
        <v>2.923</v>
      </c>
      <c r="BS10" s="106">
        <v>2.95</v>
      </c>
      <c r="BT10" s="106">
        <v>2.9729999999999999</v>
      </c>
      <c r="BU10" s="106">
        <v>2.9990000000000001</v>
      </c>
      <c r="BV10" s="106">
        <v>3.0249999999999999</v>
      </c>
      <c r="BW10" s="106">
        <v>3.0470000000000002</v>
      </c>
      <c r="BX10" s="106">
        <v>3.069</v>
      </c>
      <c r="BY10" s="106">
        <v>3.09</v>
      </c>
      <c r="BZ10" s="106">
        <v>3.113</v>
      </c>
      <c r="CA10" s="106">
        <v>3.133</v>
      </c>
      <c r="CB10" s="106">
        <v>3.1539999999999999</v>
      </c>
      <c r="CC10" s="106">
        <v>3.1760000000000002</v>
      </c>
      <c r="CD10" s="106">
        <v>3.198</v>
      </c>
      <c r="CE10" s="106">
        <v>3.22</v>
      </c>
      <c r="CF10" s="106">
        <v>3.2440000000000002</v>
      </c>
      <c r="CG10" s="106">
        <v>3.2690000000000001</v>
      </c>
      <c r="CH10" s="106">
        <v>3.2949999999999999</v>
      </c>
    </row>
    <row r="14" spans="1:87" x14ac:dyDescent="0.25"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</row>
    <row r="15" spans="1:87" x14ac:dyDescent="0.25"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BP15" s="123" t="s">
        <v>156</v>
      </c>
      <c r="BQ15" s="124"/>
      <c r="BR15" s="124"/>
      <c r="BS15" s="125" t="s">
        <v>157</v>
      </c>
      <c r="BT15" s="126"/>
      <c r="BU15" s="126"/>
      <c r="BV15" s="126"/>
      <c r="BW15" s="126"/>
      <c r="BX15" s="126"/>
      <c r="BY15" s="124"/>
      <c r="BZ15" s="124"/>
      <c r="CA15" s="124"/>
    </row>
    <row r="16" spans="1:87" x14ac:dyDescent="0.25"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BP16" s="127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9"/>
    </row>
    <row r="17" spans="3:79" x14ac:dyDescent="0.25"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BP17" s="131"/>
      <c r="BQ17" s="132" t="s">
        <v>158</v>
      </c>
      <c r="BR17" s="124" t="s">
        <v>159</v>
      </c>
      <c r="BS17" s="124"/>
      <c r="BT17" s="124"/>
      <c r="BU17" s="124"/>
      <c r="BV17" s="124"/>
      <c r="BW17" s="124"/>
      <c r="BX17" s="124"/>
      <c r="BY17" s="124"/>
      <c r="BZ17" s="124"/>
      <c r="CA17" s="133"/>
    </row>
    <row r="18" spans="3:79" x14ac:dyDescent="0.25">
      <c r="BP18" s="131"/>
      <c r="BQ18" s="124"/>
      <c r="BR18" s="134" t="str">
        <f>BT7</f>
        <v>2021Q2</v>
      </c>
      <c r="BS18" s="124"/>
      <c r="BT18" s="124"/>
      <c r="BU18" s="124"/>
      <c r="BV18" s="124"/>
      <c r="BW18" s="124"/>
      <c r="BX18" s="124"/>
      <c r="BY18" s="124"/>
      <c r="BZ18" s="124"/>
      <c r="CA18" s="135" t="s">
        <v>160</v>
      </c>
    </row>
    <row r="19" spans="3:79" x14ac:dyDescent="0.25">
      <c r="BP19" s="131"/>
      <c r="BQ19" s="124"/>
      <c r="BR19" s="136">
        <f>BT9</f>
        <v>2.956</v>
      </c>
      <c r="BS19" s="124"/>
      <c r="BT19" s="124"/>
      <c r="BU19" s="124"/>
      <c r="BV19" s="124"/>
      <c r="BW19" s="124"/>
      <c r="BX19" s="124"/>
      <c r="BY19" s="124"/>
      <c r="BZ19" s="124"/>
      <c r="CA19" s="137">
        <f>BR19</f>
        <v>2.956</v>
      </c>
    </row>
    <row r="20" spans="3:79" x14ac:dyDescent="0.25">
      <c r="BP20" s="131"/>
      <c r="BQ20" s="124"/>
      <c r="BR20" s="124"/>
      <c r="BS20" s="124"/>
      <c r="BT20" s="124"/>
      <c r="BU20" s="124"/>
      <c r="BV20" s="124"/>
      <c r="BW20" s="124"/>
      <c r="BX20" s="124"/>
      <c r="BY20" s="124"/>
      <c r="BZ20" s="124"/>
      <c r="CA20" s="138"/>
    </row>
    <row r="21" spans="3:79" x14ac:dyDescent="0.25">
      <c r="BP21" s="131"/>
      <c r="BQ21" s="132" t="s">
        <v>161</v>
      </c>
      <c r="BR21" s="124" t="s">
        <v>162</v>
      </c>
      <c r="BS21" s="124"/>
      <c r="BT21" s="124"/>
      <c r="BU21" s="124"/>
      <c r="BV21" s="124"/>
      <c r="BW21" s="124"/>
      <c r="BX21" s="124"/>
      <c r="BY21" s="124"/>
      <c r="BZ21" s="124"/>
      <c r="CA21" s="138"/>
    </row>
    <row r="22" spans="3:79" x14ac:dyDescent="0.25">
      <c r="BP22" s="131"/>
      <c r="BQ22" s="124"/>
      <c r="BR22" s="134" t="str">
        <f>BU7</f>
        <v>2021Q3</v>
      </c>
      <c r="BS22" s="134"/>
      <c r="BT22" s="134"/>
      <c r="BU22" s="134"/>
      <c r="BV22" s="134"/>
      <c r="BW22" s="134"/>
      <c r="BX22" s="134"/>
      <c r="BY22" s="134"/>
      <c r="BZ22" s="124"/>
      <c r="CA22" s="138"/>
    </row>
    <row r="23" spans="3:79" x14ac:dyDescent="0.25">
      <c r="BP23" s="131"/>
      <c r="BQ23" s="124"/>
      <c r="BR23" s="136">
        <v>2.9729999999999999</v>
      </c>
      <c r="BS23" s="136">
        <v>2.9889999999999999</v>
      </c>
      <c r="BT23" s="136">
        <v>3.0009999999999999</v>
      </c>
      <c r="BU23" s="136">
        <v>3.0129999999999999</v>
      </c>
      <c r="BV23" s="136">
        <v>3.0219999999999998</v>
      </c>
      <c r="BW23" s="136">
        <v>3.0329999999999999</v>
      </c>
      <c r="BX23" s="136">
        <v>3.04</v>
      </c>
      <c r="BY23" s="136">
        <v>3.0489999999999999</v>
      </c>
      <c r="BZ23" s="124"/>
      <c r="CA23" s="137">
        <f>AVERAGE(BR23:BY23)</f>
        <v>3.0149999999999997</v>
      </c>
    </row>
    <row r="24" spans="3:79" x14ac:dyDescent="0.25">
      <c r="BP24" s="131"/>
      <c r="BQ24" s="124"/>
      <c r="BR24" s="124"/>
      <c r="BS24" s="124"/>
      <c r="BT24" s="124"/>
      <c r="BU24" s="124"/>
      <c r="BV24" s="124"/>
      <c r="BW24" s="124"/>
      <c r="BX24" s="124"/>
      <c r="BY24" s="124"/>
      <c r="BZ24" s="124"/>
      <c r="CA24" s="138"/>
    </row>
    <row r="25" spans="3:79" x14ac:dyDescent="0.25">
      <c r="BP25" s="131"/>
      <c r="BQ25" s="124"/>
      <c r="BR25" s="124"/>
      <c r="BS25" s="124"/>
      <c r="BT25" s="124"/>
      <c r="BU25" s="124"/>
      <c r="BV25" s="124"/>
      <c r="BW25" s="124"/>
      <c r="BX25" s="124"/>
      <c r="BY25" s="124"/>
      <c r="BZ25" s="139" t="s">
        <v>163</v>
      </c>
      <c r="CA25" s="140">
        <f>(CA23-CA19)/CA19</f>
        <v>1.9959404600811814E-2</v>
      </c>
    </row>
    <row r="26" spans="3:79" x14ac:dyDescent="0.25">
      <c r="BP26" s="141"/>
      <c r="BQ26" s="142"/>
      <c r="BR26" s="142"/>
      <c r="BS26" s="142"/>
      <c r="BT26" s="142"/>
      <c r="BU26" s="142"/>
      <c r="BV26" s="142"/>
      <c r="BW26" s="142"/>
      <c r="BX26" s="142"/>
      <c r="BY26" s="142"/>
      <c r="BZ26" s="142"/>
      <c r="CA26" s="143"/>
    </row>
    <row r="27" spans="3:79" x14ac:dyDescent="0.25"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</row>
    <row r="28" spans="3:79" x14ac:dyDescent="0.25">
      <c r="BP28" s="124"/>
      <c r="BQ28" s="124"/>
      <c r="BR28" s="124"/>
      <c r="BS28" s="124"/>
      <c r="BT28" s="124"/>
      <c r="BU28" s="124"/>
      <c r="BV28" s="124"/>
      <c r="BW28" s="124"/>
      <c r="BX28" s="124"/>
      <c r="BY28" s="124"/>
      <c r="BZ28" s="124"/>
      <c r="CA28" s="124"/>
    </row>
    <row r="36" spans="64:64" x14ac:dyDescent="0.25">
      <c r="BL36" s="106" t="s">
        <v>40</v>
      </c>
    </row>
  </sheetData>
  <pageMargins left="0.25" right="0.25" top="1" bottom="1" header="0.5" footer="0.5"/>
  <pageSetup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1"/>
  <sheetViews>
    <sheetView topLeftCell="A10" zoomScale="90" zoomScaleNormal="90" workbookViewId="0">
      <selection activeCell="L22" sqref="L22"/>
    </sheetView>
  </sheetViews>
  <sheetFormatPr defaultColWidth="10.28515625" defaultRowHeight="14.4" x14ac:dyDescent="0.3"/>
  <cols>
    <col min="1" max="1" width="6.42578125" style="144" customWidth="1"/>
    <col min="2" max="2" width="67.7109375" style="144" customWidth="1"/>
    <col min="3" max="3" width="18.85546875" style="144" customWidth="1"/>
    <col min="4" max="4" width="11.7109375" style="144" hidden="1" customWidth="1"/>
    <col min="5" max="5" width="2" style="144" customWidth="1"/>
    <col min="6" max="6" width="59" style="144" customWidth="1"/>
    <col min="7" max="7" width="83.140625" style="146" customWidth="1"/>
    <col min="8" max="8" width="17.140625" style="144" hidden="1" customWidth="1"/>
    <col min="9" max="9" width="0" style="144" hidden="1" customWidth="1"/>
    <col min="10" max="10" width="12.85546875" style="144" hidden="1" customWidth="1"/>
    <col min="11" max="11" width="0" style="144" hidden="1" customWidth="1"/>
    <col min="12" max="16384" width="10.28515625" style="144"/>
  </cols>
  <sheetData>
    <row r="1" spans="2:10" x14ac:dyDescent="0.3">
      <c r="C1" s="145" t="s">
        <v>164</v>
      </c>
    </row>
    <row r="2" spans="2:10" x14ac:dyDescent="0.3">
      <c r="C2" s="147" t="s">
        <v>165</v>
      </c>
    </row>
    <row r="3" spans="2:10" x14ac:dyDescent="0.3">
      <c r="B3" s="148"/>
      <c r="C3" s="147" t="s">
        <v>166</v>
      </c>
      <c r="D3" s="147" t="s">
        <v>167</v>
      </c>
    </row>
    <row r="4" spans="2:10" ht="15" thickBot="1" x14ac:dyDescent="0.35">
      <c r="B4" s="149" t="s">
        <v>168</v>
      </c>
      <c r="C4" s="150" t="s">
        <v>169</v>
      </c>
      <c r="D4" s="147" t="s">
        <v>170</v>
      </c>
      <c r="F4" s="149" t="s">
        <v>171</v>
      </c>
      <c r="G4" s="151" t="s">
        <v>172</v>
      </c>
      <c r="H4" s="147" t="s">
        <v>173</v>
      </c>
      <c r="J4" s="144" t="s">
        <v>174</v>
      </c>
    </row>
    <row r="5" spans="2:10" ht="31.2" customHeight="1" x14ac:dyDescent="0.3">
      <c r="B5" s="152" t="s">
        <v>175</v>
      </c>
      <c r="C5" s="153">
        <v>15.48</v>
      </c>
      <c r="D5" s="153" t="e">
        <f>'[14]Direct Care'!#REF!</f>
        <v>#REF!</v>
      </c>
      <c r="E5" s="154"/>
      <c r="F5" s="273" t="s">
        <v>176</v>
      </c>
      <c r="G5" s="268" t="s">
        <v>177</v>
      </c>
      <c r="H5" s="155">
        <f>H6/2080</f>
        <v>15.480288461538462</v>
      </c>
      <c r="J5" s="156" t="e">
        <f>D5-H5</f>
        <v>#REF!</v>
      </c>
    </row>
    <row r="6" spans="2:10" ht="16.2" thickBot="1" x14ac:dyDescent="0.35">
      <c r="B6" s="157" t="s">
        <v>178</v>
      </c>
      <c r="C6" s="158">
        <f>C5*2080</f>
        <v>32198.400000000001</v>
      </c>
      <c r="D6" s="159" t="e">
        <f>D5*2080</f>
        <v>#REF!</v>
      </c>
      <c r="E6" s="160"/>
      <c r="F6" s="274"/>
      <c r="G6" s="269"/>
      <c r="H6" s="161">
        <v>32199</v>
      </c>
      <c r="J6" s="156"/>
    </row>
    <row r="7" spans="2:10" ht="15.6" x14ac:dyDescent="0.3">
      <c r="B7" s="152" t="s">
        <v>179</v>
      </c>
      <c r="C7" s="153">
        <v>19.96</v>
      </c>
      <c r="D7" s="162" t="e">
        <f>'[14]Direct Care III '!#REF!</f>
        <v>#REF!</v>
      </c>
      <c r="E7" s="154"/>
      <c r="F7" s="154" t="s">
        <v>180</v>
      </c>
      <c r="G7" s="268" t="s">
        <v>181</v>
      </c>
      <c r="H7" s="155">
        <f>H8/2080</f>
        <v>18.400480769230768</v>
      </c>
      <c r="J7" s="156" t="e">
        <f>D7-H7</f>
        <v>#REF!</v>
      </c>
    </row>
    <row r="8" spans="2:10" ht="16.2" thickBot="1" x14ac:dyDescent="0.35">
      <c r="B8" s="163" t="s">
        <v>182</v>
      </c>
      <c r="C8" s="164">
        <f>C7*2080</f>
        <v>41516.800000000003</v>
      </c>
      <c r="D8" s="165" t="e">
        <f>D7*2080</f>
        <v>#REF!</v>
      </c>
      <c r="E8" s="166"/>
      <c r="F8" s="166"/>
      <c r="G8" s="269"/>
      <c r="H8" s="161">
        <v>38273</v>
      </c>
      <c r="J8" s="156"/>
    </row>
    <row r="9" spans="2:10" ht="15.6" x14ac:dyDescent="0.3">
      <c r="B9" s="152" t="s">
        <v>183</v>
      </c>
      <c r="C9" s="153">
        <v>15.53</v>
      </c>
      <c r="D9" s="162" t="e">
        <f>[14]CNA!#REF!</f>
        <v>#REF!</v>
      </c>
      <c r="E9" s="154"/>
      <c r="F9" s="167"/>
      <c r="G9" s="268" t="s">
        <v>184</v>
      </c>
      <c r="H9" s="155">
        <f>H10/2080</f>
        <v>20.43028846153846</v>
      </c>
      <c r="J9" s="168" t="e">
        <f>D9-H9</f>
        <v>#REF!</v>
      </c>
    </row>
    <row r="10" spans="2:10" ht="16.2" thickBot="1" x14ac:dyDescent="0.35">
      <c r="B10" s="163" t="s">
        <v>185</v>
      </c>
      <c r="C10" s="164">
        <f>C9*2080</f>
        <v>32302.399999999998</v>
      </c>
      <c r="D10" s="165" t="e">
        <f>D9*2080</f>
        <v>#REF!</v>
      </c>
      <c r="E10" s="166"/>
      <c r="F10" s="166"/>
      <c r="G10" s="269"/>
      <c r="H10" s="161">
        <v>42495</v>
      </c>
      <c r="J10" s="156"/>
    </row>
    <row r="11" spans="2:10" ht="15.6" x14ac:dyDescent="0.3">
      <c r="B11" s="152" t="s">
        <v>186</v>
      </c>
      <c r="C11" s="153">
        <v>21.14</v>
      </c>
      <c r="D11" s="162" t="e">
        <f>'[14]Caseworker BA'!#REF!</f>
        <v>#REF!</v>
      </c>
      <c r="E11" s="154"/>
      <c r="F11" s="154" t="s">
        <v>187</v>
      </c>
      <c r="G11" s="268" t="s">
        <v>188</v>
      </c>
      <c r="H11" s="275" t="s">
        <v>189</v>
      </c>
      <c r="J11" s="156"/>
    </row>
    <row r="12" spans="2:10" ht="16.2" thickBot="1" x14ac:dyDescent="0.35">
      <c r="B12" s="163" t="s">
        <v>190</v>
      </c>
      <c r="C12" s="164">
        <f>C11*2080</f>
        <v>43971.200000000004</v>
      </c>
      <c r="D12" s="165" t="e">
        <f>D11*2080</f>
        <v>#REF!</v>
      </c>
      <c r="E12" s="166"/>
      <c r="F12" s="166" t="s">
        <v>191</v>
      </c>
      <c r="G12" s="269"/>
      <c r="H12" s="276"/>
      <c r="J12" s="156"/>
    </row>
    <row r="13" spans="2:10" ht="31.2" x14ac:dyDescent="0.3">
      <c r="B13" s="169" t="s">
        <v>192</v>
      </c>
      <c r="C13" s="170">
        <v>25.32</v>
      </c>
      <c r="D13" s="171" t="e">
        <f>'[14]Casemanager MA '!#REF!</f>
        <v>#REF!</v>
      </c>
      <c r="E13" s="160"/>
      <c r="F13" s="160" t="s">
        <v>193</v>
      </c>
      <c r="G13" s="270" t="s">
        <v>194</v>
      </c>
      <c r="H13" s="155">
        <f>H14/2080</f>
        <v>19.703365384615385</v>
      </c>
      <c r="J13" s="156" t="e">
        <f>D13-H13</f>
        <v>#REF!</v>
      </c>
    </row>
    <row r="14" spans="2:10" ht="31.8" thickBot="1" x14ac:dyDescent="0.35">
      <c r="B14" s="169" t="s">
        <v>195</v>
      </c>
      <c r="C14" s="164">
        <f>C13*2080</f>
        <v>52665.599999999999</v>
      </c>
      <c r="D14" s="165" t="e">
        <f>D13*2080</f>
        <v>#REF!</v>
      </c>
      <c r="E14" s="166"/>
      <c r="F14" s="166" t="s">
        <v>196</v>
      </c>
      <c r="G14" s="269"/>
      <c r="H14" s="161">
        <v>40983</v>
      </c>
      <c r="J14" s="156"/>
    </row>
    <row r="15" spans="2:10" ht="15.6" x14ac:dyDescent="0.3">
      <c r="B15" s="152" t="s">
        <v>197</v>
      </c>
      <c r="C15" s="153">
        <v>29.29</v>
      </c>
      <c r="D15" s="162" t="e">
        <f>'[14]Clinician w indep Lic'!#REF!</f>
        <v>#REF!</v>
      </c>
      <c r="E15" s="154"/>
      <c r="F15" s="154" t="s">
        <v>198</v>
      </c>
      <c r="G15" s="268" t="s">
        <v>199</v>
      </c>
      <c r="H15" s="155">
        <f>H16/2080</f>
        <v>27.190865384615385</v>
      </c>
      <c r="J15" s="156" t="e">
        <f>D15-H15</f>
        <v>#REF!</v>
      </c>
    </row>
    <row r="16" spans="2:10" ht="16.2" thickBot="1" x14ac:dyDescent="0.35">
      <c r="B16" s="163" t="s">
        <v>200</v>
      </c>
      <c r="C16" s="164">
        <f>C15*2080</f>
        <v>60923.199999999997</v>
      </c>
      <c r="D16" s="165" t="e">
        <f>D15*2080</f>
        <v>#REF!</v>
      </c>
      <c r="E16" s="166"/>
      <c r="F16" s="166"/>
      <c r="G16" s="269"/>
      <c r="H16" s="161">
        <v>56557</v>
      </c>
      <c r="J16" s="156"/>
    </row>
    <row r="17" spans="2:10" ht="15.6" x14ac:dyDescent="0.3">
      <c r="B17" s="152" t="s">
        <v>201</v>
      </c>
      <c r="C17" s="153">
        <v>40.06</v>
      </c>
      <c r="D17" s="162" t="e">
        <f>'[14]Clinical Manager'!#REF!</f>
        <v>#REF!</v>
      </c>
      <c r="E17" s="154"/>
      <c r="F17" s="271" t="s">
        <v>202</v>
      </c>
      <c r="G17" s="268" t="s">
        <v>203</v>
      </c>
      <c r="H17" s="155">
        <f>H18/2080</f>
        <v>33.217788461538461</v>
      </c>
      <c r="J17" s="156" t="e">
        <f>D17-H17</f>
        <v>#REF!</v>
      </c>
    </row>
    <row r="18" spans="2:10" ht="16.2" thickBot="1" x14ac:dyDescent="0.35">
      <c r="B18" s="163" t="s">
        <v>204</v>
      </c>
      <c r="C18" s="164">
        <f>C17*2080</f>
        <v>83324.800000000003</v>
      </c>
      <c r="D18" s="165" t="e">
        <f>D17*2080</f>
        <v>#REF!</v>
      </c>
      <c r="E18" s="166"/>
      <c r="F18" s="272"/>
      <c r="G18" s="269"/>
      <c r="H18" s="161">
        <v>69093</v>
      </c>
      <c r="J18" s="156"/>
    </row>
    <row r="19" spans="2:10" ht="15.6" x14ac:dyDescent="0.3">
      <c r="B19" s="152" t="s">
        <v>205</v>
      </c>
      <c r="C19" s="153">
        <v>27.62</v>
      </c>
      <c r="D19" s="162" t="e">
        <f>[14]LPN!#REF!</f>
        <v>#REF!</v>
      </c>
      <c r="E19" s="154"/>
      <c r="F19" s="154"/>
      <c r="G19" s="268" t="s">
        <v>206</v>
      </c>
      <c r="H19" s="155">
        <f>H20/2080</f>
        <v>25.143750000000001</v>
      </c>
      <c r="J19" s="156" t="e">
        <f>D19-H19</f>
        <v>#REF!</v>
      </c>
    </row>
    <row r="20" spans="2:10" ht="16.2" thickBot="1" x14ac:dyDescent="0.35">
      <c r="B20" s="163" t="s">
        <v>207</v>
      </c>
      <c r="C20" s="164">
        <f>C19*2080</f>
        <v>57449.599999999999</v>
      </c>
      <c r="D20" s="165" t="e">
        <f>D19*2080</f>
        <v>#REF!</v>
      </c>
      <c r="E20" s="166"/>
      <c r="F20" s="166"/>
      <c r="G20" s="269"/>
      <c r="H20" s="161">
        <v>52299</v>
      </c>
      <c r="J20" s="156"/>
    </row>
    <row r="21" spans="2:10" ht="15.6" x14ac:dyDescent="0.3">
      <c r="B21" s="152" t="s">
        <v>208</v>
      </c>
      <c r="C21" s="153">
        <v>41.76</v>
      </c>
      <c r="D21" s="162" t="e">
        <f>'[14]BS RN'!#REF!</f>
        <v>#REF!</v>
      </c>
      <c r="E21" s="154"/>
      <c r="F21" s="154"/>
      <c r="G21" s="268" t="s">
        <v>209</v>
      </c>
      <c r="H21" s="172">
        <f>H22/2080</f>
        <v>33.460576923076921</v>
      </c>
      <c r="J21" s="156" t="e">
        <f>D21-H21</f>
        <v>#REF!</v>
      </c>
    </row>
    <row r="22" spans="2:10" ht="16.2" thickBot="1" x14ac:dyDescent="0.35">
      <c r="B22" s="163" t="s">
        <v>210</v>
      </c>
      <c r="C22" s="164">
        <f>C21*2080</f>
        <v>86860.800000000003</v>
      </c>
      <c r="D22" s="165" t="e">
        <f>D21*2080</f>
        <v>#REF!</v>
      </c>
      <c r="E22" s="166"/>
      <c r="F22" s="166"/>
      <c r="G22" s="269"/>
      <c r="H22" s="161">
        <v>69598</v>
      </c>
      <c r="J22" s="156"/>
    </row>
    <row r="23" spans="2:10" ht="15.6" x14ac:dyDescent="0.3">
      <c r="B23" s="152" t="s">
        <v>211</v>
      </c>
      <c r="C23" s="153">
        <v>57.41</v>
      </c>
      <c r="D23" s="162" t="e">
        <f>'[14]MA RN. APRN'!#REF!</f>
        <v>#REF!</v>
      </c>
      <c r="E23" s="154"/>
      <c r="F23" s="154"/>
      <c r="G23" s="268" t="s">
        <v>212</v>
      </c>
      <c r="H23" s="155">
        <f>H24/2080</f>
        <v>48.354326923076925</v>
      </c>
      <c r="J23" s="156" t="e">
        <f>D23-H23</f>
        <v>#REF!</v>
      </c>
    </row>
    <row r="24" spans="2:10" ht="16.2" thickBot="1" x14ac:dyDescent="0.35">
      <c r="B24" s="163" t="s">
        <v>213</v>
      </c>
      <c r="C24" s="164">
        <f>C23*2080</f>
        <v>119412.79999999999</v>
      </c>
      <c r="D24" s="165" t="e">
        <f>D23*2080</f>
        <v>#REF!</v>
      </c>
      <c r="E24" s="166"/>
      <c r="F24" s="166"/>
      <c r="G24" s="269"/>
      <c r="H24" s="161">
        <v>100577</v>
      </c>
      <c r="J24" s="156"/>
    </row>
    <row r="27" spans="2:10" ht="15.6" x14ac:dyDescent="0.3">
      <c r="B27" s="173" t="s">
        <v>214</v>
      </c>
      <c r="C27" s="174">
        <v>32198</v>
      </c>
    </row>
    <row r="28" spans="2:10" ht="15.6" x14ac:dyDescent="0.3">
      <c r="B28" s="175"/>
      <c r="C28" s="175"/>
    </row>
    <row r="29" spans="2:10" ht="15.6" x14ac:dyDescent="0.3">
      <c r="B29" s="173" t="s">
        <v>215</v>
      </c>
      <c r="C29" s="174">
        <v>29640</v>
      </c>
      <c r="F29" s="176" t="s">
        <v>216</v>
      </c>
    </row>
    <row r="30" spans="2:10" ht="15.6" x14ac:dyDescent="0.3">
      <c r="B30" s="175"/>
      <c r="C30" s="175"/>
    </row>
    <row r="31" spans="2:10" ht="15.6" x14ac:dyDescent="0.3">
      <c r="B31" s="173" t="s">
        <v>217</v>
      </c>
      <c r="C31" s="177">
        <v>0.224</v>
      </c>
      <c r="F31" s="176" t="s">
        <v>218</v>
      </c>
    </row>
    <row r="32" spans="2:10" ht="15.6" x14ac:dyDescent="0.3">
      <c r="B32" s="173"/>
      <c r="C32" s="177"/>
      <c r="F32" s="144" t="s">
        <v>219</v>
      </c>
    </row>
    <row r="33" spans="2:3" ht="15.6" x14ac:dyDescent="0.3">
      <c r="B33" s="178"/>
      <c r="C33" s="177"/>
    </row>
    <row r="34" spans="2:3" ht="15.6" x14ac:dyDescent="0.3">
      <c r="B34" s="178"/>
      <c r="C34" s="177"/>
    </row>
    <row r="41" spans="2:3" x14ac:dyDescent="0.3">
      <c r="B41" s="179"/>
    </row>
  </sheetData>
  <mergeCells count="13">
    <mergeCell ref="H11:H12"/>
    <mergeCell ref="F5:F6"/>
    <mergeCell ref="G5:G6"/>
    <mergeCell ref="G7:G8"/>
    <mergeCell ref="G9:G10"/>
    <mergeCell ref="G11:G12"/>
    <mergeCell ref="G23:G24"/>
    <mergeCell ref="G13:G14"/>
    <mergeCell ref="G15:G16"/>
    <mergeCell ref="F17:F18"/>
    <mergeCell ref="G17:G18"/>
    <mergeCell ref="G19:G20"/>
    <mergeCell ref="G21:G22"/>
  </mergeCells>
  <pageMargins left="0.25" right="0.25" top="0.75" bottom="0.75" header="0.3" footer="0.3"/>
  <pageSetup scale="67" fitToHeight="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304"/>
  <sheetViews>
    <sheetView workbookViewId="0">
      <selection activeCell="AU20" sqref="AU20"/>
    </sheetView>
  </sheetViews>
  <sheetFormatPr defaultRowHeight="10.199999999999999" x14ac:dyDescent="0.2"/>
  <cols>
    <col min="1" max="1" width="12.42578125" customWidth="1"/>
    <col min="2" max="76" width="21.85546875" customWidth="1"/>
    <col min="77" max="78" width="21.85546875" style="183" customWidth="1"/>
    <col min="79" max="79" width="21.85546875" customWidth="1"/>
    <col min="80" max="82" width="21.85546875" style="183" customWidth="1"/>
    <col min="83" max="87" width="21.85546875" customWidth="1"/>
    <col min="88" max="88" width="21.85546875" style="183" customWidth="1"/>
    <col min="89" max="90" width="21.85546875" customWidth="1"/>
    <col min="91" max="91" width="21.85546875" style="184" customWidth="1"/>
    <col min="92" max="101" width="21.85546875" customWidth="1"/>
    <col min="102" max="118" width="21.85546875" hidden="1" customWidth="1"/>
    <col min="119" max="120" width="21.85546875" style="188" customWidth="1"/>
    <col min="121" max="121" width="21.85546875" style="187" customWidth="1"/>
    <col min="122" max="123" width="21.85546875" style="188" customWidth="1"/>
    <col min="124" max="124" width="21.85546875" style="187" customWidth="1"/>
    <col min="125" max="126" width="21.85546875" hidden="1" customWidth="1"/>
    <col min="127" max="127" width="21.85546875" style="189" hidden="1" customWidth="1"/>
    <col min="128" max="129" width="21.85546875" hidden="1" customWidth="1"/>
    <col min="130" max="130" width="21.85546875" style="189" hidden="1" customWidth="1"/>
    <col min="131" max="132" width="21.85546875" hidden="1" customWidth="1"/>
    <col min="133" max="133" width="21.85546875" style="189" hidden="1" customWidth="1"/>
    <col min="134" max="135" width="21.85546875" hidden="1" customWidth="1"/>
    <col min="136" max="136" width="21.85546875" style="189" hidden="1" customWidth="1"/>
    <col min="137" max="138" width="21.85546875" hidden="1" customWidth="1"/>
    <col min="139" max="139" width="21.85546875" style="189" hidden="1" customWidth="1"/>
    <col min="140" max="141" width="21.85546875" hidden="1" customWidth="1"/>
    <col min="142" max="142" width="21.85546875" style="189" hidden="1" customWidth="1"/>
    <col min="143" max="144" width="21.85546875" hidden="1" customWidth="1"/>
    <col min="145" max="145" width="21.85546875" style="189" hidden="1" customWidth="1"/>
    <col min="146" max="147" width="21.85546875" hidden="1" customWidth="1"/>
    <col min="148" max="148" width="21.85546875" style="189" hidden="1" customWidth="1"/>
    <col min="149" max="150" width="21.85546875" hidden="1" customWidth="1"/>
    <col min="151" max="151" width="21.85546875" style="189" hidden="1" customWidth="1"/>
    <col min="152" max="153" width="21.85546875" hidden="1" customWidth="1"/>
    <col min="154" max="154" width="21.85546875" style="189" hidden="1" customWidth="1"/>
    <col min="155" max="156" width="21.85546875" hidden="1" customWidth="1"/>
    <col min="157" max="157" width="21.85546875" style="189" hidden="1" customWidth="1"/>
    <col min="158" max="159" width="21.85546875" hidden="1" customWidth="1"/>
    <col min="160" max="160" width="21.85546875" style="189" hidden="1" customWidth="1"/>
    <col min="161" max="162" width="21.85546875" hidden="1" customWidth="1"/>
    <col min="163" max="163" width="21.85546875" style="189" hidden="1" customWidth="1"/>
    <col min="164" max="165" width="21.85546875" style="188" customWidth="1"/>
    <col min="166" max="166" width="21.85546875" style="187" customWidth="1"/>
    <col min="167" max="168" width="21.85546875" hidden="1" customWidth="1"/>
    <col min="169" max="169" width="21.85546875" style="189" hidden="1" customWidth="1"/>
    <col min="170" max="171" width="21.85546875" hidden="1" customWidth="1"/>
    <col min="172" max="172" width="21.85546875" style="189" hidden="1" customWidth="1"/>
    <col min="173" max="174" width="21.85546875" hidden="1" customWidth="1"/>
    <col min="175" max="175" width="21.85546875" style="189" hidden="1" customWidth="1"/>
    <col min="176" max="177" width="21.85546875" hidden="1" customWidth="1"/>
    <col min="178" max="178" width="21.85546875" style="189" hidden="1" customWidth="1"/>
    <col min="179" max="180" width="21.85546875" hidden="1" customWidth="1"/>
    <col min="181" max="181" width="21.85546875" style="189" hidden="1" customWidth="1"/>
    <col min="182" max="183" width="21.85546875" hidden="1" customWidth="1"/>
    <col min="184" max="184" width="21.85546875" style="189" hidden="1" customWidth="1"/>
    <col min="185" max="186" width="21.85546875" hidden="1" customWidth="1"/>
    <col min="187" max="187" width="21.85546875" style="189" hidden="1" customWidth="1"/>
    <col min="188" max="189" width="21.85546875" hidden="1" customWidth="1"/>
    <col min="190" max="190" width="21.85546875" style="189" hidden="1" customWidth="1"/>
    <col min="191" max="192" width="21.85546875" hidden="1" customWidth="1"/>
    <col min="193" max="193" width="21.85546875" style="189" hidden="1" customWidth="1"/>
    <col min="194" max="195" width="21.85546875" hidden="1" customWidth="1"/>
    <col min="196" max="196" width="21.85546875" style="189" hidden="1" customWidth="1"/>
    <col min="197" max="198" width="21.85546875" hidden="1" customWidth="1"/>
    <col min="199" max="199" width="21.85546875" style="189" hidden="1" customWidth="1"/>
    <col min="200" max="201" width="21.85546875" style="188" customWidth="1"/>
    <col min="202" max="202" width="21.85546875" style="187" customWidth="1"/>
    <col min="203" max="204" width="21.85546875" style="188" customWidth="1"/>
    <col min="205" max="205" width="21.85546875" style="187" customWidth="1"/>
    <col min="206" max="207" width="21.85546875" style="188" customWidth="1"/>
    <col min="208" max="208" width="21.85546875" style="187" customWidth="1"/>
    <col min="209" max="210" width="21.85546875" hidden="1" customWidth="1"/>
    <col min="211" max="211" width="21.85546875" style="189" hidden="1" customWidth="1"/>
    <col min="212" max="213" width="21.85546875" style="188" customWidth="1"/>
    <col min="214" max="214" width="21.85546875" style="187" customWidth="1"/>
    <col min="215" max="216" width="21.85546875" style="188" customWidth="1"/>
    <col min="217" max="217" width="21.85546875" style="187" customWidth="1"/>
    <col min="218" max="219" width="21.85546875" hidden="1" customWidth="1"/>
    <col min="220" max="220" width="21.85546875" style="189" hidden="1" customWidth="1"/>
    <col min="221" max="222" width="21.85546875" style="188" customWidth="1"/>
    <col min="223" max="223" width="21.85546875" style="187" customWidth="1"/>
    <col min="224" max="225" width="21.85546875" hidden="1" customWidth="1"/>
    <col min="226" max="226" width="21.85546875" style="189" hidden="1" customWidth="1"/>
    <col min="227" max="228" width="21.85546875" hidden="1" customWidth="1"/>
    <col min="229" max="229" width="21.85546875" style="189" hidden="1" customWidth="1"/>
    <col min="230" max="231" width="21.85546875" hidden="1" customWidth="1"/>
    <col min="232" max="233" width="21.85546875" customWidth="1"/>
    <col min="234" max="234" width="21.28515625" bestFit="1" customWidth="1"/>
    <col min="235" max="235" width="18.140625" bestFit="1" customWidth="1"/>
  </cols>
  <sheetData>
    <row r="1" spans="1:238" ht="13.8" x14ac:dyDescent="0.3">
      <c r="A1" s="180" t="s">
        <v>220</v>
      </c>
      <c r="BL1" s="181" t="s">
        <v>221</v>
      </c>
      <c r="BM1" s="182">
        <v>0.14040823280534168</v>
      </c>
      <c r="CV1" s="181" t="s">
        <v>221</v>
      </c>
      <c r="CW1" s="182">
        <v>1.8571919349787719E-2</v>
      </c>
      <c r="DN1" s="181" t="s">
        <v>222</v>
      </c>
      <c r="DO1" s="185">
        <v>22880</v>
      </c>
      <c r="DP1" s="186" t="s">
        <v>221</v>
      </c>
      <c r="DQ1" s="187">
        <v>22880</v>
      </c>
      <c r="DS1" s="186" t="s">
        <v>221</v>
      </c>
      <c r="DT1" s="187">
        <v>32817.439842296502</v>
      </c>
      <c r="DV1" s="181" t="s">
        <v>221</v>
      </c>
      <c r="DW1" s="189" t="s">
        <v>223</v>
      </c>
      <c r="DY1" s="181" t="s">
        <v>221</v>
      </c>
      <c r="DZ1" s="189" t="s">
        <v>223</v>
      </c>
      <c r="EB1" s="181" t="s">
        <v>221</v>
      </c>
      <c r="EC1" s="189" t="s">
        <v>223</v>
      </c>
      <c r="EE1" s="181" t="s">
        <v>221</v>
      </c>
      <c r="EF1" s="189" t="s">
        <v>223</v>
      </c>
      <c r="EH1" s="181" t="s">
        <v>221</v>
      </c>
      <c r="EI1" s="189" t="s">
        <v>223</v>
      </c>
      <c r="EK1" s="181" t="s">
        <v>221</v>
      </c>
      <c r="EL1" s="189" t="s">
        <v>223</v>
      </c>
      <c r="EN1" s="181" t="s">
        <v>221</v>
      </c>
      <c r="EO1" s="189" t="s">
        <v>223</v>
      </c>
      <c r="EQ1" s="181" t="s">
        <v>221</v>
      </c>
      <c r="ER1" s="189" t="s">
        <v>223</v>
      </c>
      <c r="ET1" s="181" t="s">
        <v>221</v>
      </c>
      <c r="EU1" s="189" t="s">
        <v>223</v>
      </c>
      <c r="EW1" s="181" t="s">
        <v>221</v>
      </c>
      <c r="EX1" s="189" t="s">
        <v>223</v>
      </c>
      <c r="EZ1" s="181" t="s">
        <v>221</v>
      </c>
      <c r="FA1" s="189" t="s">
        <v>223</v>
      </c>
      <c r="FC1" s="181" t="s">
        <v>221</v>
      </c>
      <c r="FD1" s="189" t="s">
        <v>223</v>
      </c>
      <c r="FF1" s="181" t="s">
        <v>221</v>
      </c>
      <c r="FG1" s="189" t="s">
        <v>223</v>
      </c>
      <c r="FI1" s="186" t="s">
        <v>221</v>
      </c>
      <c r="FJ1" s="187">
        <v>39661.465000000106</v>
      </c>
      <c r="FL1" s="181" t="s">
        <v>221</v>
      </c>
      <c r="FM1" s="189" t="s">
        <v>223</v>
      </c>
      <c r="FO1" s="181" t="s">
        <v>221</v>
      </c>
      <c r="FP1" s="189" t="s">
        <v>223</v>
      </c>
      <c r="FR1" s="181" t="s">
        <v>221</v>
      </c>
      <c r="FS1" s="189" t="s">
        <v>223</v>
      </c>
      <c r="FU1" s="181" t="s">
        <v>221</v>
      </c>
      <c r="FV1" s="189" t="s">
        <v>223</v>
      </c>
      <c r="FX1" s="181" t="s">
        <v>221</v>
      </c>
      <c r="FY1" s="189" t="s">
        <v>223</v>
      </c>
      <c r="GA1" s="181" t="s">
        <v>221</v>
      </c>
      <c r="GB1" s="189" t="s">
        <v>223</v>
      </c>
      <c r="GD1" s="181" t="s">
        <v>221</v>
      </c>
      <c r="GE1" s="189" t="s">
        <v>223</v>
      </c>
      <c r="GG1" s="181" t="s">
        <v>221</v>
      </c>
      <c r="GH1" s="189" t="s">
        <v>223</v>
      </c>
      <c r="GJ1" s="181" t="s">
        <v>221</v>
      </c>
      <c r="GK1" s="189" t="s">
        <v>223</v>
      </c>
      <c r="GM1" s="181" t="s">
        <v>221</v>
      </c>
      <c r="GN1" s="189" t="s">
        <v>223</v>
      </c>
      <c r="GP1" s="181" t="s">
        <v>221</v>
      </c>
      <c r="GQ1" s="189" t="s">
        <v>223</v>
      </c>
      <c r="GS1" s="186" t="s">
        <v>221</v>
      </c>
      <c r="GT1" s="187">
        <v>42561.930294906168</v>
      </c>
      <c r="GV1" s="186" t="s">
        <v>221</v>
      </c>
      <c r="GW1" s="187">
        <v>32732.537777564536</v>
      </c>
      <c r="GY1" s="186" t="s">
        <v>221</v>
      </c>
      <c r="GZ1" s="187">
        <v>29986.180762847238</v>
      </c>
      <c r="HB1" s="181" t="s">
        <v>221</v>
      </c>
      <c r="HC1" s="189" t="s">
        <v>223</v>
      </c>
      <c r="HE1" s="186" t="s">
        <v>221</v>
      </c>
      <c r="HF1" s="187">
        <v>28545.233783066647</v>
      </c>
      <c r="HH1" s="186" t="s">
        <v>221</v>
      </c>
      <c r="HI1" s="187">
        <v>22880</v>
      </c>
      <c r="HK1" s="181" t="s">
        <v>221</v>
      </c>
      <c r="HL1" s="189" t="s">
        <v>223</v>
      </c>
      <c r="HN1" s="186" t="s">
        <v>221</v>
      </c>
      <c r="HO1" s="187">
        <v>22880</v>
      </c>
      <c r="HQ1" s="181" t="s">
        <v>221</v>
      </c>
      <c r="HR1" s="189">
        <v>22880</v>
      </c>
      <c r="HT1" s="181" t="s">
        <v>221</v>
      </c>
      <c r="HU1" s="189" t="s">
        <v>223</v>
      </c>
    </row>
    <row r="2" spans="1:238" ht="13.8" x14ac:dyDescent="0.3">
      <c r="BL2" s="181" t="s">
        <v>224</v>
      </c>
      <c r="BM2" s="182">
        <v>0.33755901694777835</v>
      </c>
      <c r="CV2" s="181" t="s">
        <v>224</v>
      </c>
      <c r="CW2" s="182">
        <v>0.24995645568857774</v>
      </c>
      <c r="DP2" s="186" t="s">
        <v>224</v>
      </c>
      <c r="DQ2" s="187">
        <v>211880.18318584422</v>
      </c>
      <c r="DS2" s="186" t="s">
        <v>224</v>
      </c>
      <c r="DT2" s="187">
        <v>115790.47987135581</v>
      </c>
      <c r="DV2" s="181" t="s">
        <v>224</v>
      </c>
      <c r="DW2" s="189" t="s">
        <v>223</v>
      </c>
      <c r="DY2" s="181" t="s">
        <v>224</v>
      </c>
      <c r="DZ2" s="189" t="s">
        <v>223</v>
      </c>
      <c r="EB2" s="181" t="s">
        <v>224</v>
      </c>
      <c r="EC2" s="189" t="s">
        <v>223</v>
      </c>
      <c r="EE2" s="181" t="s">
        <v>224</v>
      </c>
      <c r="EF2" s="189" t="s">
        <v>223</v>
      </c>
      <c r="EH2" s="181" t="s">
        <v>224</v>
      </c>
      <c r="EI2" s="189" t="s">
        <v>223</v>
      </c>
      <c r="EK2" s="181" t="s">
        <v>224</v>
      </c>
      <c r="EL2" s="189" t="s">
        <v>223</v>
      </c>
      <c r="EN2" s="181" t="s">
        <v>224</v>
      </c>
      <c r="EO2" s="189" t="s">
        <v>223</v>
      </c>
      <c r="EQ2" s="181" t="s">
        <v>224</v>
      </c>
      <c r="ER2" s="189" t="s">
        <v>223</v>
      </c>
      <c r="ET2" s="181" t="s">
        <v>224</v>
      </c>
      <c r="EU2" s="189" t="s">
        <v>223</v>
      </c>
      <c r="EW2" s="181" t="s">
        <v>224</v>
      </c>
      <c r="EX2" s="189" t="s">
        <v>223</v>
      </c>
      <c r="EZ2" s="181" t="s">
        <v>224</v>
      </c>
      <c r="FA2" s="189" t="s">
        <v>223</v>
      </c>
      <c r="FC2" s="181" t="s">
        <v>224</v>
      </c>
      <c r="FD2" s="189" t="s">
        <v>223</v>
      </c>
      <c r="FF2" s="181" t="s">
        <v>224</v>
      </c>
      <c r="FG2" s="189" t="s">
        <v>223</v>
      </c>
      <c r="FI2" s="186" t="s">
        <v>224</v>
      </c>
      <c r="FJ2" s="187">
        <v>62800.604999999901</v>
      </c>
      <c r="FL2" s="181" t="s">
        <v>224</v>
      </c>
      <c r="FM2" s="189" t="s">
        <v>223</v>
      </c>
      <c r="FO2" s="181" t="s">
        <v>224</v>
      </c>
      <c r="FP2" s="189" t="s">
        <v>223</v>
      </c>
      <c r="FR2" s="181" t="s">
        <v>224</v>
      </c>
      <c r="FS2" s="189" t="s">
        <v>223</v>
      </c>
      <c r="FU2" s="181" t="s">
        <v>224</v>
      </c>
      <c r="FV2" s="189" t="s">
        <v>223</v>
      </c>
      <c r="FX2" s="181" t="s">
        <v>224</v>
      </c>
      <c r="FY2" s="189" t="s">
        <v>223</v>
      </c>
      <c r="GA2" s="181" t="s">
        <v>224</v>
      </c>
      <c r="GB2" s="189" t="s">
        <v>223</v>
      </c>
      <c r="GD2" s="181" t="s">
        <v>224</v>
      </c>
      <c r="GE2" s="189" t="s">
        <v>223</v>
      </c>
      <c r="GG2" s="181" t="s">
        <v>224</v>
      </c>
      <c r="GH2" s="189" t="s">
        <v>223</v>
      </c>
      <c r="GJ2" s="181" t="s">
        <v>224</v>
      </c>
      <c r="GK2" s="189" t="s">
        <v>223</v>
      </c>
      <c r="GM2" s="181" t="s">
        <v>224</v>
      </c>
      <c r="GN2" s="189" t="s">
        <v>223</v>
      </c>
      <c r="GP2" s="181" t="s">
        <v>224</v>
      </c>
      <c r="GQ2" s="189" t="s">
        <v>223</v>
      </c>
      <c r="GS2" s="186" t="s">
        <v>224</v>
      </c>
      <c r="GT2" s="187">
        <v>42561.930294906168</v>
      </c>
      <c r="GV2" s="186" t="s">
        <v>224</v>
      </c>
      <c r="GW2" s="187">
        <v>85245.837212947808</v>
      </c>
      <c r="GY2" s="186" t="s">
        <v>224</v>
      </c>
      <c r="GZ2" s="187">
        <v>63495.735619016537</v>
      </c>
      <c r="HB2" s="181" t="s">
        <v>224</v>
      </c>
      <c r="HC2" s="189" t="s">
        <v>223</v>
      </c>
      <c r="HE2" s="186" t="s">
        <v>224</v>
      </c>
      <c r="HF2" s="187">
        <v>50603.563467792512</v>
      </c>
      <c r="HH2" s="186" t="s">
        <v>224</v>
      </c>
      <c r="HI2" s="187">
        <v>77966.701012210062</v>
      </c>
      <c r="HK2" s="181" t="s">
        <v>224</v>
      </c>
      <c r="HL2" s="189" t="s">
        <v>223</v>
      </c>
      <c r="HN2" s="186" t="s">
        <v>224</v>
      </c>
      <c r="HO2" s="187">
        <v>73167.44297179734</v>
      </c>
      <c r="HQ2" s="181" t="s">
        <v>224</v>
      </c>
      <c r="HR2" s="189">
        <v>96950</v>
      </c>
      <c r="HT2" s="181" t="s">
        <v>224</v>
      </c>
      <c r="HU2" s="189" t="s">
        <v>223</v>
      </c>
    </row>
    <row r="3" spans="1:238" ht="13.8" x14ac:dyDescent="0.3">
      <c r="BL3" s="190" t="s">
        <v>225</v>
      </c>
      <c r="BM3" s="191" t="e">
        <f ca="1">AVERAGE(BM12:OFFSET(BM12,#REF!-1,0))</f>
        <v>#REF!</v>
      </c>
      <c r="CV3" s="190" t="s">
        <v>225</v>
      </c>
      <c r="CW3" s="191" t="e">
        <f ca="1">AVERAGE(CW12:OFFSET(CW12,#REF!-1,0))</f>
        <v>#REF!</v>
      </c>
      <c r="DP3" s="192" t="s">
        <v>225</v>
      </c>
      <c r="DQ3" s="193" t="str">
        <f ca="1">IF(COUNT(DQ12:OFFSET(DQ12,#REF!-1,0))&gt;0,AVERAGE(DQ12:OFFSET(DQ12,#REF!-1,0)),"-")</f>
        <v>-</v>
      </c>
      <c r="DS3" s="192" t="s">
        <v>225</v>
      </c>
      <c r="DT3" s="193" t="str">
        <f ca="1">IF(COUNT(DT12:OFFSET(DT12,#REF!-1,0))&gt;0,AVERAGE(DT12:OFFSET(DT12,#REF!-1,0)),"-")</f>
        <v>-</v>
      </c>
      <c r="DV3" s="190" t="s">
        <v>225</v>
      </c>
      <c r="DW3" s="194" t="str">
        <f ca="1">IF(COUNT(DW12:OFFSET(DW12,#REF!-1,0))&gt;0,AVERAGE(DW12:OFFSET(DW12,#REF!-1,0)),"-")</f>
        <v>-</v>
      </c>
      <c r="DY3" s="190" t="s">
        <v>225</v>
      </c>
      <c r="DZ3" s="194" t="str">
        <f ca="1">IF(COUNT(DZ12:OFFSET(DZ12,#REF!-1,0))&gt;0,AVERAGE(DZ12:OFFSET(DZ12,#REF!-1,0)),"-")</f>
        <v>-</v>
      </c>
      <c r="EB3" s="190" t="s">
        <v>225</v>
      </c>
      <c r="EC3" s="194" t="str">
        <f ca="1">IF(COUNT(EC12:OFFSET(EC12,#REF!-1,0))&gt;0,AVERAGE(EC12:OFFSET(EC12,#REF!-1,0)),"-")</f>
        <v>-</v>
      </c>
      <c r="EE3" s="190" t="s">
        <v>225</v>
      </c>
      <c r="EF3" s="194" t="str">
        <f ca="1">IF(COUNT(EF12:OFFSET(EF12,#REF!-1,0))&gt;0,AVERAGE(EF12:OFFSET(EF12,#REF!-1,0)),"-")</f>
        <v>-</v>
      </c>
      <c r="EH3" s="190" t="s">
        <v>225</v>
      </c>
      <c r="EI3" s="194" t="str">
        <f ca="1">IF(COUNT(EI12:OFFSET(EI12,#REF!-1,0))&gt;0,AVERAGE(EI12:OFFSET(EI12,#REF!-1,0)),"-")</f>
        <v>-</v>
      </c>
      <c r="EK3" s="190" t="s">
        <v>225</v>
      </c>
      <c r="EL3" s="194" t="str">
        <f ca="1">IF(COUNT(EL12:OFFSET(EL12,#REF!-1,0))&gt;0,AVERAGE(EL12:OFFSET(EL12,#REF!-1,0)),"-")</f>
        <v>-</v>
      </c>
      <c r="EN3" s="190" t="s">
        <v>225</v>
      </c>
      <c r="EO3" s="194" t="str">
        <f ca="1">IF(COUNT(EO12:OFFSET(EO12,#REF!-1,0))&gt;0,AVERAGE(EO12:OFFSET(EO12,#REF!-1,0)),"-")</f>
        <v>-</v>
      </c>
      <c r="EQ3" s="190" t="s">
        <v>225</v>
      </c>
      <c r="ER3" s="194" t="str">
        <f ca="1">IF(COUNT(ER12:OFFSET(ER12,#REF!-1,0))&gt;0,AVERAGE(ER12:OFFSET(ER12,#REF!-1,0)),"-")</f>
        <v>-</v>
      </c>
      <c r="ET3" s="190" t="s">
        <v>225</v>
      </c>
      <c r="EU3" s="194" t="str">
        <f ca="1">IF(COUNT(EU12:OFFSET(EU12,#REF!-1,0))&gt;0,AVERAGE(EU12:OFFSET(EU12,#REF!-1,0)),"-")</f>
        <v>-</v>
      </c>
      <c r="EW3" s="190" t="s">
        <v>225</v>
      </c>
      <c r="EX3" s="194" t="str">
        <f ca="1">IF(COUNT(EX12:OFFSET(EX12,#REF!-1,0))&gt;0,AVERAGE(EX12:OFFSET(EX12,#REF!-1,0)),"-")</f>
        <v>-</v>
      </c>
      <c r="EZ3" s="190" t="s">
        <v>225</v>
      </c>
      <c r="FA3" s="194" t="str">
        <f ca="1">IF(COUNT(FA12:OFFSET(FA12,#REF!-1,0))&gt;0,AVERAGE(FA12:OFFSET(FA12,#REF!-1,0)),"-")</f>
        <v>-</v>
      </c>
      <c r="FC3" s="190" t="s">
        <v>225</v>
      </c>
      <c r="FD3" s="194" t="str">
        <f ca="1">IF(COUNT(FD12:OFFSET(FD12,#REF!-1,0))&gt;0,AVERAGE(FD12:OFFSET(FD12,#REF!-1,0)),"-")</f>
        <v>-</v>
      </c>
      <c r="FF3" s="190" t="s">
        <v>225</v>
      </c>
      <c r="FG3" s="194" t="str">
        <f ca="1">IF(COUNT(FG12:OFFSET(FG12,#REF!-1,0))&gt;0,AVERAGE(FG12:OFFSET(FG12,#REF!-1,0)),"-")</f>
        <v>-</v>
      </c>
      <c r="FI3" s="192" t="s">
        <v>225</v>
      </c>
      <c r="FJ3" s="193" t="str">
        <f ca="1">IF(COUNT(FJ12:OFFSET(FJ12,#REF!-1,0))&gt;0,AVERAGE(FJ12:OFFSET(FJ12,#REF!-1,0)),"-")</f>
        <v>-</v>
      </c>
      <c r="FL3" s="190" t="s">
        <v>225</v>
      </c>
      <c r="FM3" s="194" t="str">
        <f ca="1">IF(COUNT(FM12:OFFSET(FM12,#REF!-1,0))&gt;0,AVERAGE(FM12:OFFSET(FM12,#REF!-1,0)),"-")</f>
        <v>-</v>
      </c>
      <c r="FO3" s="190" t="s">
        <v>225</v>
      </c>
      <c r="FP3" s="194" t="str">
        <f ca="1">IF(COUNT(FP12:OFFSET(FP12,#REF!-1,0))&gt;0,AVERAGE(FP12:OFFSET(FP12,#REF!-1,0)),"-")</f>
        <v>-</v>
      </c>
      <c r="FR3" s="190" t="s">
        <v>225</v>
      </c>
      <c r="FS3" s="194" t="str">
        <f ca="1">IF(COUNT(FS12:OFFSET(FS12,#REF!-1,0))&gt;0,AVERAGE(FS12:OFFSET(FS12,#REF!-1,0)),"-")</f>
        <v>-</v>
      </c>
      <c r="FU3" s="190" t="s">
        <v>225</v>
      </c>
      <c r="FV3" s="194" t="str">
        <f ca="1">IF(COUNT(FV12:OFFSET(FV12,#REF!-1,0))&gt;0,AVERAGE(FV12:OFFSET(FV12,#REF!-1,0)),"-")</f>
        <v>-</v>
      </c>
      <c r="FX3" s="190" t="s">
        <v>225</v>
      </c>
      <c r="FY3" s="194" t="str">
        <f ca="1">IF(COUNT(FY12:OFFSET(FY12,#REF!-1,0))&gt;0,AVERAGE(FY12:OFFSET(FY12,#REF!-1,0)),"-")</f>
        <v>-</v>
      </c>
      <c r="GA3" s="190" t="s">
        <v>225</v>
      </c>
      <c r="GB3" s="194" t="str">
        <f ca="1">IF(COUNT(GB12:OFFSET(GB12,#REF!-1,0))&gt;0,AVERAGE(GB12:OFFSET(GB12,#REF!-1,0)),"-")</f>
        <v>-</v>
      </c>
      <c r="GD3" s="190" t="s">
        <v>225</v>
      </c>
      <c r="GE3" s="194" t="str">
        <f ca="1">IF(COUNT(GE12:OFFSET(GE12,#REF!-1,0))&gt;0,AVERAGE(GE12:OFFSET(GE12,#REF!-1,0)),"-")</f>
        <v>-</v>
      </c>
      <c r="GG3" s="190" t="s">
        <v>225</v>
      </c>
      <c r="GH3" s="194" t="str">
        <f ca="1">IF(COUNT(GH12:OFFSET(GH12,#REF!-1,0))&gt;0,AVERAGE(GH12:OFFSET(GH12,#REF!-1,0)),"-")</f>
        <v>-</v>
      </c>
      <c r="GJ3" s="190" t="s">
        <v>225</v>
      </c>
      <c r="GK3" s="194" t="str">
        <f ca="1">IF(COUNT(GK12:OFFSET(GK12,#REF!-1,0))&gt;0,AVERAGE(GK12:OFFSET(GK12,#REF!-1,0)),"-")</f>
        <v>-</v>
      </c>
      <c r="GM3" s="190" t="s">
        <v>225</v>
      </c>
      <c r="GN3" s="194" t="str">
        <f ca="1">IF(COUNT(GN12:OFFSET(GN12,#REF!-1,0))&gt;0,AVERAGE(GN12:OFFSET(GN12,#REF!-1,0)),"-")</f>
        <v>-</v>
      </c>
      <c r="GP3" s="190" t="s">
        <v>225</v>
      </c>
      <c r="GQ3" s="194" t="str">
        <f ca="1">IF(COUNT(GQ12:OFFSET(GQ12,#REF!-1,0))&gt;0,AVERAGE(GQ12:OFFSET(GQ12,#REF!-1,0)),"-")</f>
        <v>-</v>
      </c>
      <c r="GS3" s="192" t="s">
        <v>225</v>
      </c>
      <c r="GT3" s="193" t="str">
        <f ca="1">IF(COUNT(GT12:OFFSET(GT12,#REF!-1,0))&gt;0,AVERAGE(GT12:OFFSET(GT12,#REF!-1,0)),"-")</f>
        <v>-</v>
      </c>
      <c r="GV3" s="192" t="s">
        <v>225</v>
      </c>
      <c r="GW3" s="193" t="str">
        <f ca="1">IF(COUNT(GW12:OFFSET(GW12,#REF!-1,0))&gt;0,AVERAGE(GW12:OFFSET(GW12,#REF!-1,0)),"-")</f>
        <v>-</v>
      </c>
      <c r="GY3" s="192" t="s">
        <v>225</v>
      </c>
      <c r="GZ3" s="193" t="str">
        <f ca="1">IF(COUNT(GZ12:OFFSET(GZ12,#REF!-1,0))&gt;0,AVERAGE(GZ12:OFFSET(GZ12,#REF!-1,0)),"-")</f>
        <v>-</v>
      </c>
      <c r="HB3" s="190" t="s">
        <v>225</v>
      </c>
      <c r="HC3" s="194" t="str">
        <f ca="1">IF(COUNT(HC12:OFFSET(HC12,#REF!-1,0))&gt;0,AVERAGE(HC12:OFFSET(HC12,#REF!-1,0)),"-")</f>
        <v>-</v>
      </c>
      <c r="HE3" s="192" t="s">
        <v>225</v>
      </c>
      <c r="HF3" s="193" t="str">
        <f ca="1">IF(COUNT(HF12:OFFSET(HF12,#REF!-1,0))&gt;0,AVERAGE(HF12:OFFSET(HF12,#REF!-1,0)),"-")</f>
        <v>-</v>
      </c>
      <c r="HH3" s="192" t="s">
        <v>225</v>
      </c>
      <c r="HI3" s="193" t="str">
        <f ca="1">IF(COUNT(HI12:OFFSET(HI12,#REF!-1,0))&gt;0,AVERAGE(HI12:OFFSET(HI12,#REF!-1,0)),"-")</f>
        <v>-</v>
      </c>
      <c r="HK3" s="190" t="s">
        <v>225</v>
      </c>
      <c r="HL3" s="194" t="str">
        <f ca="1">IF(COUNT(HL12:OFFSET(HL12,#REF!-1,0))&gt;0,AVERAGE(HL12:OFFSET(HL12,#REF!-1,0)),"-")</f>
        <v>-</v>
      </c>
      <c r="HN3" s="192" t="s">
        <v>225</v>
      </c>
      <c r="HO3" s="193" t="str">
        <f ca="1">IF(COUNT(HO12:OFFSET(HO12,#REF!-1,0))&gt;0,AVERAGE(HO12:OFFSET(HO12,#REF!-1,0)),"-")</f>
        <v>-</v>
      </c>
      <c r="HQ3" s="190" t="s">
        <v>225</v>
      </c>
      <c r="HR3" s="194" t="str">
        <f ca="1">IF(COUNT(HR12:OFFSET(HR12,#REF!-1,0))&gt;0,AVERAGE(HR12:OFFSET(HR12,#REF!-1,0)),"-")</f>
        <v>-</v>
      </c>
      <c r="HT3" s="190" t="s">
        <v>225</v>
      </c>
      <c r="HU3" s="194" t="str">
        <f ca="1">IF(COUNT(HU12:OFFSET(HU12,#REF!-1,0))&gt;0,AVERAGE(HU12:OFFSET(HU12,#REF!-1,0)),"-")</f>
        <v>-</v>
      </c>
    </row>
    <row r="4" spans="1:238" ht="13.8" x14ac:dyDescent="0.3">
      <c r="BL4" s="195" t="s">
        <v>226</v>
      </c>
      <c r="BM4" s="196" t="e">
        <f ca="1">(SUMIF(BM12:OFFSET(BM12,#REF!-1,0),"&gt;0",BK12:OFFSET(BK12,#REF!-1,0)) + SUMIF(BM12:OFFSET(BM12,#REF!-1,0),"&gt;0",BL12:OFFSET(BL12,#REF!-1,0)))/SUMIF(BM12:OFFSET(BM12,#REF!-1,0),"&gt;0",BJ12:OFFSET(BJ12,#REF!-1,0))</f>
        <v>#REF!</v>
      </c>
      <c r="CV4" s="195" t="s">
        <v>226</v>
      </c>
      <c r="CW4" s="196">
        <f>IF(COUNTIF(CW12:CW300,"&gt;0"),SUMIF(CW12:CW300,"&gt;0",IA12:IA300)/SUMIF(CW12:CW300,"&gt;0",IB12:IB300),"-")</f>
        <v>0.1191943552319335</v>
      </c>
      <c r="DP4" s="197" t="s">
        <v>226</v>
      </c>
      <c r="DQ4" s="198" t="str">
        <f ca="1">IF(COUNT(DQ12:OFFSET(DQ12,#REF!-1,0))&gt;0,SUMIF(DQ12:OFFSET(DQ12,#REF!-1,0),"&gt;0",DO12:OFFSET(DO12,#REF!-1,0)) / SUMIF(DQ12:OFFSET(DQ12,#REF!-1,0),"&gt;0",DP12:OFFSET(DP12,#REF!-1,0)),"-")</f>
        <v>-</v>
      </c>
      <c r="DS4" s="197" t="s">
        <v>226</v>
      </c>
      <c r="DT4" s="198" t="str">
        <f ca="1">IF(COUNT(DT12:OFFSET(DT12,#REF!-1,0))&gt;0,SUMIF(DT12:OFFSET(DT12,#REF!-1,0),"&gt;0",DR12:OFFSET(DR12,#REF!-1,0)) / SUMIF(DT12:OFFSET(DT12,#REF!-1,0),"&gt;0",DS12:OFFSET(DS12,#REF!-1,0)),"-")</f>
        <v>-</v>
      </c>
      <c r="DV4" s="195" t="s">
        <v>226</v>
      </c>
      <c r="DW4" s="199" t="str">
        <f ca="1">IF(COUNT(DW12:OFFSET(DW12,#REF!-1,0))&gt;0,SUMIF(DW12:OFFSET(DW12,#REF!-1,0),"&gt;0",DU12:OFFSET(DU12,#REF!-1,0)) / SUMIF(DW12:OFFSET(DW12,#REF!-1,0),"&gt;0",DV12:OFFSET(DV12,#REF!-1,0)),"-")</f>
        <v>-</v>
      </c>
      <c r="DY4" s="195" t="s">
        <v>226</v>
      </c>
      <c r="DZ4" s="199" t="str">
        <f ca="1">IF(COUNT(DZ12:OFFSET(DZ12,#REF!-1,0))&gt;0,SUMIF(DZ12:OFFSET(DZ12,#REF!-1,0),"&gt;0",DX12:OFFSET(DX12,#REF!-1,0)) / SUMIF(DZ12:OFFSET(DZ12,#REF!-1,0),"&gt;0",DY12:OFFSET(DY12,#REF!-1,0)),"-")</f>
        <v>-</v>
      </c>
      <c r="EB4" s="195" t="s">
        <v>226</v>
      </c>
      <c r="EC4" s="199" t="str">
        <f ca="1">IF(COUNT(EC12:OFFSET(EC12,#REF!-1,0))&gt;0,SUMIF(EC12:OFFSET(EC12,#REF!-1,0),"&gt;0",EA12:OFFSET(EA12,#REF!-1,0)) / SUMIF(EC12:OFFSET(EC12,#REF!-1,0),"&gt;0",EB12:OFFSET(EB12,#REF!-1,0)),"-")</f>
        <v>-</v>
      </c>
      <c r="EE4" s="195" t="s">
        <v>226</v>
      </c>
      <c r="EF4" s="199" t="str">
        <f ca="1">IF(COUNT(EF12:OFFSET(EF12,#REF!-1,0))&gt;0,SUMIF(EF12:OFFSET(EF12,#REF!-1,0),"&gt;0",ED12:OFFSET(ED12,#REF!-1,0)) / SUMIF(EF12:OFFSET(EF12,#REF!-1,0),"&gt;0",EE12:OFFSET(EE12,#REF!-1,0)),"-")</f>
        <v>-</v>
      </c>
      <c r="EH4" s="195" t="s">
        <v>226</v>
      </c>
      <c r="EI4" s="199" t="str">
        <f ca="1">IF(COUNT(EI12:OFFSET(EI12,#REF!-1,0))&gt;0,SUMIF(EI12:OFFSET(EI12,#REF!-1,0),"&gt;0",EG12:OFFSET(EG12,#REF!-1,0)) / SUMIF(EI12:OFFSET(EI12,#REF!-1,0),"&gt;0",EH12:OFFSET(EH12,#REF!-1,0)),"-")</f>
        <v>-</v>
      </c>
      <c r="EK4" s="195" t="s">
        <v>226</v>
      </c>
      <c r="EL4" s="199" t="str">
        <f ca="1">IF(COUNT(EL12:OFFSET(EL12,#REF!-1,0))&gt;0,SUMIF(EL12:OFFSET(EL12,#REF!-1,0),"&gt;0",EJ12:OFFSET(EJ12,#REF!-1,0)) / SUMIF(EL12:OFFSET(EL12,#REF!-1,0),"&gt;0",EK12:OFFSET(EK12,#REF!-1,0)),"-")</f>
        <v>-</v>
      </c>
      <c r="EN4" s="195" t="s">
        <v>226</v>
      </c>
      <c r="EO4" s="199" t="str">
        <f ca="1">IF(COUNT(EO12:OFFSET(EO12,#REF!-1,0))&gt;0,SUMIF(EO12:OFFSET(EO12,#REF!-1,0),"&gt;0",EM12:OFFSET(EM12,#REF!-1,0)) / SUMIF(EO12:OFFSET(EO12,#REF!-1,0),"&gt;0",EN12:OFFSET(EN12,#REF!-1,0)),"-")</f>
        <v>-</v>
      </c>
      <c r="EQ4" s="195" t="s">
        <v>226</v>
      </c>
      <c r="ER4" s="199" t="str">
        <f ca="1">IF(COUNT(ER12:OFFSET(ER12,#REF!-1,0))&gt;0,SUMIF(ER12:OFFSET(ER12,#REF!-1,0),"&gt;0",EP12:OFFSET(EP12,#REF!-1,0)) / SUMIF(ER12:OFFSET(ER12,#REF!-1,0),"&gt;0",EQ12:OFFSET(EQ12,#REF!-1,0)),"-")</f>
        <v>-</v>
      </c>
      <c r="ET4" s="195" t="s">
        <v>226</v>
      </c>
      <c r="EU4" s="199" t="str">
        <f ca="1">IF(COUNT(EU12:OFFSET(EU12,#REF!-1,0))&gt;0,SUMIF(EU12:OFFSET(EU12,#REF!-1,0),"&gt;0",ES12:OFFSET(ES12,#REF!-1,0)) / SUMIF(EU12:OFFSET(EU12,#REF!-1,0),"&gt;0",ET12:OFFSET(ET12,#REF!-1,0)),"-")</f>
        <v>-</v>
      </c>
      <c r="EW4" s="195" t="s">
        <v>226</v>
      </c>
      <c r="EX4" s="199" t="str">
        <f ca="1">IF(COUNT(EX12:OFFSET(EX12,#REF!-1,0))&gt;0,SUMIF(EX12:OFFSET(EX12,#REF!-1,0),"&gt;0",EV12:OFFSET(EV12,#REF!-1,0)) / SUMIF(EX12:OFFSET(EX12,#REF!-1,0),"&gt;0",EW12:OFFSET(EW12,#REF!-1,0)),"-")</f>
        <v>-</v>
      </c>
      <c r="EZ4" s="195" t="s">
        <v>226</v>
      </c>
      <c r="FA4" s="199" t="str">
        <f ca="1">IF(COUNT(FA12:OFFSET(FA12,#REF!-1,0))&gt;0,SUMIF(FA12:OFFSET(FA12,#REF!-1,0),"&gt;0",EY12:OFFSET(EY12,#REF!-1,0)) / SUMIF(FA12:OFFSET(FA12,#REF!-1,0),"&gt;0",EZ12:OFFSET(EZ12,#REF!-1,0)),"-")</f>
        <v>-</v>
      </c>
      <c r="FC4" s="195" t="s">
        <v>226</v>
      </c>
      <c r="FD4" s="199" t="str">
        <f ca="1">IF(COUNT(FD12:OFFSET(FD12,#REF!-1,0))&gt;0,SUMIF(FD12:OFFSET(FD12,#REF!-1,0),"&gt;0",FB12:OFFSET(FB12,#REF!-1,0)) / SUMIF(FD12:OFFSET(FD12,#REF!-1,0),"&gt;0",FC12:OFFSET(FC12,#REF!-1,0)),"-")</f>
        <v>-</v>
      </c>
      <c r="FF4" s="195" t="s">
        <v>226</v>
      </c>
      <c r="FG4" s="199" t="str">
        <f ca="1">IF(COUNT(FG12:OFFSET(FG12,#REF!-1,0))&gt;0,SUMIF(FG12:OFFSET(FG12,#REF!-1,0),"&gt;0",FE12:OFFSET(FE12,#REF!-1,0)) / SUMIF(FG12:OFFSET(FG12,#REF!-1,0),"&gt;0",FF12:OFFSET(FF12,#REF!-1,0)),"-")</f>
        <v>-</v>
      </c>
      <c r="FI4" s="197" t="s">
        <v>226</v>
      </c>
      <c r="FJ4" s="198" t="str">
        <f ca="1">IF(COUNT(FJ12:OFFSET(FJ12,#REF!-1,0))&gt;0,SUMIF(FJ12:OFFSET(FJ12,#REF!-1,0),"&gt;0",FH12:OFFSET(FH12,#REF!-1,0)) / SUMIF(FJ12:OFFSET(FJ12,#REF!-1,0),"&gt;0",FI12:OFFSET(FI12,#REF!-1,0)),"-")</f>
        <v>-</v>
      </c>
      <c r="FL4" s="195" t="s">
        <v>226</v>
      </c>
      <c r="FM4" s="199" t="str">
        <f ca="1">IF(COUNT(FM12:OFFSET(FM12,#REF!-1,0))&gt;0,SUMIF(FM12:OFFSET(FM12,#REF!-1,0),"&gt;0",FK12:OFFSET(FK12,#REF!-1,0)) / SUMIF(FM12:OFFSET(FM12,#REF!-1,0),"&gt;0",FL12:OFFSET(FL12,#REF!-1,0)),"-")</f>
        <v>-</v>
      </c>
      <c r="FO4" s="195" t="s">
        <v>226</v>
      </c>
      <c r="FP4" s="199" t="str">
        <f ca="1">IF(COUNT(FP12:OFFSET(FP12,#REF!-1,0))&gt;0,SUMIF(FP12:OFFSET(FP12,#REF!-1,0),"&gt;0",FN12:OFFSET(FN12,#REF!-1,0)) / SUMIF(FP12:OFFSET(FP12,#REF!-1,0),"&gt;0",FO12:OFFSET(FO12,#REF!-1,0)),"-")</f>
        <v>-</v>
      </c>
      <c r="FR4" s="195" t="s">
        <v>226</v>
      </c>
      <c r="FS4" s="199" t="str">
        <f ca="1">IF(COUNT(FS12:OFFSET(FS12,#REF!-1,0))&gt;0,SUMIF(FS12:OFFSET(FS12,#REF!-1,0),"&gt;0",FQ12:OFFSET(FQ12,#REF!-1,0)) / SUMIF(FS12:OFFSET(FS12,#REF!-1,0),"&gt;0",FR12:OFFSET(FR12,#REF!-1,0)),"-")</f>
        <v>-</v>
      </c>
      <c r="FU4" s="195" t="s">
        <v>226</v>
      </c>
      <c r="FV4" s="199" t="str">
        <f ca="1">IF(COUNT(FV12:OFFSET(FV12,#REF!-1,0))&gt;0,SUMIF(FV12:OFFSET(FV12,#REF!-1,0),"&gt;0",FT12:OFFSET(FT12,#REF!-1,0)) / SUMIF(FV12:OFFSET(FV12,#REF!-1,0),"&gt;0",FU12:OFFSET(FU12,#REF!-1,0)),"-")</f>
        <v>-</v>
      </c>
      <c r="FX4" s="195" t="s">
        <v>226</v>
      </c>
      <c r="FY4" s="199" t="str">
        <f ca="1">IF(COUNT(FY12:OFFSET(FY12,#REF!-1,0))&gt;0,SUMIF(FY12:OFFSET(FY12,#REF!-1,0),"&gt;0",FW12:OFFSET(FW12,#REF!-1,0)) / SUMIF(FY12:OFFSET(FY12,#REF!-1,0),"&gt;0",FX12:OFFSET(FX12,#REF!-1,0)),"-")</f>
        <v>-</v>
      </c>
      <c r="GA4" s="195" t="s">
        <v>226</v>
      </c>
      <c r="GB4" s="199" t="str">
        <f ca="1">IF(COUNT(GB12:OFFSET(GB12,#REF!-1,0))&gt;0,SUMIF(GB12:OFFSET(GB12,#REF!-1,0),"&gt;0",FZ12:OFFSET(FZ12,#REF!-1,0)) / SUMIF(GB12:OFFSET(GB12,#REF!-1,0),"&gt;0",GA12:OFFSET(GA12,#REF!-1,0)),"-")</f>
        <v>-</v>
      </c>
      <c r="GD4" s="195" t="s">
        <v>226</v>
      </c>
      <c r="GE4" s="199" t="str">
        <f ca="1">IF(COUNT(GE12:OFFSET(GE12,#REF!-1,0))&gt;0,SUMIF(GE12:OFFSET(GE12,#REF!-1,0),"&gt;0",GC12:OFFSET(GC12,#REF!-1,0)) / SUMIF(GE12:OFFSET(GE12,#REF!-1,0),"&gt;0",GD12:OFFSET(GD12,#REF!-1,0)),"-")</f>
        <v>-</v>
      </c>
      <c r="GG4" s="195" t="s">
        <v>226</v>
      </c>
      <c r="GH4" s="199" t="str">
        <f ca="1">IF(COUNT(GH12:OFFSET(GH12,#REF!-1,0))&gt;0,SUMIF(GH12:OFFSET(GH12,#REF!-1,0),"&gt;0",GF12:OFFSET(GF12,#REF!-1,0)) / SUMIF(GH12:OFFSET(GH12,#REF!-1,0),"&gt;0",GG12:OFFSET(GG12,#REF!-1,0)),"-")</f>
        <v>-</v>
      </c>
      <c r="GJ4" s="195" t="s">
        <v>226</v>
      </c>
      <c r="GK4" s="199" t="str">
        <f ca="1">IF(COUNT(GK12:OFFSET(GK12,#REF!-1,0))&gt;0,SUMIF(GK12:OFFSET(GK12,#REF!-1,0),"&gt;0",GI12:OFFSET(GI12,#REF!-1,0)) / SUMIF(GK12:OFFSET(GK12,#REF!-1,0),"&gt;0",GJ12:OFFSET(GJ12,#REF!-1,0)),"-")</f>
        <v>-</v>
      </c>
      <c r="GM4" s="195" t="s">
        <v>226</v>
      </c>
      <c r="GN4" s="199" t="str">
        <f ca="1">IF(COUNT(GN12:OFFSET(GN12,#REF!-1,0))&gt;0,SUMIF(GN12:OFFSET(GN12,#REF!-1,0),"&gt;0",GL12:OFFSET(GL12,#REF!-1,0)) / SUMIF(GN12:OFFSET(GN12,#REF!-1,0),"&gt;0",GM12:OFFSET(GM12,#REF!-1,0)),"-")</f>
        <v>-</v>
      </c>
      <c r="GP4" s="195" t="s">
        <v>226</v>
      </c>
      <c r="GQ4" s="199" t="str">
        <f ca="1">IF(COUNT(GQ12:OFFSET(GQ12,#REF!-1,0))&gt;0,SUMIF(GQ12:OFFSET(GQ12,#REF!-1,0),"&gt;0",GO12:OFFSET(GO12,#REF!-1,0)) / SUMIF(GQ12:OFFSET(GQ12,#REF!-1,0),"&gt;0",GP12:OFFSET(GP12,#REF!-1,0)),"-")</f>
        <v>-</v>
      </c>
      <c r="GS4" s="197" t="s">
        <v>226</v>
      </c>
      <c r="GT4" s="198" t="str">
        <f ca="1">IF(COUNT(GT12:OFFSET(GT12,#REF!-1,0))&gt;0,SUMIF(GT12:OFFSET(GT12,#REF!-1,0),"&gt;0",GR12:OFFSET(GR12,#REF!-1,0)) / SUMIF(GT12:OFFSET(GT12,#REF!-1,0),"&gt;0",GS12:OFFSET(GS12,#REF!-1,0)),"-")</f>
        <v>-</v>
      </c>
      <c r="GV4" s="197" t="s">
        <v>226</v>
      </c>
      <c r="GW4" s="198" t="str">
        <f ca="1">IF(COUNT(GW12:OFFSET(GW12,#REF!-1,0))&gt;0,SUMIF(GW12:OFFSET(GW12,#REF!-1,0),"&gt;0",GU12:OFFSET(GU12,#REF!-1,0)) / SUMIF(GW12:OFFSET(GW12,#REF!-1,0),"&gt;0",GV12:OFFSET(GV12,#REF!-1,0)),"-")</f>
        <v>-</v>
      </c>
      <c r="GY4" s="197" t="s">
        <v>226</v>
      </c>
      <c r="GZ4" s="198" t="str">
        <f ca="1">IF(COUNT(GZ12:OFFSET(GZ12,#REF!-1,0))&gt;0,SUMIF(GZ12:OFFSET(GZ12,#REF!-1,0),"&gt;0",GX12:OFFSET(GX12,#REF!-1,0)) / SUMIF(GZ12:OFFSET(GZ12,#REF!-1,0),"&gt;0",GY12:OFFSET(GY12,#REF!-1,0)),"-")</f>
        <v>-</v>
      </c>
      <c r="HB4" s="195" t="s">
        <v>226</v>
      </c>
      <c r="HC4" s="199" t="str">
        <f ca="1">IF(COUNT(HC12:OFFSET(HC12,#REF!-1,0))&gt;0,SUMIF(HC12:OFFSET(HC12,#REF!-1,0),"&gt;0",HA12:OFFSET(HA12,#REF!-1,0)) / SUMIF(HC12:OFFSET(HC12,#REF!-1,0),"&gt;0",HB12:OFFSET(HB12,#REF!-1,0)),"-")</f>
        <v>-</v>
      </c>
      <c r="HE4" s="197" t="s">
        <v>226</v>
      </c>
      <c r="HF4" s="198" t="str">
        <f ca="1">IF(COUNT(HF12:OFFSET(HF12,#REF!-1,0))&gt;0,SUMIF(HF12:OFFSET(HF12,#REF!-1,0),"&gt;0",HD12:OFFSET(HD12,#REF!-1,0)) / SUMIF(HF12:OFFSET(HF12,#REF!-1,0),"&gt;0",HE12:OFFSET(HE12,#REF!-1,0)),"-")</f>
        <v>-</v>
      </c>
      <c r="HH4" s="197" t="s">
        <v>226</v>
      </c>
      <c r="HI4" s="198" t="str">
        <f ca="1">IF(COUNT(HI12:OFFSET(HI12,#REF!-1,0))&gt;0,SUMIF(HI12:OFFSET(HI12,#REF!-1,0),"&gt;0",HG12:OFFSET(HG12,#REF!-1,0)) / SUMIF(HI12:OFFSET(HI12,#REF!-1,0),"&gt;0",HH12:OFFSET(HH12,#REF!-1,0)),"-")</f>
        <v>-</v>
      </c>
      <c r="HK4" s="195" t="s">
        <v>226</v>
      </c>
      <c r="HL4" s="199" t="str">
        <f ca="1">IF(COUNT(HL12:OFFSET(HL12,#REF!-1,0))&gt;0,SUMIF(HL12:OFFSET(HL12,#REF!-1,0),"&gt;0",HJ12:OFFSET(HJ12,#REF!-1,0)) / SUMIF(HL12:OFFSET(HL12,#REF!-1,0),"&gt;0",HK12:OFFSET(HK12,#REF!-1,0)),"-")</f>
        <v>-</v>
      </c>
      <c r="HN4" s="197" t="s">
        <v>226</v>
      </c>
      <c r="HO4" s="198" t="str">
        <f ca="1">IF(COUNT(HO12:OFFSET(HO12,#REF!-1,0))&gt;0,SUMIF(HO12:OFFSET(HO12,#REF!-1,0),"&gt;0",HM12:OFFSET(HM12,#REF!-1,0)) / SUMIF(HO12:OFFSET(HO12,#REF!-1,0),"&gt;0",HN12:OFFSET(HN12,#REF!-1,0)),"-")</f>
        <v>-</v>
      </c>
      <c r="HQ4" s="195" t="s">
        <v>226</v>
      </c>
      <c r="HR4" s="199" t="str">
        <f ca="1">IF(COUNT(HR12:OFFSET(HR12,#REF!-1,0))&gt;0,SUMIF(HR12:OFFSET(HR12,#REF!-1,0),"&gt;0",HP12:OFFSET(HP12,#REF!-1,0)) / SUMIF(HR12:OFFSET(HR12,#REF!-1,0),"&gt;0",HQ12:OFFSET(HQ12,#REF!-1,0)),"-")</f>
        <v>-</v>
      </c>
      <c r="HT4" s="195" t="s">
        <v>226</v>
      </c>
      <c r="HU4" s="199" t="str">
        <f ca="1">IF(COUNT(HU12:OFFSET(HU12,#REF!-1,0))&gt;0,SUMIF(HU12:OFFSET(HU12,#REF!-1,0),"&gt;0",HS12:OFFSET(HS12,#REF!-1,0)) / SUMIF(HU12:OFFSET(HU12,#REF!-1,0),"&gt;0",HT12:OFFSET(HT12,#REF!-1,0)),"-")</f>
        <v>-</v>
      </c>
    </row>
    <row r="5" spans="1:238" ht="13.8" x14ac:dyDescent="0.3">
      <c r="BL5" s="195" t="s">
        <v>227</v>
      </c>
      <c r="BM5" s="196" t="e">
        <f ca="1">MEDIAN(BM12:OFFSET(BM12,#REF!-1,0))</f>
        <v>#REF!</v>
      </c>
      <c r="CV5" s="195" t="s">
        <v>227</v>
      </c>
      <c r="CW5" s="196" t="e">
        <f ca="1">MEDIAN(CW12:OFFSET(CW12,#REF!-1,0))</f>
        <v>#REF!</v>
      </c>
      <c r="DP5" s="197" t="s">
        <v>227</v>
      </c>
      <c r="DQ5" s="200" t="str">
        <f ca="1">IF(COUNT(DQ12:OFFSET(DQ12,#REF!-1,0))&gt;0,MEDIAN(DQ12:OFFSET(DQ12,#REF!-1,0)),"-")</f>
        <v>-</v>
      </c>
      <c r="DS5" s="197" t="s">
        <v>227</v>
      </c>
      <c r="DT5" s="200" t="str">
        <f ca="1">IF(COUNT(DT12:OFFSET(DT12,#REF!-1,0))&gt;0,MEDIAN(DT12:OFFSET(DT12,#REF!-1,0)),"-")</f>
        <v>-</v>
      </c>
      <c r="DV5" s="195" t="s">
        <v>227</v>
      </c>
      <c r="DW5" s="199" t="str">
        <f ca="1">IF(COUNT(DW12:OFFSET(DW12,#REF!-1,0))&gt;0,MEDIAN(DW12:OFFSET(DW12,#REF!-1,0)),"-")</f>
        <v>-</v>
      </c>
      <c r="DY5" s="195" t="s">
        <v>227</v>
      </c>
      <c r="DZ5" s="199" t="str">
        <f ca="1">IF(COUNT(DZ12:OFFSET(DZ12,#REF!-1,0))&gt;0,MEDIAN(DZ12:OFFSET(DZ12,#REF!-1,0)),"-")</f>
        <v>-</v>
      </c>
      <c r="EB5" s="195" t="s">
        <v>227</v>
      </c>
      <c r="EC5" s="199" t="str">
        <f ca="1">IF(COUNT(EC12:OFFSET(EC12,#REF!-1,0))&gt;0,MEDIAN(EC12:OFFSET(EC12,#REF!-1,0)),"-")</f>
        <v>-</v>
      </c>
      <c r="EE5" s="195" t="s">
        <v>227</v>
      </c>
      <c r="EF5" s="199" t="str">
        <f ca="1">IF(COUNT(EF12:OFFSET(EF12,#REF!-1,0))&gt;0,MEDIAN(EF12:OFFSET(EF12,#REF!-1,0)),"-")</f>
        <v>-</v>
      </c>
      <c r="EH5" s="195" t="s">
        <v>227</v>
      </c>
      <c r="EI5" s="199" t="str">
        <f ca="1">IF(COUNT(EI12:OFFSET(EI12,#REF!-1,0))&gt;0,MEDIAN(EI12:OFFSET(EI12,#REF!-1,0)),"-")</f>
        <v>-</v>
      </c>
      <c r="EK5" s="195" t="s">
        <v>227</v>
      </c>
      <c r="EL5" s="199" t="str">
        <f ca="1">IF(COUNT(EL12:OFFSET(EL12,#REF!-1,0))&gt;0,MEDIAN(EL12:OFFSET(EL12,#REF!-1,0)),"-")</f>
        <v>-</v>
      </c>
      <c r="EN5" s="195" t="s">
        <v>227</v>
      </c>
      <c r="EO5" s="199" t="str">
        <f ca="1">IF(COUNT(EO12:OFFSET(EO12,#REF!-1,0))&gt;0,MEDIAN(EO12:OFFSET(EO12,#REF!-1,0)),"-")</f>
        <v>-</v>
      </c>
      <c r="EQ5" s="195" t="s">
        <v>227</v>
      </c>
      <c r="ER5" s="199" t="str">
        <f ca="1">IF(COUNT(ER12:OFFSET(ER12,#REF!-1,0))&gt;0,MEDIAN(ER12:OFFSET(ER12,#REF!-1,0)),"-")</f>
        <v>-</v>
      </c>
      <c r="ET5" s="195" t="s">
        <v>227</v>
      </c>
      <c r="EU5" s="199" t="str">
        <f ca="1">IF(COUNT(EU12:OFFSET(EU12,#REF!-1,0))&gt;0,MEDIAN(EU12:OFFSET(EU12,#REF!-1,0)),"-")</f>
        <v>-</v>
      </c>
      <c r="EW5" s="195" t="s">
        <v>227</v>
      </c>
      <c r="EX5" s="199" t="str">
        <f ca="1">IF(COUNT(EX12:OFFSET(EX12,#REF!-1,0))&gt;0,MEDIAN(EX12:OFFSET(EX12,#REF!-1,0)),"-")</f>
        <v>-</v>
      </c>
      <c r="EZ5" s="195" t="s">
        <v>227</v>
      </c>
      <c r="FA5" s="199" t="str">
        <f ca="1">IF(COUNT(FA12:OFFSET(FA12,#REF!-1,0))&gt;0,MEDIAN(FA12:OFFSET(FA12,#REF!-1,0)),"-")</f>
        <v>-</v>
      </c>
      <c r="FC5" s="195" t="s">
        <v>227</v>
      </c>
      <c r="FD5" s="199" t="str">
        <f ca="1">IF(COUNT(FD12:OFFSET(FD12,#REF!-1,0))&gt;0,MEDIAN(FD12:OFFSET(FD12,#REF!-1,0)),"-")</f>
        <v>-</v>
      </c>
      <c r="FF5" s="195" t="s">
        <v>227</v>
      </c>
      <c r="FG5" s="199" t="str">
        <f ca="1">IF(COUNT(FG12:OFFSET(FG12,#REF!-1,0))&gt;0,MEDIAN(FG12:OFFSET(FG12,#REF!-1,0)),"-")</f>
        <v>-</v>
      </c>
      <c r="FI5" s="197" t="s">
        <v>227</v>
      </c>
      <c r="FJ5" s="200" t="str">
        <f ca="1">IF(COUNT(FJ12:OFFSET(FJ12,#REF!-1,0))&gt;0,MEDIAN(FJ12:OFFSET(FJ12,#REF!-1,0)),"-")</f>
        <v>-</v>
      </c>
      <c r="FL5" s="195" t="s">
        <v>227</v>
      </c>
      <c r="FM5" s="199" t="str">
        <f ca="1">IF(COUNT(FM12:OFFSET(FM12,#REF!-1,0))&gt;0,MEDIAN(FM12:OFFSET(FM12,#REF!-1,0)),"-")</f>
        <v>-</v>
      </c>
      <c r="FO5" s="195" t="s">
        <v>227</v>
      </c>
      <c r="FP5" s="199" t="str">
        <f ca="1">IF(COUNT(FP12:OFFSET(FP12,#REF!-1,0))&gt;0,MEDIAN(FP12:OFFSET(FP12,#REF!-1,0)),"-")</f>
        <v>-</v>
      </c>
      <c r="FR5" s="195" t="s">
        <v>227</v>
      </c>
      <c r="FS5" s="199" t="str">
        <f ca="1">IF(COUNT(FS12:OFFSET(FS12,#REF!-1,0))&gt;0,MEDIAN(FS12:OFFSET(FS12,#REF!-1,0)),"-")</f>
        <v>-</v>
      </c>
      <c r="FU5" s="195" t="s">
        <v>227</v>
      </c>
      <c r="FV5" s="199" t="str">
        <f ca="1">IF(COUNT(FV12:OFFSET(FV12,#REF!-1,0))&gt;0,MEDIAN(FV12:OFFSET(FV12,#REF!-1,0)),"-")</f>
        <v>-</v>
      </c>
      <c r="FX5" s="195" t="s">
        <v>227</v>
      </c>
      <c r="FY5" s="199" t="str">
        <f ca="1">IF(COUNT(FY12:OFFSET(FY12,#REF!-1,0))&gt;0,MEDIAN(FY12:OFFSET(FY12,#REF!-1,0)),"-")</f>
        <v>-</v>
      </c>
      <c r="GA5" s="195" t="s">
        <v>227</v>
      </c>
      <c r="GB5" s="199" t="str">
        <f ca="1">IF(COUNT(GB12:OFFSET(GB12,#REF!-1,0))&gt;0,MEDIAN(GB12:OFFSET(GB12,#REF!-1,0)),"-")</f>
        <v>-</v>
      </c>
      <c r="GD5" s="195" t="s">
        <v>227</v>
      </c>
      <c r="GE5" s="199" t="str">
        <f ca="1">IF(COUNT(GE12:OFFSET(GE12,#REF!-1,0))&gt;0,MEDIAN(GE12:OFFSET(GE12,#REF!-1,0)),"-")</f>
        <v>-</v>
      </c>
      <c r="GG5" s="195" t="s">
        <v>227</v>
      </c>
      <c r="GH5" s="199" t="str">
        <f ca="1">IF(COUNT(GH12:OFFSET(GH12,#REF!-1,0))&gt;0,MEDIAN(GH12:OFFSET(GH12,#REF!-1,0)),"-")</f>
        <v>-</v>
      </c>
      <c r="GJ5" s="195" t="s">
        <v>227</v>
      </c>
      <c r="GK5" s="199" t="str">
        <f ca="1">IF(COUNT(GK12:OFFSET(GK12,#REF!-1,0))&gt;0,MEDIAN(GK12:OFFSET(GK12,#REF!-1,0)),"-")</f>
        <v>-</v>
      </c>
      <c r="GM5" s="195" t="s">
        <v>227</v>
      </c>
      <c r="GN5" s="199" t="str">
        <f ca="1">IF(COUNT(GN12:OFFSET(GN12,#REF!-1,0))&gt;0,MEDIAN(GN12:OFFSET(GN12,#REF!-1,0)),"-")</f>
        <v>-</v>
      </c>
      <c r="GP5" s="195" t="s">
        <v>227</v>
      </c>
      <c r="GQ5" s="199" t="str">
        <f ca="1">IF(COUNT(GQ12:OFFSET(GQ12,#REF!-1,0))&gt;0,MEDIAN(GQ12:OFFSET(GQ12,#REF!-1,0)),"-")</f>
        <v>-</v>
      </c>
      <c r="GS5" s="197" t="s">
        <v>227</v>
      </c>
      <c r="GT5" s="200" t="str">
        <f ca="1">IF(COUNT(GT12:OFFSET(GT12,#REF!-1,0))&gt;0,MEDIAN(GT12:OFFSET(GT12,#REF!-1,0)),"-")</f>
        <v>-</v>
      </c>
      <c r="GV5" s="197" t="s">
        <v>227</v>
      </c>
      <c r="GW5" s="200" t="str">
        <f ca="1">IF(COUNT(GW12:OFFSET(GW12,#REF!-1,0))&gt;0,MEDIAN(GW12:OFFSET(GW12,#REF!-1,0)),"-")</f>
        <v>-</v>
      </c>
      <c r="GY5" s="197" t="s">
        <v>227</v>
      </c>
      <c r="GZ5" s="200" t="str">
        <f ca="1">IF(COUNT(GZ12:OFFSET(GZ12,#REF!-1,0))&gt;0,MEDIAN(GZ12:OFFSET(GZ12,#REF!-1,0)),"-")</f>
        <v>-</v>
      </c>
      <c r="HB5" s="195" t="s">
        <v>227</v>
      </c>
      <c r="HC5" s="199" t="str">
        <f ca="1">IF(COUNT(HC12:OFFSET(HC12,#REF!-1,0))&gt;0,MEDIAN(HC12:OFFSET(HC12,#REF!-1,0)),"-")</f>
        <v>-</v>
      </c>
      <c r="HE5" s="197" t="s">
        <v>227</v>
      </c>
      <c r="HF5" s="200" t="str">
        <f ca="1">IF(COUNT(HF12:OFFSET(HF12,#REF!-1,0))&gt;0,MEDIAN(HF12:OFFSET(HF12,#REF!-1,0)),"-")</f>
        <v>-</v>
      </c>
      <c r="HH5" s="197" t="s">
        <v>227</v>
      </c>
      <c r="HI5" s="200" t="str">
        <f ca="1">IF(COUNT(HI12:OFFSET(HI12,#REF!-1,0))&gt;0,MEDIAN(HI12:OFFSET(HI12,#REF!-1,0)),"-")</f>
        <v>-</v>
      </c>
      <c r="HK5" s="195" t="s">
        <v>227</v>
      </c>
      <c r="HL5" s="199" t="str">
        <f ca="1">IF(COUNT(HL12:OFFSET(HL12,#REF!-1,0))&gt;0,MEDIAN(HL12:OFFSET(HL12,#REF!-1,0)),"-")</f>
        <v>-</v>
      </c>
      <c r="HN5" s="197" t="s">
        <v>227</v>
      </c>
      <c r="HO5" s="200" t="str">
        <f ca="1">IF(COUNT(HO12:OFFSET(HO12,#REF!-1,0))&gt;0,MEDIAN(HO12:OFFSET(HO12,#REF!-1,0)),"-")</f>
        <v>-</v>
      </c>
      <c r="HQ5" s="195" t="s">
        <v>227</v>
      </c>
      <c r="HR5" s="199" t="str">
        <f ca="1">IF(COUNT(HR12:OFFSET(HR12,#REF!-1,0))&gt;0,MEDIAN(HR12:OFFSET(HR12,#REF!-1,0)),"-")</f>
        <v>-</v>
      </c>
      <c r="HT5" s="195" t="s">
        <v>227</v>
      </c>
      <c r="HU5" s="199" t="str">
        <f ca="1">IF(COUNT(HU12:OFFSET(HU12,#REF!-1,0))&gt;0,MEDIAN(HU12:OFFSET(HU12,#REF!-1,0)),"-")</f>
        <v>-</v>
      </c>
    </row>
    <row r="6" spans="1:238" ht="13.8" x14ac:dyDescent="0.3">
      <c r="BL6" s="195" t="s">
        <v>228</v>
      </c>
      <c r="BM6" s="196" t="e">
        <f ca="1">MAX(BM12:OFFSET(BM12,#REF!-1,0))</f>
        <v>#REF!</v>
      </c>
      <c r="CV6" s="195" t="s">
        <v>228</v>
      </c>
      <c r="CW6" s="196" t="e">
        <f ca="1">MAX(CW12:OFFSET(CW12,#REF!-1,0))</f>
        <v>#REF!</v>
      </c>
      <c r="DP6" s="197" t="s">
        <v>228</v>
      </c>
      <c r="DQ6" s="198" t="str">
        <f ca="1">IF(COUNT(DQ12:OFFSET(DQ12,#REF!-1,0))&gt;0,MAX(DQ12:OFFSET(DQ12,#REF!-1,0)),"-")</f>
        <v>-</v>
      </c>
      <c r="DS6" s="197" t="s">
        <v>228</v>
      </c>
      <c r="DT6" s="198" t="str">
        <f ca="1">IF(COUNT(DT12:OFFSET(DT12,#REF!-1,0))&gt;0,MAX(DT12:OFFSET(DT12,#REF!-1,0)),"-")</f>
        <v>-</v>
      </c>
      <c r="DV6" s="195" t="s">
        <v>228</v>
      </c>
      <c r="DW6" s="199" t="str">
        <f ca="1">IF(COUNT(DW12:OFFSET(DW12,#REF!-1,0))&gt;0,MAX(DW12:OFFSET(DW12,#REF!-1,0)),"-")</f>
        <v>-</v>
      </c>
      <c r="DY6" s="195" t="s">
        <v>228</v>
      </c>
      <c r="DZ6" s="199" t="str">
        <f ca="1">IF(COUNT(DZ12:OFFSET(DZ12,#REF!-1,0))&gt;0,MAX(DZ12:OFFSET(DZ12,#REF!-1,0)),"-")</f>
        <v>-</v>
      </c>
      <c r="EB6" s="195" t="s">
        <v>228</v>
      </c>
      <c r="EC6" s="199" t="str">
        <f ca="1">IF(COUNT(EC12:OFFSET(EC12,#REF!-1,0))&gt;0,MAX(EC12:OFFSET(EC12,#REF!-1,0)),"-")</f>
        <v>-</v>
      </c>
      <c r="EE6" s="195" t="s">
        <v>228</v>
      </c>
      <c r="EF6" s="199" t="str">
        <f ca="1">IF(COUNT(EF12:OFFSET(EF12,#REF!-1,0))&gt;0,MAX(EF12:OFFSET(EF12,#REF!-1,0)),"-")</f>
        <v>-</v>
      </c>
      <c r="EH6" s="195" t="s">
        <v>228</v>
      </c>
      <c r="EI6" s="199" t="str">
        <f ca="1">IF(COUNT(EI12:OFFSET(EI12,#REF!-1,0))&gt;0,MAX(EI12:OFFSET(EI12,#REF!-1,0)),"-")</f>
        <v>-</v>
      </c>
      <c r="EK6" s="195" t="s">
        <v>228</v>
      </c>
      <c r="EL6" s="199" t="str">
        <f ca="1">IF(COUNT(EL12:OFFSET(EL12,#REF!-1,0))&gt;0,MAX(EL12:OFFSET(EL12,#REF!-1,0)),"-")</f>
        <v>-</v>
      </c>
      <c r="EN6" s="195" t="s">
        <v>228</v>
      </c>
      <c r="EO6" s="199" t="str">
        <f ca="1">IF(COUNT(EO12:OFFSET(EO12,#REF!-1,0))&gt;0,MAX(EO12:OFFSET(EO12,#REF!-1,0)),"-")</f>
        <v>-</v>
      </c>
      <c r="EQ6" s="195" t="s">
        <v>228</v>
      </c>
      <c r="ER6" s="199" t="str">
        <f ca="1">IF(COUNT(ER12:OFFSET(ER12,#REF!-1,0))&gt;0,MAX(ER12:OFFSET(ER12,#REF!-1,0)),"-")</f>
        <v>-</v>
      </c>
      <c r="ET6" s="195" t="s">
        <v>228</v>
      </c>
      <c r="EU6" s="199" t="str">
        <f ca="1">IF(COUNT(EU12:OFFSET(EU12,#REF!-1,0))&gt;0,MAX(EU12:OFFSET(EU12,#REF!-1,0)),"-")</f>
        <v>-</v>
      </c>
      <c r="EW6" s="195" t="s">
        <v>228</v>
      </c>
      <c r="EX6" s="199" t="str">
        <f ca="1">IF(COUNT(EX12:OFFSET(EX12,#REF!-1,0))&gt;0,MAX(EX12:OFFSET(EX12,#REF!-1,0)),"-")</f>
        <v>-</v>
      </c>
      <c r="EZ6" s="195" t="s">
        <v>228</v>
      </c>
      <c r="FA6" s="199" t="str">
        <f ca="1">IF(COUNT(FA12:OFFSET(FA12,#REF!-1,0))&gt;0,MAX(FA12:OFFSET(FA12,#REF!-1,0)),"-")</f>
        <v>-</v>
      </c>
      <c r="FC6" s="195" t="s">
        <v>228</v>
      </c>
      <c r="FD6" s="199" t="str">
        <f ca="1">IF(COUNT(FD12:OFFSET(FD12,#REF!-1,0))&gt;0,MAX(FD12:OFFSET(FD12,#REF!-1,0)),"-")</f>
        <v>-</v>
      </c>
      <c r="FF6" s="195" t="s">
        <v>228</v>
      </c>
      <c r="FG6" s="199" t="str">
        <f ca="1">IF(COUNT(FG12:OFFSET(FG12,#REF!-1,0))&gt;0,MAX(FG12:OFFSET(FG12,#REF!-1,0)),"-")</f>
        <v>-</v>
      </c>
      <c r="FI6" s="197" t="s">
        <v>228</v>
      </c>
      <c r="FJ6" s="198" t="str">
        <f ca="1">IF(COUNT(FJ12:OFFSET(FJ12,#REF!-1,0))&gt;0,MAX(FJ12:OFFSET(FJ12,#REF!-1,0)),"-")</f>
        <v>-</v>
      </c>
      <c r="FL6" s="195" t="s">
        <v>228</v>
      </c>
      <c r="FM6" s="199" t="str">
        <f ca="1">IF(COUNT(FM12:OFFSET(FM12,#REF!-1,0))&gt;0,MAX(FM12:OFFSET(FM12,#REF!-1,0)),"-")</f>
        <v>-</v>
      </c>
      <c r="FO6" s="195" t="s">
        <v>228</v>
      </c>
      <c r="FP6" s="199" t="str">
        <f ca="1">IF(COUNT(FP12:OFFSET(FP12,#REF!-1,0))&gt;0,MAX(FP12:OFFSET(FP12,#REF!-1,0)),"-")</f>
        <v>-</v>
      </c>
      <c r="FR6" s="195" t="s">
        <v>228</v>
      </c>
      <c r="FS6" s="199" t="str">
        <f ca="1">IF(COUNT(FS12:OFFSET(FS12,#REF!-1,0))&gt;0,MAX(FS12:OFFSET(FS12,#REF!-1,0)),"-")</f>
        <v>-</v>
      </c>
      <c r="FU6" s="195" t="s">
        <v>228</v>
      </c>
      <c r="FV6" s="199" t="str">
        <f ca="1">IF(COUNT(FV12:OFFSET(FV12,#REF!-1,0))&gt;0,MAX(FV12:OFFSET(FV12,#REF!-1,0)),"-")</f>
        <v>-</v>
      </c>
      <c r="FX6" s="195" t="s">
        <v>228</v>
      </c>
      <c r="FY6" s="199" t="str">
        <f ca="1">IF(COUNT(FY12:OFFSET(FY12,#REF!-1,0))&gt;0,MAX(FY12:OFFSET(FY12,#REF!-1,0)),"-")</f>
        <v>-</v>
      </c>
      <c r="GA6" s="195" t="s">
        <v>228</v>
      </c>
      <c r="GB6" s="199" t="str">
        <f ca="1">IF(COUNT(GB12:OFFSET(GB12,#REF!-1,0))&gt;0,MAX(GB12:OFFSET(GB12,#REF!-1,0)),"-")</f>
        <v>-</v>
      </c>
      <c r="GD6" s="195" t="s">
        <v>228</v>
      </c>
      <c r="GE6" s="199" t="str">
        <f ca="1">IF(COUNT(GE12:OFFSET(GE12,#REF!-1,0))&gt;0,MAX(GE12:OFFSET(GE12,#REF!-1,0)),"-")</f>
        <v>-</v>
      </c>
      <c r="GG6" s="195" t="s">
        <v>228</v>
      </c>
      <c r="GH6" s="199" t="str">
        <f ca="1">IF(COUNT(GH12:OFFSET(GH12,#REF!-1,0))&gt;0,MAX(GH12:OFFSET(GH12,#REF!-1,0)),"-")</f>
        <v>-</v>
      </c>
      <c r="GJ6" s="195" t="s">
        <v>228</v>
      </c>
      <c r="GK6" s="199" t="str">
        <f ca="1">IF(COUNT(GK12:OFFSET(GK12,#REF!-1,0))&gt;0,MAX(GK12:OFFSET(GK12,#REF!-1,0)),"-")</f>
        <v>-</v>
      </c>
      <c r="GM6" s="195" t="s">
        <v>228</v>
      </c>
      <c r="GN6" s="199" t="str">
        <f ca="1">IF(COUNT(GN12:OFFSET(GN12,#REF!-1,0))&gt;0,MAX(GN12:OFFSET(GN12,#REF!-1,0)),"-")</f>
        <v>-</v>
      </c>
      <c r="GP6" s="195" t="s">
        <v>228</v>
      </c>
      <c r="GQ6" s="199" t="str">
        <f ca="1">IF(COUNT(GQ12:OFFSET(GQ12,#REF!-1,0))&gt;0,MAX(GQ12:OFFSET(GQ12,#REF!-1,0)),"-")</f>
        <v>-</v>
      </c>
      <c r="GS6" s="197" t="s">
        <v>228</v>
      </c>
      <c r="GT6" s="198" t="str">
        <f ca="1">IF(COUNT(GT12:OFFSET(GT12,#REF!-1,0))&gt;0,MAX(GT12:OFFSET(GT12,#REF!-1,0)),"-")</f>
        <v>-</v>
      </c>
      <c r="GV6" s="197" t="s">
        <v>228</v>
      </c>
      <c r="GW6" s="198" t="str">
        <f ca="1">IF(COUNT(GW12:OFFSET(GW12,#REF!-1,0))&gt;0,MAX(GW12:OFFSET(GW12,#REF!-1,0)),"-")</f>
        <v>-</v>
      </c>
      <c r="GY6" s="197" t="s">
        <v>228</v>
      </c>
      <c r="GZ6" s="198" t="str">
        <f ca="1">IF(COUNT(GZ12:OFFSET(GZ12,#REF!-1,0))&gt;0,MAX(GZ12:OFFSET(GZ12,#REF!-1,0)),"-")</f>
        <v>-</v>
      </c>
      <c r="HB6" s="195" t="s">
        <v>228</v>
      </c>
      <c r="HC6" s="199" t="str">
        <f ca="1">IF(COUNT(HC12:OFFSET(HC12,#REF!-1,0))&gt;0,MAX(HC12:OFFSET(HC12,#REF!-1,0)),"-")</f>
        <v>-</v>
      </c>
      <c r="HE6" s="197" t="s">
        <v>228</v>
      </c>
      <c r="HF6" s="198" t="str">
        <f ca="1">IF(COUNT(HF12:OFFSET(HF12,#REF!-1,0))&gt;0,MAX(HF12:OFFSET(HF12,#REF!-1,0)),"-")</f>
        <v>-</v>
      </c>
      <c r="HH6" s="197" t="s">
        <v>228</v>
      </c>
      <c r="HI6" s="198" t="str">
        <f ca="1">IF(COUNT(HI12:OFFSET(HI12,#REF!-1,0))&gt;0,MAX(HI12:OFFSET(HI12,#REF!-1,0)),"-")</f>
        <v>-</v>
      </c>
      <c r="HK6" s="195" t="s">
        <v>228</v>
      </c>
      <c r="HL6" s="199" t="str">
        <f ca="1">IF(COUNT(HL12:OFFSET(HL12,#REF!-1,0))&gt;0,MAX(HL12:OFFSET(HL12,#REF!-1,0)),"-")</f>
        <v>-</v>
      </c>
      <c r="HN6" s="197" t="s">
        <v>228</v>
      </c>
      <c r="HO6" s="198" t="str">
        <f ca="1">IF(COUNT(HO12:OFFSET(HO12,#REF!-1,0))&gt;0,MAX(HO12:OFFSET(HO12,#REF!-1,0)),"-")</f>
        <v>-</v>
      </c>
      <c r="HQ6" s="195" t="s">
        <v>228</v>
      </c>
      <c r="HR6" s="199" t="str">
        <f ca="1">IF(COUNT(HR12:OFFSET(HR12,#REF!-1,0))&gt;0,MAX(HR12:OFFSET(HR12,#REF!-1,0)),"-")</f>
        <v>-</v>
      </c>
      <c r="HT6" s="195" t="s">
        <v>228</v>
      </c>
      <c r="HU6" s="199" t="str">
        <f ca="1">IF(COUNT(HU12:OFFSET(HU12,#REF!-1,0))&gt;0,MAX(HU12:OFFSET(HU12,#REF!-1,0)),"-")</f>
        <v>-</v>
      </c>
    </row>
    <row r="7" spans="1:238" ht="13.8" x14ac:dyDescent="0.3">
      <c r="A7" s="201" t="s">
        <v>229</v>
      </c>
      <c r="BL7" s="202" t="s">
        <v>230</v>
      </c>
      <c r="BM7" s="203" t="e">
        <f ca="1">MIN(BM12:OFFSET(BM12,#REF!-1,0))</f>
        <v>#REF!</v>
      </c>
      <c r="CV7" s="202" t="s">
        <v>230</v>
      </c>
      <c r="CW7" s="203" t="e">
        <f ca="1">MIN(CW12:OFFSET(CW12,#REF!-1,0))</f>
        <v>#REF!</v>
      </c>
      <c r="DP7" s="204" t="s">
        <v>230</v>
      </c>
      <c r="DQ7" s="205" t="str">
        <f ca="1">IF(COUNT(DQ12:OFFSET(DQ12,#REF!-1,0))&gt;0,MIN(DQ12:OFFSET(DQ12,#REF!-1,0)),"-")</f>
        <v>-</v>
      </c>
      <c r="DS7" s="204" t="s">
        <v>230</v>
      </c>
      <c r="DT7" s="205" t="str">
        <f ca="1">IF(COUNT(DT12:OFFSET(DT12,#REF!-1,0))&gt;0,MIN(DT12:OFFSET(DT12,#REF!-1,0)),"-")</f>
        <v>-</v>
      </c>
      <c r="DV7" s="202" t="s">
        <v>230</v>
      </c>
      <c r="DW7" s="206" t="str">
        <f ca="1">IF(COUNT(DW12:OFFSET(DW12,#REF!-1,0))&gt;0,MIN(DW12:OFFSET(DW12,#REF!-1,0)),"-")</f>
        <v>-</v>
      </c>
      <c r="DY7" s="202" t="s">
        <v>230</v>
      </c>
      <c r="DZ7" s="206" t="str">
        <f ca="1">IF(COUNT(DZ12:OFFSET(DZ12,#REF!-1,0))&gt;0,MIN(DZ12:OFFSET(DZ12,#REF!-1,0)),"-")</f>
        <v>-</v>
      </c>
      <c r="EB7" s="202" t="s">
        <v>230</v>
      </c>
      <c r="EC7" s="206" t="str">
        <f ca="1">IF(COUNT(EC12:OFFSET(EC12,#REF!-1,0))&gt;0,MIN(EC12:OFFSET(EC12,#REF!-1,0)),"-")</f>
        <v>-</v>
      </c>
      <c r="EE7" s="202" t="s">
        <v>230</v>
      </c>
      <c r="EF7" s="206" t="str">
        <f ca="1">IF(COUNT(EF12:OFFSET(EF12,#REF!-1,0))&gt;0,MIN(EF12:OFFSET(EF12,#REF!-1,0)),"-")</f>
        <v>-</v>
      </c>
      <c r="EH7" s="202" t="s">
        <v>230</v>
      </c>
      <c r="EI7" s="206" t="str">
        <f ca="1">IF(COUNT(EI12:OFFSET(EI12,#REF!-1,0))&gt;0,MIN(EI12:OFFSET(EI12,#REF!-1,0)),"-")</f>
        <v>-</v>
      </c>
      <c r="EK7" s="202" t="s">
        <v>230</v>
      </c>
      <c r="EL7" s="206" t="str">
        <f ca="1">IF(COUNT(EL12:OFFSET(EL12,#REF!-1,0))&gt;0,MIN(EL12:OFFSET(EL12,#REF!-1,0)),"-")</f>
        <v>-</v>
      </c>
      <c r="EN7" s="202" t="s">
        <v>230</v>
      </c>
      <c r="EO7" s="206" t="str">
        <f ca="1">IF(COUNT(EO12:OFFSET(EO12,#REF!-1,0))&gt;0,MIN(EO12:OFFSET(EO12,#REF!-1,0)),"-")</f>
        <v>-</v>
      </c>
      <c r="EQ7" s="202" t="s">
        <v>230</v>
      </c>
      <c r="ER7" s="206" t="str">
        <f ca="1">IF(COUNT(ER12:OFFSET(ER12,#REF!-1,0))&gt;0,MIN(ER12:OFFSET(ER12,#REF!-1,0)),"-")</f>
        <v>-</v>
      </c>
      <c r="ET7" s="202" t="s">
        <v>230</v>
      </c>
      <c r="EU7" s="206" t="str">
        <f ca="1">IF(COUNT(EU12:OFFSET(EU12,#REF!-1,0))&gt;0,MIN(EU12:OFFSET(EU12,#REF!-1,0)),"-")</f>
        <v>-</v>
      </c>
      <c r="EW7" s="202" t="s">
        <v>230</v>
      </c>
      <c r="EX7" s="206" t="str">
        <f ca="1">IF(COUNT(EX12:OFFSET(EX12,#REF!-1,0))&gt;0,MIN(EX12:OFFSET(EX12,#REF!-1,0)),"-")</f>
        <v>-</v>
      </c>
      <c r="EZ7" s="202" t="s">
        <v>230</v>
      </c>
      <c r="FA7" s="206" t="str">
        <f ca="1">IF(COUNT(FA12:OFFSET(FA12,#REF!-1,0))&gt;0,MIN(FA12:OFFSET(FA12,#REF!-1,0)),"-")</f>
        <v>-</v>
      </c>
      <c r="FC7" s="202" t="s">
        <v>230</v>
      </c>
      <c r="FD7" s="206" t="str">
        <f ca="1">IF(COUNT(FD12:OFFSET(FD12,#REF!-1,0))&gt;0,MIN(FD12:OFFSET(FD12,#REF!-1,0)),"-")</f>
        <v>-</v>
      </c>
      <c r="FF7" s="202" t="s">
        <v>230</v>
      </c>
      <c r="FG7" s="206" t="str">
        <f ca="1">IF(COUNT(FG12:OFFSET(FG12,#REF!-1,0))&gt;0,MIN(FG12:OFFSET(FG12,#REF!-1,0)),"-")</f>
        <v>-</v>
      </c>
      <c r="FI7" s="204" t="s">
        <v>230</v>
      </c>
      <c r="FJ7" s="205" t="str">
        <f ca="1">IF(COUNT(FJ12:OFFSET(FJ12,#REF!-1,0))&gt;0,MIN(FJ12:OFFSET(FJ12,#REF!-1,0)),"-")</f>
        <v>-</v>
      </c>
      <c r="FL7" s="202" t="s">
        <v>230</v>
      </c>
      <c r="FM7" s="206" t="str">
        <f ca="1">IF(COUNT(FM12:OFFSET(FM12,#REF!-1,0))&gt;0,MIN(FM12:OFFSET(FM12,#REF!-1,0)),"-")</f>
        <v>-</v>
      </c>
      <c r="FO7" s="202" t="s">
        <v>230</v>
      </c>
      <c r="FP7" s="206" t="str">
        <f ca="1">IF(COUNT(FP12:OFFSET(FP12,#REF!-1,0))&gt;0,MIN(FP12:OFFSET(FP12,#REF!-1,0)),"-")</f>
        <v>-</v>
      </c>
      <c r="FR7" s="202" t="s">
        <v>230</v>
      </c>
      <c r="FS7" s="206" t="str">
        <f ca="1">IF(COUNT(FS12:OFFSET(FS12,#REF!-1,0))&gt;0,MIN(FS12:OFFSET(FS12,#REF!-1,0)),"-")</f>
        <v>-</v>
      </c>
      <c r="FU7" s="202" t="s">
        <v>230</v>
      </c>
      <c r="FV7" s="206" t="str">
        <f ca="1">IF(COUNT(FV12:OFFSET(FV12,#REF!-1,0))&gt;0,MIN(FV12:OFFSET(FV12,#REF!-1,0)),"-")</f>
        <v>-</v>
      </c>
      <c r="FX7" s="202" t="s">
        <v>230</v>
      </c>
      <c r="FY7" s="206" t="str">
        <f ca="1">IF(COUNT(FY12:OFFSET(FY12,#REF!-1,0))&gt;0,MIN(FY12:OFFSET(FY12,#REF!-1,0)),"-")</f>
        <v>-</v>
      </c>
      <c r="GA7" s="202" t="s">
        <v>230</v>
      </c>
      <c r="GB7" s="206" t="str">
        <f ca="1">IF(COUNT(GB12:OFFSET(GB12,#REF!-1,0))&gt;0,MIN(GB12:OFFSET(GB12,#REF!-1,0)),"-")</f>
        <v>-</v>
      </c>
      <c r="GD7" s="202" t="s">
        <v>230</v>
      </c>
      <c r="GE7" s="206" t="str">
        <f ca="1">IF(COUNT(GE12:OFFSET(GE12,#REF!-1,0))&gt;0,MIN(GE12:OFFSET(GE12,#REF!-1,0)),"-")</f>
        <v>-</v>
      </c>
      <c r="GG7" s="202" t="s">
        <v>230</v>
      </c>
      <c r="GH7" s="206" t="str">
        <f ca="1">IF(COUNT(GH12:OFFSET(GH12,#REF!-1,0))&gt;0,MIN(GH12:OFFSET(GH12,#REF!-1,0)),"-")</f>
        <v>-</v>
      </c>
      <c r="GJ7" s="202" t="s">
        <v>230</v>
      </c>
      <c r="GK7" s="206" t="str">
        <f ca="1">IF(COUNT(GK12:OFFSET(GK12,#REF!-1,0))&gt;0,MIN(GK12:OFFSET(GK12,#REF!-1,0)),"-")</f>
        <v>-</v>
      </c>
      <c r="GM7" s="202" t="s">
        <v>230</v>
      </c>
      <c r="GN7" s="206" t="str">
        <f ca="1">IF(COUNT(GN12:OFFSET(GN12,#REF!-1,0))&gt;0,MIN(GN12:OFFSET(GN12,#REF!-1,0)),"-")</f>
        <v>-</v>
      </c>
      <c r="GP7" s="202" t="s">
        <v>230</v>
      </c>
      <c r="GQ7" s="206" t="str">
        <f ca="1">IF(COUNT(GQ12:OFFSET(GQ12,#REF!-1,0))&gt;0,MIN(GQ12:OFFSET(GQ12,#REF!-1,0)),"-")</f>
        <v>-</v>
      </c>
      <c r="GS7" s="204" t="s">
        <v>230</v>
      </c>
      <c r="GT7" s="205" t="str">
        <f ca="1">IF(COUNT(GT12:OFFSET(GT12,#REF!-1,0))&gt;0,MIN(GT12:OFFSET(GT12,#REF!-1,0)),"-")</f>
        <v>-</v>
      </c>
      <c r="GV7" s="204" t="s">
        <v>230</v>
      </c>
      <c r="GW7" s="205" t="str">
        <f ca="1">IF(COUNT(GW12:OFFSET(GW12,#REF!-1,0))&gt;0,MIN(GW12:OFFSET(GW12,#REF!-1,0)),"-")</f>
        <v>-</v>
      </c>
      <c r="GY7" s="204" t="s">
        <v>230</v>
      </c>
      <c r="GZ7" s="205" t="str">
        <f ca="1">IF(COUNT(GZ12:OFFSET(GZ12,#REF!-1,0))&gt;0,MIN(GZ12:OFFSET(GZ12,#REF!-1,0)),"-")</f>
        <v>-</v>
      </c>
      <c r="HB7" s="202" t="s">
        <v>230</v>
      </c>
      <c r="HC7" s="206" t="str">
        <f ca="1">IF(COUNT(HC12:OFFSET(HC12,#REF!-1,0))&gt;0,MIN(HC12:OFFSET(HC12,#REF!-1,0)),"-")</f>
        <v>-</v>
      </c>
      <c r="HE7" s="204" t="s">
        <v>230</v>
      </c>
      <c r="HF7" s="205" t="str">
        <f ca="1">IF(COUNT(HF12:OFFSET(HF12,#REF!-1,0))&gt;0,MIN(HF12:OFFSET(HF12,#REF!-1,0)),"-")</f>
        <v>-</v>
      </c>
      <c r="HH7" s="204" t="s">
        <v>230</v>
      </c>
      <c r="HI7" s="205" t="str">
        <f ca="1">IF(COUNT(HI12:OFFSET(HI12,#REF!-1,0))&gt;0,MIN(HI12:OFFSET(HI12,#REF!-1,0)),"-")</f>
        <v>-</v>
      </c>
      <c r="HK7" s="202" t="s">
        <v>230</v>
      </c>
      <c r="HL7" s="206" t="str">
        <f ca="1">IF(COUNT(HL12:OFFSET(HL12,#REF!-1,0))&gt;0,MIN(HL12:OFFSET(HL12,#REF!-1,0)),"-")</f>
        <v>-</v>
      </c>
      <c r="HN7" s="204" t="s">
        <v>230</v>
      </c>
      <c r="HO7" s="205" t="str">
        <f ca="1">IF(COUNT(HO12:OFFSET(HO12,#REF!-1,0))&gt;0,MIN(HO12:OFFSET(HO12,#REF!-1,0)),"-")</f>
        <v>-</v>
      </c>
      <c r="HQ7" s="202" t="s">
        <v>230</v>
      </c>
      <c r="HR7" s="206" t="str">
        <f ca="1">IF(COUNT(HR12:OFFSET(HR12,#REF!-1,0))&gt;0,MIN(HR12:OFFSET(HR12,#REF!-1,0)),"-")</f>
        <v>-</v>
      </c>
      <c r="HT7" s="202" t="s">
        <v>230</v>
      </c>
      <c r="HU7" s="206" t="str">
        <f ca="1">IF(COUNT(HU12:OFFSET(HU12,#REF!-1,0))&gt;0,MIN(HU12:OFFSET(HU12,#REF!-1,0)),"-")</f>
        <v>-</v>
      </c>
    </row>
    <row r="8" spans="1:238" x14ac:dyDescent="0.2">
      <c r="A8" s="201" t="s">
        <v>229</v>
      </c>
    </row>
    <row r="9" spans="1:238" x14ac:dyDescent="0.2">
      <c r="A9" s="207"/>
      <c r="B9" s="208" t="s">
        <v>231</v>
      </c>
      <c r="C9" s="208" t="s">
        <v>232</v>
      </c>
      <c r="D9" s="208" t="s">
        <v>233</v>
      </c>
      <c r="E9" s="208" t="s">
        <v>234</v>
      </c>
      <c r="F9" s="208" t="s">
        <v>235</v>
      </c>
      <c r="G9" s="208" t="s">
        <v>236</v>
      </c>
      <c r="H9" s="208" t="s">
        <v>237</v>
      </c>
      <c r="I9" s="208" t="s">
        <v>238</v>
      </c>
      <c r="J9" s="208" t="s">
        <v>239</v>
      </c>
      <c r="K9" s="208" t="s">
        <v>240</v>
      </c>
      <c r="L9" s="208" t="s">
        <v>241</v>
      </c>
      <c r="M9" s="208" t="s">
        <v>242</v>
      </c>
      <c r="N9" s="208" t="s">
        <v>243</v>
      </c>
      <c r="O9" s="208" t="s">
        <v>244</v>
      </c>
      <c r="P9" s="208" t="s">
        <v>245</v>
      </c>
      <c r="Q9" s="208" t="s">
        <v>246</v>
      </c>
      <c r="R9" s="208" t="s">
        <v>247</v>
      </c>
      <c r="S9" s="208" t="s">
        <v>248</v>
      </c>
      <c r="T9" s="208" t="s">
        <v>249</v>
      </c>
      <c r="U9" s="208" t="s">
        <v>250</v>
      </c>
      <c r="V9" s="208" t="s">
        <v>251</v>
      </c>
      <c r="W9" s="208" t="s">
        <v>252</v>
      </c>
      <c r="X9" s="208" t="s">
        <v>253</v>
      </c>
      <c r="Y9" s="208" t="s">
        <v>254</v>
      </c>
      <c r="Z9" s="208" t="s">
        <v>255</v>
      </c>
      <c r="AA9" s="208" t="s">
        <v>256</v>
      </c>
      <c r="AB9" s="208" t="s">
        <v>257</v>
      </c>
      <c r="AC9" s="208" t="s">
        <v>258</v>
      </c>
      <c r="AD9" s="208" t="s">
        <v>259</v>
      </c>
      <c r="AE9" s="208" t="s">
        <v>260</v>
      </c>
      <c r="AF9" s="208" t="s">
        <v>261</v>
      </c>
      <c r="AG9" s="208" t="s">
        <v>262</v>
      </c>
      <c r="AH9" s="208" t="s">
        <v>263</v>
      </c>
      <c r="AI9" s="208" t="s">
        <v>264</v>
      </c>
      <c r="AJ9" s="208" t="s">
        <v>265</v>
      </c>
      <c r="AK9" s="208" t="s">
        <v>266</v>
      </c>
      <c r="AL9" s="208" t="s">
        <v>267</v>
      </c>
      <c r="AM9" s="208" t="s">
        <v>268</v>
      </c>
      <c r="AN9" s="208" t="s">
        <v>269</v>
      </c>
      <c r="AO9" s="208" t="s">
        <v>270</v>
      </c>
      <c r="AP9" s="208" t="s">
        <v>271</v>
      </c>
      <c r="AQ9" s="208" t="s">
        <v>272</v>
      </c>
      <c r="AR9" s="208" t="s">
        <v>273</v>
      </c>
      <c r="AS9" s="208" t="s">
        <v>274</v>
      </c>
      <c r="AT9" s="208" t="s">
        <v>275</v>
      </c>
      <c r="AU9" s="208" t="s">
        <v>276</v>
      </c>
      <c r="AV9" s="208" t="s">
        <v>277</v>
      </c>
      <c r="AW9" s="208" t="s">
        <v>278</v>
      </c>
      <c r="AX9" s="208" t="s">
        <v>279</v>
      </c>
      <c r="AY9" s="208" t="s">
        <v>280</v>
      </c>
      <c r="AZ9" s="208" t="s">
        <v>281</v>
      </c>
      <c r="BA9" s="208" t="s">
        <v>282</v>
      </c>
      <c r="BB9" s="208" t="s">
        <v>283</v>
      </c>
      <c r="BC9" s="208" t="s">
        <v>284</v>
      </c>
      <c r="BD9" s="208" t="s">
        <v>285</v>
      </c>
      <c r="BE9" s="208" t="s">
        <v>286</v>
      </c>
      <c r="BF9" s="208" t="s">
        <v>287</v>
      </c>
      <c r="BG9" s="208" t="s">
        <v>288</v>
      </c>
      <c r="BH9" s="208" t="s">
        <v>289</v>
      </c>
      <c r="BI9" s="208" t="s">
        <v>290</v>
      </c>
      <c r="BJ9" s="208" t="s">
        <v>291</v>
      </c>
      <c r="BK9" s="208" t="s">
        <v>292</v>
      </c>
      <c r="BL9" s="208" t="s">
        <v>293</v>
      </c>
      <c r="BM9" s="208"/>
      <c r="BN9" s="208" t="s">
        <v>294</v>
      </c>
      <c r="BO9" s="208" t="s">
        <v>295</v>
      </c>
      <c r="BP9" s="208" t="s">
        <v>296</v>
      </c>
      <c r="BQ9" s="208" t="s">
        <v>297</v>
      </c>
      <c r="BR9" s="208" t="s">
        <v>298</v>
      </c>
      <c r="BS9" s="208" t="s">
        <v>299</v>
      </c>
      <c r="BT9" s="208" t="s">
        <v>300</v>
      </c>
      <c r="BU9" s="209" t="s">
        <v>301</v>
      </c>
      <c r="BV9" s="209" t="s">
        <v>302</v>
      </c>
      <c r="BW9" s="209" t="s">
        <v>303</v>
      </c>
      <c r="BX9" s="209" t="s">
        <v>304</v>
      </c>
      <c r="BY9" s="209" t="s">
        <v>305</v>
      </c>
      <c r="BZ9" s="209" t="s">
        <v>306</v>
      </c>
      <c r="CA9" s="209" t="s">
        <v>307</v>
      </c>
      <c r="CB9" s="209" t="s">
        <v>308</v>
      </c>
      <c r="CC9" s="209" t="s">
        <v>309</v>
      </c>
      <c r="CD9" s="209" t="s">
        <v>310</v>
      </c>
      <c r="CE9" s="209" t="s">
        <v>311</v>
      </c>
      <c r="CF9" s="209" t="s">
        <v>312</v>
      </c>
      <c r="CG9" s="209" t="s">
        <v>313</v>
      </c>
      <c r="CH9" s="209" t="s">
        <v>314</v>
      </c>
      <c r="CI9" s="209" t="s">
        <v>315</v>
      </c>
      <c r="CJ9" s="209" t="s">
        <v>316</v>
      </c>
      <c r="CK9" s="209" t="s">
        <v>317</v>
      </c>
      <c r="CL9" s="209" t="s">
        <v>318</v>
      </c>
      <c r="CM9" s="209" t="s">
        <v>319</v>
      </c>
      <c r="CN9" s="208" t="s">
        <v>320</v>
      </c>
      <c r="CO9" s="208" t="s">
        <v>321</v>
      </c>
      <c r="CP9" s="208" t="s">
        <v>322</v>
      </c>
      <c r="CQ9" s="208" t="s">
        <v>323</v>
      </c>
      <c r="CR9" s="208" t="s">
        <v>324</v>
      </c>
      <c r="CS9" s="208" t="s">
        <v>325</v>
      </c>
      <c r="CT9" s="208" t="s">
        <v>326</v>
      </c>
      <c r="CU9" s="208" t="s">
        <v>327</v>
      </c>
      <c r="CV9" s="208" t="s">
        <v>328</v>
      </c>
      <c r="CW9" s="208"/>
      <c r="CX9" s="208" t="s">
        <v>329</v>
      </c>
      <c r="CY9" s="208" t="s">
        <v>330</v>
      </c>
      <c r="CZ9" s="208" t="s">
        <v>331</v>
      </c>
      <c r="DA9" s="208" t="s">
        <v>332</v>
      </c>
      <c r="DB9" s="208" t="s">
        <v>333</v>
      </c>
      <c r="DC9" s="208" t="s">
        <v>334</v>
      </c>
      <c r="DD9" s="208" t="s">
        <v>335</v>
      </c>
      <c r="DE9" s="208" t="s">
        <v>336</v>
      </c>
      <c r="DF9" s="208" t="s">
        <v>337</v>
      </c>
      <c r="DG9" s="208" t="s">
        <v>338</v>
      </c>
      <c r="DH9" s="208" t="s">
        <v>339</v>
      </c>
      <c r="DI9" s="208" t="s">
        <v>340</v>
      </c>
      <c r="DJ9" s="208" t="s">
        <v>341</v>
      </c>
      <c r="DK9" s="208" t="s">
        <v>342</v>
      </c>
      <c r="DL9" s="208" t="s">
        <v>343</v>
      </c>
      <c r="DM9" s="208" t="s">
        <v>344</v>
      </c>
      <c r="DN9" s="208" t="s">
        <v>345</v>
      </c>
      <c r="DO9" s="210" t="s">
        <v>346</v>
      </c>
      <c r="DP9" s="211"/>
      <c r="DQ9" s="212"/>
      <c r="DR9" s="210" t="s">
        <v>347</v>
      </c>
      <c r="DS9" s="211"/>
      <c r="DT9" s="212"/>
      <c r="DU9" s="208" t="s">
        <v>348</v>
      </c>
      <c r="DV9" s="213"/>
      <c r="DW9" s="214"/>
      <c r="DX9" s="208" t="s">
        <v>349</v>
      </c>
      <c r="DY9" s="213"/>
      <c r="DZ9" s="214"/>
      <c r="EA9" s="208" t="s">
        <v>350</v>
      </c>
      <c r="EB9" s="213"/>
      <c r="EC9" s="214"/>
      <c r="ED9" s="208" t="s">
        <v>351</v>
      </c>
      <c r="EE9" s="213"/>
      <c r="EF9" s="214"/>
      <c r="EG9" s="208" t="s">
        <v>352</v>
      </c>
      <c r="EH9" s="213"/>
      <c r="EI9" s="214"/>
      <c r="EJ9" s="208" t="s">
        <v>353</v>
      </c>
      <c r="EK9" s="213"/>
      <c r="EL9" s="214"/>
      <c r="EM9" s="208" t="s">
        <v>354</v>
      </c>
      <c r="EN9" s="213"/>
      <c r="EO9" s="214"/>
      <c r="EP9" s="208" t="s">
        <v>355</v>
      </c>
      <c r="EQ9" s="213"/>
      <c r="ER9" s="214"/>
      <c r="ES9" s="208" t="s">
        <v>356</v>
      </c>
      <c r="ET9" s="213"/>
      <c r="EU9" s="214"/>
      <c r="EV9" s="208" t="s">
        <v>357</v>
      </c>
      <c r="EW9" s="213"/>
      <c r="EX9" s="214"/>
      <c r="EY9" s="208" t="s">
        <v>358</v>
      </c>
      <c r="EZ9" s="213"/>
      <c r="FA9" s="214"/>
      <c r="FB9" s="208" t="s">
        <v>359</v>
      </c>
      <c r="FC9" s="213"/>
      <c r="FD9" s="214"/>
      <c r="FE9" s="208" t="s">
        <v>360</v>
      </c>
      <c r="FF9" s="213"/>
      <c r="FG9" s="214"/>
      <c r="FH9" s="210" t="s">
        <v>361</v>
      </c>
      <c r="FI9" s="211"/>
      <c r="FJ9" s="212"/>
      <c r="FK9" s="208" t="s">
        <v>362</v>
      </c>
      <c r="FL9" s="213"/>
      <c r="FM9" s="214"/>
      <c r="FN9" s="208" t="s">
        <v>363</v>
      </c>
      <c r="FO9" s="213"/>
      <c r="FP9" s="214"/>
      <c r="FQ9" s="208" t="s">
        <v>364</v>
      </c>
      <c r="FR9" s="213"/>
      <c r="FS9" s="214"/>
      <c r="FT9" s="208" t="s">
        <v>365</v>
      </c>
      <c r="FU9" s="213"/>
      <c r="FV9" s="214"/>
      <c r="FW9" s="208" t="s">
        <v>366</v>
      </c>
      <c r="FX9" s="213"/>
      <c r="FY9" s="214"/>
      <c r="FZ9" s="208" t="s">
        <v>367</v>
      </c>
      <c r="GA9" s="213"/>
      <c r="GB9" s="214"/>
      <c r="GC9" s="208" t="s">
        <v>368</v>
      </c>
      <c r="GD9" s="213"/>
      <c r="GE9" s="214"/>
      <c r="GF9" s="208" t="s">
        <v>369</v>
      </c>
      <c r="GG9" s="213"/>
      <c r="GH9" s="214"/>
      <c r="GI9" s="208" t="s">
        <v>370</v>
      </c>
      <c r="GJ9" s="213"/>
      <c r="GK9" s="214"/>
      <c r="GL9" s="208" t="s">
        <v>371</v>
      </c>
      <c r="GM9" s="213"/>
      <c r="GN9" s="214"/>
      <c r="GO9" s="208" t="s">
        <v>372</v>
      </c>
      <c r="GP9" s="213"/>
      <c r="GQ9" s="214"/>
      <c r="GR9" s="210" t="s">
        <v>373</v>
      </c>
      <c r="GS9" s="211"/>
      <c r="GT9" s="212"/>
      <c r="GU9" s="210" t="s">
        <v>374</v>
      </c>
      <c r="GV9" s="211"/>
      <c r="GW9" s="212"/>
      <c r="GX9" s="210" t="s">
        <v>375</v>
      </c>
      <c r="GY9" s="211"/>
      <c r="GZ9" s="212"/>
      <c r="HA9" s="208" t="s">
        <v>376</v>
      </c>
      <c r="HB9" s="213"/>
      <c r="HC9" s="214"/>
      <c r="HD9" s="210" t="s">
        <v>377</v>
      </c>
      <c r="HE9" s="211"/>
      <c r="HF9" s="212"/>
      <c r="HG9" s="210" t="s">
        <v>378</v>
      </c>
      <c r="HH9" s="211"/>
      <c r="HI9" s="212"/>
      <c r="HJ9" s="208" t="s">
        <v>379</v>
      </c>
      <c r="HK9" s="213"/>
      <c r="HL9" s="214"/>
      <c r="HM9" s="210" t="s">
        <v>380</v>
      </c>
      <c r="HN9" s="211"/>
      <c r="HO9" s="212"/>
      <c r="HP9" s="208" t="s">
        <v>381</v>
      </c>
      <c r="HQ9" s="213"/>
      <c r="HR9" s="214"/>
      <c r="HS9" s="208" t="s">
        <v>382</v>
      </c>
      <c r="HT9" s="213"/>
      <c r="HU9" s="214"/>
      <c r="HV9" s="208" t="s">
        <v>383</v>
      </c>
      <c r="HW9" s="213"/>
      <c r="HX9" s="208" t="s">
        <v>384</v>
      </c>
      <c r="HY9" s="213"/>
    </row>
    <row r="10" spans="1:238" s="224" customFormat="1" ht="30.6" x14ac:dyDescent="0.2">
      <c r="A10" s="215"/>
      <c r="B10" s="216" t="s">
        <v>385</v>
      </c>
      <c r="C10" s="216" t="s">
        <v>386</v>
      </c>
      <c r="D10" s="216" t="s">
        <v>387</v>
      </c>
      <c r="E10" s="216" t="s">
        <v>388</v>
      </c>
      <c r="F10" s="216" t="s">
        <v>389</v>
      </c>
      <c r="G10" s="216" t="s">
        <v>390</v>
      </c>
      <c r="H10" s="216" t="s">
        <v>391</v>
      </c>
      <c r="I10" s="216" t="s">
        <v>392</v>
      </c>
      <c r="J10" s="216" t="s">
        <v>393</v>
      </c>
      <c r="K10" s="216" t="s">
        <v>394</v>
      </c>
      <c r="L10" s="216" t="s">
        <v>395</v>
      </c>
      <c r="M10" s="216" t="s">
        <v>396</v>
      </c>
      <c r="N10" s="216" t="s">
        <v>397</v>
      </c>
      <c r="O10" s="216" t="s">
        <v>398</v>
      </c>
      <c r="P10" s="216" t="s">
        <v>399</v>
      </c>
      <c r="Q10" s="216" t="s">
        <v>400</v>
      </c>
      <c r="R10" s="216" t="s">
        <v>401</v>
      </c>
      <c r="S10" s="216" t="s">
        <v>402</v>
      </c>
      <c r="T10" s="216" t="s">
        <v>403</v>
      </c>
      <c r="U10" s="216" t="s">
        <v>404</v>
      </c>
      <c r="V10" s="216" t="s">
        <v>405</v>
      </c>
      <c r="W10" s="216" t="s">
        <v>406</v>
      </c>
      <c r="X10" s="216" t="s">
        <v>407</v>
      </c>
      <c r="Y10" s="216" t="s">
        <v>408</v>
      </c>
      <c r="Z10" s="216" t="s">
        <v>409</v>
      </c>
      <c r="AA10" s="216" t="s">
        <v>410</v>
      </c>
      <c r="AB10" s="216" t="s">
        <v>411</v>
      </c>
      <c r="AC10" s="216" t="s">
        <v>412</v>
      </c>
      <c r="AD10" s="216" t="s">
        <v>413</v>
      </c>
      <c r="AE10" s="216" t="s">
        <v>414</v>
      </c>
      <c r="AF10" s="216" t="s">
        <v>415</v>
      </c>
      <c r="AG10" s="216" t="s">
        <v>416</v>
      </c>
      <c r="AH10" s="216" t="s">
        <v>417</v>
      </c>
      <c r="AI10" s="216" t="s">
        <v>418</v>
      </c>
      <c r="AJ10" s="216" t="s">
        <v>419</v>
      </c>
      <c r="AK10" s="216" t="s">
        <v>420</v>
      </c>
      <c r="AL10" s="216" t="s">
        <v>421</v>
      </c>
      <c r="AM10" s="216" t="s">
        <v>422</v>
      </c>
      <c r="AN10" s="216" t="s">
        <v>423</v>
      </c>
      <c r="AO10" s="216" t="s">
        <v>424</v>
      </c>
      <c r="AP10" s="216" t="s">
        <v>425</v>
      </c>
      <c r="AQ10" s="216" t="s">
        <v>426</v>
      </c>
      <c r="AR10" s="216" t="s">
        <v>427</v>
      </c>
      <c r="AS10" s="216" t="s">
        <v>428</v>
      </c>
      <c r="AT10" s="216" t="s">
        <v>429</v>
      </c>
      <c r="AU10" s="216" t="s">
        <v>430</v>
      </c>
      <c r="AV10" s="216" t="s">
        <v>431</v>
      </c>
      <c r="AW10" s="216" t="s">
        <v>432</v>
      </c>
      <c r="AX10" s="216" t="s">
        <v>433</v>
      </c>
      <c r="AY10" s="216" t="s">
        <v>434</v>
      </c>
      <c r="AZ10" s="216" t="s">
        <v>435</v>
      </c>
      <c r="BA10" s="216" t="s">
        <v>436</v>
      </c>
      <c r="BB10" s="216" t="s">
        <v>437</v>
      </c>
      <c r="BC10" s="216" t="s">
        <v>438</v>
      </c>
      <c r="BD10" s="216" t="s">
        <v>439</v>
      </c>
      <c r="BE10" s="216" t="s">
        <v>440</v>
      </c>
      <c r="BF10" s="216" t="s">
        <v>441</v>
      </c>
      <c r="BG10" s="216" t="s">
        <v>442</v>
      </c>
      <c r="BH10" s="216" t="s">
        <v>443</v>
      </c>
      <c r="BI10" s="216" t="s">
        <v>444</v>
      </c>
      <c r="BJ10" s="216" t="s">
        <v>445</v>
      </c>
      <c r="BK10" s="216" t="s">
        <v>446</v>
      </c>
      <c r="BL10" s="216" t="s">
        <v>447</v>
      </c>
      <c r="BM10" s="216" t="s">
        <v>448</v>
      </c>
      <c r="BN10" s="216" t="s">
        <v>449</v>
      </c>
      <c r="BO10" s="216" t="s">
        <v>450</v>
      </c>
      <c r="BP10" s="216" t="s">
        <v>451</v>
      </c>
      <c r="BQ10" s="216" t="s">
        <v>452</v>
      </c>
      <c r="BR10" s="216" t="s">
        <v>453</v>
      </c>
      <c r="BS10" s="216" t="s">
        <v>454</v>
      </c>
      <c r="BT10" s="216" t="s">
        <v>455</v>
      </c>
      <c r="BU10" s="216" t="s">
        <v>456</v>
      </c>
      <c r="BV10" s="216" t="s">
        <v>457</v>
      </c>
      <c r="BW10" s="216" t="s">
        <v>458</v>
      </c>
      <c r="BX10" s="216" t="s">
        <v>459</v>
      </c>
      <c r="BY10" s="217" t="s">
        <v>460</v>
      </c>
      <c r="BZ10" s="217" t="s">
        <v>461</v>
      </c>
      <c r="CA10" s="216" t="s">
        <v>462</v>
      </c>
      <c r="CB10" s="217" t="s">
        <v>463</v>
      </c>
      <c r="CC10" s="217" t="s">
        <v>464</v>
      </c>
      <c r="CD10" s="217" t="s">
        <v>465</v>
      </c>
      <c r="CE10" s="216" t="s">
        <v>466</v>
      </c>
      <c r="CF10" s="216" t="s">
        <v>467</v>
      </c>
      <c r="CG10" s="216" t="s">
        <v>468</v>
      </c>
      <c r="CH10" s="216" t="s">
        <v>469</v>
      </c>
      <c r="CI10" s="216" t="s">
        <v>470</v>
      </c>
      <c r="CJ10" s="217" t="s">
        <v>471</v>
      </c>
      <c r="CK10" s="216" t="s">
        <v>472</v>
      </c>
      <c r="CL10" s="216" t="s">
        <v>473</v>
      </c>
      <c r="CM10" s="218" t="s">
        <v>474</v>
      </c>
      <c r="CN10" s="216" t="s">
        <v>475</v>
      </c>
      <c r="CO10" s="216" t="s">
        <v>476</v>
      </c>
      <c r="CP10" s="216" t="s">
        <v>477</v>
      </c>
      <c r="CQ10" s="216" t="s">
        <v>478</v>
      </c>
      <c r="CR10" s="216" t="s">
        <v>479</v>
      </c>
      <c r="CS10" s="216" t="s">
        <v>480</v>
      </c>
      <c r="CT10" s="216" t="s">
        <v>481</v>
      </c>
      <c r="CU10" s="216" t="s">
        <v>482</v>
      </c>
      <c r="CV10" s="216" t="s">
        <v>483</v>
      </c>
      <c r="CW10" s="216" t="s">
        <v>484</v>
      </c>
      <c r="CX10" s="216" t="s">
        <v>485</v>
      </c>
      <c r="CY10" s="216" t="s">
        <v>486</v>
      </c>
      <c r="CZ10" s="216" t="s">
        <v>487</v>
      </c>
      <c r="DA10" s="216" t="s">
        <v>488</v>
      </c>
      <c r="DB10" s="216" t="s">
        <v>489</v>
      </c>
      <c r="DC10" s="216" t="s">
        <v>490</v>
      </c>
      <c r="DD10" s="216" t="s">
        <v>491</v>
      </c>
      <c r="DE10" s="216" t="s">
        <v>492</v>
      </c>
      <c r="DF10" s="216" t="s">
        <v>493</v>
      </c>
      <c r="DG10" s="216" t="s">
        <v>494</v>
      </c>
      <c r="DH10" s="216" t="s">
        <v>495</v>
      </c>
      <c r="DI10" s="216" t="s">
        <v>496</v>
      </c>
      <c r="DJ10" s="216" t="s">
        <v>497</v>
      </c>
      <c r="DK10" s="216" t="s">
        <v>498</v>
      </c>
      <c r="DL10" s="216" t="s">
        <v>499</v>
      </c>
      <c r="DM10" s="216" t="s">
        <v>500</v>
      </c>
      <c r="DN10" s="216" t="s">
        <v>501</v>
      </c>
      <c r="DO10" s="219" t="s">
        <v>502</v>
      </c>
      <c r="DP10" s="220"/>
      <c r="DQ10" s="221"/>
      <c r="DR10" s="219" t="s">
        <v>503</v>
      </c>
      <c r="DS10" s="220"/>
      <c r="DT10" s="221"/>
      <c r="DU10" s="216" t="s">
        <v>504</v>
      </c>
      <c r="DV10" s="222"/>
      <c r="DW10" s="223"/>
      <c r="DX10" s="216" t="s">
        <v>505</v>
      </c>
      <c r="DY10" s="222"/>
      <c r="DZ10" s="223"/>
      <c r="EA10" s="216" t="s">
        <v>506</v>
      </c>
      <c r="EB10" s="222"/>
      <c r="EC10" s="223"/>
      <c r="ED10" s="216" t="s">
        <v>507</v>
      </c>
      <c r="EE10" s="222"/>
      <c r="EF10" s="223"/>
      <c r="EG10" s="216" t="s">
        <v>508</v>
      </c>
      <c r="EH10" s="222"/>
      <c r="EI10" s="223"/>
      <c r="EJ10" s="216" t="s">
        <v>509</v>
      </c>
      <c r="EK10" s="222"/>
      <c r="EL10" s="223"/>
      <c r="EM10" s="216" t="s">
        <v>510</v>
      </c>
      <c r="EN10" s="222"/>
      <c r="EO10" s="223"/>
      <c r="EP10" s="216" t="s">
        <v>511</v>
      </c>
      <c r="EQ10" s="222"/>
      <c r="ER10" s="223"/>
      <c r="ES10" s="216" t="s">
        <v>512</v>
      </c>
      <c r="ET10" s="222"/>
      <c r="EU10" s="223"/>
      <c r="EV10" s="216" t="s">
        <v>513</v>
      </c>
      <c r="EW10" s="222"/>
      <c r="EX10" s="223"/>
      <c r="EY10" s="216" t="s">
        <v>514</v>
      </c>
      <c r="EZ10" s="222"/>
      <c r="FA10" s="223"/>
      <c r="FB10" s="216" t="s">
        <v>515</v>
      </c>
      <c r="FC10" s="222"/>
      <c r="FD10" s="223"/>
      <c r="FE10" s="216" t="s">
        <v>516</v>
      </c>
      <c r="FF10" s="222"/>
      <c r="FG10" s="223"/>
      <c r="FH10" s="219" t="s">
        <v>517</v>
      </c>
      <c r="FI10" s="220"/>
      <c r="FJ10" s="221"/>
      <c r="FK10" s="216" t="s">
        <v>518</v>
      </c>
      <c r="FL10" s="222"/>
      <c r="FM10" s="223"/>
      <c r="FN10" s="216" t="s">
        <v>519</v>
      </c>
      <c r="FO10" s="222"/>
      <c r="FP10" s="223"/>
      <c r="FQ10" s="216" t="s">
        <v>520</v>
      </c>
      <c r="FR10" s="222"/>
      <c r="FS10" s="223"/>
      <c r="FT10" s="216" t="s">
        <v>521</v>
      </c>
      <c r="FU10" s="222"/>
      <c r="FV10" s="223"/>
      <c r="FW10" s="216" t="s">
        <v>522</v>
      </c>
      <c r="FX10" s="222"/>
      <c r="FY10" s="223"/>
      <c r="FZ10" s="216" t="s">
        <v>523</v>
      </c>
      <c r="GA10" s="222"/>
      <c r="GB10" s="223"/>
      <c r="GC10" s="216" t="s">
        <v>524</v>
      </c>
      <c r="GD10" s="222"/>
      <c r="GE10" s="223"/>
      <c r="GF10" s="216" t="s">
        <v>525</v>
      </c>
      <c r="GG10" s="222"/>
      <c r="GH10" s="223"/>
      <c r="GI10" s="216" t="s">
        <v>526</v>
      </c>
      <c r="GJ10" s="222"/>
      <c r="GK10" s="223"/>
      <c r="GL10" s="216" t="s">
        <v>527</v>
      </c>
      <c r="GM10" s="222"/>
      <c r="GN10" s="223"/>
      <c r="GO10" s="216" t="s">
        <v>528</v>
      </c>
      <c r="GP10" s="222"/>
      <c r="GQ10" s="223"/>
      <c r="GR10" s="219" t="s">
        <v>529</v>
      </c>
      <c r="GS10" s="220"/>
      <c r="GT10" s="221"/>
      <c r="GU10" s="219" t="s">
        <v>530</v>
      </c>
      <c r="GV10" s="220"/>
      <c r="GW10" s="221"/>
      <c r="GX10" s="219" t="s">
        <v>531</v>
      </c>
      <c r="GY10" s="220"/>
      <c r="GZ10" s="221"/>
      <c r="HA10" s="216" t="s">
        <v>532</v>
      </c>
      <c r="HB10" s="222"/>
      <c r="HC10" s="223"/>
      <c r="HD10" s="219" t="s">
        <v>533</v>
      </c>
      <c r="HE10" s="220"/>
      <c r="HF10" s="221"/>
      <c r="HG10" s="219" t="s">
        <v>534</v>
      </c>
      <c r="HH10" s="220"/>
      <c r="HI10" s="221"/>
      <c r="HJ10" s="216" t="s">
        <v>535</v>
      </c>
      <c r="HK10" s="222"/>
      <c r="HL10" s="223"/>
      <c r="HM10" s="219" t="s">
        <v>536</v>
      </c>
      <c r="HN10" s="220"/>
      <c r="HO10" s="221"/>
      <c r="HP10" s="216" t="s">
        <v>537</v>
      </c>
      <c r="HQ10" s="222"/>
      <c r="HR10" s="223"/>
      <c r="HS10" s="216" t="s">
        <v>538</v>
      </c>
      <c r="HT10" s="222"/>
      <c r="HU10" s="223"/>
      <c r="HV10" s="216" t="s">
        <v>539</v>
      </c>
      <c r="HW10" s="222"/>
      <c r="HX10" s="216" t="s">
        <v>540</v>
      </c>
      <c r="HY10" s="222"/>
    </row>
    <row r="11" spans="1:238" x14ac:dyDescent="0.2">
      <c r="A11" s="208" t="s">
        <v>541</v>
      </c>
      <c r="B11" s="208" t="s">
        <v>542</v>
      </c>
      <c r="C11" s="208" t="s">
        <v>542</v>
      </c>
      <c r="D11" s="208" t="s">
        <v>542</v>
      </c>
      <c r="E11" s="208" t="s">
        <v>542</v>
      </c>
      <c r="F11" s="208" t="s">
        <v>542</v>
      </c>
      <c r="G11" s="208" t="s">
        <v>542</v>
      </c>
      <c r="H11" s="208" t="s">
        <v>542</v>
      </c>
      <c r="I11" s="208" t="s">
        <v>542</v>
      </c>
      <c r="J11" s="208" t="s">
        <v>542</v>
      </c>
      <c r="K11" s="208" t="s">
        <v>542</v>
      </c>
      <c r="L11" s="208" t="s">
        <v>542</v>
      </c>
      <c r="M11" s="208" t="s">
        <v>542</v>
      </c>
      <c r="N11" s="208" t="s">
        <v>542</v>
      </c>
      <c r="O11" s="208" t="s">
        <v>542</v>
      </c>
      <c r="P11" s="208" t="s">
        <v>542</v>
      </c>
      <c r="Q11" s="208" t="s">
        <v>542</v>
      </c>
      <c r="R11" s="208" t="s">
        <v>542</v>
      </c>
      <c r="S11" s="208" t="s">
        <v>542</v>
      </c>
      <c r="T11" s="208" t="s">
        <v>542</v>
      </c>
      <c r="U11" s="208" t="s">
        <v>542</v>
      </c>
      <c r="V11" s="208" t="s">
        <v>542</v>
      </c>
      <c r="W11" s="208" t="s">
        <v>542</v>
      </c>
      <c r="X11" s="208" t="s">
        <v>542</v>
      </c>
      <c r="Y11" s="208" t="s">
        <v>542</v>
      </c>
      <c r="Z11" s="208" t="s">
        <v>542</v>
      </c>
      <c r="AA11" s="208" t="s">
        <v>542</v>
      </c>
      <c r="AB11" s="208" t="s">
        <v>542</v>
      </c>
      <c r="AC11" s="208" t="s">
        <v>542</v>
      </c>
      <c r="AD11" s="208" t="s">
        <v>542</v>
      </c>
      <c r="AE11" s="208" t="s">
        <v>542</v>
      </c>
      <c r="AF11" s="208" t="s">
        <v>542</v>
      </c>
      <c r="AG11" s="208" t="s">
        <v>542</v>
      </c>
      <c r="AH11" s="208" t="s">
        <v>542</v>
      </c>
      <c r="AI11" s="208" t="s">
        <v>542</v>
      </c>
      <c r="AJ11" s="208" t="s">
        <v>542</v>
      </c>
      <c r="AK11" s="208" t="s">
        <v>542</v>
      </c>
      <c r="AL11" s="208" t="s">
        <v>542</v>
      </c>
      <c r="AM11" s="208" t="s">
        <v>542</v>
      </c>
      <c r="AN11" s="208" t="s">
        <v>542</v>
      </c>
      <c r="AO11" s="208" t="s">
        <v>542</v>
      </c>
      <c r="AP11" s="208" t="s">
        <v>542</v>
      </c>
      <c r="AQ11" s="208" t="s">
        <v>542</v>
      </c>
      <c r="AR11" s="208" t="s">
        <v>542</v>
      </c>
      <c r="AS11" s="208" t="s">
        <v>542</v>
      </c>
      <c r="AT11" s="208" t="s">
        <v>542</v>
      </c>
      <c r="AU11" s="208" t="s">
        <v>542</v>
      </c>
      <c r="AV11" s="208" t="s">
        <v>542</v>
      </c>
      <c r="AW11" s="208" t="s">
        <v>542</v>
      </c>
      <c r="AX11" s="208" t="s">
        <v>542</v>
      </c>
      <c r="AY11" s="208" t="s">
        <v>542</v>
      </c>
      <c r="AZ11" s="208" t="s">
        <v>542</v>
      </c>
      <c r="BA11" s="208" t="s">
        <v>542</v>
      </c>
      <c r="BB11" s="208" t="s">
        <v>542</v>
      </c>
      <c r="BC11" s="208" t="s">
        <v>542</v>
      </c>
      <c r="BD11" s="208" t="s">
        <v>542</v>
      </c>
      <c r="BE11" s="208" t="s">
        <v>542</v>
      </c>
      <c r="BF11" s="208" t="s">
        <v>542</v>
      </c>
      <c r="BG11" s="208" t="s">
        <v>542</v>
      </c>
      <c r="BH11" s="208" t="s">
        <v>542</v>
      </c>
      <c r="BI11" s="208" t="s">
        <v>542</v>
      </c>
      <c r="BJ11" s="208" t="s">
        <v>542</v>
      </c>
      <c r="BK11" s="208" t="s">
        <v>542</v>
      </c>
      <c r="BL11" s="208" t="s">
        <v>542</v>
      </c>
      <c r="BM11" s="208"/>
      <c r="BN11" s="208" t="s">
        <v>542</v>
      </c>
      <c r="BO11" s="208" t="s">
        <v>542</v>
      </c>
      <c r="BP11" s="208" t="s">
        <v>542</v>
      </c>
      <c r="BQ11" s="208" t="s">
        <v>542</v>
      </c>
      <c r="BR11" s="208" t="s">
        <v>542</v>
      </c>
      <c r="BS11" s="208" t="s">
        <v>542</v>
      </c>
      <c r="BT11" s="208" t="s">
        <v>542</v>
      </c>
      <c r="BU11" s="208" t="s">
        <v>542</v>
      </c>
      <c r="BV11" s="208" t="s">
        <v>542</v>
      </c>
      <c r="BW11" s="208" t="s">
        <v>542</v>
      </c>
      <c r="BX11" s="208" t="s">
        <v>542</v>
      </c>
      <c r="BY11" s="225" t="s">
        <v>542</v>
      </c>
      <c r="BZ11" s="225" t="s">
        <v>542</v>
      </c>
      <c r="CA11" s="208" t="s">
        <v>542</v>
      </c>
      <c r="CB11" s="225" t="s">
        <v>542</v>
      </c>
      <c r="CC11" s="225" t="s">
        <v>542</v>
      </c>
      <c r="CD11" s="225" t="s">
        <v>542</v>
      </c>
      <c r="CE11" s="208" t="s">
        <v>542</v>
      </c>
      <c r="CF11" s="208" t="s">
        <v>542</v>
      </c>
      <c r="CG11" s="208" t="s">
        <v>542</v>
      </c>
      <c r="CH11" s="208" t="s">
        <v>542</v>
      </c>
      <c r="CI11" s="208" t="s">
        <v>542</v>
      </c>
      <c r="CJ11" s="225" t="s">
        <v>542</v>
      </c>
      <c r="CK11" s="208" t="s">
        <v>542</v>
      </c>
      <c r="CL11" s="208" t="s">
        <v>542</v>
      </c>
      <c r="CM11" s="209" t="s">
        <v>542</v>
      </c>
      <c r="CN11" s="208" t="s">
        <v>542</v>
      </c>
      <c r="CO11" s="208" t="s">
        <v>542</v>
      </c>
      <c r="CP11" s="208" t="s">
        <v>542</v>
      </c>
      <c r="CQ11" s="208" t="s">
        <v>542</v>
      </c>
      <c r="CR11" s="208" t="s">
        <v>542</v>
      </c>
      <c r="CS11" s="208" t="s">
        <v>542</v>
      </c>
      <c r="CT11" s="208" t="s">
        <v>542</v>
      </c>
      <c r="CU11" s="208" t="s">
        <v>542</v>
      </c>
      <c r="CV11" s="208" t="s">
        <v>542</v>
      </c>
      <c r="CW11" s="208"/>
      <c r="CX11" s="208" t="s">
        <v>542</v>
      </c>
      <c r="CY11" s="208" t="s">
        <v>542</v>
      </c>
      <c r="CZ11" s="208" t="s">
        <v>542</v>
      </c>
      <c r="DA11" s="208" t="s">
        <v>542</v>
      </c>
      <c r="DB11" s="208" t="s">
        <v>542</v>
      </c>
      <c r="DC11" s="208" t="s">
        <v>542</v>
      </c>
      <c r="DD11" s="208" t="s">
        <v>542</v>
      </c>
      <c r="DE11" s="208" t="s">
        <v>542</v>
      </c>
      <c r="DF11" s="208" t="s">
        <v>542</v>
      </c>
      <c r="DG11" s="208" t="s">
        <v>542</v>
      </c>
      <c r="DH11" s="208" t="s">
        <v>542</v>
      </c>
      <c r="DI11" s="208" t="s">
        <v>542</v>
      </c>
      <c r="DJ11" s="208" t="s">
        <v>542</v>
      </c>
      <c r="DK11" s="208" t="s">
        <v>542</v>
      </c>
      <c r="DL11" s="208" t="s">
        <v>542</v>
      </c>
      <c r="DM11" s="208" t="s">
        <v>542</v>
      </c>
      <c r="DN11" s="208" t="s">
        <v>542</v>
      </c>
      <c r="DO11" s="210" t="s">
        <v>542</v>
      </c>
      <c r="DP11" s="226" t="s">
        <v>543</v>
      </c>
      <c r="DQ11" s="212"/>
      <c r="DR11" s="210" t="s">
        <v>542</v>
      </c>
      <c r="DS11" s="226" t="s">
        <v>543</v>
      </c>
      <c r="DT11" s="212"/>
      <c r="DU11" s="208" t="s">
        <v>542</v>
      </c>
      <c r="DV11" s="227" t="s">
        <v>543</v>
      </c>
      <c r="DW11" s="214"/>
      <c r="DX11" s="208" t="s">
        <v>542</v>
      </c>
      <c r="DY11" s="227" t="s">
        <v>543</v>
      </c>
      <c r="DZ11" s="214"/>
      <c r="EA11" s="208" t="s">
        <v>542</v>
      </c>
      <c r="EB11" s="227" t="s">
        <v>543</v>
      </c>
      <c r="EC11" s="214"/>
      <c r="ED11" s="208" t="s">
        <v>542</v>
      </c>
      <c r="EE11" s="227" t="s">
        <v>543</v>
      </c>
      <c r="EF11" s="214"/>
      <c r="EG11" s="208" t="s">
        <v>542</v>
      </c>
      <c r="EH11" s="227" t="s">
        <v>543</v>
      </c>
      <c r="EI11" s="214"/>
      <c r="EJ11" s="208" t="s">
        <v>542</v>
      </c>
      <c r="EK11" s="227" t="s">
        <v>543</v>
      </c>
      <c r="EL11" s="214"/>
      <c r="EM11" s="208" t="s">
        <v>542</v>
      </c>
      <c r="EN11" s="227" t="s">
        <v>543</v>
      </c>
      <c r="EO11" s="214"/>
      <c r="EP11" s="208" t="s">
        <v>542</v>
      </c>
      <c r="EQ11" s="227" t="s">
        <v>543</v>
      </c>
      <c r="ER11" s="214"/>
      <c r="ES11" s="208" t="s">
        <v>542</v>
      </c>
      <c r="ET11" s="227" t="s">
        <v>543</v>
      </c>
      <c r="EU11" s="214"/>
      <c r="EV11" s="208" t="s">
        <v>542</v>
      </c>
      <c r="EW11" s="227" t="s">
        <v>543</v>
      </c>
      <c r="EX11" s="214"/>
      <c r="EY11" s="208" t="s">
        <v>542</v>
      </c>
      <c r="EZ11" s="227" t="s">
        <v>543</v>
      </c>
      <c r="FA11" s="214"/>
      <c r="FB11" s="208" t="s">
        <v>542</v>
      </c>
      <c r="FC11" s="227" t="s">
        <v>543</v>
      </c>
      <c r="FD11" s="214"/>
      <c r="FE11" s="208" t="s">
        <v>542</v>
      </c>
      <c r="FF11" s="227" t="s">
        <v>543</v>
      </c>
      <c r="FG11" s="214"/>
      <c r="FH11" s="210" t="s">
        <v>542</v>
      </c>
      <c r="FI11" s="226" t="s">
        <v>543</v>
      </c>
      <c r="FJ11" s="212"/>
      <c r="FK11" s="208" t="s">
        <v>542</v>
      </c>
      <c r="FL11" s="227" t="s">
        <v>543</v>
      </c>
      <c r="FM11" s="214"/>
      <c r="FN11" s="208" t="s">
        <v>542</v>
      </c>
      <c r="FO11" s="227" t="s">
        <v>543</v>
      </c>
      <c r="FP11" s="214"/>
      <c r="FQ11" s="208" t="s">
        <v>542</v>
      </c>
      <c r="FR11" s="227" t="s">
        <v>543</v>
      </c>
      <c r="FS11" s="214"/>
      <c r="FT11" s="208" t="s">
        <v>542</v>
      </c>
      <c r="FU11" s="227" t="s">
        <v>543</v>
      </c>
      <c r="FV11" s="214"/>
      <c r="FW11" s="208" t="s">
        <v>542</v>
      </c>
      <c r="FX11" s="227" t="s">
        <v>543</v>
      </c>
      <c r="FY11" s="214"/>
      <c r="FZ11" s="208" t="s">
        <v>542</v>
      </c>
      <c r="GA11" s="227" t="s">
        <v>543</v>
      </c>
      <c r="GB11" s="214"/>
      <c r="GC11" s="208" t="s">
        <v>542</v>
      </c>
      <c r="GD11" s="227" t="s">
        <v>543</v>
      </c>
      <c r="GE11" s="214"/>
      <c r="GF11" s="208" t="s">
        <v>542</v>
      </c>
      <c r="GG11" s="227" t="s">
        <v>543</v>
      </c>
      <c r="GH11" s="214"/>
      <c r="GI11" s="208" t="s">
        <v>542</v>
      </c>
      <c r="GJ11" s="227" t="s">
        <v>543</v>
      </c>
      <c r="GK11" s="214"/>
      <c r="GL11" s="208" t="s">
        <v>542</v>
      </c>
      <c r="GM11" s="227" t="s">
        <v>543</v>
      </c>
      <c r="GN11" s="214"/>
      <c r="GO11" s="208" t="s">
        <v>542</v>
      </c>
      <c r="GP11" s="227" t="s">
        <v>543</v>
      </c>
      <c r="GQ11" s="214"/>
      <c r="GR11" s="210" t="s">
        <v>542</v>
      </c>
      <c r="GS11" s="226" t="s">
        <v>543</v>
      </c>
      <c r="GT11" s="212"/>
      <c r="GU11" s="210" t="s">
        <v>542</v>
      </c>
      <c r="GV11" s="226" t="s">
        <v>543</v>
      </c>
      <c r="GW11" s="212"/>
      <c r="GX11" s="210" t="s">
        <v>542</v>
      </c>
      <c r="GY11" s="226" t="s">
        <v>543</v>
      </c>
      <c r="GZ11" s="212"/>
      <c r="HA11" s="208" t="s">
        <v>542</v>
      </c>
      <c r="HB11" s="227" t="s">
        <v>543</v>
      </c>
      <c r="HC11" s="214"/>
      <c r="HD11" s="210" t="s">
        <v>542</v>
      </c>
      <c r="HE11" s="226" t="s">
        <v>543</v>
      </c>
      <c r="HF11" s="212"/>
      <c r="HG11" s="210" t="s">
        <v>542</v>
      </c>
      <c r="HH11" s="226" t="s">
        <v>543</v>
      </c>
      <c r="HI11" s="212"/>
      <c r="HJ11" s="208" t="s">
        <v>542</v>
      </c>
      <c r="HK11" s="227" t="s">
        <v>543</v>
      </c>
      <c r="HL11" s="214"/>
      <c r="HM11" s="210" t="s">
        <v>542</v>
      </c>
      <c r="HN11" s="226" t="s">
        <v>543</v>
      </c>
      <c r="HO11" s="212"/>
      <c r="HP11" s="208" t="s">
        <v>542</v>
      </c>
      <c r="HQ11" s="227" t="s">
        <v>543</v>
      </c>
      <c r="HR11" s="214"/>
      <c r="HS11" s="208" t="s">
        <v>542</v>
      </c>
      <c r="HT11" s="227" t="s">
        <v>543</v>
      </c>
      <c r="HU11" s="214"/>
      <c r="HV11" s="208" t="s">
        <v>542</v>
      </c>
      <c r="HW11" s="227" t="s">
        <v>543</v>
      </c>
      <c r="HX11" s="208" t="s">
        <v>542</v>
      </c>
      <c r="HY11" s="227" t="s">
        <v>543</v>
      </c>
    </row>
    <row r="12" spans="1:238" ht="14.4" x14ac:dyDescent="0.3">
      <c r="A12" s="208" t="s">
        <v>544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>
        <v>314310</v>
      </c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>
        <v>314310</v>
      </c>
      <c r="AS12" s="228"/>
      <c r="AT12" s="228"/>
      <c r="AU12" s="228"/>
      <c r="AV12" s="228"/>
      <c r="AW12" s="228"/>
      <c r="AX12" s="228"/>
      <c r="AY12" s="228"/>
      <c r="AZ12" s="228"/>
      <c r="BA12" s="228"/>
      <c r="BB12" s="228">
        <v>314310</v>
      </c>
      <c r="BC12" s="228">
        <v>181888</v>
      </c>
      <c r="BD12" s="228"/>
      <c r="BE12" s="228"/>
      <c r="BF12" s="228"/>
      <c r="BG12" s="228"/>
      <c r="BH12" s="228"/>
      <c r="BI12" s="228"/>
      <c r="BJ12" s="228">
        <v>181888</v>
      </c>
      <c r="BK12" s="228">
        <v>16380</v>
      </c>
      <c r="BL12" s="228">
        <v>18327</v>
      </c>
      <c r="BM12" s="196">
        <v>0.19081522695285011</v>
      </c>
      <c r="BN12" s="229">
        <v>180</v>
      </c>
      <c r="BO12" s="228">
        <v>216775</v>
      </c>
      <c r="BP12" s="228"/>
      <c r="BQ12" s="228"/>
      <c r="BR12" s="228"/>
      <c r="BS12" s="228"/>
      <c r="BT12" s="228"/>
      <c r="BU12" s="228"/>
      <c r="BV12" s="228"/>
      <c r="BW12" s="228"/>
      <c r="BX12" s="228"/>
      <c r="BY12" s="230"/>
      <c r="BZ12" s="230">
        <v>5401</v>
      </c>
      <c r="CA12" s="228">
        <v>262</v>
      </c>
      <c r="CB12" s="230"/>
      <c r="CC12" s="230"/>
      <c r="CD12" s="230"/>
      <c r="CE12" s="228"/>
      <c r="CF12" s="228"/>
      <c r="CG12" s="228">
        <v>29994</v>
      </c>
      <c r="CH12" s="228"/>
      <c r="CI12" s="228"/>
      <c r="CJ12" s="230">
        <v>507</v>
      </c>
      <c r="CK12" s="228"/>
      <c r="CL12" s="228"/>
      <c r="CM12" s="231">
        <v>36164</v>
      </c>
      <c r="CN12" s="228">
        <v>64</v>
      </c>
      <c r="CO12" s="228"/>
      <c r="CP12" s="228"/>
      <c r="CQ12" s="228">
        <v>2323</v>
      </c>
      <c r="CR12" s="228"/>
      <c r="CS12" s="228"/>
      <c r="CT12" s="228">
        <v>2387</v>
      </c>
      <c r="CU12" s="228">
        <v>29635.2729</v>
      </c>
      <c r="CV12" s="228">
        <v>284961.27289999998</v>
      </c>
      <c r="CW12" s="196">
        <v>0.11606837102371087</v>
      </c>
      <c r="CX12" s="229"/>
      <c r="CY12" s="228"/>
      <c r="CZ12" s="228">
        <v>284961.27289999998</v>
      </c>
      <c r="DA12" s="228">
        <v>314310</v>
      </c>
      <c r="DB12" s="228">
        <v>29348.7271</v>
      </c>
      <c r="DC12" s="228"/>
      <c r="DD12" s="228"/>
      <c r="DE12" s="228"/>
      <c r="DF12" s="228"/>
      <c r="DG12" s="228"/>
      <c r="DH12" s="228"/>
      <c r="DI12" s="228"/>
      <c r="DJ12" s="228"/>
      <c r="DK12" s="228"/>
      <c r="DL12" s="228"/>
      <c r="DM12" s="228"/>
      <c r="DN12" s="228"/>
      <c r="DO12" s="232"/>
      <c r="DP12" s="233"/>
      <c r="DQ12" s="198" t="s">
        <v>545</v>
      </c>
      <c r="DR12" s="234">
        <v>70617</v>
      </c>
      <c r="DS12" s="233">
        <v>0.95</v>
      </c>
      <c r="DT12" s="198">
        <v>74333.68421052632</v>
      </c>
      <c r="DU12" s="228"/>
      <c r="DV12" s="235"/>
      <c r="DW12" s="199" t="s">
        <v>545</v>
      </c>
      <c r="DX12" s="228"/>
      <c r="DY12" s="235"/>
      <c r="DZ12" s="199" t="s">
        <v>545</v>
      </c>
      <c r="EA12" s="228"/>
      <c r="EB12" s="235"/>
      <c r="EC12" s="199" t="s">
        <v>545</v>
      </c>
      <c r="ED12" s="228"/>
      <c r="EE12" s="235"/>
      <c r="EF12" s="199" t="s">
        <v>545</v>
      </c>
      <c r="EG12" s="228"/>
      <c r="EH12" s="235"/>
      <c r="EI12" s="199" t="s">
        <v>545</v>
      </c>
      <c r="EJ12" s="228"/>
      <c r="EK12" s="235"/>
      <c r="EL12" s="199" t="s">
        <v>545</v>
      </c>
      <c r="EM12" s="228"/>
      <c r="EN12" s="235"/>
      <c r="EO12" s="199" t="s">
        <v>545</v>
      </c>
      <c r="EP12" s="228"/>
      <c r="EQ12" s="235"/>
      <c r="ER12" s="199" t="s">
        <v>545</v>
      </c>
      <c r="ES12" s="228"/>
      <c r="ET12" s="235"/>
      <c r="EU12" s="199" t="s">
        <v>545</v>
      </c>
      <c r="EV12" s="228"/>
      <c r="EW12" s="235"/>
      <c r="EX12" s="199" t="s">
        <v>545</v>
      </c>
      <c r="EY12" s="228"/>
      <c r="EZ12" s="235"/>
      <c r="FA12" s="199" t="s">
        <v>545</v>
      </c>
      <c r="FB12" s="228"/>
      <c r="FC12" s="235"/>
      <c r="FD12" s="199" t="s">
        <v>545</v>
      </c>
      <c r="FE12" s="228"/>
      <c r="FF12" s="235"/>
      <c r="FG12" s="199" t="s">
        <v>545</v>
      </c>
      <c r="FH12" s="232"/>
      <c r="FI12" s="233"/>
      <c r="FJ12" s="198" t="s">
        <v>545</v>
      </c>
      <c r="FK12" s="228"/>
      <c r="FL12" s="235"/>
      <c r="FM12" s="199" t="s">
        <v>545</v>
      </c>
      <c r="FN12" s="228"/>
      <c r="FO12" s="235"/>
      <c r="FP12" s="199" t="s">
        <v>545</v>
      </c>
      <c r="FQ12" s="228"/>
      <c r="FR12" s="235"/>
      <c r="FS12" s="199" t="s">
        <v>545</v>
      </c>
      <c r="FT12" s="228"/>
      <c r="FU12" s="235"/>
      <c r="FV12" s="199" t="s">
        <v>545</v>
      </c>
      <c r="FW12" s="228"/>
      <c r="FX12" s="235"/>
      <c r="FY12" s="199" t="s">
        <v>545</v>
      </c>
      <c r="FZ12" s="228"/>
      <c r="GA12" s="235"/>
      <c r="GB12" s="199" t="s">
        <v>545</v>
      </c>
      <c r="GC12" s="228"/>
      <c r="GD12" s="235"/>
      <c r="GE12" s="199" t="s">
        <v>545</v>
      </c>
      <c r="GF12" s="228"/>
      <c r="GG12" s="235"/>
      <c r="GH12" s="199" t="s">
        <v>545</v>
      </c>
      <c r="GI12" s="228"/>
      <c r="GJ12" s="235"/>
      <c r="GK12" s="199" t="s">
        <v>545</v>
      </c>
      <c r="GL12" s="228"/>
      <c r="GM12" s="235"/>
      <c r="GN12" s="199" t="s">
        <v>545</v>
      </c>
      <c r="GO12" s="228"/>
      <c r="GP12" s="235"/>
      <c r="GQ12" s="199" t="s">
        <v>545</v>
      </c>
      <c r="GR12" s="232"/>
      <c r="GS12" s="233"/>
      <c r="GT12" s="198" t="s">
        <v>545</v>
      </c>
      <c r="GU12" s="232"/>
      <c r="GV12" s="233"/>
      <c r="GW12" s="198" t="s">
        <v>545</v>
      </c>
      <c r="GX12" s="232">
        <v>87511</v>
      </c>
      <c r="GY12" s="233">
        <v>2</v>
      </c>
      <c r="GZ12" s="198">
        <v>43755.5</v>
      </c>
      <c r="HA12" s="228"/>
      <c r="HB12" s="235"/>
      <c r="HC12" s="199" t="s">
        <v>545</v>
      </c>
      <c r="HD12" s="232"/>
      <c r="HE12" s="233"/>
      <c r="HF12" s="198" t="s">
        <v>545</v>
      </c>
      <c r="HG12" s="232"/>
      <c r="HH12" s="233"/>
      <c r="HI12" s="198" t="s">
        <v>545</v>
      </c>
      <c r="HJ12" s="228"/>
      <c r="HK12" s="235"/>
      <c r="HL12" s="199" t="s">
        <v>545</v>
      </c>
      <c r="HM12" s="232">
        <v>23760</v>
      </c>
      <c r="HN12" s="233">
        <v>0.6</v>
      </c>
      <c r="HO12" s="198">
        <v>39600</v>
      </c>
      <c r="HP12" s="228"/>
      <c r="HQ12" s="235"/>
      <c r="HR12" s="199" t="s">
        <v>545</v>
      </c>
      <c r="HS12" s="228"/>
      <c r="HT12" s="235"/>
      <c r="HU12" s="199" t="s">
        <v>545</v>
      </c>
      <c r="HV12" s="228"/>
      <c r="HW12" s="235"/>
      <c r="HX12" s="228">
        <v>181888</v>
      </c>
      <c r="HY12" s="235">
        <v>3.55</v>
      </c>
      <c r="IA12" s="236">
        <v>29635.2729</v>
      </c>
      <c r="IB12" s="236">
        <v>255326</v>
      </c>
      <c r="IC12" s="236">
        <v>0.11606837102371087</v>
      </c>
      <c r="ID12" s="236" t="b">
        <v>1</v>
      </c>
    </row>
    <row r="13" spans="1:238" ht="14.4" x14ac:dyDescent="0.3">
      <c r="A13" s="237" t="s">
        <v>546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>
        <v>371296</v>
      </c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>
        <v>371296</v>
      </c>
      <c r="AS13" s="238"/>
      <c r="AT13" s="238"/>
      <c r="AU13" s="238"/>
      <c r="AV13" s="238"/>
      <c r="AW13" s="238"/>
      <c r="AX13" s="238"/>
      <c r="AY13" s="238"/>
      <c r="AZ13" s="238"/>
      <c r="BA13" s="238"/>
      <c r="BB13" s="238">
        <v>371296</v>
      </c>
      <c r="BC13" s="238">
        <v>243513</v>
      </c>
      <c r="BD13" s="238"/>
      <c r="BE13" s="238"/>
      <c r="BF13" s="238"/>
      <c r="BG13" s="238"/>
      <c r="BH13" s="238"/>
      <c r="BI13" s="238"/>
      <c r="BJ13" s="238">
        <v>243513</v>
      </c>
      <c r="BK13" s="238">
        <v>22443</v>
      </c>
      <c r="BL13" s="238">
        <v>20715</v>
      </c>
      <c r="BM13" s="196">
        <v>0.177230784393441</v>
      </c>
      <c r="BN13" s="239">
        <v>774</v>
      </c>
      <c r="BO13" s="238">
        <v>287445</v>
      </c>
      <c r="BP13" s="238"/>
      <c r="BQ13" s="238"/>
      <c r="BR13" s="238"/>
      <c r="BS13" s="238"/>
      <c r="BT13" s="238"/>
      <c r="BU13" s="238"/>
      <c r="BV13" s="238"/>
      <c r="BW13" s="238"/>
      <c r="BX13" s="238"/>
      <c r="BY13" s="240">
        <v>310</v>
      </c>
      <c r="BZ13" s="240">
        <v>3110</v>
      </c>
      <c r="CA13" s="238">
        <v>647</v>
      </c>
      <c r="CB13" s="240"/>
      <c r="CC13" s="240"/>
      <c r="CD13" s="240"/>
      <c r="CE13" s="238"/>
      <c r="CF13" s="238"/>
      <c r="CG13" s="238">
        <v>25000</v>
      </c>
      <c r="CH13" s="238"/>
      <c r="CI13" s="238"/>
      <c r="CJ13" s="240">
        <v>552</v>
      </c>
      <c r="CK13" s="238"/>
      <c r="CL13" s="238"/>
      <c r="CM13" s="241">
        <v>29619</v>
      </c>
      <c r="CN13" s="238"/>
      <c r="CO13" s="238"/>
      <c r="CP13" s="238"/>
      <c r="CQ13" s="238">
        <v>4818</v>
      </c>
      <c r="CR13" s="238"/>
      <c r="CS13" s="238"/>
      <c r="CT13" s="238">
        <v>4818</v>
      </c>
      <c r="CU13" s="238">
        <v>39045.404600000002</v>
      </c>
      <c r="CV13" s="238">
        <v>360927.40460000001</v>
      </c>
      <c r="CW13" s="196">
        <v>0.12130347332252192</v>
      </c>
      <c r="CX13" s="239"/>
      <c r="CY13" s="238"/>
      <c r="CZ13" s="238">
        <v>360927.40460000001</v>
      </c>
      <c r="DA13" s="238">
        <v>371296</v>
      </c>
      <c r="DB13" s="238">
        <v>10368.5954</v>
      </c>
      <c r="DC13" s="238"/>
      <c r="DD13" s="238"/>
      <c r="DE13" s="238"/>
      <c r="DF13" s="238"/>
      <c r="DG13" s="238"/>
      <c r="DH13" s="238"/>
      <c r="DI13" s="238"/>
      <c r="DJ13" s="238"/>
      <c r="DK13" s="238"/>
      <c r="DL13" s="238"/>
      <c r="DM13" s="238"/>
      <c r="DN13" s="238"/>
      <c r="DO13" s="242"/>
      <c r="DP13" s="243"/>
      <c r="DQ13" s="198" t="s">
        <v>545</v>
      </c>
      <c r="DR13" s="242">
        <v>84680</v>
      </c>
      <c r="DS13" s="243">
        <v>1.1000000000000001</v>
      </c>
      <c r="DT13" s="198">
        <v>76981.818181818177</v>
      </c>
      <c r="DU13" s="238"/>
      <c r="DV13" s="244"/>
      <c r="DW13" s="199" t="s">
        <v>545</v>
      </c>
      <c r="DX13" s="238"/>
      <c r="DY13" s="244"/>
      <c r="DZ13" s="199" t="s">
        <v>545</v>
      </c>
      <c r="EA13" s="238"/>
      <c r="EB13" s="244"/>
      <c r="EC13" s="199" t="s">
        <v>545</v>
      </c>
      <c r="ED13" s="238"/>
      <c r="EE13" s="244"/>
      <c r="EF13" s="199" t="s">
        <v>545</v>
      </c>
      <c r="EG13" s="238"/>
      <c r="EH13" s="244"/>
      <c r="EI13" s="199" t="s">
        <v>545</v>
      </c>
      <c r="EJ13" s="238"/>
      <c r="EK13" s="244"/>
      <c r="EL13" s="199" t="s">
        <v>545</v>
      </c>
      <c r="EM13" s="238"/>
      <c r="EN13" s="244"/>
      <c r="EO13" s="199" t="s">
        <v>545</v>
      </c>
      <c r="EP13" s="238"/>
      <c r="EQ13" s="244"/>
      <c r="ER13" s="199" t="s">
        <v>545</v>
      </c>
      <c r="ES13" s="238"/>
      <c r="ET13" s="244"/>
      <c r="EU13" s="199" t="s">
        <v>545</v>
      </c>
      <c r="EV13" s="238"/>
      <c r="EW13" s="244"/>
      <c r="EX13" s="199" t="s">
        <v>545</v>
      </c>
      <c r="EY13" s="238"/>
      <c r="EZ13" s="244"/>
      <c r="FA13" s="199" t="s">
        <v>545</v>
      </c>
      <c r="FB13" s="238"/>
      <c r="FC13" s="244"/>
      <c r="FD13" s="199" t="s">
        <v>545</v>
      </c>
      <c r="FE13" s="238"/>
      <c r="FF13" s="244"/>
      <c r="FG13" s="199" t="s">
        <v>545</v>
      </c>
      <c r="FH13" s="242"/>
      <c r="FI13" s="243"/>
      <c r="FJ13" s="198" t="s">
        <v>545</v>
      </c>
      <c r="FK13" s="238"/>
      <c r="FL13" s="244"/>
      <c r="FM13" s="199" t="s">
        <v>545</v>
      </c>
      <c r="FN13" s="238"/>
      <c r="FO13" s="244"/>
      <c r="FP13" s="199" t="s">
        <v>545</v>
      </c>
      <c r="FQ13" s="238"/>
      <c r="FR13" s="244"/>
      <c r="FS13" s="199" t="s">
        <v>545</v>
      </c>
      <c r="FT13" s="238"/>
      <c r="FU13" s="244"/>
      <c r="FV13" s="199" t="s">
        <v>545</v>
      </c>
      <c r="FW13" s="238"/>
      <c r="FX13" s="244"/>
      <c r="FY13" s="199" t="s">
        <v>545</v>
      </c>
      <c r="FZ13" s="238"/>
      <c r="GA13" s="244"/>
      <c r="GB13" s="199" t="s">
        <v>545</v>
      </c>
      <c r="GC13" s="238"/>
      <c r="GD13" s="244"/>
      <c r="GE13" s="199" t="s">
        <v>545</v>
      </c>
      <c r="GF13" s="238"/>
      <c r="GG13" s="244"/>
      <c r="GH13" s="199" t="s">
        <v>545</v>
      </c>
      <c r="GI13" s="238"/>
      <c r="GJ13" s="244"/>
      <c r="GK13" s="199" t="s">
        <v>545</v>
      </c>
      <c r="GL13" s="238"/>
      <c r="GM13" s="244"/>
      <c r="GN13" s="199" t="s">
        <v>545</v>
      </c>
      <c r="GO13" s="238"/>
      <c r="GP13" s="244"/>
      <c r="GQ13" s="199" t="s">
        <v>545</v>
      </c>
      <c r="GR13" s="242"/>
      <c r="GS13" s="243"/>
      <c r="GT13" s="198" t="s">
        <v>545</v>
      </c>
      <c r="GU13" s="242"/>
      <c r="GV13" s="243"/>
      <c r="GW13" s="198" t="s">
        <v>545</v>
      </c>
      <c r="GX13" s="242">
        <v>139408</v>
      </c>
      <c r="GY13" s="243">
        <v>2.9</v>
      </c>
      <c r="GZ13" s="198">
        <v>48071.724137931036</v>
      </c>
      <c r="HA13" s="238"/>
      <c r="HB13" s="244"/>
      <c r="HC13" s="199" t="s">
        <v>545</v>
      </c>
      <c r="HD13" s="242"/>
      <c r="HE13" s="243"/>
      <c r="HF13" s="198" t="s">
        <v>545</v>
      </c>
      <c r="HG13" s="242"/>
      <c r="HH13" s="243"/>
      <c r="HI13" s="198" t="s">
        <v>545</v>
      </c>
      <c r="HJ13" s="238"/>
      <c r="HK13" s="244"/>
      <c r="HL13" s="199" t="s">
        <v>545</v>
      </c>
      <c r="HM13" s="242">
        <v>19425</v>
      </c>
      <c r="HN13" s="243">
        <v>0.52</v>
      </c>
      <c r="HO13" s="198">
        <v>37355.769230769227</v>
      </c>
      <c r="HP13" s="238"/>
      <c r="HQ13" s="244"/>
      <c r="HR13" s="199" t="s">
        <v>545</v>
      </c>
      <c r="HS13" s="238"/>
      <c r="HT13" s="244"/>
      <c r="HU13" s="199" t="s">
        <v>545</v>
      </c>
      <c r="HV13" s="238"/>
      <c r="HW13" s="244"/>
      <c r="HX13" s="238">
        <v>243513</v>
      </c>
      <c r="HY13" s="244">
        <v>4.5199999999999996</v>
      </c>
      <c r="IA13" s="236">
        <v>39045.404600000002</v>
      </c>
      <c r="IB13" s="236">
        <v>321882</v>
      </c>
      <c r="IC13" s="236">
        <v>0.12130347332252192</v>
      </c>
      <c r="ID13" s="236" t="b">
        <v>1</v>
      </c>
    </row>
    <row r="14" spans="1:238" ht="14.4" x14ac:dyDescent="0.3">
      <c r="A14" s="208" t="s">
        <v>547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>
        <v>346296</v>
      </c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>
        <v>346296</v>
      </c>
      <c r="AS14" s="228"/>
      <c r="AT14" s="228"/>
      <c r="AU14" s="228"/>
      <c r="AV14" s="228"/>
      <c r="AW14" s="228"/>
      <c r="AX14" s="228"/>
      <c r="AY14" s="228"/>
      <c r="AZ14" s="228"/>
      <c r="BA14" s="228"/>
      <c r="BB14" s="228">
        <v>346296</v>
      </c>
      <c r="BC14" s="228">
        <v>228490</v>
      </c>
      <c r="BD14" s="228"/>
      <c r="BE14" s="228"/>
      <c r="BF14" s="228"/>
      <c r="BG14" s="228"/>
      <c r="BH14" s="228"/>
      <c r="BI14" s="228"/>
      <c r="BJ14" s="228">
        <v>228490</v>
      </c>
      <c r="BK14" s="228">
        <v>22711</v>
      </c>
      <c r="BL14" s="228">
        <v>28419</v>
      </c>
      <c r="BM14" s="196">
        <v>0.22377346929843756</v>
      </c>
      <c r="BN14" s="229">
        <v>-89</v>
      </c>
      <c r="BO14" s="228">
        <v>279531</v>
      </c>
      <c r="BP14" s="228">
        <v>6</v>
      </c>
      <c r="BQ14" s="228"/>
      <c r="BR14" s="228"/>
      <c r="BS14" s="228">
        <v>1603</v>
      </c>
      <c r="BT14" s="228">
        <v>1609</v>
      </c>
      <c r="BU14" s="228"/>
      <c r="BV14" s="228"/>
      <c r="BW14" s="228"/>
      <c r="BX14" s="228"/>
      <c r="BY14" s="230">
        <v>280</v>
      </c>
      <c r="BZ14" s="230">
        <v>7195</v>
      </c>
      <c r="CA14" s="228"/>
      <c r="CB14" s="230"/>
      <c r="CC14" s="230"/>
      <c r="CD14" s="230"/>
      <c r="CE14" s="228"/>
      <c r="CF14" s="228"/>
      <c r="CG14" s="228"/>
      <c r="CH14" s="228"/>
      <c r="CI14" s="228"/>
      <c r="CJ14" s="230">
        <v>541</v>
      </c>
      <c r="CK14" s="228"/>
      <c r="CL14" s="228"/>
      <c r="CM14" s="231">
        <v>8016</v>
      </c>
      <c r="CN14" s="228">
        <v>3369</v>
      </c>
      <c r="CO14" s="228">
        <v>445</v>
      </c>
      <c r="CP14" s="228"/>
      <c r="CQ14" s="228"/>
      <c r="CR14" s="228"/>
      <c r="CS14" s="228"/>
      <c r="CT14" s="228">
        <v>3814</v>
      </c>
      <c r="CU14" s="228">
        <v>49959.133000000002</v>
      </c>
      <c r="CV14" s="228">
        <v>342929.13299999997</v>
      </c>
      <c r="CW14" s="196">
        <v>0.17052644639382872</v>
      </c>
      <c r="CX14" s="229"/>
      <c r="CY14" s="228"/>
      <c r="CZ14" s="228">
        <v>342929.13299999997</v>
      </c>
      <c r="DA14" s="228">
        <v>346296</v>
      </c>
      <c r="DB14" s="228">
        <v>3366.8670000000002</v>
      </c>
      <c r="DC14" s="228"/>
      <c r="DD14" s="228"/>
      <c r="DE14" s="228"/>
      <c r="DF14" s="228"/>
      <c r="DG14" s="228"/>
      <c r="DH14" s="228"/>
      <c r="DI14" s="228"/>
      <c r="DJ14" s="228"/>
      <c r="DK14" s="228"/>
      <c r="DL14" s="228"/>
      <c r="DM14" s="228"/>
      <c r="DN14" s="228"/>
      <c r="DO14" s="232"/>
      <c r="DP14" s="233"/>
      <c r="DQ14" s="198" t="s">
        <v>545</v>
      </c>
      <c r="DR14" s="232">
        <v>71727</v>
      </c>
      <c r="DS14" s="233">
        <v>1.1000000000000001</v>
      </c>
      <c r="DT14" s="198">
        <v>65206.363636363632</v>
      </c>
      <c r="DU14" s="228"/>
      <c r="DV14" s="235"/>
      <c r="DW14" s="199" t="s">
        <v>545</v>
      </c>
      <c r="DX14" s="228"/>
      <c r="DY14" s="235"/>
      <c r="DZ14" s="199" t="s">
        <v>545</v>
      </c>
      <c r="EA14" s="228"/>
      <c r="EB14" s="235"/>
      <c r="EC14" s="199" t="s">
        <v>545</v>
      </c>
      <c r="ED14" s="228"/>
      <c r="EE14" s="235"/>
      <c r="EF14" s="199" t="s">
        <v>545</v>
      </c>
      <c r="EG14" s="228"/>
      <c r="EH14" s="235"/>
      <c r="EI14" s="199" t="s">
        <v>545</v>
      </c>
      <c r="EJ14" s="228"/>
      <c r="EK14" s="235"/>
      <c r="EL14" s="199" t="s">
        <v>545</v>
      </c>
      <c r="EM14" s="228"/>
      <c r="EN14" s="235"/>
      <c r="EO14" s="199" t="s">
        <v>545</v>
      </c>
      <c r="EP14" s="228"/>
      <c r="EQ14" s="235"/>
      <c r="ER14" s="199" t="s">
        <v>545</v>
      </c>
      <c r="ES14" s="228"/>
      <c r="ET14" s="235"/>
      <c r="EU14" s="199" t="s">
        <v>545</v>
      </c>
      <c r="EV14" s="228"/>
      <c r="EW14" s="235"/>
      <c r="EX14" s="199" t="s">
        <v>545</v>
      </c>
      <c r="EY14" s="228"/>
      <c r="EZ14" s="235"/>
      <c r="FA14" s="199" t="s">
        <v>545</v>
      </c>
      <c r="FB14" s="228"/>
      <c r="FC14" s="235"/>
      <c r="FD14" s="199" t="s">
        <v>545</v>
      </c>
      <c r="FE14" s="228"/>
      <c r="FF14" s="235"/>
      <c r="FG14" s="199" t="s">
        <v>545</v>
      </c>
      <c r="FH14" s="232"/>
      <c r="FI14" s="233"/>
      <c r="FJ14" s="198" t="s">
        <v>545</v>
      </c>
      <c r="FK14" s="228"/>
      <c r="FL14" s="235"/>
      <c r="FM14" s="199" t="s">
        <v>545</v>
      </c>
      <c r="FN14" s="228"/>
      <c r="FO14" s="235"/>
      <c r="FP14" s="199" t="s">
        <v>545</v>
      </c>
      <c r="FQ14" s="228"/>
      <c r="FR14" s="235"/>
      <c r="FS14" s="199" t="s">
        <v>545</v>
      </c>
      <c r="FT14" s="228"/>
      <c r="FU14" s="235"/>
      <c r="FV14" s="199" t="s">
        <v>545</v>
      </c>
      <c r="FW14" s="228"/>
      <c r="FX14" s="235"/>
      <c r="FY14" s="199" t="s">
        <v>545</v>
      </c>
      <c r="FZ14" s="228"/>
      <c r="GA14" s="235"/>
      <c r="GB14" s="199" t="s">
        <v>545</v>
      </c>
      <c r="GC14" s="228"/>
      <c r="GD14" s="235"/>
      <c r="GE14" s="199" t="s">
        <v>545</v>
      </c>
      <c r="GF14" s="228"/>
      <c r="GG14" s="235"/>
      <c r="GH14" s="199" t="s">
        <v>545</v>
      </c>
      <c r="GI14" s="228"/>
      <c r="GJ14" s="235"/>
      <c r="GK14" s="199" t="s">
        <v>545</v>
      </c>
      <c r="GL14" s="228"/>
      <c r="GM14" s="235"/>
      <c r="GN14" s="199" t="s">
        <v>545</v>
      </c>
      <c r="GO14" s="228"/>
      <c r="GP14" s="235"/>
      <c r="GQ14" s="199" t="s">
        <v>545</v>
      </c>
      <c r="GR14" s="232"/>
      <c r="GS14" s="233"/>
      <c r="GT14" s="198" t="s">
        <v>545</v>
      </c>
      <c r="GU14" s="232"/>
      <c r="GV14" s="233"/>
      <c r="GW14" s="198" t="s">
        <v>545</v>
      </c>
      <c r="GX14" s="232">
        <v>138094</v>
      </c>
      <c r="GY14" s="233">
        <v>3</v>
      </c>
      <c r="GZ14" s="198">
        <v>46031.333333333336</v>
      </c>
      <c r="HA14" s="228"/>
      <c r="HB14" s="235"/>
      <c r="HC14" s="199" t="s">
        <v>545</v>
      </c>
      <c r="HD14" s="232"/>
      <c r="HE14" s="233"/>
      <c r="HF14" s="198" t="s">
        <v>545</v>
      </c>
      <c r="HG14" s="232"/>
      <c r="HH14" s="233"/>
      <c r="HI14" s="198" t="s">
        <v>545</v>
      </c>
      <c r="HJ14" s="228"/>
      <c r="HK14" s="235"/>
      <c r="HL14" s="199" t="s">
        <v>545</v>
      </c>
      <c r="HM14" s="232">
        <v>18631</v>
      </c>
      <c r="HN14" s="233">
        <v>0.48</v>
      </c>
      <c r="HO14" s="198">
        <v>38814.583333333336</v>
      </c>
      <c r="HP14" s="228">
        <v>38</v>
      </c>
      <c r="HQ14" s="235">
        <v>1E-3</v>
      </c>
      <c r="HR14" s="199">
        <v>38000</v>
      </c>
      <c r="HS14" s="228"/>
      <c r="HT14" s="235"/>
      <c r="HU14" s="199" t="s">
        <v>545</v>
      </c>
      <c r="HV14" s="228"/>
      <c r="HW14" s="235"/>
      <c r="HX14" s="228">
        <v>228490</v>
      </c>
      <c r="HY14" s="235">
        <v>4.5810000000000004</v>
      </c>
      <c r="IA14" s="236">
        <v>49959.133000000002</v>
      </c>
      <c r="IB14" s="236">
        <v>292970</v>
      </c>
      <c r="IC14" s="236">
        <v>0.17052644639382872</v>
      </c>
      <c r="ID14" s="236" t="b">
        <v>1</v>
      </c>
    </row>
    <row r="15" spans="1:238" ht="14.4" x14ac:dyDescent="0.3">
      <c r="A15" s="237" t="s">
        <v>548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>
        <v>30015</v>
      </c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>
        <v>30015</v>
      </c>
      <c r="AS15" s="238"/>
      <c r="AT15" s="238"/>
      <c r="AU15" s="238"/>
      <c r="AV15" s="238"/>
      <c r="AW15" s="238"/>
      <c r="AX15" s="238"/>
      <c r="AY15" s="238"/>
      <c r="AZ15" s="238"/>
      <c r="BA15" s="238"/>
      <c r="BB15" s="238">
        <v>30015</v>
      </c>
      <c r="BC15" s="238"/>
      <c r="BD15" s="238"/>
      <c r="BE15" s="238"/>
      <c r="BF15" s="238"/>
      <c r="BG15" s="238"/>
      <c r="BH15" s="238"/>
      <c r="BI15" s="238"/>
      <c r="BJ15" s="238"/>
      <c r="BK15" s="238"/>
      <c r="BL15" s="238"/>
      <c r="BM15" s="196" t="s">
        <v>545</v>
      </c>
      <c r="BN15" s="239"/>
      <c r="BO15" s="238"/>
      <c r="BP15" s="238"/>
      <c r="BQ15" s="238"/>
      <c r="BR15" s="238"/>
      <c r="BS15" s="238"/>
      <c r="BT15" s="238"/>
      <c r="BU15" s="238">
        <v>30000</v>
      </c>
      <c r="BV15" s="238"/>
      <c r="BW15" s="238"/>
      <c r="BX15" s="238"/>
      <c r="BY15" s="240"/>
      <c r="BZ15" s="240"/>
      <c r="CA15" s="238"/>
      <c r="CB15" s="240"/>
      <c r="CC15" s="240"/>
      <c r="CD15" s="240"/>
      <c r="CE15" s="238"/>
      <c r="CF15" s="238"/>
      <c r="CG15" s="238"/>
      <c r="CH15" s="238"/>
      <c r="CI15" s="238"/>
      <c r="CJ15" s="240"/>
      <c r="CK15" s="238"/>
      <c r="CL15" s="238"/>
      <c r="CM15" s="241">
        <v>30000</v>
      </c>
      <c r="CN15" s="238"/>
      <c r="CO15" s="238"/>
      <c r="CP15" s="238"/>
      <c r="CQ15" s="238"/>
      <c r="CR15" s="238"/>
      <c r="CS15" s="238"/>
      <c r="CT15" s="238"/>
      <c r="CU15" s="238">
        <v>5115.7933999999996</v>
      </c>
      <c r="CV15" s="238">
        <v>35115.793400000002</v>
      </c>
      <c r="CW15" s="196" t="s">
        <v>545</v>
      </c>
      <c r="CX15" s="239"/>
      <c r="CY15" s="238"/>
      <c r="CZ15" s="238">
        <v>35115.793400000002</v>
      </c>
      <c r="DA15" s="238">
        <v>30015</v>
      </c>
      <c r="DB15" s="238">
        <v>-5100.7933999999996</v>
      </c>
      <c r="DC15" s="238"/>
      <c r="DD15" s="238"/>
      <c r="DE15" s="238"/>
      <c r="DF15" s="238"/>
      <c r="DG15" s="238"/>
      <c r="DH15" s="238"/>
      <c r="DI15" s="238"/>
      <c r="DJ15" s="238"/>
      <c r="DK15" s="238"/>
      <c r="DL15" s="238"/>
      <c r="DM15" s="238"/>
      <c r="DN15" s="238"/>
      <c r="DO15" s="242"/>
      <c r="DP15" s="243"/>
      <c r="DQ15" s="198" t="s">
        <v>545</v>
      </c>
      <c r="DR15" s="242"/>
      <c r="DS15" s="243"/>
      <c r="DT15" s="198" t="s">
        <v>545</v>
      </c>
      <c r="DU15" s="238"/>
      <c r="DV15" s="244"/>
      <c r="DW15" s="199" t="s">
        <v>545</v>
      </c>
      <c r="DX15" s="238"/>
      <c r="DY15" s="244"/>
      <c r="DZ15" s="199" t="s">
        <v>545</v>
      </c>
      <c r="EA15" s="238"/>
      <c r="EB15" s="244"/>
      <c r="EC15" s="199" t="s">
        <v>545</v>
      </c>
      <c r="ED15" s="238"/>
      <c r="EE15" s="244"/>
      <c r="EF15" s="199" t="s">
        <v>545</v>
      </c>
      <c r="EG15" s="238"/>
      <c r="EH15" s="244"/>
      <c r="EI15" s="199" t="s">
        <v>545</v>
      </c>
      <c r="EJ15" s="238"/>
      <c r="EK15" s="244"/>
      <c r="EL15" s="199" t="s">
        <v>545</v>
      </c>
      <c r="EM15" s="238"/>
      <c r="EN15" s="244"/>
      <c r="EO15" s="199" t="s">
        <v>545</v>
      </c>
      <c r="EP15" s="238"/>
      <c r="EQ15" s="244"/>
      <c r="ER15" s="199" t="s">
        <v>545</v>
      </c>
      <c r="ES15" s="238"/>
      <c r="ET15" s="244"/>
      <c r="EU15" s="199" t="s">
        <v>545</v>
      </c>
      <c r="EV15" s="238"/>
      <c r="EW15" s="244"/>
      <c r="EX15" s="199" t="s">
        <v>545</v>
      </c>
      <c r="EY15" s="238"/>
      <c r="EZ15" s="244"/>
      <c r="FA15" s="199" t="s">
        <v>545</v>
      </c>
      <c r="FB15" s="238"/>
      <c r="FC15" s="244"/>
      <c r="FD15" s="199" t="s">
        <v>545</v>
      </c>
      <c r="FE15" s="238"/>
      <c r="FF15" s="244"/>
      <c r="FG15" s="199" t="s">
        <v>545</v>
      </c>
      <c r="FH15" s="242"/>
      <c r="FI15" s="243"/>
      <c r="FJ15" s="198" t="s">
        <v>545</v>
      </c>
      <c r="FK15" s="238"/>
      <c r="FL15" s="244"/>
      <c r="FM15" s="199" t="s">
        <v>545</v>
      </c>
      <c r="FN15" s="238"/>
      <c r="FO15" s="244"/>
      <c r="FP15" s="199" t="s">
        <v>545</v>
      </c>
      <c r="FQ15" s="238"/>
      <c r="FR15" s="244"/>
      <c r="FS15" s="199" t="s">
        <v>545</v>
      </c>
      <c r="FT15" s="238"/>
      <c r="FU15" s="244"/>
      <c r="FV15" s="199" t="s">
        <v>545</v>
      </c>
      <c r="FW15" s="238"/>
      <c r="FX15" s="244"/>
      <c r="FY15" s="199" t="s">
        <v>545</v>
      </c>
      <c r="FZ15" s="238"/>
      <c r="GA15" s="244"/>
      <c r="GB15" s="199" t="s">
        <v>545</v>
      </c>
      <c r="GC15" s="238"/>
      <c r="GD15" s="244"/>
      <c r="GE15" s="199" t="s">
        <v>545</v>
      </c>
      <c r="GF15" s="238"/>
      <c r="GG15" s="244"/>
      <c r="GH15" s="199" t="s">
        <v>545</v>
      </c>
      <c r="GI15" s="238"/>
      <c r="GJ15" s="244"/>
      <c r="GK15" s="199" t="s">
        <v>545</v>
      </c>
      <c r="GL15" s="238"/>
      <c r="GM15" s="244"/>
      <c r="GN15" s="199" t="s">
        <v>545</v>
      </c>
      <c r="GO15" s="238"/>
      <c r="GP15" s="244"/>
      <c r="GQ15" s="199" t="s">
        <v>545</v>
      </c>
      <c r="GR15" s="242"/>
      <c r="GS15" s="243"/>
      <c r="GT15" s="198" t="s">
        <v>545</v>
      </c>
      <c r="GU15" s="242"/>
      <c r="GV15" s="243"/>
      <c r="GW15" s="198" t="s">
        <v>545</v>
      </c>
      <c r="GX15" s="242"/>
      <c r="GY15" s="243"/>
      <c r="GZ15" s="198" t="s">
        <v>545</v>
      </c>
      <c r="HA15" s="238"/>
      <c r="HB15" s="244"/>
      <c r="HC15" s="199" t="s">
        <v>545</v>
      </c>
      <c r="HD15" s="242"/>
      <c r="HE15" s="243"/>
      <c r="HF15" s="198" t="s">
        <v>545</v>
      </c>
      <c r="HG15" s="242"/>
      <c r="HH15" s="243"/>
      <c r="HI15" s="198" t="s">
        <v>545</v>
      </c>
      <c r="HJ15" s="238"/>
      <c r="HK15" s="244"/>
      <c r="HL15" s="199" t="s">
        <v>545</v>
      </c>
      <c r="HM15" s="242"/>
      <c r="HN15" s="243"/>
      <c r="HO15" s="198" t="s">
        <v>545</v>
      </c>
      <c r="HP15" s="238"/>
      <c r="HQ15" s="244"/>
      <c r="HR15" s="199" t="s">
        <v>545</v>
      </c>
      <c r="HS15" s="238"/>
      <c r="HT15" s="244"/>
      <c r="HU15" s="199" t="s">
        <v>545</v>
      </c>
      <c r="HV15" s="238"/>
      <c r="HW15" s="244"/>
      <c r="HX15" s="238"/>
      <c r="HY15" s="244"/>
      <c r="IA15" s="236" t="s">
        <v>545</v>
      </c>
      <c r="IB15" s="236" t="s">
        <v>545</v>
      </c>
      <c r="IC15" s="236" t="s">
        <v>545</v>
      </c>
      <c r="ID15" s="236" t="b">
        <v>1</v>
      </c>
    </row>
    <row r="16" spans="1:238" ht="14.4" x14ac:dyDescent="0.3">
      <c r="A16" s="237" t="s">
        <v>549</v>
      </c>
      <c r="B16" s="238"/>
      <c r="C16" s="238"/>
      <c r="D16" s="238"/>
      <c r="E16" s="238"/>
      <c r="F16" s="238"/>
      <c r="G16" s="238"/>
      <c r="H16" s="238"/>
      <c r="I16" s="238"/>
      <c r="J16" s="238"/>
      <c r="K16" s="238"/>
      <c r="L16" s="238">
        <v>404868</v>
      </c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>
        <v>404868</v>
      </c>
      <c r="AS16" s="238"/>
      <c r="AT16" s="238"/>
      <c r="AU16" s="238"/>
      <c r="AV16" s="238"/>
      <c r="AW16" s="238"/>
      <c r="AX16" s="238"/>
      <c r="AY16" s="238"/>
      <c r="AZ16" s="238"/>
      <c r="BA16" s="238"/>
      <c r="BB16" s="238">
        <v>404868</v>
      </c>
      <c r="BC16" s="238">
        <v>265992</v>
      </c>
      <c r="BD16" s="238"/>
      <c r="BE16" s="238"/>
      <c r="BF16" s="238"/>
      <c r="BG16" s="238"/>
      <c r="BH16" s="238"/>
      <c r="BI16" s="238"/>
      <c r="BJ16" s="238">
        <v>265992</v>
      </c>
      <c r="BK16" s="238">
        <v>26839</v>
      </c>
      <c r="BL16" s="238">
        <v>33089</v>
      </c>
      <c r="BM16" s="196">
        <v>0.22530000902282776</v>
      </c>
      <c r="BN16" s="239">
        <v>104</v>
      </c>
      <c r="BO16" s="238">
        <v>326024</v>
      </c>
      <c r="BP16" s="238"/>
      <c r="BQ16" s="238"/>
      <c r="BR16" s="238"/>
      <c r="BS16" s="238">
        <v>1970</v>
      </c>
      <c r="BT16" s="238">
        <v>1970</v>
      </c>
      <c r="BU16" s="238"/>
      <c r="BV16" s="238"/>
      <c r="BW16" s="238"/>
      <c r="BX16" s="238"/>
      <c r="BY16" s="240">
        <v>481</v>
      </c>
      <c r="BZ16" s="240">
        <v>11119</v>
      </c>
      <c r="CA16" s="238"/>
      <c r="CB16" s="240"/>
      <c r="CC16" s="240"/>
      <c r="CD16" s="240"/>
      <c r="CE16" s="238"/>
      <c r="CF16" s="238"/>
      <c r="CG16" s="238"/>
      <c r="CH16" s="238"/>
      <c r="CI16" s="238"/>
      <c r="CJ16" s="240">
        <v>1463</v>
      </c>
      <c r="CK16" s="238"/>
      <c r="CL16" s="238"/>
      <c r="CM16" s="241">
        <v>13063</v>
      </c>
      <c r="CN16" s="238">
        <v>3039</v>
      </c>
      <c r="CO16" s="238"/>
      <c r="CP16" s="238"/>
      <c r="CQ16" s="238"/>
      <c r="CR16" s="238"/>
      <c r="CS16" s="238"/>
      <c r="CT16" s="238">
        <v>3039</v>
      </c>
      <c r="CU16" s="238">
        <v>58677.468099999998</v>
      </c>
      <c r="CV16" s="238">
        <v>402773.4681</v>
      </c>
      <c r="CW16" s="196">
        <v>0.17052644639867942</v>
      </c>
      <c r="CX16" s="239"/>
      <c r="CY16" s="238"/>
      <c r="CZ16" s="238">
        <v>402773.4681</v>
      </c>
      <c r="DA16" s="238">
        <v>404868</v>
      </c>
      <c r="DB16" s="238">
        <v>2094.5319</v>
      </c>
      <c r="DC16" s="238"/>
      <c r="DD16" s="238"/>
      <c r="DE16" s="238"/>
      <c r="DF16" s="238"/>
      <c r="DG16" s="238"/>
      <c r="DH16" s="238"/>
      <c r="DI16" s="238"/>
      <c r="DJ16" s="238"/>
      <c r="DK16" s="238"/>
      <c r="DL16" s="238"/>
      <c r="DM16" s="238"/>
      <c r="DN16" s="238"/>
      <c r="DO16" s="242"/>
      <c r="DP16" s="243"/>
      <c r="DQ16" s="198" t="s">
        <v>545</v>
      </c>
      <c r="DR16" s="242">
        <v>74077</v>
      </c>
      <c r="DS16" s="243">
        <v>1.17</v>
      </c>
      <c r="DT16" s="198">
        <v>63313.675213675218</v>
      </c>
      <c r="DU16" s="238"/>
      <c r="DV16" s="244"/>
      <c r="DW16" s="199" t="s">
        <v>545</v>
      </c>
      <c r="DX16" s="238"/>
      <c r="DY16" s="244"/>
      <c r="DZ16" s="199" t="s">
        <v>545</v>
      </c>
      <c r="EA16" s="238"/>
      <c r="EB16" s="244"/>
      <c r="EC16" s="199" t="s">
        <v>545</v>
      </c>
      <c r="ED16" s="238"/>
      <c r="EE16" s="244"/>
      <c r="EF16" s="199" t="s">
        <v>545</v>
      </c>
      <c r="EG16" s="238"/>
      <c r="EH16" s="244"/>
      <c r="EI16" s="199" t="s">
        <v>545</v>
      </c>
      <c r="EJ16" s="238"/>
      <c r="EK16" s="244"/>
      <c r="EL16" s="199" t="s">
        <v>545</v>
      </c>
      <c r="EM16" s="238"/>
      <c r="EN16" s="244"/>
      <c r="EO16" s="199" t="s">
        <v>545</v>
      </c>
      <c r="EP16" s="238"/>
      <c r="EQ16" s="244"/>
      <c r="ER16" s="199" t="s">
        <v>545</v>
      </c>
      <c r="ES16" s="238"/>
      <c r="ET16" s="244"/>
      <c r="EU16" s="199" t="s">
        <v>545</v>
      </c>
      <c r="EV16" s="238"/>
      <c r="EW16" s="244"/>
      <c r="EX16" s="199" t="s">
        <v>545</v>
      </c>
      <c r="EY16" s="238"/>
      <c r="EZ16" s="244"/>
      <c r="FA16" s="199" t="s">
        <v>545</v>
      </c>
      <c r="FB16" s="238"/>
      <c r="FC16" s="244"/>
      <c r="FD16" s="199" t="s">
        <v>545</v>
      </c>
      <c r="FE16" s="238"/>
      <c r="FF16" s="244"/>
      <c r="FG16" s="199" t="s">
        <v>545</v>
      </c>
      <c r="FH16" s="242"/>
      <c r="FI16" s="243"/>
      <c r="FJ16" s="198" t="s">
        <v>545</v>
      </c>
      <c r="FK16" s="238"/>
      <c r="FL16" s="244"/>
      <c r="FM16" s="199" t="s">
        <v>545</v>
      </c>
      <c r="FN16" s="238"/>
      <c r="FO16" s="244"/>
      <c r="FP16" s="199" t="s">
        <v>545</v>
      </c>
      <c r="FQ16" s="238"/>
      <c r="FR16" s="244"/>
      <c r="FS16" s="199" t="s">
        <v>545</v>
      </c>
      <c r="FT16" s="238"/>
      <c r="FU16" s="244"/>
      <c r="FV16" s="199" t="s">
        <v>545</v>
      </c>
      <c r="FW16" s="238"/>
      <c r="FX16" s="244"/>
      <c r="FY16" s="199" t="s">
        <v>545</v>
      </c>
      <c r="FZ16" s="238"/>
      <c r="GA16" s="244"/>
      <c r="GB16" s="199" t="s">
        <v>545</v>
      </c>
      <c r="GC16" s="238"/>
      <c r="GD16" s="244"/>
      <c r="GE16" s="199" t="s">
        <v>545</v>
      </c>
      <c r="GF16" s="238"/>
      <c r="GG16" s="244"/>
      <c r="GH16" s="199" t="s">
        <v>545</v>
      </c>
      <c r="GI16" s="238"/>
      <c r="GJ16" s="244"/>
      <c r="GK16" s="199" t="s">
        <v>545</v>
      </c>
      <c r="GL16" s="238"/>
      <c r="GM16" s="244"/>
      <c r="GN16" s="199" t="s">
        <v>545</v>
      </c>
      <c r="GO16" s="238"/>
      <c r="GP16" s="244"/>
      <c r="GQ16" s="199" t="s">
        <v>545</v>
      </c>
      <c r="GR16" s="242"/>
      <c r="GS16" s="243"/>
      <c r="GT16" s="198" t="s">
        <v>545</v>
      </c>
      <c r="GU16" s="242"/>
      <c r="GV16" s="243"/>
      <c r="GW16" s="198" t="s">
        <v>545</v>
      </c>
      <c r="GX16" s="242">
        <v>153476</v>
      </c>
      <c r="GY16" s="243">
        <v>3.51</v>
      </c>
      <c r="GZ16" s="198">
        <v>43725.356125356127</v>
      </c>
      <c r="HA16" s="238"/>
      <c r="HB16" s="244"/>
      <c r="HC16" s="199" t="s">
        <v>545</v>
      </c>
      <c r="HD16" s="242"/>
      <c r="HE16" s="243"/>
      <c r="HF16" s="198" t="s">
        <v>545</v>
      </c>
      <c r="HG16" s="242"/>
      <c r="HH16" s="243"/>
      <c r="HI16" s="198" t="s">
        <v>545</v>
      </c>
      <c r="HJ16" s="238"/>
      <c r="HK16" s="244"/>
      <c r="HL16" s="199" t="s">
        <v>545</v>
      </c>
      <c r="HM16" s="242">
        <v>38439</v>
      </c>
      <c r="HN16" s="243">
        <v>1.02</v>
      </c>
      <c r="HO16" s="198">
        <v>37685.294117647056</v>
      </c>
      <c r="HP16" s="238"/>
      <c r="HQ16" s="244"/>
      <c r="HR16" s="199" t="s">
        <v>545</v>
      </c>
      <c r="HS16" s="238"/>
      <c r="HT16" s="244"/>
      <c r="HU16" s="199" t="s">
        <v>545</v>
      </c>
      <c r="HV16" s="238"/>
      <c r="HW16" s="244"/>
      <c r="HX16" s="238">
        <v>265992</v>
      </c>
      <c r="HY16" s="244">
        <v>5.7</v>
      </c>
      <c r="IA16" s="236">
        <v>58677.468099999998</v>
      </c>
      <c r="IB16" s="236">
        <v>344096</v>
      </c>
      <c r="IC16" s="236">
        <v>0.17052644639867942</v>
      </c>
      <c r="ID16" s="236" t="b">
        <v>1</v>
      </c>
    </row>
    <row r="17" spans="1:238" ht="14.4" x14ac:dyDescent="0.3">
      <c r="A17" s="237" t="s">
        <v>550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>
        <v>30000</v>
      </c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>
        <v>30000</v>
      </c>
      <c r="AS17" s="238"/>
      <c r="AT17" s="238"/>
      <c r="AU17" s="238"/>
      <c r="AV17" s="238"/>
      <c r="AW17" s="238"/>
      <c r="AX17" s="238"/>
      <c r="AY17" s="238"/>
      <c r="AZ17" s="238"/>
      <c r="BA17" s="238"/>
      <c r="BB17" s="238">
        <v>30000</v>
      </c>
      <c r="BC17" s="238"/>
      <c r="BD17" s="238"/>
      <c r="BE17" s="238"/>
      <c r="BF17" s="238"/>
      <c r="BG17" s="238"/>
      <c r="BH17" s="238"/>
      <c r="BI17" s="238"/>
      <c r="BJ17" s="238"/>
      <c r="BK17" s="238"/>
      <c r="BL17" s="238"/>
      <c r="BM17" s="196" t="s">
        <v>545</v>
      </c>
      <c r="BN17" s="239"/>
      <c r="BO17" s="238"/>
      <c r="BP17" s="238"/>
      <c r="BQ17" s="238"/>
      <c r="BR17" s="238"/>
      <c r="BS17" s="238"/>
      <c r="BT17" s="238"/>
      <c r="BU17" s="238">
        <v>29964</v>
      </c>
      <c r="BV17" s="238"/>
      <c r="BW17" s="238"/>
      <c r="BX17" s="238"/>
      <c r="BY17" s="240"/>
      <c r="BZ17" s="240"/>
      <c r="CA17" s="238"/>
      <c r="CB17" s="240"/>
      <c r="CC17" s="240"/>
      <c r="CD17" s="240"/>
      <c r="CE17" s="238"/>
      <c r="CF17" s="238"/>
      <c r="CG17" s="238"/>
      <c r="CH17" s="238"/>
      <c r="CI17" s="238"/>
      <c r="CJ17" s="240"/>
      <c r="CK17" s="238"/>
      <c r="CL17" s="238"/>
      <c r="CM17" s="241">
        <v>29964</v>
      </c>
      <c r="CN17" s="238"/>
      <c r="CO17" s="238"/>
      <c r="CP17" s="238"/>
      <c r="CQ17" s="238"/>
      <c r="CR17" s="238"/>
      <c r="CS17" s="238"/>
      <c r="CT17" s="238"/>
      <c r="CU17" s="238">
        <v>5109.6544000000004</v>
      </c>
      <c r="CV17" s="238">
        <v>35073.654399999999</v>
      </c>
      <c r="CW17" s="196" t="s">
        <v>545</v>
      </c>
      <c r="CX17" s="239"/>
      <c r="CY17" s="238"/>
      <c r="CZ17" s="238">
        <v>35073.654399999999</v>
      </c>
      <c r="DA17" s="238">
        <v>30000</v>
      </c>
      <c r="DB17" s="238">
        <v>-5073.6544000000004</v>
      </c>
      <c r="DC17" s="238"/>
      <c r="DD17" s="238"/>
      <c r="DE17" s="238"/>
      <c r="DF17" s="238"/>
      <c r="DG17" s="238"/>
      <c r="DH17" s="238"/>
      <c r="DI17" s="238"/>
      <c r="DJ17" s="238"/>
      <c r="DK17" s="238"/>
      <c r="DL17" s="238"/>
      <c r="DM17" s="238"/>
      <c r="DN17" s="238"/>
      <c r="DO17" s="242"/>
      <c r="DP17" s="243"/>
      <c r="DQ17" s="198" t="s">
        <v>545</v>
      </c>
      <c r="DR17" s="242"/>
      <c r="DS17" s="243"/>
      <c r="DT17" s="198" t="s">
        <v>545</v>
      </c>
      <c r="DU17" s="238"/>
      <c r="DV17" s="244"/>
      <c r="DW17" s="199" t="s">
        <v>545</v>
      </c>
      <c r="DX17" s="238"/>
      <c r="DY17" s="244"/>
      <c r="DZ17" s="199" t="s">
        <v>545</v>
      </c>
      <c r="EA17" s="238"/>
      <c r="EB17" s="244"/>
      <c r="EC17" s="199" t="s">
        <v>545</v>
      </c>
      <c r="ED17" s="238"/>
      <c r="EE17" s="244"/>
      <c r="EF17" s="199" t="s">
        <v>545</v>
      </c>
      <c r="EG17" s="238"/>
      <c r="EH17" s="244"/>
      <c r="EI17" s="199" t="s">
        <v>545</v>
      </c>
      <c r="EJ17" s="238"/>
      <c r="EK17" s="244"/>
      <c r="EL17" s="199" t="s">
        <v>545</v>
      </c>
      <c r="EM17" s="238"/>
      <c r="EN17" s="244"/>
      <c r="EO17" s="199" t="s">
        <v>545</v>
      </c>
      <c r="EP17" s="238"/>
      <c r="EQ17" s="244"/>
      <c r="ER17" s="199" t="s">
        <v>545</v>
      </c>
      <c r="ES17" s="238"/>
      <c r="ET17" s="244"/>
      <c r="EU17" s="199" t="s">
        <v>545</v>
      </c>
      <c r="EV17" s="238"/>
      <c r="EW17" s="244"/>
      <c r="EX17" s="199" t="s">
        <v>545</v>
      </c>
      <c r="EY17" s="238"/>
      <c r="EZ17" s="244"/>
      <c r="FA17" s="199" t="s">
        <v>545</v>
      </c>
      <c r="FB17" s="238"/>
      <c r="FC17" s="244"/>
      <c r="FD17" s="199" t="s">
        <v>545</v>
      </c>
      <c r="FE17" s="238"/>
      <c r="FF17" s="244"/>
      <c r="FG17" s="199" t="s">
        <v>545</v>
      </c>
      <c r="FH17" s="242"/>
      <c r="FI17" s="243"/>
      <c r="FJ17" s="198" t="s">
        <v>545</v>
      </c>
      <c r="FK17" s="238"/>
      <c r="FL17" s="244"/>
      <c r="FM17" s="199" t="s">
        <v>545</v>
      </c>
      <c r="FN17" s="238"/>
      <c r="FO17" s="244"/>
      <c r="FP17" s="199" t="s">
        <v>545</v>
      </c>
      <c r="FQ17" s="238"/>
      <c r="FR17" s="244"/>
      <c r="FS17" s="199" t="s">
        <v>545</v>
      </c>
      <c r="FT17" s="238"/>
      <c r="FU17" s="244"/>
      <c r="FV17" s="199" t="s">
        <v>545</v>
      </c>
      <c r="FW17" s="238"/>
      <c r="FX17" s="244"/>
      <c r="FY17" s="199" t="s">
        <v>545</v>
      </c>
      <c r="FZ17" s="238"/>
      <c r="GA17" s="244"/>
      <c r="GB17" s="199" t="s">
        <v>545</v>
      </c>
      <c r="GC17" s="238"/>
      <c r="GD17" s="244"/>
      <c r="GE17" s="199" t="s">
        <v>545</v>
      </c>
      <c r="GF17" s="238"/>
      <c r="GG17" s="244"/>
      <c r="GH17" s="199" t="s">
        <v>545</v>
      </c>
      <c r="GI17" s="238"/>
      <c r="GJ17" s="244"/>
      <c r="GK17" s="199" t="s">
        <v>545</v>
      </c>
      <c r="GL17" s="238"/>
      <c r="GM17" s="244"/>
      <c r="GN17" s="199" t="s">
        <v>545</v>
      </c>
      <c r="GO17" s="238"/>
      <c r="GP17" s="244"/>
      <c r="GQ17" s="199" t="s">
        <v>545</v>
      </c>
      <c r="GR17" s="242"/>
      <c r="GS17" s="243"/>
      <c r="GT17" s="198" t="s">
        <v>545</v>
      </c>
      <c r="GU17" s="242"/>
      <c r="GV17" s="243"/>
      <c r="GW17" s="198" t="s">
        <v>545</v>
      </c>
      <c r="GX17" s="242"/>
      <c r="GY17" s="243"/>
      <c r="GZ17" s="198" t="s">
        <v>545</v>
      </c>
      <c r="HA17" s="238"/>
      <c r="HB17" s="244"/>
      <c r="HC17" s="199" t="s">
        <v>545</v>
      </c>
      <c r="HD17" s="242"/>
      <c r="HE17" s="243"/>
      <c r="HF17" s="198" t="s">
        <v>545</v>
      </c>
      <c r="HG17" s="242"/>
      <c r="HH17" s="243"/>
      <c r="HI17" s="198" t="s">
        <v>545</v>
      </c>
      <c r="HJ17" s="238"/>
      <c r="HK17" s="244"/>
      <c r="HL17" s="199" t="s">
        <v>545</v>
      </c>
      <c r="HM17" s="242"/>
      <c r="HN17" s="243"/>
      <c r="HO17" s="198" t="s">
        <v>545</v>
      </c>
      <c r="HP17" s="238"/>
      <c r="HQ17" s="244"/>
      <c r="HR17" s="199" t="s">
        <v>545</v>
      </c>
      <c r="HS17" s="238"/>
      <c r="HT17" s="244"/>
      <c r="HU17" s="199" t="s">
        <v>545</v>
      </c>
      <c r="HV17" s="238"/>
      <c r="HW17" s="244"/>
      <c r="HX17" s="238"/>
      <c r="HY17" s="244"/>
      <c r="IA17" s="236" t="s">
        <v>545</v>
      </c>
      <c r="IB17" s="236" t="s">
        <v>545</v>
      </c>
      <c r="IC17" s="236" t="s">
        <v>545</v>
      </c>
      <c r="ID17" s="236" t="b">
        <v>1</v>
      </c>
    </row>
    <row r="18" spans="1:238" ht="14.4" x14ac:dyDescent="0.3">
      <c r="A18" s="208" t="s">
        <v>551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>
        <v>639957</v>
      </c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>
        <v>639957</v>
      </c>
      <c r="AS18" s="228"/>
      <c r="AT18" s="228"/>
      <c r="AU18" s="228"/>
      <c r="AV18" s="228"/>
      <c r="AW18" s="228"/>
      <c r="AX18" s="228">
        <v>2608</v>
      </c>
      <c r="AY18" s="228"/>
      <c r="AZ18" s="228"/>
      <c r="BA18" s="228"/>
      <c r="BB18" s="228">
        <v>642565</v>
      </c>
      <c r="BC18" s="228">
        <v>332797</v>
      </c>
      <c r="BD18" s="228"/>
      <c r="BE18" s="228"/>
      <c r="BF18" s="228"/>
      <c r="BG18" s="228"/>
      <c r="BH18" s="228"/>
      <c r="BI18" s="228"/>
      <c r="BJ18" s="228">
        <v>332797</v>
      </c>
      <c r="BK18" s="228">
        <v>36018</v>
      </c>
      <c r="BL18" s="228">
        <v>22362</v>
      </c>
      <c r="BM18" s="196">
        <v>0.17542225440734141</v>
      </c>
      <c r="BN18" s="229"/>
      <c r="BO18" s="228">
        <v>391177</v>
      </c>
      <c r="BP18" s="228">
        <v>9355</v>
      </c>
      <c r="BQ18" s="228"/>
      <c r="BR18" s="228">
        <v>2586</v>
      </c>
      <c r="BS18" s="228"/>
      <c r="BT18" s="228">
        <v>11941</v>
      </c>
      <c r="BU18" s="228"/>
      <c r="BV18" s="228"/>
      <c r="BW18" s="228"/>
      <c r="BX18" s="228"/>
      <c r="BY18" s="230">
        <v>225</v>
      </c>
      <c r="BZ18" s="230">
        <v>5736</v>
      </c>
      <c r="CA18" s="228"/>
      <c r="CB18" s="230"/>
      <c r="CC18" s="230"/>
      <c r="CD18" s="230"/>
      <c r="CE18" s="228"/>
      <c r="CF18" s="228">
        <v>29330</v>
      </c>
      <c r="CG18" s="228"/>
      <c r="CH18" s="228"/>
      <c r="CI18" s="228"/>
      <c r="CJ18" s="230"/>
      <c r="CK18" s="228"/>
      <c r="CL18" s="228"/>
      <c r="CM18" s="231">
        <v>35291</v>
      </c>
      <c r="CN18" s="228"/>
      <c r="CO18" s="228"/>
      <c r="CP18" s="228"/>
      <c r="CQ18" s="228">
        <v>4345</v>
      </c>
      <c r="CR18" s="228"/>
      <c r="CS18" s="228"/>
      <c r="CT18" s="228">
        <v>4345</v>
      </c>
      <c r="CU18" s="228">
        <v>56909</v>
      </c>
      <c r="CV18" s="228">
        <v>499663</v>
      </c>
      <c r="CW18" s="196">
        <v>0.12853412956178825</v>
      </c>
      <c r="CX18" s="229"/>
      <c r="CY18" s="228">
        <v>2608</v>
      </c>
      <c r="CZ18" s="228">
        <v>502271</v>
      </c>
      <c r="DA18" s="228">
        <v>642565</v>
      </c>
      <c r="DB18" s="228">
        <v>140294</v>
      </c>
      <c r="DC18" s="228"/>
      <c r="DD18" s="228"/>
      <c r="DE18" s="228"/>
      <c r="DF18" s="228"/>
      <c r="DG18" s="228"/>
      <c r="DH18" s="228"/>
      <c r="DI18" s="228"/>
      <c r="DJ18" s="228"/>
      <c r="DK18" s="228">
        <v>2608</v>
      </c>
      <c r="DL18" s="228">
        <v>2608</v>
      </c>
      <c r="DM18" s="228"/>
      <c r="DN18" s="228"/>
      <c r="DO18" s="232"/>
      <c r="DP18" s="233"/>
      <c r="DQ18" s="198" t="s">
        <v>545</v>
      </c>
      <c r="DR18" s="232">
        <v>66122</v>
      </c>
      <c r="DS18" s="233">
        <v>1.07234207196562</v>
      </c>
      <c r="DT18" s="198">
        <v>61661.294216310402</v>
      </c>
      <c r="DU18" s="228"/>
      <c r="DV18" s="235"/>
      <c r="DW18" s="199" t="s">
        <v>545</v>
      </c>
      <c r="DX18" s="228"/>
      <c r="DY18" s="235"/>
      <c r="DZ18" s="199" t="s">
        <v>545</v>
      </c>
      <c r="EA18" s="228"/>
      <c r="EB18" s="235"/>
      <c r="EC18" s="199" t="s">
        <v>545</v>
      </c>
      <c r="ED18" s="228"/>
      <c r="EE18" s="235"/>
      <c r="EF18" s="199" t="s">
        <v>545</v>
      </c>
      <c r="EG18" s="228"/>
      <c r="EH18" s="235"/>
      <c r="EI18" s="199" t="s">
        <v>545</v>
      </c>
      <c r="EJ18" s="228"/>
      <c r="EK18" s="235"/>
      <c r="EL18" s="199" t="s">
        <v>545</v>
      </c>
      <c r="EM18" s="228"/>
      <c r="EN18" s="235"/>
      <c r="EO18" s="199" t="s">
        <v>545</v>
      </c>
      <c r="EP18" s="228"/>
      <c r="EQ18" s="235"/>
      <c r="ER18" s="199" t="s">
        <v>545</v>
      </c>
      <c r="ES18" s="228"/>
      <c r="ET18" s="235"/>
      <c r="EU18" s="199" t="s">
        <v>545</v>
      </c>
      <c r="EV18" s="228"/>
      <c r="EW18" s="235"/>
      <c r="EX18" s="199" t="s">
        <v>545</v>
      </c>
      <c r="EY18" s="228"/>
      <c r="EZ18" s="235"/>
      <c r="FA18" s="199" t="s">
        <v>545</v>
      </c>
      <c r="FB18" s="228"/>
      <c r="FC18" s="235"/>
      <c r="FD18" s="199" t="s">
        <v>545</v>
      </c>
      <c r="FE18" s="228"/>
      <c r="FF18" s="235"/>
      <c r="FG18" s="199" t="s">
        <v>545</v>
      </c>
      <c r="FH18" s="232"/>
      <c r="FI18" s="233"/>
      <c r="FJ18" s="198" t="s">
        <v>545</v>
      </c>
      <c r="FK18" s="228"/>
      <c r="FL18" s="235"/>
      <c r="FM18" s="199" t="s">
        <v>545</v>
      </c>
      <c r="FN18" s="228"/>
      <c r="FO18" s="235"/>
      <c r="FP18" s="199" t="s">
        <v>545</v>
      </c>
      <c r="FQ18" s="228"/>
      <c r="FR18" s="235"/>
      <c r="FS18" s="199" t="s">
        <v>545</v>
      </c>
      <c r="FT18" s="228"/>
      <c r="FU18" s="235"/>
      <c r="FV18" s="199" t="s">
        <v>545</v>
      </c>
      <c r="FW18" s="228"/>
      <c r="FX18" s="235"/>
      <c r="FY18" s="199" t="s">
        <v>545</v>
      </c>
      <c r="FZ18" s="228"/>
      <c r="GA18" s="235"/>
      <c r="GB18" s="199" t="s">
        <v>545</v>
      </c>
      <c r="GC18" s="228"/>
      <c r="GD18" s="235"/>
      <c r="GE18" s="199" t="s">
        <v>545</v>
      </c>
      <c r="GF18" s="228"/>
      <c r="GG18" s="235"/>
      <c r="GH18" s="199" t="s">
        <v>545</v>
      </c>
      <c r="GI18" s="228"/>
      <c r="GJ18" s="235"/>
      <c r="GK18" s="199" t="s">
        <v>545</v>
      </c>
      <c r="GL18" s="228"/>
      <c r="GM18" s="235"/>
      <c r="GN18" s="199" t="s">
        <v>545</v>
      </c>
      <c r="GO18" s="228"/>
      <c r="GP18" s="235"/>
      <c r="GQ18" s="199" t="s">
        <v>545</v>
      </c>
      <c r="GR18" s="232"/>
      <c r="GS18" s="233"/>
      <c r="GT18" s="198" t="s">
        <v>545</v>
      </c>
      <c r="GU18" s="232">
        <v>191853</v>
      </c>
      <c r="GV18" s="233">
        <v>3.9456441263573501</v>
      </c>
      <c r="GW18" s="198">
        <v>48624.000000000051</v>
      </c>
      <c r="GX18" s="232"/>
      <c r="GY18" s="233"/>
      <c r="GZ18" s="198" t="s">
        <v>545</v>
      </c>
      <c r="HA18" s="228"/>
      <c r="HB18" s="235"/>
      <c r="HC18" s="199" t="s">
        <v>545</v>
      </c>
      <c r="HD18" s="232">
        <v>43128</v>
      </c>
      <c r="HE18" s="233">
        <v>1.2089138051857</v>
      </c>
      <c r="HF18" s="198">
        <v>35675.000000000124</v>
      </c>
      <c r="HG18" s="232"/>
      <c r="HH18" s="233"/>
      <c r="HI18" s="198" t="s">
        <v>545</v>
      </c>
      <c r="HJ18" s="228"/>
      <c r="HK18" s="235"/>
      <c r="HL18" s="199" t="s">
        <v>545</v>
      </c>
      <c r="HM18" s="232">
        <v>31694</v>
      </c>
      <c r="HN18" s="233">
        <v>0.5</v>
      </c>
      <c r="HO18" s="198">
        <v>63388</v>
      </c>
      <c r="HP18" s="228"/>
      <c r="HQ18" s="235"/>
      <c r="HR18" s="199" t="s">
        <v>545</v>
      </c>
      <c r="HS18" s="228"/>
      <c r="HT18" s="235"/>
      <c r="HU18" s="199" t="s">
        <v>545</v>
      </c>
      <c r="HV18" s="228"/>
      <c r="HW18" s="235"/>
      <c r="HX18" s="228">
        <v>332797</v>
      </c>
      <c r="HY18" s="235">
        <v>6.7269000035086801</v>
      </c>
      <c r="IA18" s="236">
        <v>56909</v>
      </c>
      <c r="IB18" s="236">
        <v>442754</v>
      </c>
      <c r="IC18" s="236">
        <v>0.12853412956178825</v>
      </c>
      <c r="ID18" s="236" t="b">
        <v>1</v>
      </c>
    </row>
    <row r="19" spans="1:238" ht="14.4" x14ac:dyDescent="0.3">
      <c r="A19" s="237" t="s">
        <v>552</v>
      </c>
      <c r="B19" s="238"/>
      <c r="C19" s="238"/>
      <c r="D19" s="238"/>
      <c r="E19" s="238"/>
      <c r="F19" s="238"/>
      <c r="G19" s="238"/>
      <c r="H19" s="238"/>
      <c r="I19" s="238"/>
      <c r="J19" s="238"/>
      <c r="K19" s="238"/>
      <c r="L19" s="238">
        <v>306759</v>
      </c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>
        <v>306759</v>
      </c>
      <c r="AS19" s="238"/>
      <c r="AT19" s="238"/>
      <c r="AU19" s="238"/>
      <c r="AV19" s="238"/>
      <c r="AW19" s="238"/>
      <c r="AX19" s="238">
        <v>1582</v>
      </c>
      <c r="AY19" s="238"/>
      <c r="AZ19" s="238"/>
      <c r="BA19" s="238"/>
      <c r="BB19" s="238">
        <v>308341</v>
      </c>
      <c r="BC19" s="238">
        <v>188626</v>
      </c>
      <c r="BD19" s="238"/>
      <c r="BE19" s="238"/>
      <c r="BF19" s="238"/>
      <c r="BG19" s="238"/>
      <c r="BH19" s="238"/>
      <c r="BI19" s="238"/>
      <c r="BJ19" s="238">
        <v>188626</v>
      </c>
      <c r="BK19" s="238">
        <v>20415</v>
      </c>
      <c r="BL19" s="238">
        <v>12675</v>
      </c>
      <c r="BM19" s="196">
        <v>0.17542650535981255</v>
      </c>
      <c r="BN19" s="239"/>
      <c r="BO19" s="238">
        <v>221716</v>
      </c>
      <c r="BP19" s="238">
        <v>9355</v>
      </c>
      <c r="BQ19" s="238"/>
      <c r="BR19" s="238">
        <v>2586</v>
      </c>
      <c r="BS19" s="238"/>
      <c r="BT19" s="238">
        <v>11941</v>
      </c>
      <c r="BU19" s="238"/>
      <c r="BV19" s="238"/>
      <c r="BW19" s="238"/>
      <c r="BX19" s="238"/>
      <c r="BY19" s="240"/>
      <c r="BZ19" s="240">
        <v>2805</v>
      </c>
      <c r="CA19" s="238"/>
      <c r="CB19" s="240"/>
      <c r="CC19" s="240"/>
      <c r="CD19" s="240"/>
      <c r="CE19" s="238"/>
      <c r="CF19" s="238">
        <v>28882</v>
      </c>
      <c r="CG19" s="238"/>
      <c r="CH19" s="238"/>
      <c r="CI19" s="238"/>
      <c r="CJ19" s="240"/>
      <c r="CK19" s="238"/>
      <c r="CL19" s="238"/>
      <c r="CM19" s="241">
        <v>31687</v>
      </c>
      <c r="CN19" s="238"/>
      <c r="CO19" s="238"/>
      <c r="CP19" s="238"/>
      <c r="CQ19" s="238">
        <v>3131</v>
      </c>
      <c r="CR19" s="238"/>
      <c r="CS19" s="238"/>
      <c r="CT19" s="238">
        <v>3131</v>
      </c>
      <c r="CU19" s="238">
        <v>34508</v>
      </c>
      <c r="CV19" s="238">
        <v>302983</v>
      </c>
      <c r="CW19" s="196">
        <v>0.12853338299655462</v>
      </c>
      <c r="CX19" s="239"/>
      <c r="CY19" s="238">
        <v>1582</v>
      </c>
      <c r="CZ19" s="238">
        <v>304565</v>
      </c>
      <c r="DA19" s="238">
        <v>308341</v>
      </c>
      <c r="DB19" s="238">
        <v>3776</v>
      </c>
      <c r="DC19" s="238"/>
      <c r="DD19" s="238"/>
      <c r="DE19" s="238"/>
      <c r="DF19" s="238"/>
      <c r="DG19" s="238"/>
      <c r="DH19" s="238"/>
      <c r="DI19" s="238"/>
      <c r="DJ19" s="238"/>
      <c r="DK19" s="238">
        <v>1582</v>
      </c>
      <c r="DL19" s="238">
        <v>1582</v>
      </c>
      <c r="DM19" s="238"/>
      <c r="DN19" s="238"/>
      <c r="DO19" s="242"/>
      <c r="DP19" s="243"/>
      <c r="DQ19" s="198" t="s">
        <v>545</v>
      </c>
      <c r="DR19" s="242">
        <v>86281</v>
      </c>
      <c r="DS19" s="243">
        <v>1.1049158728000901</v>
      </c>
      <c r="DT19" s="198">
        <v>78088.298054172876</v>
      </c>
      <c r="DU19" s="238"/>
      <c r="DV19" s="244"/>
      <c r="DW19" s="199" t="s">
        <v>545</v>
      </c>
      <c r="DX19" s="238"/>
      <c r="DY19" s="244"/>
      <c r="DZ19" s="199" t="s">
        <v>545</v>
      </c>
      <c r="EA19" s="238"/>
      <c r="EB19" s="244"/>
      <c r="EC19" s="199" t="s">
        <v>545</v>
      </c>
      <c r="ED19" s="238"/>
      <c r="EE19" s="244"/>
      <c r="EF19" s="199" t="s">
        <v>545</v>
      </c>
      <c r="EG19" s="238"/>
      <c r="EH19" s="244"/>
      <c r="EI19" s="199" t="s">
        <v>545</v>
      </c>
      <c r="EJ19" s="238"/>
      <c r="EK19" s="244"/>
      <c r="EL19" s="199" t="s">
        <v>545</v>
      </c>
      <c r="EM19" s="238"/>
      <c r="EN19" s="244"/>
      <c r="EO19" s="199" t="s">
        <v>545</v>
      </c>
      <c r="EP19" s="238"/>
      <c r="EQ19" s="244"/>
      <c r="ER19" s="199" t="s">
        <v>545</v>
      </c>
      <c r="ES19" s="238"/>
      <c r="ET19" s="244"/>
      <c r="EU19" s="199" t="s">
        <v>545</v>
      </c>
      <c r="EV19" s="238"/>
      <c r="EW19" s="244"/>
      <c r="EX19" s="199" t="s">
        <v>545</v>
      </c>
      <c r="EY19" s="238"/>
      <c r="EZ19" s="244"/>
      <c r="FA19" s="199" t="s">
        <v>545</v>
      </c>
      <c r="FB19" s="238"/>
      <c r="FC19" s="244"/>
      <c r="FD19" s="199" t="s">
        <v>545</v>
      </c>
      <c r="FE19" s="238"/>
      <c r="FF19" s="244"/>
      <c r="FG19" s="199" t="s">
        <v>545</v>
      </c>
      <c r="FH19" s="242"/>
      <c r="FI19" s="243"/>
      <c r="FJ19" s="198" t="s">
        <v>545</v>
      </c>
      <c r="FK19" s="238"/>
      <c r="FL19" s="244"/>
      <c r="FM19" s="199" t="s">
        <v>545</v>
      </c>
      <c r="FN19" s="238"/>
      <c r="FO19" s="244"/>
      <c r="FP19" s="199" t="s">
        <v>545</v>
      </c>
      <c r="FQ19" s="238"/>
      <c r="FR19" s="244"/>
      <c r="FS19" s="199" t="s">
        <v>545</v>
      </c>
      <c r="FT19" s="238"/>
      <c r="FU19" s="244"/>
      <c r="FV19" s="199" t="s">
        <v>545</v>
      </c>
      <c r="FW19" s="238"/>
      <c r="FX19" s="244"/>
      <c r="FY19" s="199" t="s">
        <v>545</v>
      </c>
      <c r="FZ19" s="238"/>
      <c r="GA19" s="244"/>
      <c r="GB19" s="199" t="s">
        <v>545</v>
      </c>
      <c r="GC19" s="238"/>
      <c r="GD19" s="244"/>
      <c r="GE19" s="199" t="s">
        <v>545</v>
      </c>
      <c r="GF19" s="238"/>
      <c r="GG19" s="244"/>
      <c r="GH19" s="199" t="s">
        <v>545</v>
      </c>
      <c r="GI19" s="238"/>
      <c r="GJ19" s="244"/>
      <c r="GK19" s="199" t="s">
        <v>545</v>
      </c>
      <c r="GL19" s="238"/>
      <c r="GM19" s="244"/>
      <c r="GN19" s="199" t="s">
        <v>545</v>
      </c>
      <c r="GO19" s="238"/>
      <c r="GP19" s="244"/>
      <c r="GQ19" s="199" t="s">
        <v>545</v>
      </c>
      <c r="GR19" s="242"/>
      <c r="GS19" s="243"/>
      <c r="GT19" s="198" t="s">
        <v>545</v>
      </c>
      <c r="GU19" s="242"/>
      <c r="GV19" s="243"/>
      <c r="GW19" s="198" t="s">
        <v>545</v>
      </c>
      <c r="GX19" s="242"/>
      <c r="GY19" s="243"/>
      <c r="GZ19" s="198" t="s">
        <v>545</v>
      </c>
      <c r="HA19" s="238"/>
      <c r="HB19" s="244"/>
      <c r="HC19" s="199" t="s">
        <v>545</v>
      </c>
      <c r="HD19" s="242">
        <v>70344</v>
      </c>
      <c r="HE19" s="243">
        <v>1.9718009810791901</v>
      </c>
      <c r="HF19" s="198">
        <v>35674.999999999949</v>
      </c>
      <c r="HG19" s="242"/>
      <c r="HH19" s="243"/>
      <c r="HI19" s="198" t="s">
        <v>545</v>
      </c>
      <c r="HJ19" s="238"/>
      <c r="HK19" s="244"/>
      <c r="HL19" s="199" t="s">
        <v>545</v>
      </c>
      <c r="HM19" s="242">
        <v>32001</v>
      </c>
      <c r="HN19" s="243">
        <v>0.5</v>
      </c>
      <c r="HO19" s="198">
        <v>64002</v>
      </c>
      <c r="HP19" s="238"/>
      <c r="HQ19" s="244"/>
      <c r="HR19" s="199" t="s">
        <v>545</v>
      </c>
      <c r="HS19" s="238"/>
      <c r="HT19" s="244"/>
      <c r="HU19" s="199" t="s">
        <v>545</v>
      </c>
      <c r="HV19" s="238"/>
      <c r="HW19" s="244"/>
      <c r="HX19" s="238">
        <v>188626</v>
      </c>
      <c r="HY19" s="244">
        <v>3.57671685387928</v>
      </c>
      <c r="IA19" s="236">
        <v>34508</v>
      </c>
      <c r="IB19" s="236">
        <v>268475</v>
      </c>
      <c r="IC19" s="236">
        <v>0.12853338299655462</v>
      </c>
      <c r="ID19" s="236" t="b">
        <v>1</v>
      </c>
    </row>
    <row r="20" spans="1:238" ht="14.4" x14ac:dyDescent="0.3">
      <c r="A20" s="208" t="s">
        <v>553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>
        <v>751164</v>
      </c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8">
        <v>751164</v>
      </c>
      <c r="AS20" s="228"/>
      <c r="AT20" s="228"/>
      <c r="AU20" s="228"/>
      <c r="AV20" s="228"/>
      <c r="AW20" s="228"/>
      <c r="AX20" s="228">
        <v>2792</v>
      </c>
      <c r="AY20" s="228"/>
      <c r="AZ20" s="228"/>
      <c r="BA20" s="228"/>
      <c r="BB20" s="228">
        <v>753956</v>
      </c>
      <c r="BC20" s="228">
        <v>487676</v>
      </c>
      <c r="BD20" s="228"/>
      <c r="BE20" s="228"/>
      <c r="BF20" s="228"/>
      <c r="BG20" s="228"/>
      <c r="BH20" s="228"/>
      <c r="BI20" s="228"/>
      <c r="BJ20" s="228">
        <v>487676</v>
      </c>
      <c r="BK20" s="228">
        <v>42494</v>
      </c>
      <c r="BL20" s="228">
        <v>92409</v>
      </c>
      <c r="BM20" s="196">
        <v>0.27662423412265519</v>
      </c>
      <c r="BN20" s="229">
        <v>-1014</v>
      </c>
      <c r="BO20" s="228">
        <v>621565</v>
      </c>
      <c r="BP20" s="228"/>
      <c r="BQ20" s="228"/>
      <c r="BR20" s="228"/>
      <c r="BS20" s="228"/>
      <c r="BT20" s="228"/>
      <c r="BU20" s="228"/>
      <c r="BV20" s="228"/>
      <c r="BW20" s="228">
        <v>50</v>
      </c>
      <c r="BX20" s="228"/>
      <c r="BY20" s="230"/>
      <c r="BZ20" s="230">
        <v>11921</v>
      </c>
      <c r="CA20" s="228"/>
      <c r="CB20" s="230"/>
      <c r="CC20" s="230"/>
      <c r="CD20" s="230"/>
      <c r="CE20" s="228"/>
      <c r="CF20" s="228"/>
      <c r="CG20" s="228"/>
      <c r="CH20" s="228"/>
      <c r="CI20" s="228"/>
      <c r="CJ20" s="230"/>
      <c r="CK20" s="228"/>
      <c r="CL20" s="228"/>
      <c r="CM20" s="231">
        <v>11971</v>
      </c>
      <c r="CN20" s="228"/>
      <c r="CO20" s="228"/>
      <c r="CP20" s="228"/>
      <c r="CQ20" s="228"/>
      <c r="CR20" s="228">
        <v>1553</v>
      </c>
      <c r="CS20" s="228"/>
      <c r="CT20" s="228">
        <v>1553</v>
      </c>
      <c r="CU20" s="228">
        <v>80840</v>
      </c>
      <c r="CV20" s="228">
        <v>715929</v>
      </c>
      <c r="CW20" s="196">
        <v>0.12728924607417227</v>
      </c>
      <c r="CX20" s="229">
        <v>2792</v>
      </c>
      <c r="CY20" s="228"/>
      <c r="CZ20" s="228">
        <v>718721</v>
      </c>
      <c r="DA20" s="228">
        <v>753956</v>
      </c>
      <c r="DB20" s="228">
        <v>35235</v>
      </c>
      <c r="DC20" s="228">
        <v>2778</v>
      </c>
      <c r="DD20" s="228"/>
      <c r="DE20" s="228">
        <v>14</v>
      </c>
      <c r="DF20" s="228"/>
      <c r="DG20" s="228"/>
      <c r="DH20" s="228"/>
      <c r="DI20" s="228"/>
      <c r="DJ20" s="228">
        <v>2792</v>
      </c>
      <c r="DK20" s="228">
        <v>2792</v>
      </c>
      <c r="DL20" s="228">
        <v>2792</v>
      </c>
      <c r="DM20" s="228"/>
      <c r="DN20" s="228"/>
      <c r="DO20" s="232"/>
      <c r="DP20" s="233"/>
      <c r="DQ20" s="198" t="s">
        <v>545</v>
      </c>
      <c r="DR20" s="232">
        <v>160010</v>
      </c>
      <c r="DS20" s="233">
        <v>1.1200000000000001</v>
      </c>
      <c r="DT20" s="198" t="s">
        <v>545</v>
      </c>
      <c r="DU20" s="228"/>
      <c r="DV20" s="235"/>
      <c r="DW20" s="199" t="s">
        <v>545</v>
      </c>
      <c r="DX20" s="228"/>
      <c r="DY20" s="235"/>
      <c r="DZ20" s="199" t="s">
        <v>545</v>
      </c>
      <c r="EA20" s="228"/>
      <c r="EB20" s="235"/>
      <c r="EC20" s="199" t="s">
        <v>545</v>
      </c>
      <c r="ED20" s="228"/>
      <c r="EE20" s="235"/>
      <c r="EF20" s="199" t="s">
        <v>545</v>
      </c>
      <c r="EG20" s="228"/>
      <c r="EH20" s="235"/>
      <c r="EI20" s="199" t="s">
        <v>545</v>
      </c>
      <c r="EJ20" s="228"/>
      <c r="EK20" s="235"/>
      <c r="EL20" s="199" t="s">
        <v>545</v>
      </c>
      <c r="EM20" s="228"/>
      <c r="EN20" s="235"/>
      <c r="EO20" s="199" t="s">
        <v>545</v>
      </c>
      <c r="EP20" s="228"/>
      <c r="EQ20" s="235"/>
      <c r="ER20" s="199" t="s">
        <v>545</v>
      </c>
      <c r="ES20" s="228"/>
      <c r="ET20" s="235"/>
      <c r="EU20" s="199" t="s">
        <v>545</v>
      </c>
      <c r="EV20" s="228"/>
      <c r="EW20" s="235"/>
      <c r="EX20" s="199" t="s">
        <v>545</v>
      </c>
      <c r="EY20" s="228"/>
      <c r="EZ20" s="235"/>
      <c r="FA20" s="199" t="s">
        <v>545</v>
      </c>
      <c r="FB20" s="228"/>
      <c r="FC20" s="235"/>
      <c r="FD20" s="199" t="s">
        <v>545</v>
      </c>
      <c r="FE20" s="228"/>
      <c r="FF20" s="235"/>
      <c r="FG20" s="199" t="s">
        <v>545</v>
      </c>
      <c r="FH20" s="232"/>
      <c r="FI20" s="233"/>
      <c r="FJ20" s="198" t="s">
        <v>545</v>
      </c>
      <c r="FK20" s="228"/>
      <c r="FL20" s="235"/>
      <c r="FM20" s="199" t="s">
        <v>545</v>
      </c>
      <c r="FN20" s="228"/>
      <c r="FO20" s="235"/>
      <c r="FP20" s="199" t="s">
        <v>545</v>
      </c>
      <c r="FQ20" s="228"/>
      <c r="FR20" s="235"/>
      <c r="FS20" s="199" t="s">
        <v>545</v>
      </c>
      <c r="FT20" s="228"/>
      <c r="FU20" s="235"/>
      <c r="FV20" s="199" t="s">
        <v>545</v>
      </c>
      <c r="FW20" s="228"/>
      <c r="FX20" s="235"/>
      <c r="FY20" s="199" t="s">
        <v>545</v>
      </c>
      <c r="FZ20" s="228"/>
      <c r="GA20" s="235"/>
      <c r="GB20" s="199" t="s">
        <v>545</v>
      </c>
      <c r="GC20" s="228"/>
      <c r="GD20" s="235"/>
      <c r="GE20" s="199" t="s">
        <v>545</v>
      </c>
      <c r="GF20" s="228"/>
      <c r="GG20" s="235"/>
      <c r="GH20" s="199" t="s">
        <v>545</v>
      </c>
      <c r="GI20" s="228"/>
      <c r="GJ20" s="235"/>
      <c r="GK20" s="199" t="s">
        <v>545</v>
      </c>
      <c r="GL20" s="228"/>
      <c r="GM20" s="235"/>
      <c r="GN20" s="199" t="s">
        <v>545</v>
      </c>
      <c r="GO20" s="228"/>
      <c r="GP20" s="235"/>
      <c r="GQ20" s="199" t="s">
        <v>545</v>
      </c>
      <c r="GR20" s="232"/>
      <c r="GS20" s="233"/>
      <c r="GT20" s="198" t="s">
        <v>545</v>
      </c>
      <c r="GU20" s="232"/>
      <c r="GV20" s="233"/>
      <c r="GW20" s="198" t="s">
        <v>545</v>
      </c>
      <c r="GX20" s="232">
        <v>199588</v>
      </c>
      <c r="GY20" s="233">
        <v>2.58</v>
      </c>
      <c r="GZ20" s="198" t="s">
        <v>545</v>
      </c>
      <c r="HA20" s="228"/>
      <c r="HB20" s="235"/>
      <c r="HC20" s="199" t="s">
        <v>545</v>
      </c>
      <c r="HD20" s="232"/>
      <c r="HE20" s="233"/>
      <c r="HF20" s="198" t="s">
        <v>545</v>
      </c>
      <c r="HG20" s="232">
        <v>82393</v>
      </c>
      <c r="HH20" s="233">
        <v>0.93</v>
      </c>
      <c r="HI20" s="198" t="s">
        <v>545</v>
      </c>
      <c r="HJ20" s="228"/>
      <c r="HK20" s="235"/>
      <c r="HL20" s="199" t="s">
        <v>545</v>
      </c>
      <c r="HM20" s="232">
        <v>45247</v>
      </c>
      <c r="HN20" s="233">
        <v>0.53</v>
      </c>
      <c r="HO20" s="198" t="s">
        <v>545</v>
      </c>
      <c r="HP20" s="228"/>
      <c r="HQ20" s="235"/>
      <c r="HR20" s="199" t="s">
        <v>545</v>
      </c>
      <c r="HS20" s="228"/>
      <c r="HT20" s="235"/>
      <c r="HU20" s="199" t="s">
        <v>545</v>
      </c>
      <c r="HV20" s="228">
        <v>438</v>
      </c>
      <c r="HW20" s="235">
        <v>0</v>
      </c>
      <c r="HX20" s="228">
        <v>487676</v>
      </c>
      <c r="HY20" s="235">
        <v>5.16</v>
      </c>
      <c r="IA20" s="236">
        <v>80840</v>
      </c>
      <c r="IB20" s="236">
        <v>635089</v>
      </c>
      <c r="IC20" s="236">
        <v>0.12728924607417227</v>
      </c>
      <c r="ID20" s="236" t="b">
        <v>1</v>
      </c>
    </row>
    <row r="21" spans="1:238" ht="14.4" x14ac:dyDescent="0.3">
      <c r="A21" s="237" t="s">
        <v>554</v>
      </c>
      <c r="B21" s="238"/>
      <c r="C21" s="238"/>
      <c r="D21" s="238"/>
      <c r="E21" s="238"/>
      <c r="F21" s="238"/>
      <c r="G21" s="238"/>
      <c r="H21" s="238"/>
      <c r="I21" s="238"/>
      <c r="J21" s="238"/>
      <c r="K21" s="238"/>
      <c r="L21" s="238">
        <v>34816</v>
      </c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>
        <v>34816</v>
      </c>
      <c r="AS21" s="238"/>
      <c r="AT21" s="238"/>
      <c r="AU21" s="238"/>
      <c r="AV21" s="238"/>
      <c r="AW21" s="238"/>
      <c r="AX21" s="238"/>
      <c r="AY21" s="238"/>
      <c r="AZ21" s="238"/>
      <c r="BA21" s="238"/>
      <c r="BB21" s="238">
        <v>34816</v>
      </c>
      <c r="BC21" s="238"/>
      <c r="BD21" s="238"/>
      <c r="BE21" s="238"/>
      <c r="BF21" s="238"/>
      <c r="BG21" s="238"/>
      <c r="BH21" s="238"/>
      <c r="BI21" s="238"/>
      <c r="BJ21" s="238"/>
      <c r="BK21" s="238"/>
      <c r="BL21" s="238"/>
      <c r="BM21" s="196" t="s">
        <v>545</v>
      </c>
      <c r="BN21" s="239"/>
      <c r="BO21" s="238"/>
      <c r="BP21" s="238">
        <v>32028</v>
      </c>
      <c r="BQ21" s="238"/>
      <c r="BR21" s="238">
        <v>1215</v>
      </c>
      <c r="BS21" s="238"/>
      <c r="BT21" s="238">
        <v>33243</v>
      </c>
      <c r="BU21" s="238"/>
      <c r="BV21" s="238"/>
      <c r="BW21" s="238"/>
      <c r="BX21" s="238"/>
      <c r="BY21" s="240"/>
      <c r="BZ21" s="240"/>
      <c r="CA21" s="238">
        <v>61</v>
      </c>
      <c r="CB21" s="240"/>
      <c r="CC21" s="240"/>
      <c r="CD21" s="240"/>
      <c r="CE21" s="238"/>
      <c r="CF21" s="238"/>
      <c r="CG21" s="238"/>
      <c r="CH21" s="238"/>
      <c r="CI21" s="238"/>
      <c r="CJ21" s="240">
        <v>2000</v>
      </c>
      <c r="CK21" s="238"/>
      <c r="CL21" s="238"/>
      <c r="CM21" s="241">
        <v>2061</v>
      </c>
      <c r="CN21" s="238"/>
      <c r="CO21" s="238"/>
      <c r="CP21" s="238"/>
      <c r="CQ21" s="238"/>
      <c r="CR21" s="238"/>
      <c r="CS21" s="238"/>
      <c r="CT21" s="238"/>
      <c r="CU21" s="238"/>
      <c r="CV21" s="238">
        <v>35304</v>
      </c>
      <c r="CW21" s="196" t="s">
        <v>545</v>
      </c>
      <c r="CX21" s="239"/>
      <c r="CY21" s="238"/>
      <c r="CZ21" s="238">
        <v>35304</v>
      </c>
      <c r="DA21" s="238">
        <v>34816</v>
      </c>
      <c r="DB21" s="238">
        <v>-488</v>
      </c>
      <c r="DC21" s="238"/>
      <c r="DD21" s="238"/>
      <c r="DE21" s="238"/>
      <c r="DF21" s="238"/>
      <c r="DG21" s="238"/>
      <c r="DH21" s="238"/>
      <c r="DI21" s="238"/>
      <c r="DJ21" s="238"/>
      <c r="DK21" s="238"/>
      <c r="DL21" s="238"/>
      <c r="DM21" s="238"/>
      <c r="DN21" s="238"/>
      <c r="DO21" s="242"/>
      <c r="DP21" s="243"/>
      <c r="DQ21" s="198" t="s">
        <v>545</v>
      </c>
      <c r="DR21" s="242"/>
      <c r="DS21" s="243"/>
      <c r="DT21" s="198" t="s">
        <v>545</v>
      </c>
      <c r="DU21" s="238"/>
      <c r="DV21" s="244"/>
      <c r="DW21" s="199" t="s">
        <v>545</v>
      </c>
      <c r="DX21" s="238"/>
      <c r="DY21" s="244"/>
      <c r="DZ21" s="199" t="s">
        <v>545</v>
      </c>
      <c r="EA21" s="238"/>
      <c r="EB21" s="244"/>
      <c r="EC21" s="199" t="s">
        <v>545</v>
      </c>
      <c r="ED21" s="238"/>
      <c r="EE21" s="244"/>
      <c r="EF21" s="199" t="s">
        <v>545</v>
      </c>
      <c r="EG21" s="238"/>
      <c r="EH21" s="244"/>
      <c r="EI21" s="199" t="s">
        <v>545</v>
      </c>
      <c r="EJ21" s="238"/>
      <c r="EK21" s="244"/>
      <c r="EL21" s="199" t="s">
        <v>545</v>
      </c>
      <c r="EM21" s="238"/>
      <c r="EN21" s="244"/>
      <c r="EO21" s="199" t="s">
        <v>545</v>
      </c>
      <c r="EP21" s="238"/>
      <c r="EQ21" s="244"/>
      <c r="ER21" s="199" t="s">
        <v>545</v>
      </c>
      <c r="ES21" s="238"/>
      <c r="ET21" s="244"/>
      <c r="EU21" s="199" t="s">
        <v>545</v>
      </c>
      <c r="EV21" s="238"/>
      <c r="EW21" s="244"/>
      <c r="EX21" s="199" t="s">
        <v>545</v>
      </c>
      <c r="EY21" s="238"/>
      <c r="EZ21" s="244"/>
      <c r="FA21" s="199" t="s">
        <v>545</v>
      </c>
      <c r="FB21" s="238"/>
      <c r="FC21" s="244"/>
      <c r="FD21" s="199" t="s">
        <v>545</v>
      </c>
      <c r="FE21" s="238"/>
      <c r="FF21" s="244"/>
      <c r="FG21" s="199" t="s">
        <v>545</v>
      </c>
      <c r="FH21" s="242"/>
      <c r="FI21" s="243"/>
      <c r="FJ21" s="198" t="s">
        <v>545</v>
      </c>
      <c r="FK21" s="238"/>
      <c r="FL21" s="244"/>
      <c r="FM21" s="199" t="s">
        <v>545</v>
      </c>
      <c r="FN21" s="238"/>
      <c r="FO21" s="244"/>
      <c r="FP21" s="199" t="s">
        <v>545</v>
      </c>
      <c r="FQ21" s="238"/>
      <c r="FR21" s="244"/>
      <c r="FS21" s="199" t="s">
        <v>545</v>
      </c>
      <c r="FT21" s="238"/>
      <c r="FU21" s="244"/>
      <c r="FV21" s="199" t="s">
        <v>545</v>
      </c>
      <c r="FW21" s="238"/>
      <c r="FX21" s="244"/>
      <c r="FY21" s="199" t="s">
        <v>545</v>
      </c>
      <c r="FZ21" s="238"/>
      <c r="GA21" s="244"/>
      <c r="GB21" s="199" t="s">
        <v>545</v>
      </c>
      <c r="GC21" s="238"/>
      <c r="GD21" s="244"/>
      <c r="GE21" s="199" t="s">
        <v>545</v>
      </c>
      <c r="GF21" s="238"/>
      <c r="GG21" s="244"/>
      <c r="GH21" s="199" t="s">
        <v>545</v>
      </c>
      <c r="GI21" s="238"/>
      <c r="GJ21" s="244"/>
      <c r="GK21" s="199" t="s">
        <v>545</v>
      </c>
      <c r="GL21" s="238"/>
      <c r="GM21" s="244"/>
      <c r="GN21" s="199" t="s">
        <v>545</v>
      </c>
      <c r="GO21" s="238"/>
      <c r="GP21" s="244"/>
      <c r="GQ21" s="199" t="s">
        <v>545</v>
      </c>
      <c r="GR21" s="242"/>
      <c r="GS21" s="243"/>
      <c r="GT21" s="198" t="s">
        <v>545</v>
      </c>
      <c r="GU21" s="242"/>
      <c r="GV21" s="243"/>
      <c r="GW21" s="198" t="s">
        <v>545</v>
      </c>
      <c r="GX21" s="242"/>
      <c r="GY21" s="243"/>
      <c r="GZ21" s="198" t="s">
        <v>545</v>
      </c>
      <c r="HA21" s="238"/>
      <c r="HB21" s="244"/>
      <c r="HC21" s="199" t="s">
        <v>545</v>
      </c>
      <c r="HD21" s="242"/>
      <c r="HE21" s="243"/>
      <c r="HF21" s="198" t="s">
        <v>545</v>
      </c>
      <c r="HG21" s="242"/>
      <c r="HH21" s="243"/>
      <c r="HI21" s="198" t="s">
        <v>545</v>
      </c>
      <c r="HJ21" s="238"/>
      <c r="HK21" s="244"/>
      <c r="HL21" s="199" t="s">
        <v>545</v>
      </c>
      <c r="HM21" s="242"/>
      <c r="HN21" s="243"/>
      <c r="HO21" s="198" t="s">
        <v>545</v>
      </c>
      <c r="HP21" s="238"/>
      <c r="HQ21" s="244"/>
      <c r="HR21" s="199" t="s">
        <v>545</v>
      </c>
      <c r="HS21" s="238"/>
      <c r="HT21" s="244"/>
      <c r="HU21" s="199" t="s">
        <v>545</v>
      </c>
      <c r="HV21" s="238"/>
      <c r="HW21" s="244"/>
      <c r="HX21" s="238"/>
      <c r="HY21" s="244"/>
      <c r="IA21" s="236" t="s">
        <v>545</v>
      </c>
      <c r="IB21" s="236" t="s">
        <v>545</v>
      </c>
      <c r="IC21" s="236" t="s">
        <v>545</v>
      </c>
      <c r="ID21" s="236" t="b">
        <v>1</v>
      </c>
    </row>
    <row r="22" spans="1:238" ht="14.4" x14ac:dyDescent="0.3">
      <c r="A22" s="237" t="s">
        <v>555</v>
      </c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8">
        <v>24873</v>
      </c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>
        <v>24873</v>
      </c>
      <c r="AS22" s="238"/>
      <c r="AT22" s="238"/>
      <c r="AU22" s="238"/>
      <c r="AV22" s="238"/>
      <c r="AW22" s="238"/>
      <c r="AX22" s="238"/>
      <c r="AY22" s="238"/>
      <c r="AZ22" s="238"/>
      <c r="BA22" s="238"/>
      <c r="BB22" s="238">
        <v>24873</v>
      </c>
      <c r="BC22" s="238"/>
      <c r="BD22" s="238"/>
      <c r="BE22" s="238"/>
      <c r="BF22" s="238"/>
      <c r="BG22" s="238"/>
      <c r="BH22" s="238"/>
      <c r="BI22" s="238"/>
      <c r="BJ22" s="238"/>
      <c r="BK22" s="238"/>
      <c r="BL22" s="238"/>
      <c r="BM22" s="196" t="s">
        <v>545</v>
      </c>
      <c r="BN22" s="239"/>
      <c r="BO22" s="238"/>
      <c r="BP22" s="238">
        <v>20843</v>
      </c>
      <c r="BQ22" s="238"/>
      <c r="BR22" s="238">
        <v>119</v>
      </c>
      <c r="BS22" s="238"/>
      <c r="BT22" s="238">
        <v>20962</v>
      </c>
      <c r="BU22" s="238"/>
      <c r="BV22" s="238"/>
      <c r="BW22" s="238"/>
      <c r="BX22" s="238"/>
      <c r="BY22" s="240">
        <v>658</v>
      </c>
      <c r="BZ22" s="240"/>
      <c r="CA22" s="238">
        <v>71</v>
      </c>
      <c r="CB22" s="240"/>
      <c r="CC22" s="240"/>
      <c r="CD22" s="240"/>
      <c r="CE22" s="238"/>
      <c r="CF22" s="238"/>
      <c r="CG22" s="238"/>
      <c r="CH22" s="238"/>
      <c r="CI22" s="238"/>
      <c r="CJ22" s="240"/>
      <c r="CK22" s="238"/>
      <c r="CL22" s="238"/>
      <c r="CM22" s="241">
        <v>729</v>
      </c>
      <c r="CN22" s="238">
        <v>5286</v>
      </c>
      <c r="CO22" s="238"/>
      <c r="CP22" s="238"/>
      <c r="CQ22" s="238"/>
      <c r="CR22" s="238"/>
      <c r="CS22" s="238"/>
      <c r="CT22" s="238">
        <v>5286</v>
      </c>
      <c r="CU22" s="238"/>
      <c r="CV22" s="238">
        <v>26977</v>
      </c>
      <c r="CW22" s="196" t="s">
        <v>545</v>
      </c>
      <c r="CX22" s="239"/>
      <c r="CY22" s="238"/>
      <c r="CZ22" s="238">
        <v>26977</v>
      </c>
      <c r="DA22" s="238">
        <v>24873</v>
      </c>
      <c r="DB22" s="238">
        <v>-2104</v>
      </c>
      <c r="DC22" s="238"/>
      <c r="DD22" s="238"/>
      <c r="DE22" s="238"/>
      <c r="DF22" s="238"/>
      <c r="DG22" s="238"/>
      <c r="DH22" s="238"/>
      <c r="DI22" s="238"/>
      <c r="DJ22" s="238"/>
      <c r="DK22" s="238"/>
      <c r="DL22" s="238"/>
      <c r="DM22" s="238"/>
      <c r="DN22" s="238"/>
      <c r="DO22" s="242"/>
      <c r="DP22" s="243"/>
      <c r="DQ22" s="198" t="s">
        <v>545</v>
      </c>
      <c r="DR22" s="242"/>
      <c r="DS22" s="243"/>
      <c r="DT22" s="198" t="s">
        <v>545</v>
      </c>
      <c r="DU22" s="238"/>
      <c r="DV22" s="244"/>
      <c r="DW22" s="199" t="s">
        <v>545</v>
      </c>
      <c r="DX22" s="238"/>
      <c r="DY22" s="244"/>
      <c r="DZ22" s="199" t="s">
        <v>545</v>
      </c>
      <c r="EA22" s="238"/>
      <c r="EB22" s="244"/>
      <c r="EC22" s="199" t="s">
        <v>545</v>
      </c>
      <c r="ED22" s="238"/>
      <c r="EE22" s="244"/>
      <c r="EF22" s="199" t="s">
        <v>545</v>
      </c>
      <c r="EG22" s="238"/>
      <c r="EH22" s="244"/>
      <c r="EI22" s="199" t="s">
        <v>545</v>
      </c>
      <c r="EJ22" s="238"/>
      <c r="EK22" s="244"/>
      <c r="EL22" s="199" t="s">
        <v>545</v>
      </c>
      <c r="EM22" s="238"/>
      <c r="EN22" s="244"/>
      <c r="EO22" s="199" t="s">
        <v>545</v>
      </c>
      <c r="EP22" s="238"/>
      <c r="EQ22" s="244"/>
      <c r="ER22" s="199" t="s">
        <v>545</v>
      </c>
      <c r="ES22" s="238"/>
      <c r="ET22" s="244"/>
      <c r="EU22" s="199" t="s">
        <v>545</v>
      </c>
      <c r="EV22" s="238"/>
      <c r="EW22" s="244"/>
      <c r="EX22" s="199" t="s">
        <v>545</v>
      </c>
      <c r="EY22" s="238"/>
      <c r="EZ22" s="244"/>
      <c r="FA22" s="199" t="s">
        <v>545</v>
      </c>
      <c r="FB22" s="238"/>
      <c r="FC22" s="244"/>
      <c r="FD22" s="199" t="s">
        <v>545</v>
      </c>
      <c r="FE22" s="238"/>
      <c r="FF22" s="244"/>
      <c r="FG22" s="199" t="s">
        <v>545</v>
      </c>
      <c r="FH22" s="242"/>
      <c r="FI22" s="243"/>
      <c r="FJ22" s="198" t="s">
        <v>545</v>
      </c>
      <c r="FK22" s="238"/>
      <c r="FL22" s="244"/>
      <c r="FM22" s="199" t="s">
        <v>545</v>
      </c>
      <c r="FN22" s="238"/>
      <c r="FO22" s="244"/>
      <c r="FP22" s="199" t="s">
        <v>545</v>
      </c>
      <c r="FQ22" s="238"/>
      <c r="FR22" s="244"/>
      <c r="FS22" s="199" t="s">
        <v>545</v>
      </c>
      <c r="FT22" s="238"/>
      <c r="FU22" s="244"/>
      <c r="FV22" s="199" t="s">
        <v>545</v>
      </c>
      <c r="FW22" s="238"/>
      <c r="FX22" s="244"/>
      <c r="FY22" s="199" t="s">
        <v>545</v>
      </c>
      <c r="FZ22" s="238"/>
      <c r="GA22" s="244"/>
      <c r="GB22" s="199" t="s">
        <v>545</v>
      </c>
      <c r="GC22" s="238"/>
      <c r="GD22" s="244"/>
      <c r="GE22" s="199" t="s">
        <v>545</v>
      </c>
      <c r="GF22" s="238"/>
      <c r="GG22" s="244"/>
      <c r="GH22" s="199" t="s">
        <v>545</v>
      </c>
      <c r="GI22" s="238"/>
      <c r="GJ22" s="244"/>
      <c r="GK22" s="199" t="s">
        <v>545</v>
      </c>
      <c r="GL22" s="238"/>
      <c r="GM22" s="244"/>
      <c r="GN22" s="199" t="s">
        <v>545</v>
      </c>
      <c r="GO22" s="238"/>
      <c r="GP22" s="244"/>
      <c r="GQ22" s="199" t="s">
        <v>545</v>
      </c>
      <c r="GR22" s="242"/>
      <c r="GS22" s="243"/>
      <c r="GT22" s="198" t="s">
        <v>545</v>
      </c>
      <c r="GU22" s="242"/>
      <c r="GV22" s="243"/>
      <c r="GW22" s="198" t="s">
        <v>545</v>
      </c>
      <c r="GX22" s="242"/>
      <c r="GY22" s="243"/>
      <c r="GZ22" s="198" t="s">
        <v>545</v>
      </c>
      <c r="HA22" s="238"/>
      <c r="HB22" s="244"/>
      <c r="HC22" s="199" t="s">
        <v>545</v>
      </c>
      <c r="HD22" s="242"/>
      <c r="HE22" s="243"/>
      <c r="HF22" s="198" t="s">
        <v>545</v>
      </c>
      <c r="HG22" s="242"/>
      <c r="HH22" s="243"/>
      <c r="HI22" s="198" t="s">
        <v>545</v>
      </c>
      <c r="HJ22" s="238"/>
      <c r="HK22" s="244"/>
      <c r="HL22" s="199" t="s">
        <v>545</v>
      </c>
      <c r="HM22" s="242"/>
      <c r="HN22" s="243"/>
      <c r="HO22" s="198" t="s">
        <v>545</v>
      </c>
      <c r="HP22" s="238"/>
      <c r="HQ22" s="244"/>
      <c r="HR22" s="199" t="s">
        <v>545</v>
      </c>
      <c r="HS22" s="238"/>
      <c r="HT22" s="244"/>
      <c r="HU22" s="199" t="s">
        <v>545</v>
      </c>
      <c r="HV22" s="238"/>
      <c r="HW22" s="244"/>
      <c r="HX22" s="238"/>
      <c r="HY22" s="244"/>
      <c r="IA22" s="236" t="s">
        <v>545</v>
      </c>
      <c r="IB22" s="236" t="s">
        <v>545</v>
      </c>
      <c r="IC22" s="236" t="s">
        <v>545</v>
      </c>
      <c r="ID22" s="236" t="b">
        <v>1</v>
      </c>
    </row>
    <row r="23" spans="1:238" ht="14.4" x14ac:dyDescent="0.3">
      <c r="A23" s="208" t="s">
        <v>556</v>
      </c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>
        <v>1470450.75</v>
      </c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O23" s="228"/>
      <c r="AP23" s="228"/>
      <c r="AQ23" s="228"/>
      <c r="AR23" s="228">
        <v>1470450.75</v>
      </c>
      <c r="AS23" s="228"/>
      <c r="AT23" s="228"/>
      <c r="AU23" s="228"/>
      <c r="AV23" s="228"/>
      <c r="AW23" s="228"/>
      <c r="AX23" s="228"/>
      <c r="AY23" s="228"/>
      <c r="AZ23" s="228"/>
      <c r="BA23" s="228"/>
      <c r="BB23" s="228">
        <v>1470450.75</v>
      </c>
      <c r="BC23" s="228">
        <v>877635</v>
      </c>
      <c r="BD23" s="228"/>
      <c r="BE23" s="228"/>
      <c r="BF23" s="228"/>
      <c r="BG23" s="228"/>
      <c r="BH23" s="228"/>
      <c r="BI23" s="228"/>
      <c r="BJ23" s="228">
        <v>877635</v>
      </c>
      <c r="BK23" s="228">
        <v>105316</v>
      </c>
      <c r="BL23" s="228">
        <v>157153</v>
      </c>
      <c r="BM23" s="196">
        <v>0.29906396166971461</v>
      </c>
      <c r="BN23" s="229"/>
      <c r="BO23" s="228">
        <v>1140104</v>
      </c>
      <c r="BP23" s="228">
        <v>30036.36</v>
      </c>
      <c r="BQ23" s="228"/>
      <c r="BR23" s="228">
        <v>7915.9</v>
      </c>
      <c r="BS23" s="228"/>
      <c r="BT23" s="228">
        <v>37952.26</v>
      </c>
      <c r="BU23" s="228"/>
      <c r="BV23" s="228"/>
      <c r="BW23" s="228"/>
      <c r="BX23" s="228"/>
      <c r="BY23" s="230">
        <v>7450.08</v>
      </c>
      <c r="BZ23" s="230">
        <v>29493.59</v>
      </c>
      <c r="CA23" s="228">
        <v>356.49</v>
      </c>
      <c r="CB23" s="230"/>
      <c r="CC23" s="230"/>
      <c r="CD23" s="230"/>
      <c r="CE23" s="228"/>
      <c r="CF23" s="228"/>
      <c r="CG23" s="228"/>
      <c r="CH23" s="228"/>
      <c r="CI23" s="228"/>
      <c r="CJ23" s="230">
        <v>82060.56</v>
      </c>
      <c r="CK23" s="228"/>
      <c r="CL23" s="228"/>
      <c r="CM23" s="231">
        <v>119360.72</v>
      </c>
      <c r="CN23" s="228"/>
      <c r="CO23" s="228"/>
      <c r="CP23" s="228"/>
      <c r="CQ23" s="228">
        <v>12953.77</v>
      </c>
      <c r="CR23" s="228"/>
      <c r="CS23" s="228"/>
      <c r="CT23" s="228">
        <v>12953.77</v>
      </c>
      <c r="CU23" s="228">
        <v>121245.57640000001</v>
      </c>
      <c r="CV23" s="228">
        <v>1431616.3263999999</v>
      </c>
      <c r="CW23" s="196">
        <v>9.2527688366059763E-2</v>
      </c>
      <c r="CX23" s="229"/>
      <c r="CY23" s="228"/>
      <c r="CZ23" s="228">
        <v>1431616.3263999999</v>
      </c>
      <c r="DA23" s="228">
        <v>1470450.75</v>
      </c>
      <c r="DB23" s="228">
        <v>38834.423600000002</v>
      </c>
      <c r="DC23" s="228"/>
      <c r="DD23" s="228"/>
      <c r="DE23" s="228"/>
      <c r="DF23" s="228"/>
      <c r="DG23" s="228"/>
      <c r="DH23" s="228"/>
      <c r="DI23" s="228"/>
      <c r="DJ23" s="228"/>
      <c r="DK23" s="228"/>
      <c r="DL23" s="228"/>
      <c r="DM23" s="228"/>
      <c r="DN23" s="228"/>
      <c r="DO23" s="232"/>
      <c r="DP23" s="233"/>
      <c r="DQ23" s="198" t="s">
        <v>545</v>
      </c>
      <c r="DR23" s="232">
        <v>288170</v>
      </c>
      <c r="DS23" s="233">
        <v>4.6500000000000004</v>
      </c>
      <c r="DT23" s="198">
        <v>61972.043010752684</v>
      </c>
      <c r="DU23" s="228"/>
      <c r="DV23" s="235"/>
      <c r="DW23" s="199" t="s">
        <v>545</v>
      </c>
      <c r="DX23" s="228"/>
      <c r="DY23" s="235"/>
      <c r="DZ23" s="199" t="s">
        <v>545</v>
      </c>
      <c r="EA23" s="228"/>
      <c r="EB23" s="235"/>
      <c r="EC23" s="199" t="s">
        <v>545</v>
      </c>
      <c r="ED23" s="228"/>
      <c r="EE23" s="235"/>
      <c r="EF23" s="199" t="s">
        <v>545</v>
      </c>
      <c r="EG23" s="228"/>
      <c r="EH23" s="235"/>
      <c r="EI23" s="199" t="s">
        <v>545</v>
      </c>
      <c r="EJ23" s="228"/>
      <c r="EK23" s="235"/>
      <c r="EL23" s="199" t="s">
        <v>545</v>
      </c>
      <c r="EM23" s="228"/>
      <c r="EN23" s="235"/>
      <c r="EO23" s="199" t="s">
        <v>545</v>
      </c>
      <c r="EP23" s="228"/>
      <c r="EQ23" s="235"/>
      <c r="ER23" s="199" t="s">
        <v>545</v>
      </c>
      <c r="ES23" s="228"/>
      <c r="ET23" s="235"/>
      <c r="EU23" s="199" t="s">
        <v>545</v>
      </c>
      <c r="EV23" s="228"/>
      <c r="EW23" s="235"/>
      <c r="EX23" s="199" t="s">
        <v>545</v>
      </c>
      <c r="EY23" s="228"/>
      <c r="EZ23" s="235"/>
      <c r="FA23" s="199" t="s">
        <v>545</v>
      </c>
      <c r="FB23" s="228"/>
      <c r="FC23" s="235"/>
      <c r="FD23" s="199" t="s">
        <v>545</v>
      </c>
      <c r="FE23" s="228"/>
      <c r="FF23" s="235"/>
      <c r="FG23" s="199" t="s">
        <v>545</v>
      </c>
      <c r="FH23" s="232"/>
      <c r="FI23" s="233"/>
      <c r="FJ23" s="198" t="s">
        <v>545</v>
      </c>
      <c r="FK23" s="228"/>
      <c r="FL23" s="235"/>
      <c r="FM23" s="199" t="s">
        <v>545</v>
      </c>
      <c r="FN23" s="228"/>
      <c r="FO23" s="235"/>
      <c r="FP23" s="199" t="s">
        <v>545</v>
      </c>
      <c r="FQ23" s="228"/>
      <c r="FR23" s="235"/>
      <c r="FS23" s="199" t="s">
        <v>545</v>
      </c>
      <c r="FT23" s="228"/>
      <c r="FU23" s="235"/>
      <c r="FV23" s="199" t="s">
        <v>545</v>
      </c>
      <c r="FW23" s="228"/>
      <c r="FX23" s="235"/>
      <c r="FY23" s="199" t="s">
        <v>545</v>
      </c>
      <c r="FZ23" s="228"/>
      <c r="GA23" s="235"/>
      <c r="GB23" s="199" t="s">
        <v>545</v>
      </c>
      <c r="GC23" s="228"/>
      <c r="GD23" s="235"/>
      <c r="GE23" s="199" t="s">
        <v>545</v>
      </c>
      <c r="GF23" s="228"/>
      <c r="GG23" s="235"/>
      <c r="GH23" s="199" t="s">
        <v>545</v>
      </c>
      <c r="GI23" s="228"/>
      <c r="GJ23" s="235"/>
      <c r="GK23" s="199" t="s">
        <v>545</v>
      </c>
      <c r="GL23" s="228"/>
      <c r="GM23" s="235"/>
      <c r="GN23" s="199" t="s">
        <v>545</v>
      </c>
      <c r="GO23" s="228"/>
      <c r="GP23" s="235"/>
      <c r="GQ23" s="199" t="s">
        <v>545</v>
      </c>
      <c r="GR23" s="232">
        <v>158756</v>
      </c>
      <c r="GS23" s="233">
        <v>3.73</v>
      </c>
      <c r="GT23" s="198">
        <v>42561.930294906168</v>
      </c>
      <c r="GU23" s="232">
        <v>58595</v>
      </c>
      <c r="GV23" s="233">
        <v>1.36</v>
      </c>
      <c r="GW23" s="198">
        <v>43084.558823529405</v>
      </c>
      <c r="GX23" s="232">
        <v>197903</v>
      </c>
      <c r="GY23" s="233">
        <v>3.75</v>
      </c>
      <c r="GZ23" s="198">
        <v>52774.133333333331</v>
      </c>
      <c r="HA23" s="228"/>
      <c r="HB23" s="235"/>
      <c r="HC23" s="199" t="s">
        <v>545</v>
      </c>
      <c r="HD23" s="232"/>
      <c r="HE23" s="233"/>
      <c r="HF23" s="198" t="s">
        <v>545</v>
      </c>
      <c r="HG23" s="232">
        <v>111094</v>
      </c>
      <c r="HH23" s="233">
        <v>2.2999999999999998</v>
      </c>
      <c r="HI23" s="198">
        <v>48301.739130434784</v>
      </c>
      <c r="HJ23" s="228"/>
      <c r="HK23" s="235"/>
      <c r="HL23" s="199" t="s">
        <v>545</v>
      </c>
      <c r="HM23" s="232">
        <v>62344</v>
      </c>
      <c r="HN23" s="233">
        <v>1.1200000000000001</v>
      </c>
      <c r="HO23" s="198">
        <v>55664.28571428571</v>
      </c>
      <c r="HP23" s="228">
        <v>773</v>
      </c>
      <c r="HQ23" s="235">
        <v>0.01</v>
      </c>
      <c r="HR23" s="199">
        <v>77300</v>
      </c>
      <c r="HS23" s="228"/>
      <c r="HT23" s="235"/>
      <c r="HU23" s="199" t="s">
        <v>545</v>
      </c>
      <c r="HV23" s="228"/>
      <c r="HW23" s="235"/>
      <c r="HX23" s="228">
        <v>877635</v>
      </c>
      <c r="HY23" s="235">
        <v>16.920000000000002</v>
      </c>
      <c r="IA23" s="236">
        <v>121245.57640000001</v>
      </c>
      <c r="IB23" s="236">
        <v>1310370.75</v>
      </c>
      <c r="IC23" s="236">
        <v>9.2527688366059763E-2</v>
      </c>
      <c r="ID23" s="236" t="b">
        <v>1</v>
      </c>
    </row>
    <row r="24" spans="1:238" ht="14.4" x14ac:dyDescent="0.3">
      <c r="A24" s="208" t="s">
        <v>557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>
        <v>450249.77</v>
      </c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>
        <v>450249.77</v>
      </c>
      <c r="AS24" s="228"/>
      <c r="AT24" s="228"/>
      <c r="AU24" s="228"/>
      <c r="AV24" s="228"/>
      <c r="AW24" s="228"/>
      <c r="AX24" s="228"/>
      <c r="AY24" s="228"/>
      <c r="AZ24" s="228"/>
      <c r="BA24" s="228"/>
      <c r="BB24" s="228">
        <v>450249.77</v>
      </c>
      <c r="BC24" s="228">
        <v>229609</v>
      </c>
      <c r="BD24" s="228"/>
      <c r="BE24" s="228"/>
      <c r="BF24" s="228"/>
      <c r="BG24" s="228"/>
      <c r="BH24" s="228"/>
      <c r="BI24" s="228"/>
      <c r="BJ24" s="228">
        <v>229609</v>
      </c>
      <c r="BK24" s="228">
        <v>16900</v>
      </c>
      <c r="BL24" s="228">
        <v>37463</v>
      </c>
      <c r="BM24" s="196">
        <v>0.23676336728960973</v>
      </c>
      <c r="BN24" s="229"/>
      <c r="BO24" s="228">
        <v>283972</v>
      </c>
      <c r="BP24" s="228"/>
      <c r="BQ24" s="228">
        <v>1895</v>
      </c>
      <c r="BR24" s="228"/>
      <c r="BS24" s="228"/>
      <c r="BT24" s="228">
        <v>1895</v>
      </c>
      <c r="BU24" s="228"/>
      <c r="BV24" s="228"/>
      <c r="BW24" s="228"/>
      <c r="BX24" s="228"/>
      <c r="BY24" s="230"/>
      <c r="BZ24" s="230">
        <v>3980</v>
      </c>
      <c r="CA24" s="228">
        <v>174</v>
      </c>
      <c r="CB24" s="230"/>
      <c r="CC24" s="230"/>
      <c r="CD24" s="230"/>
      <c r="CE24" s="228"/>
      <c r="CF24" s="228">
        <v>45105</v>
      </c>
      <c r="CG24" s="228"/>
      <c r="CH24" s="228"/>
      <c r="CI24" s="228"/>
      <c r="CJ24" s="230">
        <v>397</v>
      </c>
      <c r="CK24" s="228"/>
      <c r="CL24" s="228"/>
      <c r="CM24" s="231">
        <v>49656</v>
      </c>
      <c r="CN24" s="228"/>
      <c r="CO24" s="228"/>
      <c r="CP24" s="228"/>
      <c r="CQ24" s="228">
        <v>2940</v>
      </c>
      <c r="CR24" s="228"/>
      <c r="CS24" s="228"/>
      <c r="CT24" s="228">
        <v>2940</v>
      </c>
      <c r="CU24" s="228">
        <v>63845.355300000003</v>
      </c>
      <c r="CV24" s="228">
        <v>402308.3553</v>
      </c>
      <c r="CW24" s="196">
        <v>0.1886331897430443</v>
      </c>
      <c r="CX24" s="229"/>
      <c r="CY24" s="228"/>
      <c r="CZ24" s="228">
        <v>402308.3553</v>
      </c>
      <c r="DA24" s="228">
        <v>450249.77</v>
      </c>
      <c r="DB24" s="228">
        <v>47941.414700000001</v>
      </c>
      <c r="DC24" s="228"/>
      <c r="DD24" s="228"/>
      <c r="DE24" s="228"/>
      <c r="DF24" s="228"/>
      <c r="DG24" s="228"/>
      <c r="DH24" s="228"/>
      <c r="DI24" s="228"/>
      <c r="DJ24" s="228"/>
      <c r="DK24" s="228"/>
      <c r="DL24" s="228"/>
      <c r="DM24" s="228"/>
      <c r="DN24" s="228"/>
      <c r="DO24" s="232">
        <v>47288</v>
      </c>
      <c r="DP24" s="233">
        <v>0.77</v>
      </c>
      <c r="DQ24" s="198">
        <v>61412.987012987011</v>
      </c>
      <c r="DR24" s="232">
        <v>13545</v>
      </c>
      <c r="DS24" s="233">
        <v>0.28000000000000003</v>
      </c>
      <c r="DT24" s="198">
        <v>48374.999999999993</v>
      </c>
      <c r="DU24" s="228"/>
      <c r="DV24" s="235"/>
      <c r="DW24" s="199" t="s">
        <v>545</v>
      </c>
      <c r="DX24" s="228"/>
      <c r="DY24" s="235"/>
      <c r="DZ24" s="199" t="s">
        <v>545</v>
      </c>
      <c r="EA24" s="228"/>
      <c r="EB24" s="235"/>
      <c r="EC24" s="199" t="s">
        <v>545</v>
      </c>
      <c r="ED24" s="228"/>
      <c r="EE24" s="235"/>
      <c r="EF24" s="199" t="s">
        <v>545</v>
      </c>
      <c r="EG24" s="228"/>
      <c r="EH24" s="235"/>
      <c r="EI24" s="199" t="s">
        <v>545</v>
      </c>
      <c r="EJ24" s="228"/>
      <c r="EK24" s="235"/>
      <c r="EL24" s="199" t="s">
        <v>545</v>
      </c>
      <c r="EM24" s="228"/>
      <c r="EN24" s="235"/>
      <c r="EO24" s="199" t="s">
        <v>545</v>
      </c>
      <c r="EP24" s="228"/>
      <c r="EQ24" s="235"/>
      <c r="ER24" s="199" t="s">
        <v>545</v>
      </c>
      <c r="ES24" s="228"/>
      <c r="ET24" s="235"/>
      <c r="EU24" s="199" t="s">
        <v>545</v>
      </c>
      <c r="EV24" s="228"/>
      <c r="EW24" s="235"/>
      <c r="EX24" s="199" t="s">
        <v>545</v>
      </c>
      <c r="EY24" s="228"/>
      <c r="EZ24" s="235"/>
      <c r="FA24" s="199" t="s">
        <v>545</v>
      </c>
      <c r="FB24" s="228"/>
      <c r="FC24" s="235"/>
      <c r="FD24" s="199" t="s">
        <v>545</v>
      </c>
      <c r="FE24" s="228"/>
      <c r="FF24" s="235"/>
      <c r="FG24" s="199" t="s">
        <v>545</v>
      </c>
      <c r="FH24" s="232"/>
      <c r="FI24" s="233"/>
      <c r="FJ24" s="198" t="s">
        <v>545</v>
      </c>
      <c r="FK24" s="228"/>
      <c r="FL24" s="235"/>
      <c r="FM24" s="199" t="s">
        <v>545</v>
      </c>
      <c r="FN24" s="228"/>
      <c r="FO24" s="235"/>
      <c r="FP24" s="199" t="s">
        <v>545</v>
      </c>
      <c r="FQ24" s="228"/>
      <c r="FR24" s="235"/>
      <c r="FS24" s="199" t="s">
        <v>545</v>
      </c>
      <c r="FT24" s="228"/>
      <c r="FU24" s="235"/>
      <c r="FV24" s="199" t="s">
        <v>545</v>
      </c>
      <c r="FW24" s="228"/>
      <c r="FX24" s="235"/>
      <c r="FY24" s="199" t="s">
        <v>545</v>
      </c>
      <c r="FZ24" s="228"/>
      <c r="GA24" s="235"/>
      <c r="GB24" s="199" t="s">
        <v>545</v>
      </c>
      <c r="GC24" s="228"/>
      <c r="GD24" s="235"/>
      <c r="GE24" s="199" t="s">
        <v>545</v>
      </c>
      <c r="GF24" s="228"/>
      <c r="GG24" s="235"/>
      <c r="GH24" s="199" t="s">
        <v>545</v>
      </c>
      <c r="GI24" s="228"/>
      <c r="GJ24" s="235"/>
      <c r="GK24" s="199" t="s">
        <v>545</v>
      </c>
      <c r="GL24" s="228"/>
      <c r="GM24" s="235"/>
      <c r="GN24" s="199" t="s">
        <v>545</v>
      </c>
      <c r="GO24" s="228"/>
      <c r="GP24" s="235"/>
      <c r="GQ24" s="199" t="s">
        <v>545</v>
      </c>
      <c r="GR24" s="232"/>
      <c r="GS24" s="233"/>
      <c r="GT24" s="198" t="s">
        <v>545</v>
      </c>
      <c r="GU24" s="232"/>
      <c r="GV24" s="233"/>
      <c r="GW24" s="198" t="s">
        <v>545</v>
      </c>
      <c r="GX24" s="232">
        <v>7587</v>
      </c>
      <c r="GY24" s="233">
        <v>0.19</v>
      </c>
      <c r="GZ24" s="198">
        <v>39931.57894736842</v>
      </c>
      <c r="HA24" s="228"/>
      <c r="HB24" s="235"/>
      <c r="HC24" s="199" t="s">
        <v>545</v>
      </c>
      <c r="HD24" s="232">
        <v>45952</v>
      </c>
      <c r="HE24" s="233">
        <v>0.97</v>
      </c>
      <c r="HF24" s="198">
        <v>47373.195876288664</v>
      </c>
      <c r="HG24" s="232">
        <v>95513</v>
      </c>
      <c r="HH24" s="233">
        <v>2.48</v>
      </c>
      <c r="HI24" s="198">
        <v>38513.306451612902</v>
      </c>
      <c r="HJ24" s="228"/>
      <c r="HK24" s="235"/>
      <c r="HL24" s="199" t="s">
        <v>545</v>
      </c>
      <c r="HM24" s="232">
        <v>19724</v>
      </c>
      <c r="HN24" s="233">
        <v>0.54</v>
      </c>
      <c r="HO24" s="198">
        <v>36525.925925925927</v>
      </c>
      <c r="HP24" s="228"/>
      <c r="HQ24" s="235"/>
      <c r="HR24" s="199" t="s">
        <v>545</v>
      </c>
      <c r="HS24" s="228"/>
      <c r="HT24" s="235"/>
      <c r="HU24" s="199" t="s">
        <v>545</v>
      </c>
      <c r="HV24" s="228"/>
      <c r="HW24" s="235"/>
      <c r="HX24" s="228">
        <v>229609</v>
      </c>
      <c r="HY24" s="235">
        <v>5.23</v>
      </c>
      <c r="IA24" s="236">
        <v>63845.355300000003</v>
      </c>
      <c r="IB24" s="236">
        <v>338463</v>
      </c>
      <c r="IC24" s="236">
        <v>0.1886331897430443</v>
      </c>
      <c r="ID24" s="236" t="b">
        <v>1</v>
      </c>
    </row>
    <row r="25" spans="1:238" ht="14.4" x14ac:dyDescent="0.3">
      <c r="A25" s="208" t="s">
        <v>558</v>
      </c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28">
        <v>370328</v>
      </c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>
        <v>370328</v>
      </c>
      <c r="AS25" s="228"/>
      <c r="AT25" s="228"/>
      <c r="AU25" s="228"/>
      <c r="AV25" s="228"/>
      <c r="AW25" s="228"/>
      <c r="AX25" s="228"/>
      <c r="AY25" s="228"/>
      <c r="AZ25" s="228"/>
      <c r="BA25" s="228"/>
      <c r="BB25" s="228">
        <v>370328</v>
      </c>
      <c r="BC25" s="228">
        <v>215005.92</v>
      </c>
      <c r="BD25" s="228"/>
      <c r="BE25" s="228"/>
      <c r="BF25" s="228"/>
      <c r="BG25" s="228"/>
      <c r="BH25" s="228"/>
      <c r="BI25" s="228"/>
      <c r="BJ25" s="228">
        <v>215005.92</v>
      </c>
      <c r="BK25" s="228">
        <v>14858.93</v>
      </c>
      <c r="BL25" s="228">
        <v>29514.92</v>
      </c>
      <c r="BM25" s="196">
        <v>0.20638431723182318</v>
      </c>
      <c r="BN25" s="229"/>
      <c r="BO25" s="228">
        <v>259379.77</v>
      </c>
      <c r="BP25" s="228"/>
      <c r="BQ25" s="228"/>
      <c r="BR25" s="228">
        <v>43.7</v>
      </c>
      <c r="BS25" s="228"/>
      <c r="BT25" s="228">
        <v>43.7</v>
      </c>
      <c r="BU25" s="228"/>
      <c r="BV25" s="228"/>
      <c r="BW25" s="228"/>
      <c r="BX25" s="228"/>
      <c r="BY25" s="230"/>
      <c r="BZ25" s="230">
        <v>8016.37</v>
      </c>
      <c r="CA25" s="228"/>
      <c r="CB25" s="230"/>
      <c r="CC25" s="230"/>
      <c r="CD25" s="230"/>
      <c r="CE25" s="228"/>
      <c r="CF25" s="228"/>
      <c r="CG25" s="228"/>
      <c r="CH25" s="228"/>
      <c r="CI25" s="228"/>
      <c r="CJ25" s="230">
        <v>19105</v>
      </c>
      <c r="CK25" s="228"/>
      <c r="CL25" s="228"/>
      <c r="CM25" s="231">
        <v>27121.37</v>
      </c>
      <c r="CN25" s="228"/>
      <c r="CO25" s="228">
        <v>-537.70000000000005</v>
      </c>
      <c r="CP25" s="228"/>
      <c r="CQ25" s="228">
        <v>2103.37</v>
      </c>
      <c r="CR25" s="228"/>
      <c r="CS25" s="228"/>
      <c r="CT25" s="228">
        <v>1565.67</v>
      </c>
      <c r="CU25" s="228">
        <v>43810.79</v>
      </c>
      <c r="CV25" s="228">
        <v>331921.3</v>
      </c>
      <c r="CW25" s="196">
        <v>0.15206244992589824</v>
      </c>
      <c r="CX25" s="229"/>
      <c r="CY25" s="228"/>
      <c r="CZ25" s="228">
        <v>331921.3</v>
      </c>
      <c r="DA25" s="228">
        <v>370328</v>
      </c>
      <c r="DB25" s="228">
        <v>38406.699999999997</v>
      </c>
      <c r="DC25" s="228"/>
      <c r="DD25" s="228"/>
      <c r="DE25" s="228"/>
      <c r="DF25" s="228"/>
      <c r="DG25" s="228"/>
      <c r="DH25" s="228"/>
      <c r="DI25" s="228"/>
      <c r="DJ25" s="228"/>
      <c r="DK25" s="228"/>
      <c r="DL25" s="228"/>
      <c r="DM25" s="228"/>
      <c r="DN25" s="228"/>
      <c r="DO25" s="232"/>
      <c r="DP25" s="233"/>
      <c r="DQ25" s="198" t="s">
        <v>545</v>
      </c>
      <c r="DR25" s="232">
        <v>63286.58</v>
      </c>
      <c r="DS25" s="233">
        <v>1</v>
      </c>
      <c r="DT25" s="198">
        <v>63286.58</v>
      </c>
      <c r="DU25" s="228"/>
      <c r="DV25" s="235"/>
      <c r="DW25" s="199" t="s">
        <v>545</v>
      </c>
      <c r="DX25" s="228"/>
      <c r="DY25" s="235"/>
      <c r="DZ25" s="199" t="s">
        <v>545</v>
      </c>
      <c r="EA25" s="228"/>
      <c r="EB25" s="235"/>
      <c r="EC25" s="199" t="s">
        <v>545</v>
      </c>
      <c r="ED25" s="228"/>
      <c r="EE25" s="235"/>
      <c r="EF25" s="199" t="s">
        <v>545</v>
      </c>
      <c r="EG25" s="228"/>
      <c r="EH25" s="235"/>
      <c r="EI25" s="199" t="s">
        <v>545</v>
      </c>
      <c r="EJ25" s="228"/>
      <c r="EK25" s="235"/>
      <c r="EL25" s="199" t="s">
        <v>545</v>
      </c>
      <c r="EM25" s="228"/>
      <c r="EN25" s="235"/>
      <c r="EO25" s="199" t="s">
        <v>545</v>
      </c>
      <c r="EP25" s="228"/>
      <c r="EQ25" s="235"/>
      <c r="ER25" s="199" t="s">
        <v>545</v>
      </c>
      <c r="ES25" s="228"/>
      <c r="ET25" s="235"/>
      <c r="EU25" s="199" t="s">
        <v>545</v>
      </c>
      <c r="EV25" s="228"/>
      <c r="EW25" s="235"/>
      <c r="EX25" s="199" t="s">
        <v>545</v>
      </c>
      <c r="EY25" s="228"/>
      <c r="EZ25" s="235"/>
      <c r="FA25" s="199" t="s">
        <v>545</v>
      </c>
      <c r="FB25" s="228"/>
      <c r="FC25" s="235"/>
      <c r="FD25" s="199" t="s">
        <v>545</v>
      </c>
      <c r="FE25" s="228"/>
      <c r="FF25" s="235"/>
      <c r="FG25" s="199" t="s">
        <v>545</v>
      </c>
      <c r="FH25" s="232">
        <v>45446.25</v>
      </c>
      <c r="FI25" s="233">
        <v>1</v>
      </c>
      <c r="FJ25" s="198">
        <v>45446.25</v>
      </c>
      <c r="FK25" s="228"/>
      <c r="FL25" s="235"/>
      <c r="FM25" s="199" t="s">
        <v>545</v>
      </c>
      <c r="FN25" s="228"/>
      <c r="FO25" s="235"/>
      <c r="FP25" s="199" t="s">
        <v>545</v>
      </c>
      <c r="FQ25" s="228"/>
      <c r="FR25" s="235"/>
      <c r="FS25" s="199" t="s">
        <v>545</v>
      </c>
      <c r="FT25" s="228"/>
      <c r="FU25" s="235"/>
      <c r="FV25" s="199" t="s">
        <v>545</v>
      </c>
      <c r="FW25" s="228"/>
      <c r="FX25" s="235"/>
      <c r="FY25" s="199" t="s">
        <v>545</v>
      </c>
      <c r="FZ25" s="228"/>
      <c r="GA25" s="235"/>
      <c r="GB25" s="199" t="s">
        <v>545</v>
      </c>
      <c r="GC25" s="228"/>
      <c r="GD25" s="235"/>
      <c r="GE25" s="199" t="s">
        <v>545</v>
      </c>
      <c r="GF25" s="228"/>
      <c r="GG25" s="235"/>
      <c r="GH25" s="199" t="s">
        <v>545</v>
      </c>
      <c r="GI25" s="228"/>
      <c r="GJ25" s="235"/>
      <c r="GK25" s="199" t="s">
        <v>545</v>
      </c>
      <c r="GL25" s="228"/>
      <c r="GM25" s="235"/>
      <c r="GN25" s="199" t="s">
        <v>545</v>
      </c>
      <c r="GO25" s="228"/>
      <c r="GP25" s="235"/>
      <c r="GQ25" s="199" t="s">
        <v>545</v>
      </c>
      <c r="GR25" s="232"/>
      <c r="GS25" s="233"/>
      <c r="GT25" s="198" t="s">
        <v>545</v>
      </c>
      <c r="GU25" s="232">
        <v>36925.199999999997</v>
      </c>
      <c r="GV25" s="233">
        <v>0.93</v>
      </c>
      <c r="GW25" s="198">
        <v>39704.51612903225</v>
      </c>
      <c r="GX25" s="232">
        <v>42604.7</v>
      </c>
      <c r="GY25" s="233">
        <v>0.96</v>
      </c>
      <c r="GZ25" s="198">
        <v>44379.895833333328</v>
      </c>
      <c r="HA25" s="228"/>
      <c r="HB25" s="235"/>
      <c r="HC25" s="199" t="s">
        <v>545</v>
      </c>
      <c r="HD25" s="232"/>
      <c r="HE25" s="233"/>
      <c r="HF25" s="198" t="s">
        <v>545</v>
      </c>
      <c r="HG25" s="232"/>
      <c r="HH25" s="233"/>
      <c r="HI25" s="198" t="s">
        <v>545</v>
      </c>
      <c r="HJ25" s="228"/>
      <c r="HK25" s="235"/>
      <c r="HL25" s="199" t="s">
        <v>545</v>
      </c>
      <c r="HM25" s="232">
        <v>26201.69</v>
      </c>
      <c r="HN25" s="233">
        <v>0.83</v>
      </c>
      <c r="HO25" s="198">
        <v>31568.301204819276</v>
      </c>
      <c r="HP25" s="228"/>
      <c r="HQ25" s="235"/>
      <c r="HR25" s="199" t="s">
        <v>545</v>
      </c>
      <c r="HS25" s="228"/>
      <c r="HT25" s="235"/>
      <c r="HU25" s="199" t="s">
        <v>545</v>
      </c>
      <c r="HV25" s="228">
        <v>541.5</v>
      </c>
      <c r="HW25" s="235">
        <v>0</v>
      </c>
      <c r="HX25" s="228">
        <v>215005.92</v>
      </c>
      <c r="HY25" s="235">
        <v>4.72</v>
      </c>
      <c r="IA25" s="236">
        <v>43810.79</v>
      </c>
      <c r="IB25" s="236">
        <v>288110.51</v>
      </c>
      <c r="IC25" s="236">
        <v>0.15206244992589824</v>
      </c>
      <c r="ID25" s="236" t="b">
        <v>1</v>
      </c>
    </row>
    <row r="26" spans="1:238" ht="14.4" x14ac:dyDescent="0.3">
      <c r="A26" s="237" t="s">
        <v>559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>
        <v>381706.35</v>
      </c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>
        <v>381706.35</v>
      </c>
      <c r="AS26" s="238"/>
      <c r="AT26" s="238"/>
      <c r="AU26" s="238"/>
      <c r="AV26" s="238"/>
      <c r="AW26" s="238"/>
      <c r="AX26" s="238"/>
      <c r="AY26" s="238"/>
      <c r="AZ26" s="238"/>
      <c r="BA26" s="238"/>
      <c r="BB26" s="238">
        <v>381706.35</v>
      </c>
      <c r="BC26" s="238">
        <v>213107.83</v>
      </c>
      <c r="BD26" s="238"/>
      <c r="BE26" s="238"/>
      <c r="BF26" s="238"/>
      <c r="BG26" s="238"/>
      <c r="BH26" s="238"/>
      <c r="BI26" s="238"/>
      <c r="BJ26" s="238">
        <v>213107.83</v>
      </c>
      <c r="BK26" s="238">
        <v>14453.04</v>
      </c>
      <c r="BL26" s="238">
        <v>29254.36</v>
      </c>
      <c r="BM26" s="196">
        <v>0.20509523277488212</v>
      </c>
      <c r="BN26" s="239"/>
      <c r="BO26" s="238">
        <v>256815.23</v>
      </c>
      <c r="BP26" s="238"/>
      <c r="BQ26" s="238"/>
      <c r="BR26" s="238"/>
      <c r="BS26" s="238"/>
      <c r="BT26" s="238"/>
      <c r="BU26" s="238"/>
      <c r="BV26" s="238"/>
      <c r="BW26" s="238"/>
      <c r="BX26" s="238"/>
      <c r="BY26" s="240"/>
      <c r="BZ26" s="240">
        <v>12052.62</v>
      </c>
      <c r="CA26" s="238"/>
      <c r="CB26" s="240"/>
      <c r="CC26" s="240"/>
      <c r="CD26" s="240"/>
      <c r="CE26" s="238"/>
      <c r="CF26" s="238"/>
      <c r="CG26" s="238"/>
      <c r="CH26" s="238"/>
      <c r="CI26" s="238"/>
      <c r="CJ26" s="240">
        <v>31377.35</v>
      </c>
      <c r="CK26" s="238"/>
      <c r="CL26" s="238"/>
      <c r="CM26" s="241">
        <v>43429.97</v>
      </c>
      <c r="CN26" s="238"/>
      <c r="CO26" s="238">
        <v>-692.5</v>
      </c>
      <c r="CP26" s="238"/>
      <c r="CQ26" s="238">
        <v>663.96</v>
      </c>
      <c r="CR26" s="238"/>
      <c r="CS26" s="238"/>
      <c r="CT26" s="238">
        <v>-28.54</v>
      </c>
      <c r="CU26" s="238">
        <v>45651.67</v>
      </c>
      <c r="CV26" s="238">
        <v>345868.33</v>
      </c>
      <c r="CW26" s="196">
        <v>0.15206241385804503</v>
      </c>
      <c r="CX26" s="239"/>
      <c r="CY26" s="238"/>
      <c r="CZ26" s="238">
        <v>345868.33</v>
      </c>
      <c r="DA26" s="238">
        <v>381706.35</v>
      </c>
      <c r="DB26" s="238">
        <v>35838.019999999997</v>
      </c>
      <c r="DC26" s="238"/>
      <c r="DD26" s="238"/>
      <c r="DE26" s="238"/>
      <c r="DF26" s="238"/>
      <c r="DG26" s="238"/>
      <c r="DH26" s="238"/>
      <c r="DI26" s="238"/>
      <c r="DJ26" s="238"/>
      <c r="DK26" s="238"/>
      <c r="DL26" s="238"/>
      <c r="DM26" s="238"/>
      <c r="DN26" s="238"/>
      <c r="DO26" s="242"/>
      <c r="DP26" s="243"/>
      <c r="DQ26" s="198" t="s">
        <v>545</v>
      </c>
      <c r="DR26" s="242">
        <v>54099.09</v>
      </c>
      <c r="DS26" s="243">
        <v>1</v>
      </c>
      <c r="DT26" s="198">
        <v>54099.09</v>
      </c>
      <c r="DU26" s="238"/>
      <c r="DV26" s="244"/>
      <c r="DW26" s="199" t="s">
        <v>545</v>
      </c>
      <c r="DX26" s="238"/>
      <c r="DY26" s="244"/>
      <c r="DZ26" s="199" t="s">
        <v>545</v>
      </c>
      <c r="EA26" s="238"/>
      <c r="EB26" s="244"/>
      <c r="EC26" s="199" t="s">
        <v>545</v>
      </c>
      <c r="ED26" s="238"/>
      <c r="EE26" s="244"/>
      <c r="EF26" s="199" t="s">
        <v>545</v>
      </c>
      <c r="EG26" s="238"/>
      <c r="EH26" s="244"/>
      <c r="EI26" s="199" t="s">
        <v>545</v>
      </c>
      <c r="EJ26" s="238"/>
      <c r="EK26" s="244"/>
      <c r="EL26" s="199" t="s">
        <v>545</v>
      </c>
      <c r="EM26" s="238"/>
      <c r="EN26" s="244"/>
      <c r="EO26" s="199" t="s">
        <v>545</v>
      </c>
      <c r="EP26" s="238"/>
      <c r="EQ26" s="244"/>
      <c r="ER26" s="199" t="s">
        <v>545</v>
      </c>
      <c r="ES26" s="238"/>
      <c r="ET26" s="244"/>
      <c r="EU26" s="199" t="s">
        <v>545</v>
      </c>
      <c r="EV26" s="238"/>
      <c r="EW26" s="244"/>
      <c r="EX26" s="199" t="s">
        <v>545</v>
      </c>
      <c r="EY26" s="238"/>
      <c r="EZ26" s="244"/>
      <c r="FA26" s="199" t="s">
        <v>545</v>
      </c>
      <c r="FB26" s="238"/>
      <c r="FC26" s="244"/>
      <c r="FD26" s="199" t="s">
        <v>545</v>
      </c>
      <c r="FE26" s="238"/>
      <c r="FF26" s="244"/>
      <c r="FG26" s="199" t="s">
        <v>545</v>
      </c>
      <c r="FH26" s="242">
        <v>57015.82</v>
      </c>
      <c r="FI26" s="243">
        <v>1</v>
      </c>
      <c r="FJ26" s="198">
        <v>57015.82</v>
      </c>
      <c r="FK26" s="238"/>
      <c r="FL26" s="244"/>
      <c r="FM26" s="199" t="s">
        <v>545</v>
      </c>
      <c r="FN26" s="238"/>
      <c r="FO26" s="244"/>
      <c r="FP26" s="199" t="s">
        <v>545</v>
      </c>
      <c r="FQ26" s="238"/>
      <c r="FR26" s="244"/>
      <c r="FS26" s="199" t="s">
        <v>545</v>
      </c>
      <c r="FT26" s="238"/>
      <c r="FU26" s="244"/>
      <c r="FV26" s="199" t="s">
        <v>545</v>
      </c>
      <c r="FW26" s="238"/>
      <c r="FX26" s="244"/>
      <c r="FY26" s="199" t="s">
        <v>545</v>
      </c>
      <c r="FZ26" s="238"/>
      <c r="GA26" s="244"/>
      <c r="GB26" s="199" t="s">
        <v>545</v>
      </c>
      <c r="GC26" s="238"/>
      <c r="GD26" s="244"/>
      <c r="GE26" s="199" t="s">
        <v>545</v>
      </c>
      <c r="GF26" s="238"/>
      <c r="GG26" s="244"/>
      <c r="GH26" s="199" t="s">
        <v>545</v>
      </c>
      <c r="GI26" s="238"/>
      <c r="GJ26" s="244"/>
      <c r="GK26" s="199" t="s">
        <v>545</v>
      </c>
      <c r="GL26" s="238"/>
      <c r="GM26" s="244"/>
      <c r="GN26" s="199" t="s">
        <v>545</v>
      </c>
      <c r="GO26" s="238"/>
      <c r="GP26" s="244"/>
      <c r="GQ26" s="199" t="s">
        <v>545</v>
      </c>
      <c r="GR26" s="242"/>
      <c r="GS26" s="243"/>
      <c r="GT26" s="198" t="s">
        <v>545</v>
      </c>
      <c r="GU26" s="242"/>
      <c r="GV26" s="243"/>
      <c r="GW26" s="198" t="s">
        <v>545</v>
      </c>
      <c r="GX26" s="242">
        <v>67996.990000000005</v>
      </c>
      <c r="GY26" s="243">
        <v>1.57</v>
      </c>
      <c r="GZ26" s="198">
        <v>43310.184713375798</v>
      </c>
      <c r="HA26" s="238"/>
      <c r="HB26" s="244"/>
      <c r="HC26" s="199" t="s">
        <v>545</v>
      </c>
      <c r="HD26" s="242"/>
      <c r="HE26" s="243"/>
      <c r="HF26" s="198" t="s">
        <v>545</v>
      </c>
      <c r="HG26" s="242"/>
      <c r="HH26" s="243"/>
      <c r="HI26" s="198" t="s">
        <v>545</v>
      </c>
      <c r="HJ26" s="238"/>
      <c r="HK26" s="244"/>
      <c r="HL26" s="199" t="s">
        <v>545</v>
      </c>
      <c r="HM26" s="242">
        <v>33995.93</v>
      </c>
      <c r="HN26" s="243">
        <v>0.99</v>
      </c>
      <c r="HO26" s="198">
        <v>34339.32323232323</v>
      </c>
      <c r="HP26" s="238"/>
      <c r="HQ26" s="244"/>
      <c r="HR26" s="199" t="s">
        <v>545</v>
      </c>
      <c r="HS26" s="238"/>
      <c r="HT26" s="244"/>
      <c r="HU26" s="199" t="s">
        <v>545</v>
      </c>
      <c r="HV26" s="238"/>
      <c r="HW26" s="244"/>
      <c r="HX26" s="238">
        <v>213107.83</v>
      </c>
      <c r="HY26" s="244">
        <v>4.5599999999999996</v>
      </c>
      <c r="IA26" s="236">
        <v>45651.67</v>
      </c>
      <c r="IB26" s="236">
        <v>300216.66000000003</v>
      </c>
      <c r="IC26" s="236">
        <v>0.15206241385804503</v>
      </c>
      <c r="ID26" s="236" t="b">
        <v>1</v>
      </c>
    </row>
    <row r="27" spans="1:238" ht="14.4" x14ac:dyDescent="0.3">
      <c r="A27" s="208" t="s">
        <v>560</v>
      </c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>
        <v>371296</v>
      </c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  <c r="AO27" s="228"/>
      <c r="AP27" s="228"/>
      <c r="AQ27" s="228"/>
      <c r="AR27" s="228">
        <v>371296</v>
      </c>
      <c r="AS27" s="228"/>
      <c r="AT27" s="228"/>
      <c r="AU27" s="228"/>
      <c r="AV27" s="228"/>
      <c r="AW27" s="228"/>
      <c r="AX27" s="228"/>
      <c r="AY27" s="228"/>
      <c r="AZ27" s="228"/>
      <c r="BA27" s="228"/>
      <c r="BB27" s="228">
        <v>371296</v>
      </c>
      <c r="BC27" s="228">
        <v>198471.32</v>
      </c>
      <c r="BD27" s="228"/>
      <c r="BE27" s="228"/>
      <c r="BF27" s="228"/>
      <c r="BG27" s="228"/>
      <c r="BH27" s="228"/>
      <c r="BI27" s="228"/>
      <c r="BJ27" s="228">
        <v>198471.32</v>
      </c>
      <c r="BK27" s="228">
        <v>19531.349999999999</v>
      </c>
      <c r="BL27" s="228">
        <v>29867.360000000001</v>
      </c>
      <c r="BM27" s="196">
        <v>0.24889596139129824</v>
      </c>
      <c r="BN27" s="229">
        <v>23337.87</v>
      </c>
      <c r="BO27" s="228">
        <v>271207.90000000002</v>
      </c>
      <c r="BP27" s="228">
        <v>1038.2</v>
      </c>
      <c r="BQ27" s="228">
        <v>600.16</v>
      </c>
      <c r="BR27" s="228">
        <v>509.17</v>
      </c>
      <c r="BS27" s="228">
        <v>659.37</v>
      </c>
      <c r="BT27" s="228">
        <v>2806.9</v>
      </c>
      <c r="BU27" s="228"/>
      <c r="BV27" s="228"/>
      <c r="BW27" s="228"/>
      <c r="BX27" s="228"/>
      <c r="BY27" s="230">
        <v>493.99</v>
      </c>
      <c r="BZ27" s="230">
        <v>4069.74</v>
      </c>
      <c r="CA27" s="228">
        <v>40.450000000000003</v>
      </c>
      <c r="CB27" s="230"/>
      <c r="CC27" s="230"/>
      <c r="CD27" s="230"/>
      <c r="CE27" s="228"/>
      <c r="CF27" s="228"/>
      <c r="CG27" s="228">
        <v>22398.26</v>
      </c>
      <c r="CH27" s="228"/>
      <c r="CI27" s="228"/>
      <c r="CJ27" s="230"/>
      <c r="CK27" s="228"/>
      <c r="CL27" s="228"/>
      <c r="CM27" s="231">
        <v>27002.44</v>
      </c>
      <c r="CN27" s="228">
        <v>11932.17</v>
      </c>
      <c r="CO27" s="228"/>
      <c r="CP27" s="228"/>
      <c r="CQ27" s="228">
        <v>591.61</v>
      </c>
      <c r="CR27" s="228"/>
      <c r="CS27" s="228"/>
      <c r="CT27" s="228">
        <v>12523.78</v>
      </c>
      <c r="CU27" s="228">
        <v>29786.337500000001</v>
      </c>
      <c r="CV27" s="228">
        <v>343327.35749999998</v>
      </c>
      <c r="CW27" s="196">
        <v>9.4999810551104263E-2</v>
      </c>
      <c r="CX27" s="229"/>
      <c r="CY27" s="228"/>
      <c r="CZ27" s="228">
        <v>343327.35749999998</v>
      </c>
      <c r="DA27" s="228">
        <v>371296</v>
      </c>
      <c r="DB27" s="228">
        <v>27968.642500000002</v>
      </c>
      <c r="DC27" s="228"/>
      <c r="DD27" s="228"/>
      <c r="DE27" s="228"/>
      <c r="DF27" s="228"/>
      <c r="DG27" s="228"/>
      <c r="DH27" s="228"/>
      <c r="DI27" s="228"/>
      <c r="DJ27" s="228"/>
      <c r="DK27" s="228"/>
      <c r="DL27" s="228"/>
      <c r="DM27" s="228"/>
      <c r="DN27" s="228"/>
      <c r="DO27" s="232">
        <v>66664.532699999996</v>
      </c>
      <c r="DP27" s="233">
        <v>0.99399038461538403</v>
      </c>
      <c r="DQ27" s="198">
        <v>67067.583079081058</v>
      </c>
      <c r="DR27" s="232">
        <v>-500.02019999999999</v>
      </c>
      <c r="DS27" s="233">
        <v>-4.8076923076923097E-3</v>
      </c>
      <c r="DT27" s="198">
        <v>104004.20159999996</v>
      </c>
      <c r="DU27" s="228"/>
      <c r="DV27" s="235"/>
      <c r="DW27" s="199" t="s">
        <v>545</v>
      </c>
      <c r="DX27" s="228"/>
      <c r="DY27" s="235"/>
      <c r="DZ27" s="199" t="s">
        <v>545</v>
      </c>
      <c r="EA27" s="228"/>
      <c r="EB27" s="235"/>
      <c r="EC27" s="199" t="s">
        <v>545</v>
      </c>
      <c r="ED27" s="228"/>
      <c r="EE27" s="235"/>
      <c r="EF27" s="199" t="s">
        <v>545</v>
      </c>
      <c r="EG27" s="228"/>
      <c r="EH27" s="235"/>
      <c r="EI27" s="199" t="s">
        <v>545</v>
      </c>
      <c r="EJ27" s="228"/>
      <c r="EK27" s="235"/>
      <c r="EL27" s="199" t="s">
        <v>545</v>
      </c>
      <c r="EM27" s="228"/>
      <c r="EN27" s="235"/>
      <c r="EO27" s="199" t="s">
        <v>545</v>
      </c>
      <c r="EP27" s="228"/>
      <c r="EQ27" s="235"/>
      <c r="ER27" s="199" t="s">
        <v>545</v>
      </c>
      <c r="ES27" s="228"/>
      <c r="ET27" s="235"/>
      <c r="EU27" s="199" t="s">
        <v>545</v>
      </c>
      <c r="EV27" s="228"/>
      <c r="EW27" s="235"/>
      <c r="EX27" s="199" t="s">
        <v>545</v>
      </c>
      <c r="EY27" s="228"/>
      <c r="EZ27" s="235"/>
      <c r="FA27" s="199" t="s">
        <v>545</v>
      </c>
      <c r="FB27" s="228"/>
      <c r="FC27" s="235"/>
      <c r="FD27" s="199" t="s">
        <v>545</v>
      </c>
      <c r="FE27" s="228"/>
      <c r="FF27" s="235"/>
      <c r="FG27" s="199" t="s">
        <v>545</v>
      </c>
      <c r="FH27" s="232"/>
      <c r="FI27" s="233"/>
      <c r="FJ27" s="198" t="s">
        <v>545</v>
      </c>
      <c r="FK27" s="228"/>
      <c r="FL27" s="235"/>
      <c r="FM27" s="199" t="s">
        <v>545</v>
      </c>
      <c r="FN27" s="228"/>
      <c r="FO27" s="235"/>
      <c r="FP27" s="199" t="s">
        <v>545</v>
      </c>
      <c r="FQ27" s="228"/>
      <c r="FR27" s="235"/>
      <c r="FS27" s="199" t="s">
        <v>545</v>
      </c>
      <c r="FT27" s="228"/>
      <c r="FU27" s="235"/>
      <c r="FV27" s="199" t="s">
        <v>545</v>
      </c>
      <c r="FW27" s="228"/>
      <c r="FX27" s="235"/>
      <c r="FY27" s="199" t="s">
        <v>545</v>
      </c>
      <c r="FZ27" s="228"/>
      <c r="GA27" s="235"/>
      <c r="GB27" s="199" t="s">
        <v>545</v>
      </c>
      <c r="GC27" s="228"/>
      <c r="GD27" s="235"/>
      <c r="GE27" s="199" t="s">
        <v>545</v>
      </c>
      <c r="GF27" s="228"/>
      <c r="GG27" s="235"/>
      <c r="GH27" s="199" t="s">
        <v>545</v>
      </c>
      <c r="GI27" s="228"/>
      <c r="GJ27" s="235"/>
      <c r="GK27" s="199" t="s">
        <v>545</v>
      </c>
      <c r="GL27" s="228"/>
      <c r="GM27" s="235"/>
      <c r="GN27" s="199" t="s">
        <v>545</v>
      </c>
      <c r="GO27" s="228"/>
      <c r="GP27" s="235"/>
      <c r="GQ27" s="199" t="s">
        <v>545</v>
      </c>
      <c r="GR27" s="232"/>
      <c r="GS27" s="233"/>
      <c r="GT27" s="198" t="s">
        <v>545</v>
      </c>
      <c r="GU27" s="232"/>
      <c r="GV27" s="233"/>
      <c r="GW27" s="198" t="s">
        <v>545</v>
      </c>
      <c r="GX27" s="232">
        <v>42993.881000000001</v>
      </c>
      <c r="GY27" s="233">
        <v>1.03732692307692</v>
      </c>
      <c r="GZ27" s="198">
        <v>41446.799503160983</v>
      </c>
      <c r="HA27" s="228"/>
      <c r="HB27" s="235"/>
      <c r="HC27" s="199" t="s">
        <v>545</v>
      </c>
      <c r="HD27" s="232"/>
      <c r="HE27" s="233"/>
      <c r="HF27" s="198" t="s">
        <v>545</v>
      </c>
      <c r="HG27" s="232">
        <v>52492.3197</v>
      </c>
      <c r="HH27" s="233">
        <v>1.00048076923077</v>
      </c>
      <c r="HI27" s="198">
        <v>52467.095135031195</v>
      </c>
      <c r="HJ27" s="228"/>
      <c r="HK27" s="235"/>
      <c r="HL27" s="199" t="s">
        <v>545</v>
      </c>
      <c r="HM27" s="232">
        <v>36820.606800000001</v>
      </c>
      <c r="HN27" s="233">
        <v>0.92897807692307699</v>
      </c>
      <c r="HO27" s="198">
        <v>39635.603589221071</v>
      </c>
      <c r="HP27" s="228"/>
      <c r="HQ27" s="235"/>
      <c r="HR27" s="199" t="s">
        <v>545</v>
      </c>
      <c r="HS27" s="228"/>
      <c r="HT27" s="235"/>
      <c r="HU27" s="199" t="s">
        <v>545</v>
      </c>
      <c r="HV27" s="228"/>
      <c r="HW27" s="235"/>
      <c r="HX27" s="228">
        <v>198471.32</v>
      </c>
      <c r="HY27" s="235">
        <v>3.9559684615384598</v>
      </c>
      <c r="IA27" s="236">
        <v>29786.337500000001</v>
      </c>
      <c r="IB27" s="236">
        <v>313541.02000000008</v>
      </c>
      <c r="IC27" s="236">
        <v>9.4999810551104263E-2</v>
      </c>
      <c r="ID27" s="236" t="b">
        <v>1</v>
      </c>
    </row>
    <row r="28" spans="1:238" ht="14.4" x14ac:dyDescent="0.3">
      <c r="A28" s="208" t="s">
        <v>561</v>
      </c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28">
        <v>309371</v>
      </c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>
        <v>309371</v>
      </c>
      <c r="AS28" s="228"/>
      <c r="AT28" s="228"/>
      <c r="AU28" s="228"/>
      <c r="AV28" s="228"/>
      <c r="AW28" s="228"/>
      <c r="AX28" s="228">
        <v>7026</v>
      </c>
      <c r="AY28" s="228"/>
      <c r="AZ28" s="228"/>
      <c r="BA28" s="228"/>
      <c r="BB28" s="228">
        <v>316397</v>
      </c>
      <c r="BC28" s="228">
        <v>149383</v>
      </c>
      <c r="BD28" s="228"/>
      <c r="BE28" s="228"/>
      <c r="BF28" s="228"/>
      <c r="BG28" s="228"/>
      <c r="BH28" s="228"/>
      <c r="BI28" s="228"/>
      <c r="BJ28" s="228">
        <v>149383</v>
      </c>
      <c r="BK28" s="228">
        <v>11107</v>
      </c>
      <c r="BL28" s="228">
        <v>16919</v>
      </c>
      <c r="BM28" s="196">
        <v>0.18761170949840345</v>
      </c>
      <c r="BN28" s="229"/>
      <c r="BO28" s="228">
        <v>177409</v>
      </c>
      <c r="BP28" s="228"/>
      <c r="BQ28" s="228"/>
      <c r="BR28" s="228"/>
      <c r="BS28" s="228"/>
      <c r="BT28" s="228"/>
      <c r="BU28" s="228"/>
      <c r="BV28" s="228"/>
      <c r="BW28" s="228"/>
      <c r="BX28" s="228"/>
      <c r="BY28" s="230">
        <v>3682</v>
      </c>
      <c r="BZ28" s="230">
        <v>157</v>
      </c>
      <c r="CA28" s="228"/>
      <c r="CB28" s="230"/>
      <c r="CC28" s="230"/>
      <c r="CD28" s="230"/>
      <c r="CE28" s="228"/>
      <c r="CF28" s="228">
        <v>24946</v>
      </c>
      <c r="CG28" s="228"/>
      <c r="CH28" s="228"/>
      <c r="CI28" s="228"/>
      <c r="CJ28" s="230">
        <v>6218</v>
      </c>
      <c r="CK28" s="228"/>
      <c r="CL28" s="228"/>
      <c r="CM28" s="231">
        <v>35003</v>
      </c>
      <c r="CN28" s="228"/>
      <c r="CO28" s="228"/>
      <c r="CP28" s="228"/>
      <c r="CQ28" s="228">
        <v>1710</v>
      </c>
      <c r="CR28" s="228"/>
      <c r="CS28" s="228"/>
      <c r="CT28" s="228">
        <v>1710</v>
      </c>
      <c r="CU28" s="228">
        <v>83295.0576</v>
      </c>
      <c r="CV28" s="228">
        <v>297417.0576</v>
      </c>
      <c r="CW28" s="196" t="s">
        <v>545</v>
      </c>
      <c r="CX28" s="229"/>
      <c r="CY28" s="228">
        <v>3820</v>
      </c>
      <c r="CZ28" s="228">
        <v>301237.0576</v>
      </c>
      <c r="DA28" s="228">
        <v>316397</v>
      </c>
      <c r="DB28" s="228">
        <v>15159.9424</v>
      </c>
      <c r="DC28" s="228"/>
      <c r="DD28" s="228"/>
      <c r="DE28" s="228"/>
      <c r="DF28" s="228"/>
      <c r="DG28" s="228"/>
      <c r="DH28" s="228"/>
      <c r="DI28" s="228"/>
      <c r="DJ28" s="228"/>
      <c r="DK28" s="228">
        <v>3820</v>
      </c>
      <c r="DL28" s="228">
        <v>7026</v>
      </c>
      <c r="DM28" s="228"/>
      <c r="DN28" s="228">
        <v>-3206</v>
      </c>
      <c r="DO28" s="232">
        <v>55180</v>
      </c>
      <c r="DP28" s="233">
        <v>0.89013639186649596</v>
      </c>
      <c r="DQ28" s="198">
        <v>61990.499999999978</v>
      </c>
      <c r="DR28" s="232"/>
      <c r="DS28" s="233"/>
      <c r="DT28" s="198" t="s">
        <v>545</v>
      </c>
      <c r="DU28" s="228"/>
      <c r="DV28" s="235"/>
      <c r="DW28" s="199" t="s">
        <v>545</v>
      </c>
      <c r="DX28" s="228"/>
      <c r="DY28" s="235"/>
      <c r="DZ28" s="199" t="s">
        <v>545</v>
      </c>
      <c r="EA28" s="228"/>
      <c r="EB28" s="235"/>
      <c r="EC28" s="199" t="s">
        <v>545</v>
      </c>
      <c r="ED28" s="228"/>
      <c r="EE28" s="235"/>
      <c r="EF28" s="199" t="s">
        <v>545</v>
      </c>
      <c r="EG28" s="228"/>
      <c r="EH28" s="235"/>
      <c r="EI28" s="199" t="s">
        <v>545</v>
      </c>
      <c r="EJ28" s="228"/>
      <c r="EK28" s="235"/>
      <c r="EL28" s="199" t="s">
        <v>545</v>
      </c>
      <c r="EM28" s="228"/>
      <c r="EN28" s="235"/>
      <c r="EO28" s="199" t="s">
        <v>545</v>
      </c>
      <c r="EP28" s="228"/>
      <c r="EQ28" s="235"/>
      <c r="ER28" s="199" t="s">
        <v>545</v>
      </c>
      <c r="ES28" s="228"/>
      <c r="ET28" s="235"/>
      <c r="EU28" s="199" t="s">
        <v>545</v>
      </c>
      <c r="EV28" s="228"/>
      <c r="EW28" s="235"/>
      <c r="EX28" s="199" t="s">
        <v>545</v>
      </c>
      <c r="EY28" s="228"/>
      <c r="EZ28" s="235"/>
      <c r="FA28" s="199" t="s">
        <v>545</v>
      </c>
      <c r="FB28" s="228"/>
      <c r="FC28" s="235"/>
      <c r="FD28" s="199" t="s">
        <v>545</v>
      </c>
      <c r="FE28" s="228"/>
      <c r="FF28" s="235"/>
      <c r="FG28" s="199" t="s">
        <v>545</v>
      </c>
      <c r="FH28" s="232"/>
      <c r="FI28" s="233"/>
      <c r="FJ28" s="198" t="s">
        <v>545</v>
      </c>
      <c r="FK28" s="228"/>
      <c r="FL28" s="235"/>
      <c r="FM28" s="199" t="s">
        <v>545</v>
      </c>
      <c r="FN28" s="228"/>
      <c r="FO28" s="235"/>
      <c r="FP28" s="199" t="s">
        <v>545</v>
      </c>
      <c r="FQ28" s="228"/>
      <c r="FR28" s="235"/>
      <c r="FS28" s="199" t="s">
        <v>545</v>
      </c>
      <c r="FT28" s="228"/>
      <c r="FU28" s="235"/>
      <c r="FV28" s="199" t="s">
        <v>545</v>
      </c>
      <c r="FW28" s="228"/>
      <c r="FX28" s="235"/>
      <c r="FY28" s="199" t="s">
        <v>545</v>
      </c>
      <c r="FZ28" s="228"/>
      <c r="GA28" s="235"/>
      <c r="GB28" s="199" t="s">
        <v>545</v>
      </c>
      <c r="GC28" s="228"/>
      <c r="GD28" s="235"/>
      <c r="GE28" s="199" t="s">
        <v>545</v>
      </c>
      <c r="GF28" s="228"/>
      <c r="GG28" s="235"/>
      <c r="GH28" s="199" t="s">
        <v>545</v>
      </c>
      <c r="GI28" s="228"/>
      <c r="GJ28" s="235"/>
      <c r="GK28" s="199" t="s">
        <v>545</v>
      </c>
      <c r="GL28" s="228"/>
      <c r="GM28" s="235"/>
      <c r="GN28" s="199" t="s">
        <v>545</v>
      </c>
      <c r="GO28" s="228"/>
      <c r="GP28" s="235"/>
      <c r="GQ28" s="199" t="s">
        <v>545</v>
      </c>
      <c r="GR28" s="232"/>
      <c r="GS28" s="233"/>
      <c r="GT28" s="198" t="s">
        <v>545</v>
      </c>
      <c r="GU28" s="232"/>
      <c r="GV28" s="233"/>
      <c r="GW28" s="198" t="s">
        <v>545</v>
      </c>
      <c r="GX28" s="232">
        <v>75172</v>
      </c>
      <c r="GY28" s="233">
        <v>1.83308338515186</v>
      </c>
      <c r="GZ28" s="198">
        <v>41008.499999999971</v>
      </c>
      <c r="HA28" s="228"/>
      <c r="HB28" s="235"/>
      <c r="HC28" s="199" t="s">
        <v>545</v>
      </c>
      <c r="HD28" s="232"/>
      <c r="HE28" s="233"/>
      <c r="HF28" s="198" t="s">
        <v>545</v>
      </c>
      <c r="HG28" s="232"/>
      <c r="HH28" s="233"/>
      <c r="HI28" s="198" t="s">
        <v>545</v>
      </c>
      <c r="HJ28" s="228"/>
      <c r="HK28" s="235"/>
      <c r="HL28" s="199" t="s">
        <v>545</v>
      </c>
      <c r="HM28" s="232">
        <v>19031</v>
      </c>
      <c r="HN28" s="233">
        <v>0.52782515843629996</v>
      </c>
      <c r="HO28" s="198">
        <v>36055.499999999978</v>
      </c>
      <c r="HP28" s="228"/>
      <c r="HQ28" s="235"/>
      <c r="HR28" s="199" t="s">
        <v>545</v>
      </c>
      <c r="HS28" s="228"/>
      <c r="HT28" s="235"/>
      <c r="HU28" s="199" t="s">
        <v>545</v>
      </c>
      <c r="HV28" s="228"/>
      <c r="HW28" s="235"/>
      <c r="HX28" s="228">
        <v>149383</v>
      </c>
      <c r="HY28" s="235">
        <v>3.25104493545465</v>
      </c>
      <c r="IA28" s="236">
        <v>83295.0576</v>
      </c>
      <c r="IB28" s="236">
        <v>214122</v>
      </c>
      <c r="IC28" s="236">
        <v>0.3890074705074677</v>
      </c>
      <c r="ID28" s="236" t="b">
        <v>1</v>
      </c>
    </row>
    <row r="29" spans="1:238" ht="14.4" x14ac:dyDescent="0.3">
      <c r="A29" s="208" t="s">
        <v>562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>
        <v>284316</v>
      </c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28"/>
      <c r="AL29" s="228"/>
      <c r="AM29" s="228"/>
      <c r="AN29" s="228"/>
      <c r="AO29" s="228"/>
      <c r="AP29" s="228"/>
      <c r="AQ29" s="228"/>
      <c r="AR29" s="228">
        <v>284316</v>
      </c>
      <c r="AS29" s="228"/>
      <c r="AT29" s="228"/>
      <c r="AU29" s="228"/>
      <c r="AV29" s="228"/>
      <c r="AW29" s="228"/>
      <c r="AX29" s="228">
        <v>4433</v>
      </c>
      <c r="AY29" s="228"/>
      <c r="AZ29" s="228"/>
      <c r="BA29" s="228"/>
      <c r="BB29" s="228">
        <v>288749</v>
      </c>
      <c r="BC29" s="228">
        <v>193516</v>
      </c>
      <c r="BD29" s="228"/>
      <c r="BE29" s="228"/>
      <c r="BF29" s="228"/>
      <c r="BG29" s="228"/>
      <c r="BH29" s="228"/>
      <c r="BI29" s="228"/>
      <c r="BJ29" s="228">
        <v>193516</v>
      </c>
      <c r="BK29" s="228">
        <v>18732</v>
      </c>
      <c r="BL29" s="228">
        <v>28736</v>
      </c>
      <c r="BM29" s="196">
        <v>0.24529237892474007</v>
      </c>
      <c r="BN29" s="229"/>
      <c r="BO29" s="228">
        <v>240984</v>
      </c>
      <c r="BP29" s="228">
        <v>780</v>
      </c>
      <c r="BQ29" s="228">
        <v>120</v>
      </c>
      <c r="BR29" s="228">
        <v>5133</v>
      </c>
      <c r="BS29" s="228">
        <v>91</v>
      </c>
      <c r="BT29" s="228">
        <v>6124</v>
      </c>
      <c r="BU29" s="228">
        <v>350</v>
      </c>
      <c r="BV29" s="228"/>
      <c r="BW29" s="228"/>
      <c r="BX29" s="228"/>
      <c r="BY29" s="230">
        <v>996</v>
      </c>
      <c r="BZ29" s="230">
        <v>10920</v>
      </c>
      <c r="CA29" s="228">
        <v>106</v>
      </c>
      <c r="CB29" s="230"/>
      <c r="CC29" s="230"/>
      <c r="CD29" s="230"/>
      <c r="CE29" s="228"/>
      <c r="CF29" s="228"/>
      <c r="CG29" s="228"/>
      <c r="CH29" s="228"/>
      <c r="CI29" s="228"/>
      <c r="CJ29" s="230">
        <v>269</v>
      </c>
      <c r="CK29" s="228"/>
      <c r="CL29" s="228">
        <v>2655</v>
      </c>
      <c r="CM29" s="231">
        <v>15296</v>
      </c>
      <c r="CN29" s="228"/>
      <c r="CO29" s="228"/>
      <c r="CP29" s="228">
        <v>789</v>
      </c>
      <c r="CQ29" s="228">
        <v>245</v>
      </c>
      <c r="CR29" s="228"/>
      <c r="CS29" s="228"/>
      <c r="CT29" s="228">
        <v>1034</v>
      </c>
      <c r="CU29" s="228">
        <v>42380.539700000001</v>
      </c>
      <c r="CV29" s="228">
        <v>305818.53970000002</v>
      </c>
      <c r="CW29" s="196">
        <v>0.16087481570616236</v>
      </c>
      <c r="CX29" s="229">
        <v>4256</v>
      </c>
      <c r="CY29" s="228">
        <v>177</v>
      </c>
      <c r="CZ29" s="228">
        <v>310251.53970000002</v>
      </c>
      <c r="DA29" s="228">
        <v>288749</v>
      </c>
      <c r="DB29" s="228">
        <v>-21502.539700000001</v>
      </c>
      <c r="DC29" s="228"/>
      <c r="DD29" s="228"/>
      <c r="DE29" s="228">
        <v>4235</v>
      </c>
      <c r="DF29" s="228"/>
      <c r="DG29" s="228">
        <v>21</v>
      </c>
      <c r="DH29" s="228"/>
      <c r="DI29" s="228"/>
      <c r="DJ29" s="228">
        <v>4256</v>
      </c>
      <c r="DK29" s="228">
        <v>4433</v>
      </c>
      <c r="DL29" s="228">
        <v>4433</v>
      </c>
      <c r="DM29" s="228"/>
      <c r="DN29" s="228"/>
      <c r="DO29" s="232"/>
      <c r="DP29" s="233"/>
      <c r="DQ29" s="198" t="s">
        <v>545</v>
      </c>
      <c r="DR29" s="232">
        <v>76343</v>
      </c>
      <c r="DS29" s="233">
        <v>1.1100000000000001</v>
      </c>
      <c r="DT29" s="198">
        <v>68777.477477477471</v>
      </c>
      <c r="DU29" s="228"/>
      <c r="DV29" s="235"/>
      <c r="DW29" s="199" t="s">
        <v>545</v>
      </c>
      <c r="DX29" s="228"/>
      <c r="DY29" s="235"/>
      <c r="DZ29" s="199" t="s">
        <v>545</v>
      </c>
      <c r="EA29" s="228"/>
      <c r="EB29" s="235"/>
      <c r="EC29" s="199" t="s">
        <v>545</v>
      </c>
      <c r="ED29" s="228"/>
      <c r="EE29" s="235"/>
      <c r="EF29" s="199" t="s">
        <v>545</v>
      </c>
      <c r="EG29" s="228"/>
      <c r="EH29" s="235"/>
      <c r="EI29" s="199" t="s">
        <v>545</v>
      </c>
      <c r="EJ29" s="228"/>
      <c r="EK29" s="235"/>
      <c r="EL29" s="199" t="s">
        <v>545</v>
      </c>
      <c r="EM29" s="228"/>
      <c r="EN29" s="235"/>
      <c r="EO29" s="199" t="s">
        <v>545</v>
      </c>
      <c r="EP29" s="228"/>
      <c r="EQ29" s="235"/>
      <c r="ER29" s="199" t="s">
        <v>545</v>
      </c>
      <c r="ES29" s="228"/>
      <c r="ET29" s="235"/>
      <c r="EU29" s="199" t="s">
        <v>545</v>
      </c>
      <c r="EV29" s="228"/>
      <c r="EW29" s="235"/>
      <c r="EX29" s="199" t="s">
        <v>545</v>
      </c>
      <c r="EY29" s="228"/>
      <c r="EZ29" s="235"/>
      <c r="FA29" s="199" t="s">
        <v>545</v>
      </c>
      <c r="FB29" s="228"/>
      <c r="FC29" s="235"/>
      <c r="FD29" s="199" t="s">
        <v>545</v>
      </c>
      <c r="FE29" s="228"/>
      <c r="FF29" s="235"/>
      <c r="FG29" s="199" t="s">
        <v>545</v>
      </c>
      <c r="FH29" s="232"/>
      <c r="FI29" s="233"/>
      <c r="FJ29" s="198" t="s">
        <v>545</v>
      </c>
      <c r="FK29" s="228"/>
      <c r="FL29" s="235"/>
      <c r="FM29" s="199" t="s">
        <v>545</v>
      </c>
      <c r="FN29" s="228"/>
      <c r="FO29" s="235"/>
      <c r="FP29" s="199" t="s">
        <v>545</v>
      </c>
      <c r="FQ29" s="228"/>
      <c r="FR29" s="235"/>
      <c r="FS29" s="199" t="s">
        <v>545</v>
      </c>
      <c r="FT29" s="228"/>
      <c r="FU29" s="235"/>
      <c r="FV29" s="199" t="s">
        <v>545</v>
      </c>
      <c r="FW29" s="228"/>
      <c r="FX29" s="235"/>
      <c r="FY29" s="199" t="s">
        <v>545</v>
      </c>
      <c r="FZ29" s="228"/>
      <c r="GA29" s="235"/>
      <c r="GB29" s="199" t="s">
        <v>545</v>
      </c>
      <c r="GC29" s="228"/>
      <c r="GD29" s="235"/>
      <c r="GE29" s="199" t="s">
        <v>545</v>
      </c>
      <c r="GF29" s="228"/>
      <c r="GG29" s="235"/>
      <c r="GH29" s="199" t="s">
        <v>545</v>
      </c>
      <c r="GI29" s="228"/>
      <c r="GJ29" s="235"/>
      <c r="GK29" s="199" t="s">
        <v>545</v>
      </c>
      <c r="GL29" s="228"/>
      <c r="GM29" s="235"/>
      <c r="GN29" s="199" t="s">
        <v>545</v>
      </c>
      <c r="GO29" s="228"/>
      <c r="GP29" s="235"/>
      <c r="GQ29" s="199" t="s">
        <v>545</v>
      </c>
      <c r="GR29" s="232"/>
      <c r="GS29" s="233"/>
      <c r="GT29" s="198" t="s">
        <v>545</v>
      </c>
      <c r="GU29" s="232"/>
      <c r="GV29" s="233"/>
      <c r="GW29" s="198" t="s">
        <v>545</v>
      </c>
      <c r="GX29" s="232">
        <v>89140</v>
      </c>
      <c r="GY29" s="233">
        <v>2.08</v>
      </c>
      <c r="GZ29" s="198">
        <v>42855.769230769227</v>
      </c>
      <c r="HA29" s="228"/>
      <c r="HB29" s="235"/>
      <c r="HC29" s="199" t="s">
        <v>545</v>
      </c>
      <c r="HD29" s="232"/>
      <c r="HE29" s="233"/>
      <c r="HF29" s="198" t="s">
        <v>545</v>
      </c>
      <c r="HG29" s="232"/>
      <c r="HH29" s="233"/>
      <c r="HI29" s="198" t="s">
        <v>545</v>
      </c>
      <c r="HJ29" s="228"/>
      <c r="HK29" s="235"/>
      <c r="HL29" s="199" t="s">
        <v>545</v>
      </c>
      <c r="HM29" s="232">
        <v>28033</v>
      </c>
      <c r="HN29" s="233">
        <v>0.62</v>
      </c>
      <c r="HO29" s="198">
        <v>45214.516129032258</v>
      </c>
      <c r="HP29" s="228"/>
      <c r="HQ29" s="235"/>
      <c r="HR29" s="199" t="s">
        <v>545</v>
      </c>
      <c r="HS29" s="228"/>
      <c r="HT29" s="235"/>
      <c r="HU29" s="199" t="s">
        <v>545</v>
      </c>
      <c r="HV29" s="228"/>
      <c r="HW29" s="235"/>
      <c r="HX29" s="228">
        <v>193516</v>
      </c>
      <c r="HY29" s="235">
        <v>3.81</v>
      </c>
      <c r="IA29" s="236">
        <v>42380.539700000001</v>
      </c>
      <c r="IB29" s="236">
        <v>263438</v>
      </c>
      <c r="IC29" s="236">
        <v>0.16087481570616236</v>
      </c>
      <c r="ID29" s="236" t="b">
        <v>1</v>
      </c>
    </row>
    <row r="30" spans="1:238" ht="14.4" x14ac:dyDescent="0.3">
      <c r="A30" s="237" t="s">
        <v>563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>
        <v>29779</v>
      </c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>
        <v>29779</v>
      </c>
      <c r="AS30" s="238"/>
      <c r="AT30" s="238"/>
      <c r="AU30" s="238"/>
      <c r="AV30" s="238"/>
      <c r="AW30" s="238"/>
      <c r="AX30" s="238"/>
      <c r="AY30" s="238"/>
      <c r="AZ30" s="238"/>
      <c r="BA30" s="238"/>
      <c r="BB30" s="238">
        <v>29779</v>
      </c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196" t="s">
        <v>545</v>
      </c>
      <c r="BN30" s="239"/>
      <c r="BO30" s="238"/>
      <c r="BP30" s="238"/>
      <c r="BQ30" s="238"/>
      <c r="BR30" s="238"/>
      <c r="BS30" s="238"/>
      <c r="BT30" s="238"/>
      <c r="BU30" s="238"/>
      <c r="BV30" s="238"/>
      <c r="BW30" s="238"/>
      <c r="BX30" s="238"/>
      <c r="BY30" s="240"/>
      <c r="BZ30" s="240"/>
      <c r="CA30" s="238"/>
      <c r="CB30" s="240"/>
      <c r="CC30" s="240"/>
      <c r="CD30" s="240"/>
      <c r="CE30" s="238"/>
      <c r="CF30" s="238"/>
      <c r="CG30" s="238">
        <v>30110</v>
      </c>
      <c r="CH30" s="238"/>
      <c r="CI30" s="238"/>
      <c r="CJ30" s="240"/>
      <c r="CK30" s="238"/>
      <c r="CL30" s="238"/>
      <c r="CM30" s="241">
        <v>30110</v>
      </c>
      <c r="CN30" s="238"/>
      <c r="CO30" s="238"/>
      <c r="CP30" s="238"/>
      <c r="CQ30" s="238"/>
      <c r="CR30" s="238"/>
      <c r="CS30" s="238"/>
      <c r="CT30" s="238"/>
      <c r="CU30" s="238"/>
      <c r="CV30" s="238">
        <v>30110</v>
      </c>
      <c r="CW30" s="196" t="s">
        <v>545</v>
      </c>
      <c r="CX30" s="239"/>
      <c r="CY30" s="238"/>
      <c r="CZ30" s="238">
        <v>30110</v>
      </c>
      <c r="DA30" s="238">
        <v>29779</v>
      </c>
      <c r="DB30" s="238">
        <v>-331</v>
      </c>
      <c r="DC30" s="238"/>
      <c r="DD30" s="238"/>
      <c r="DE30" s="238"/>
      <c r="DF30" s="238"/>
      <c r="DG30" s="238"/>
      <c r="DH30" s="238"/>
      <c r="DI30" s="238"/>
      <c r="DJ30" s="238"/>
      <c r="DK30" s="238"/>
      <c r="DL30" s="238"/>
      <c r="DM30" s="238"/>
      <c r="DN30" s="238"/>
      <c r="DO30" s="242"/>
      <c r="DP30" s="243"/>
      <c r="DQ30" s="198" t="s">
        <v>545</v>
      </c>
      <c r="DR30" s="242"/>
      <c r="DS30" s="243"/>
      <c r="DT30" s="198" t="s">
        <v>545</v>
      </c>
      <c r="DU30" s="238"/>
      <c r="DV30" s="244"/>
      <c r="DW30" s="199" t="s">
        <v>545</v>
      </c>
      <c r="DX30" s="238"/>
      <c r="DY30" s="244"/>
      <c r="DZ30" s="199" t="s">
        <v>545</v>
      </c>
      <c r="EA30" s="238"/>
      <c r="EB30" s="244"/>
      <c r="EC30" s="199" t="s">
        <v>545</v>
      </c>
      <c r="ED30" s="238"/>
      <c r="EE30" s="244"/>
      <c r="EF30" s="199" t="s">
        <v>545</v>
      </c>
      <c r="EG30" s="238"/>
      <c r="EH30" s="244"/>
      <c r="EI30" s="199" t="s">
        <v>545</v>
      </c>
      <c r="EJ30" s="238"/>
      <c r="EK30" s="244"/>
      <c r="EL30" s="199" t="s">
        <v>545</v>
      </c>
      <c r="EM30" s="238"/>
      <c r="EN30" s="244"/>
      <c r="EO30" s="199" t="s">
        <v>545</v>
      </c>
      <c r="EP30" s="238"/>
      <c r="EQ30" s="244"/>
      <c r="ER30" s="199" t="s">
        <v>545</v>
      </c>
      <c r="ES30" s="238"/>
      <c r="ET30" s="244"/>
      <c r="EU30" s="199" t="s">
        <v>545</v>
      </c>
      <c r="EV30" s="238"/>
      <c r="EW30" s="244"/>
      <c r="EX30" s="199" t="s">
        <v>545</v>
      </c>
      <c r="EY30" s="238"/>
      <c r="EZ30" s="244"/>
      <c r="FA30" s="199" t="s">
        <v>545</v>
      </c>
      <c r="FB30" s="238"/>
      <c r="FC30" s="244"/>
      <c r="FD30" s="199" t="s">
        <v>545</v>
      </c>
      <c r="FE30" s="238"/>
      <c r="FF30" s="244"/>
      <c r="FG30" s="199" t="s">
        <v>545</v>
      </c>
      <c r="FH30" s="242"/>
      <c r="FI30" s="243"/>
      <c r="FJ30" s="198" t="s">
        <v>545</v>
      </c>
      <c r="FK30" s="238"/>
      <c r="FL30" s="244"/>
      <c r="FM30" s="199" t="s">
        <v>545</v>
      </c>
      <c r="FN30" s="238"/>
      <c r="FO30" s="244"/>
      <c r="FP30" s="199" t="s">
        <v>545</v>
      </c>
      <c r="FQ30" s="238"/>
      <c r="FR30" s="244"/>
      <c r="FS30" s="199" t="s">
        <v>545</v>
      </c>
      <c r="FT30" s="238"/>
      <c r="FU30" s="244"/>
      <c r="FV30" s="199" t="s">
        <v>545</v>
      </c>
      <c r="FW30" s="238"/>
      <c r="FX30" s="244"/>
      <c r="FY30" s="199" t="s">
        <v>545</v>
      </c>
      <c r="FZ30" s="238"/>
      <c r="GA30" s="244"/>
      <c r="GB30" s="199" t="s">
        <v>545</v>
      </c>
      <c r="GC30" s="238"/>
      <c r="GD30" s="244"/>
      <c r="GE30" s="199" t="s">
        <v>545</v>
      </c>
      <c r="GF30" s="238"/>
      <c r="GG30" s="244"/>
      <c r="GH30" s="199" t="s">
        <v>545</v>
      </c>
      <c r="GI30" s="238"/>
      <c r="GJ30" s="244"/>
      <c r="GK30" s="199" t="s">
        <v>545</v>
      </c>
      <c r="GL30" s="238"/>
      <c r="GM30" s="244"/>
      <c r="GN30" s="199" t="s">
        <v>545</v>
      </c>
      <c r="GO30" s="238"/>
      <c r="GP30" s="244"/>
      <c r="GQ30" s="199" t="s">
        <v>545</v>
      </c>
      <c r="GR30" s="242"/>
      <c r="GS30" s="243"/>
      <c r="GT30" s="198" t="s">
        <v>545</v>
      </c>
      <c r="GU30" s="242"/>
      <c r="GV30" s="243"/>
      <c r="GW30" s="198" t="s">
        <v>545</v>
      </c>
      <c r="GX30" s="242"/>
      <c r="GY30" s="243"/>
      <c r="GZ30" s="198" t="s">
        <v>545</v>
      </c>
      <c r="HA30" s="238"/>
      <c r="HB30" s="244"/>
      <c r="HC30" s="199" t="s">
        <v>545</v>
      </c>
      <c r="HD30" s="242"/>
      <c r="HE30" s="243"/>
      <c r="HF30" s="198" t="s">
        <v>545</v>
      </c>
      <c r="HG30" s="242"/>
      <c r="HH30" s="243"/>
      <c r="HI30" s="198" t="s">
        <v>545</v>
      </c>
      <c r="HJ30" s="238"/>
      <c r="HK30" s="244"/>
      <c r="HL30" s="199" t="s">
        <v>545</v>
      </c>
      <c r="HM30" s="242"/>
      <c r="HN30" s="243"/>
      <c r="HO30" s="198" t="s">
        <v>545</v>
      </c>
      <c r="HP30" s="238"/>
      <c r="HQ30" s="244"/>
      <c r="HR30" s="199" t="s">
        <v>545</v>
      </c>
      <c r="HS30" s="238"/>
      <c r="HT30" s="244"/>
      <c r="HU30" s="199" t="s">
        <v>545</v>
      </c>
      <c r="HV30" s="238"/>
      <c r="HW30" s="244"/>
      <c r="HX30" s="238"/>
      <c r="HY30" s="244"/>
      <c r="IA30" s="236" t="s">
        <v>545</v>
      </c>
      <c r="IB30" s="236" t="s">
        <v>545</v>
      </c>
      <c r="IC30" s="236" t="s">
        <v>545</v>
      </c>
      <c r="ID30" s="236" t="b">
        <v>1</v>
      </c>
    </row>
    <row r="31" spans="1:238" ht="14.4" x14ac:dyDescent="0.3">
      <c r="A31" s="208" t="s">
        <v>564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>
        <v>429864</v>
      </c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>
        <v>429864</v>
      </c>
      <c r="AS31" s="228"/>
      <c r="AT31" s="228"/>
      <c r="AU31" s="228"/>
      <c r="AV31" s="228"/>
      <c r="AW31" s="228"/>
      <c r="AX31" s="228">
        <v>5963</v>
      </c>
      <c r="AY31" s="228"/>
      <c r="AZ31" s="228"/>
      <c r="BA31" s="228"/>
      <c r="BB31" s="228">
        <v>435827</v>
      </c>
      <c r="BC31" s="228">
        <v>268677</v>
      </c>
      <c r="BD31" s="228"/>
      <c r="BE31" s="228"/>
      <c r="BF31" s="228"/>
      <c r="BG31" s="228"/>
      <c r="BH31" s="228"/>
      <c r="BI31" s="228"/>
      <c r="BJ31" s="228">
        <v>268677</v>
      </c>
      <c r="BK31" s="228">
        <v>24173</v>
      </c>
      <c r="BL31" s="228">
        <v>69640</v>
      </c>
      <c r="BM31" s="196" t="s">
        <v>545</v>
      </c>
      <c r="BN31" s="229"/>
      <c r="BO31" s="228">
        <v>362490</v>
      </c>
      <c r="BP31" s="228"/>
      <c r="BQ31" s="228">
        <v>636</v>
      </c>
      <c r="BR31" s="228"/>
      <c r="BS31" s="228"/>
      <c r="BT31" s="228">
        <v>636</v>
      </c>
      <c r="BU31" s="228"/>
      <c r="BV31" s="228"/>
      <c r="BW31" s="228">
        <v>24996</v>
      </c>
      <c r="BX31" s="228">
        <v>70584</v>
      </c>
      <c r="BY31" s="230">
        <v>1004</v>
      </c>
      <c r="BZ31" s="230">
        <v>3959</v>
      </c>
      <c r="CA31" s="228"/>
      <c r="CB31" s="230"/>
      <c r="CC31" s="230">
        <v>50</v>
      </c>
      <c r="CD31" s="230"/>
      <c r="CE31" s="228"/>
      <c r="CF31" s="228">
        <v>2151</v>
      </c>
      <c r="CG31" s="228"/>
      <c r="CH31" s="228"/>
      <c r="CI31" s="228">
        <v>51</v>
      </c>
      <c r="CJ31" s="230"/>
      <c r="CK31" s="228"/>
      <c r="CL31" s="228"/>
      <c r="CM31" s="231">
        <v>102795</v>
      </c>
      <c r="CN31" s="228"/>
      <c r="CO31" s="228"/>
      <c r="CP31" s="228"/>
      <c r="CQ31" s="228">
        <v>4469</v>
      </c>
      <c r="CR31" s="228">
        <v>2383</v>
      </c>
      <c r="CS31" s="228"/>
      <c r="CT31" s="228">
        <v>6852</v>
      </c>
      <c r="CU31" s="228">
        <v>40566</v>
      </c>
      <c r="CV31" s="228">
        <v>513339</v>
      </c>
      <c r="CW31" s="196">
        <v>8.5804392382813746E-2</v>
      </c>
      <c r="CX31" s="229"/>
      <c r="CY31" s="228">
        <v>5963</v>
      </c>
      <c r="CZ31" s="228">
        <v>519302</v>
      </c>
      <c r="DA31" s="228">
        <v>435827</v>
      </c>
      <c r="DB31" s="228">
        <v>-83475</v>
      </c>
      <c r="DC31" s="228"/>
      <c r="DD31" s="228"/>
      <c r="DE31" s="228"/>
      <c r="DF31" s="228"/>
      <c r="DG31" s="228"/>
      <c r="DH31" s="228"/>
      <c r="DI31" s="228"/>
      <c r="DJ31" s="228"/>
      <c r="DK31" s="228">
        <v>5963</v>
      </c>
      <c r="DL31" s="228">
        <v>5963</v>
      </c>
      <c r="DM31" s="228"/>
      <c r="DN31" s="228"/>
      <c r="DO31" s="232">
        <v>17674</v>
      </c>
      <c r="DP31" s="233">
        <v>0.09</v>
      </c>
      <c r="DQ31" s="198">
        <v>196377.77777777778</v>
      </c>
      <c r="DR31" s="232"/>
      <c r="DS31" s="233"/>
      <c r="DT31" s="198" t="s">
        <v>545</v>
      </c>
      <c r="DU31" s="228"/>
      <c r="DV31" s="235"/>
      <c r="DW31" s="199" t="s">
        <v>545</v>
      </c>
      <c r="DX31" s="228"/>
      <c r="DY31" s="235"/>
      <c r="DZ31" s="199" t="s">
        <v>545</v>
      </c>
      <c r="EA31" s="228"/>
      <c r="EB31" s="235"/>
      <c r="EC31" s="199" t="s">
        <v>545</v>
      </c>
      <c r="ED31" s="228"/>
      <c r="EE31" s="235"/>
      <c r="EF31" s="199" t="s">
        <v>545</v>
      </c>
      <c r="EG31" s="228"/>
      <c r="EH31" s="235"/>
      <c r="EI31" s="199" t="s">
        <v>545</v>
      </c>
      <c r="EJ31" s="228"/>
      <c r="EK31" s="235"/>
      <c r="EL31" s="199" t="s">
        <v>545</v>
      </c>
      <c r="EM31" s="228"/>
      <c r="EN31" s="235"/>
      <c r="EO31" s="199" t="s">
        <v>545</v>
      </c>
      <c r="EP31" s="228"/>
      <c r="EQ31" s="235"/>
      <c r="ER31" s="199" t="s">
        <v>545</v>
      </c>
      <c r="ES31" s="228"/>
      <c r="ET31" s="235"/>
      <c r="EU31" s="199" t="s">
        <v>545</v>
      </c>
      <c r="EV31" s="228"/>
      <c r="EW31" s="235"/>
      <c r="EX31" s="199" t="s">
        <v>545</v>
      </c>
      <c r="EY31" s="228"/>
      <c r="EZ31" s="235"/>
      <c r="FA31" s="199" t="s">
        <v>545</v>
      </c>
      <c r="FB31" s="228"/>
      <c r="FC31" s="235"/>
      <c r="FD31" s="199" t="s">
        <v>545</v>
      </c>
      <c r="FE31" s="228"/>
      <c r="FF31" s="235"/>
      <c r="FG31" s="199" t="s">
        <v>545</v>
      </c>
      <c r="FH31" s="232"/>
      <c r="FI31" s="233"/>
      <c r="FJ31" s="198" t="s">
        <v>545</v>
      </c>
      <c r="FK31" s="228"/>
      <c r="FL31" s="235"/>
      <c r="FM31" s="199" t="s">
        <v>545</v>
      </c>
      <c r="FN31" s="228"/>
      <c r="FO31" s="235"/>
      <c r="FP31" s="199" t="s">
        <v>545</v>
      </c>
      <c r="FQ31" s="228"/>
      <c r="FR31" s="235"/>
      <c r="FS31" s="199" t="s">
        <v>545</v>
      </c>
      <c r="FT31" s="228"/>
      <c r="FU31" s="235"/>
      <c r="FV31" s="199" t="s">
        <v>545</v>
      </c>
      <c r="FW31" s="228"/>
      <c r="FX31" s="235"/>
      <c r="FY31" s="199" t="s">
        <v>545</v>
      </c>
      <c r="FZ31" s="228"/>
      <c r="GA31" s="235"/>
      <c r="GB31" s="199" t="s">
        <v>545</v>
      </c>
      <c r="GC31" s="228"/>
      <c r="GD31" s="235"/>
      <c r="GE31" s="199" t="s">
        <v>545</v>
      </c>
      <c r="GF31" s="228"/>
      <c r="GG31" s="235"/>
      <c r="GH31" s="199" t="s">
        <v>545</v>
      </c>
      <c r="GI31" s="228"/>
      <c r="GJ31" s="235"/>
      <c r="GK31" s="199" t="s">
        <v>545</v>
      </c>
      <c r="GL31" s="228"/>
      <c r="GM31" s="235"/>
      <c r="GN31" s="199" t="s">
        <v>545</v>
      </c>
      <c r="GO31" s="228"/>
      <c r="GP31" s="235"/>
      <c r="GQ31" s="199" t="s">
        <v>545</v>
      </c>
      <c r="GR31" s="232"/>
      <c r="GS31" s="233"/>
      <c r="GT31" s="198" t="s">
        <v>545</v>
      </c>
      <c r="GU31" s="232">
        <v>76349</v>
      </c>
      <c r="GV31" s="233">
        <v>1</v>
      </c>
      <c r="GW31" s="198">
        <v>76349</v>
      </c>
      <c r="GX31" s="232">
        <v>144541</v>
      </c>
      <c r="GY31" s="233">
        <v>3</v>
      </c>
      <c r="GZ31" s="198">
        <v>48180.333333333336</v>
      </c>
      <c r="HA31" s="228"/>
      <c r="HB31" s="235"/>
      <c r="HC31" s="199" t="s">
        <v>545</v>
      </c>
      <c r="HD31" s="232"/>
      <c r="HE31" s="233"/>
      <c r="HF31" s="198" t="s">
        <v>545</v>
      </c>
      <c r="HG31" s="232"/>
      <c r="HH31" s="233"/>
      <c r="HI31" s="198" t="s">
        <v>545</v>
      </c>
      <c r="HJ31" s="228"/>
      <c r="HK31" s="235"/>
      <c r="HL31" s="199" t="s">
        <v>545</v>
      </c>
      <c r="HM31" s="232">
        <v>30113</v>
      </c>
      <c r="HN31" s="233">
        <v>0.5</v>
      </c>
      <c r="HO31" s="198">
        <v>60226</v>
      </c>
      <c r="HP31" s="228"/>
      <c r="HQ31" s="235"/>
      <c r="HR31" s="199" t="s">
        <v>545</v>
      </c>
      <c r="HS31" s="228"/>
      <c r="HT31" s="235"/>
      <c r="HU31" s="199" t="s">
        <v>545</v>
      </c>
      <c r="HV31" s="228"/>
      <c r="HW31" s="235"/>
      <c r="HX31" s="228">
        <v>268677</v>
      </c>
      <c r="HY31" s="235">
        <v>4.59</v>
      </c>
      <c r="IA31" s="236">
        <v>40566</v>
      </c>
      <c r="IB31" s="236">
        <v>472773</v>
      </c>
      <c r="IC31" s="236">
        <v>8.5804392382813746E-2</v>
      </c>
      <c r="ID31" s="236" t="b">
        <v>1</v>
      </c>
    </row>
    <row r="32" spans="1:238" ht="14.4" x14ac:dyDescent="0.3">
      <c r="A32" s="237" t="s">
        <v>560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>
        <v>391296</v>
      </c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>
        <v>391296</v>
      </c>
      <c r="AS32" s="238"/>
      <c r="AT32" s="238"/>
      <c r="AU32" s="238"/>
      <c r="AV32" s="238"/>
      <c r="AW32" s="238"/>
      <c r="AX32" s="238">
        <v>5448</v>
      </c>
      <c r="AY32" s="238"/>
      <c r="AZ32" s="238"/>
      <c r="BA32" s="238"/>
      <c r="BB32" s="238">
        <v>396744</v>
      </c>
      <c r="BC32" s="238">
        <v>223086</v>
      </c>
      <c r="BD32" s="238"/>
      <c r="BE32" s="238"/>
      <c r="BF32" s="238"/>
      <c r="BG32" s="238"/>
      <c r="BH32" s="238"/>
      <c r="BI32" s="238"/>
      <c r="BJ32" s="238">
        <v>223086</v>
      </c>
      <c r="BK32" s="238">
        <v>21238</v>
      </c>
      <c r="BL32" s="238">
        <v>50610</v>
      </c>
      <c r="BM32" s="196">
        <v>0.3220641367006446</v>
      </c>
      <c r="BN32" s="239"/>
      <c r="BO32" s="238">
        <v>294934</v>
      </c>
      <c r="BP32" s="238"/>
      <c r="BQ32" s="238"/>
      <c r="BR32" s="238"/>
      <c r="BS32" s="238"/>
      <c r="BT32" s="238"/>
      <c r="BU32" s="238"/>
      <c r="BV32" s="238"/>
      <c r="BW32" s="238">
        <v>45000</v>
      </c>
      <c r="BX32" s="238"/>
      <c r="BY32" s="240">
        <v>200</v>
      </c>
      <c r="BZ32" s="240">
        <v>2855</v>
      </c>
      <c r="CA32" s="238"/>
      <c r="CB32" s="240"/>
      <c r="CC32" s="240">
        <v>50</v>
      </c>
      <c r="CD32" s="240"/>
      <c r="CE32" s="238"/>
      <c r="CF32" s="238"/>
      <c r="CG32" s="238"/>
      <c r="CH32" s="238"/>
      <c r="CI32" s="238"/>
      <c r="CJ32" s="240"/>
      <c r="CK32" s="238"/>
      <c r="CL32" s="238"/>
      <c r="CM32" s="241">
        <v>48105</v>
      </c>
      <c r="CN32" s="238">
        <v>52</v>
      </c>
      <c r="CO32" s="238"/>
      <c r="CP32" s="238"/>
      <c r="CQ32" s="238">
        <v>3468</v>
      </c>
      <c r="CR32" s="238">
        <v>1781</v>
      </c>
      <c r="CS32" s="238"/>
      <c r="CT32" s="238">
        <v>5301</v>
      </c>
      <c r="CU32" s="238">
        <v>31971</v>
      </c>
      <c r="CV32" s="238">
        <v>380311</v>
      </c>
      <c r="CW32" s="196">
        <v>9.178101854509961E-2</v>
      </c>
      <c r="CX32" s="239"/>
      <c r="CY32" s="238">
        <v>5448</v>
      </c>
      <c r="CZ32" s="238">
        <v>385759</v>
      </c>
      <c r="DA32" s="238">
        <v>396744</v>
      </c>
      <c r="DB32" s="238">
        <v>10985</v>
      </c>
      <c r="DC32" s="238"/>
      <c r="DD32" s="238"/>
      <c r="DE32" s="238"/>
      <c r="DF32" s="238"/>
      <c r="DG32" s="238"/>
      <c r="DH32" s="238"/>
      <c r="DI32" s="238"/>
      <c r="DJ32" s="238"/>
      <c r="DK32" s="238">
        <v>5448</v>
      </c>
      <c r="DL32" s="238">
        <v>5448</v>
      </c>
      <c r="DM32" s="238"/>
      <c r="DN32" s="238"/>
      <c r="DO32" s="242"/>
      <c r="DP32" s="243"/>
      <c r="DQ32" s="198" t="s">
        <v>545</v>
      </c>
      <c r="DR32" s="242"/>
      <c r="DS32" s="243"/>
      <c r="DT32" s="198" t="s">
        <v>545</v>
      </c>
      <c r="DU32" s="238"/>
      <c r="DV32" s="244"/>
      <c r="DW32" s="199" t="s">
        <v>545</v>
      </c>
      <c r="DX32" s="238"/>
      <c r="DY32" s="244"/>
      <c r="DZ32" s="199" t="s">
        <v>545</v>
      </c>
      <c r="EA32" s="238"/>
      <c r="EB32" s="244"/>
      <c r="EC32" s="199" t="s">
        <v>545</v>
      </c>
      <c r="ED32" s="238"/>
      <c r="EE32" s="244"/>
      <c r="EF32" s="199" t="s">
        <v>545</v>
      </c>
      <c r="EG32" s="238"/>
      <c r="EH32" s="244"/>
      <c r="EI32" s="199" t="s">
        <v>545</v>
      </c>
      <c r="EJ32" s="238"/>
      <c r="EK32" s="244"/>
      <c r="EL32" s="199" t="s">
        <v>545</v>
      </c>
      <c r="EM32" s="238"/>
      <c r="EN32" s="244"/>
      <c r="EO32" s="199" t="s">
        <v>545</v>
      </c>
      <c r="EP32" s="238"/>
      <c r="EQ32" s="244"/>
      <c r="ER32" s="199" t="s">
        <v>545</v>
      </c>
      <c r="ES32" s="238"/>
      <c r="ET32" s="244"/>
      <c r="EU32" s="199" t="s">
        <v>545</v>
      </c>
      <c r="EV32" s="238"/>
      <c r="EW32" s="244"/>
      <c r="EX32" s="199" t="s">
        <v>545</v>
      </c>
      <c r="EY32" s="238"/>
      <c r="EZ32" s="244"/>
      <c r="FA32" s="199" t="s">
        <v>545</v>
      </c>
      <c r="FB32" s="238"/>
      <c r="FC32" s="244"/>
      <c r="FD32" s="199" t="s">
        <v>545</v>
      </c>
      <c r="FE32" s="238"/>
      <c r="FF32" s="244"/>
      <c r="FG32" s="199" t="s">
        <v>545</v>
      </c>
      <c r="FH32" s="242"/>
      <c r="FI32" s="243"/>
      <c r="FJ32" s="198" t="s">
        <v>545</v>
      </c>
      <c r="FK32" s="238"/>
      <c r="FL32" s="244"/>
      <c r="FM32" s="199" t="s">
        <v>545</v>
      </c>
      <c r="FN32" s="238"/>
      <c r="FO32" s="244"/>
      <c r="FP32" s="199" t="s">
        <v>545</v>
      </c>
      <c r="FQ32" s="238"/>
      <c r="FR32" s="244"/>
      <c r="FS32" s="199" t="s">
        <v>545</v>
      </c>
      <c r="FT32" s="238"/>
      <c r="FU32" s="244"/>
      <c r="FV32" s="199" t="s">
        <v>545</v>
      </c>
      <c r="FW32" s="238"/>
      <c r="FX32" s="244"/>
      <c r="FY32" s="199" t="s">
        <v>545</v>
      </c>
      <c r="FZ32" s="238"/>
      <c r="GA32" s="244"/>
      <c r="GB32" s="199" t="s">
        <v>545</v>
      </c>
      <c r="GC32" s="238"/>
      <c r="GD32" s="244"/>
      <c r="GE32" s="199" t="s">
        <v>545</v>
      </c>
      <c r="GF32" s="238"/>
      <c r="GG32" s="244"/>
      <c r="GH32" s="199" t="s">
        <v>545</v>
      </c>
      <c r="GI32" s="238"/>
      <c r="GJ32" s="244"/>
      <c r="GK32" s="199" t="s">
        <v>545</v>
      </c>
      <c r="GL32" s="238"/>
      <c r="GM32" s="244"/>
      <c r="GN32" s="199" t="s">
        <v>545</v>
      </c>
      <c r="GO32" s="238"/>
      <c r="GP32" s="244"/>
      <c r="GQ32" s="199" t="s">
        <v>545</v>
      </c>
      <c r="GR32" s="242"/>
      <c r="GS32" s="243"/>
      <c r="GT32" s="198" t="s">
        <v>545</v>
      </c>
      <c r="GU32" s="242">
        <v>71678</v>
      </c>
      <c r="GV32" s="243">
        <v>1</v>
      </c>
      <c r="GW32" s="198">
        <v>71678</v>
      </c>
      <c r="GX32" s="242">
        <v>137439</v>
      </c>
      <c r="GY32" s="243">
        <v>3</v>
      </c>
      <c r="GZ32" s="198">
        <v>45813</v>
      </c>
      <c r="HA32" s="238"/>
      <c r="HB32" s="244"/>
      <c r="HC32" s="199" t="s">
        <v>545</v>
      </c>
      <c r="HD32" s="242"/>
      <c r="HE32" s="243"/>
      <c r="HF32" s="198" t="s">
        <v>545</v>
      </c>
      <c r="HG32" s="242"/>
      <c r="HH32" s="243"/>
      <c r="HI32" s="198" t="s">
        <v>545</v>
      </c>
      <c r="HJ32" s="238"/>
      <c r="HK32" s="244"/>
      <c r="HL32" s="199" t="s">
        <v>545</v>
      </c>
      <c r="HM32" s="242">
        <v>13969</v>
      </c>
      <c r="HN32" s="243">
        <v>0.4</v>
      </c>
      <c r="HO32" s="198">
        <v>34922.5</v>
      </c>
      <c r="HP32" s="238"/>
      <c r="HQ32" s="244"/>
      <c r="HR32" s="199" t="s">
        <v>545</v>
      </c>
      <c r="HS32" s="238"/>
      <c r="HT32" s="244"/>
      <c r="HU32" s="199" t="s">
        <v>545</v>
      </c>
      <c r="HV32" s="238"/>
      <c r="HW32" s="244"/>
      <c r="HX32" s="238">
        <v>223086</v>
      </c>
      <c r="HY32" s="244">
        <v>4.4000000000000004</v>
      </c>
      <c r="IA32" s="236">
        <v>31971</v>
      </c>
      <c r="IB32" s="236">
        <v>348340</v>
      </c>
      <c r="IC32" s="236">
        <v>9.178101854509961E-2</v>
      </c>
      <c r="ID32" s="236" t="b">
        <v>1</v>
      </c>
    </row>
    <row r="33" spans="1:238" ht="14.4" x14ac:dyDescent="0.3">
      <c r="A33" s="237" t="s">
        <v>565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>
        <v>319278</v>
      </c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>
        <v>319278</v>
      </c>
      <c r="AS33" s="238"/>
      <c r="AT33" s="238"/>
      <c r="AU33" s="238"/>
      <c r="AV33" s="238"/>
      <c r="AW33" s="238"/>
      <c r="AX33" s="238">
        <v>5415</v>
      </c>
      <c r="AY33" s="238"/>
      <c r="AZ33" s="238"/>
      <c r="BA33" s="238"/>
      <c r="BB33" s="238">
        <v>324693</v>
      </c>
      <c r="BC33" s="238">
        <v>220413</v>
      </c>
      <c r="BD33" s="238"/>
      <c r="BE33" s="238"/>
      <c r="BF33" s="238"/>
      <c r="BG33" s="238"/>
      <c r="BH33" s="238"/>
      <c r="BI33" s="238"/>
      <c r="BJ33" s="238">
        <v>220413</v>
      </c>
      <c r="BK33" s="238">
        <v>20182</v>
      </c>
      <c r="BL33" s="238">
        <v>50221</v>
      </c>
      <c r="BM33" s="196">
        <v>0.3194140091555398</v>
      </c>
      <c r="BN33" s="239"/>
      <c r="BO33" s="238">
        <v>290816</v>
      </c>
      <c r="BP33" s="238"/>
      <c r="BQ33" s="238"/>
      <c r="BR33" s="238"/>
      <c r="BS33" s="238"/>
      <c r="BT33" s="238"/>
      <c r="BU33" s="238"/>
      <c r="BV33" s="238"/>
      <c r="BW33" s="238">
        <v>35001</v>
      </c>
      <c r="BX33" s="238"/>
      <c r="BY33" s="240">
        <v>37</v>
      </c>
      <c r="BZ33" s="240">
        <v>3983</v>
      </c>
      <c r="CA33" s="238"/>
      <c r="CB33" s="240"/>
      <c r="CC33" s="240">
        <v>150</v>
      </c>
      <c r="CD33" s="240"/>
      <c r="CE33" s="238"/>
      <c r="CF33" s="238"/>
      <c r="CG33" s="238"/>
      <c r="CH33" s="238"/>
      <c r="CI33" s="238"/>
      <c r="CJ33" s="240"/>
      <c r="CK33" s="238"/>
      <c r="CL33" s="238"/>
      <c r="CM33" s="241">
        <v>39171</v>
      </c>
      <c r="CN33" s="238"/>
      <c r="CO33" s="238"/>
      <c r="CP33" s="238"/>
      <c r="CQ33" s="238">
        <v>1852</v>
      </c>
      <c r="CR33" s="238">
        <v>1781</v>
      </c>
      <c r="CS33" s="238"/>
      <c r="CT33" s="238">
        <v>3633</v>
      </c>
      <c r="CU33" s="238">
        <v>31421</v>
      </c>
      <c r="CV33" s="238">
        <v>365041</v>
      </c>
      <c r="CW33" s="196">
        <v>9.4182003477009765E-2</v>
      </c>
      <c r="CX33" s="239"/>
      <c r="CY33" s="238">
        <v>5415</v>
      </c>
      <c r="CZ33" s="238">
        <v>370456</v>
      </c>
      <c r="DA33" s="238">
        <v>324693</v>
      </c>
      <c r="DB33" s="238">
        <v>-45763</v>
      </c>
      <c r="DC33" s="238"/>
      <c r="DD33" s="238"/>
      <c r="DE33" s="238"/>
      <c r="DF33" s="238"/>
      <c r="DG33" s="238"/>
      <c r="DH33" s="238"/>
      <c r="DI33" s="238"/>
      <c r="DJ33" s="238"/>
      <c r="DK33" s="238">
        <v>5415</v>
      </c>
      <c r="DL33" s="238">
        <v>5415</v>
      </c>
      <c r="DM33" s="238"/>
      <c r="DN33" s="238"/>
      <c r="DO33" s="242"/>
      <c r="DP33" s="243"/>
      <c r="DQ33" s="198" t="s">
        <v>545</v>
      </c>
      <c r="DR33" s="242"/>
      <c r="DS33" s="243"/>
      <c r="DT33" s="198" t="s">
        <v>545</v>
      </c>
      <c r="DU33" s="238"/>
      <c r="DV33" s="244"/>
      <c r="DW33" s="199" t="s">
        <v>545</v>
      </c>
      <c r="DX33" s="238"/>
      <c r="DY33" s="244"/>
      <c r="DZ33" s="199" t="s">
        <v>545</v>
      </c>
      <c r="EA33" s="238"/>
      <c r="EB33" s="244"/>
      <c r="EC33" s="199" t="s">
        <v>545</v>
      </c>
      <c r="ED33" s="238"/>
      <c r="EE33" s="244"/>
      <c r="EF33" s="199" t="s">
        <v>545</v>
      </c>
      <c r="EG33" s="238"/>
      <c r="EH33" s="244"/>
      <c r="EI33" s="199" t="s">
        <v>545</v>
      </c>
      <c r="EJ33" s="238"/>
      <c r="EK33" s="244"/>
      <c r="EL33" s="199" t="s">
        <v>545</v>
      </c>
      <c r="EM33" s="238"/>
      <c r="EN33" s="244"/>
      <c r="EO33" s="199" t="s">
        <v>545</v>
      </c>
      <c r="EP33" s="238"/>
      <c r="EQ33" s="244"/>
      <c r="ER33" s="199" t="s">
        <v>545</v>
      </c>
      <c r="ES33" s="238"/>
      <c r="ET33" s="244"/>
      <c r="EU33" s="199" t="s">
        <v>545</v>
      </c>
      <c r="EV33" s="238"/>
      <c r="EW33" s="244"/>
      <c r="EX33" s="199" t="s">
        <v>545</v>
      </c>
      <c r="EY33" s="238"/>
      <c r="EZ33" s="244"/>
      <c r="FA33" s="199" t="s">
        <v>545</v>
      </c>
      <c r="FB33" s="238"/>
      <c r="FC33" s="244"/>
      <c r="FD33" s="199" t="s">
        <v>545</v>
      </c>
      <c r="FE33" s="238"/>
      <c r="FF33" s="244"/>
      <c r="FG33" s="199" t="s">
        <v>545</v>
      </c>
      <c r="FH33" s="242"/>
      <c r="FI33" s="243"/>
      <c r="FJ33" s="198" t="s">
        <v>545</v>
      </c>
      <c r="FK33" s="238"/>
      <c r="FL33" s="244"/>
      <c r="FM33" s="199" t="s">
        <v>545</v>
      </c>
      <c r="FN33" s="238"/>
      <c r="FO33" s="244"/>
      <c r="FP33" s="199" t="s">
        <v>545</v>
      </c>
      <c r="FQ33" s="238"/>
      <c r="FR33" s="244"/>
      <c r="FS33" s="199" t="s">
        <v>545</v>
      </c>
      <c r="FT33" s="238"/>
      <c r="FU33" s="244"/>
      <c r="FV33" s="199" t="s">
        <v>545</v>
      </c>
      <c r="FW33" s="238"/>
      <c r="FX33" s="244"/>
      <c r="FY33" s="199" t="s">
        <v>545</v>
      </c>
      <c r="FZ33" s="238"/>
      <c r="GA33" s="244"/>
      <c r="GB33" s="199" t="s">
        <v>545</v>
      </c>
      <c r="GC33" s="238"/>
      <c r="GD33" s="244"/>
      <c r="GE33" s="199" t="s">
        <v>545</v>
      </c>
      <c r="GF33" s="238"/>
      <c r="GG33" s="244"/>
      <c r="GH33" s="199" t="s">
        <v>545</v>
      </c>
      <c r="GI33" s="238"/>
      <c r="GJ33" s="244"/>
      <c r="GK33" s="199" t="s">
        <v>545</v>
      </c>
      <c r="GL33" s="238"/>
      <c r="GM33" s="244"/>
      <c r="GN33" s="199" t="s">
        <v>545</v>
      </c>
      <c r="GO33" s="238"/>
      <c r="GP33" s="244"/>
      <c r="GQ33" s="199" t="s">
        <v>545</v>
      </c>
      <c r="GR33" s="242"/>
      <c r="GS33" s="243"/>
      <c r="GT33" s="198" t="s">
        <v>545</v>
      </c>
      <c r="GU33" s="242">
        <v>68002</v>
      </c>
      <c r="GV33" s="243">
        <v>1</v>
      </c>
      <c r="GW33" s="198">
        <v>68002</v>
      </c>
      <c r="GX33" s="242">
        <v>125199</v>
      </c>
      <c r="GY33" s="243">
        <v>2.5</v>
      </c>
      <c r="GZ33" s="198">
        <v>50079.6</v>
      </c>
      <c r="HA33" s="238"/>
      <c r="HB33" s="244"/>
      <c r="HC33" s="199" t="s">
        <v>545</v>
      </c>
      <c r="HD33" s="242"/>
      <c r="HE33" s="243"/>
      <c r="HF33" s="198" t="s">
        <v>545</v>
      </c>
      <c r="HG33" s="242"/>
      <c r="HH33" s="243"/>
      <c r="HI33" s="198" t="s">
        <v>545</v>
      </c>
      <c r="HJ33" s="238"/>
      <c r="HK33" s="244"/>
      <c r="HL33" s="199" t="s">
        <v>545</v>
      </c>
      <c r="HM33" s="242">
        <v>27212</v>
      </c>
      <c r="HN33" s="243">
        <v>0.5</v>
      </c>
      <c r="HO33" s="198">
        <v>54424</v>
      </c>
      <c r="HP33" s="238"/>
      <c r="HQ33" s="244"/>
      <c r="HR33" s="199" t="s">
        <v>545</v>
      </c>
      <c r="HS33" s="238"/>
      <c r="HT33" s="244"/>
      <c r="HU33" s="199" t="s">
        <v>545</v>
      </c>
      <c r="HV33" s="238"/>
      <c r="HW33" s="244"/>
      <c r="HX33" s="238">
        <v>220413</v>
      </c>
      <c r="HY33" s="244">
        <v>4</v>
      </c>
      <c r="IA33" s="236">
        <v>31421</v>
      </c>
      <c r="IB33" s="236">
        <v>333620</v>
      </c>
      <c r="IC33" s="236">
        <v>9.4182003477009765E-2</v>
      </c>
      <c r="ID33" s="236" t="b">
        <v>1</v>
      </c>
    </row>
    <row r="34" spans="1:238" ht="14.4" x14ac:dyDescent="0.3">
      <c r="A34" s="237" t="s">
        <v>566</v>
      </c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>
        <v>497694</v>
      </c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>
        <v>497694</v>
      </c>
      <c r="AS34" s="238"/>
      <c r="AT34" s="238"/>
      <c r="AU34" s="238"/>
      <c r="AV34" s="238"/>
      <c r="AW34" s="238"/>
      <c r="AX34" s="238">
        <v>6279</v>
      </c>
      <c r="AY34" s="238"/>
      <c r="AZ34" s="238"/>
      <c r="BA34" s="238"/>
      <c r="BB34" s="238">
        <v>503973</v>
      </c>
      <c r="BC34" s="238">
        <v>310175</v>
      </c>
      <c r="BD34" s="238"/>
      <c r="BE34" s="238"/>
      <c r="BF34" s="238"/>
      <c r="BG34" s="238"/>
      <c r="BH34" s="238"/>
      <c r="BI34" s="238"/>
      <c r="BJ34" s="238">
        <v>310175</v>
      </c>
      <c r="BK34" s="238">
        <v>29466</v>
      </c>
      <c r="BL34" s="238">
        <v>74926</v>
      </c>
      <c r="BM34" s="196">
        <v>0.33655839445474328</v>
      </c>
      <c r="BN34" s="239"/>
      <c r="BO34" s="238">
        <v>414567</v>
      </c>
      <c r="BP34" s="238"/>
      <c r="BQ34" s="238">
        <v>504</v>
      </c>
      <c r="BR34" s="238">
        <v>283</v>
      </c>
      <c r="BS34" s="238"/>
      <c r="BT34" s="238">
        <v>787</v>
      </c>
      <c r="BU34" s="238"/>
      <c r="BV34" s="238"/>
      <c r="BW34" s="238">
        <v>50991</v>
      </c>
      <c r="BX34" s="238"/>
      <c r="BY34" s="240"/>
      <c r="BZ34" s="240">
        <v>1181</v>
      </c>
      <c r="CA34" s="238"/>
      <c r="CB34" s="240"/>
      <c r="CC34" s="240">
        <v>100</v>
      </c>
      <c r="CD34" s="240"/>
      <c r="CE34" s="238"/>
      <c r="CF34" s="238"/>
      <c r="CG34" s="238"/>
      <c r="CH34" s="238"/>
      <c r="CI34" s="238"/>
      <c r="CJ34" s="240"/>
      <c r="CK34" s="238"/>
      <c r="CL34" s="238"/>
      <c r="CM34" s="241">
        <v>52272</v>
      </c>
      <c r="CN34" s="238"/>
      <c r="CO34" s="238"/>
      <c r="CP34" s="238"/>
      <c r="CQ34" s="238">
        <v>3566</v>
      </c>
      <c r="CR34" s="238">
        <v>2383</v>
      </c>
      <c r="CS34" s="238"/>
      <c r="CT34" s="238">
        <v>5949</v>
      </c>
      <c r="CU34" s="238">
        <v>45849</v>
      </c>
      <c r="CV34" s="238">
        <v>519424</v>
      </c>
      <c r="CW34" s="196">
        <v>9.6814654489785143E-2</v>
      </c>
      <c r="CX34" s="239"/>
      <c r="CY34" s="238">
        <v>6279</v>
      </c>
      <c r="CZ34" s="238">
        <v>525703</v>
      </c>
      <c r="DA34" s="238">
        <v>503973</v>
      </c>
      <c r="DB34" s="238">
        <v>-21730</v>
      </c>
      <c r="DC34" s="238"/>
      <c r="DD34" s="238"/>
      <c r="DE34" s="238"/>
      <c r="DF34" s="238"/>
      <c r="DG34" s="238"/>
      <c r="DH34" s="238"/>
      <c r="DI34" s="238"/>
      <c r="DJ34" s="238"/>
      <c r="DK34" s="238">
        <v>6279</v>
      </c>
      <c r="DL34" s="238">
        <v>6279</v>
      </c>
      <c r="DM34" s="238"/>
      <c r="DN34" s="238"/>
      <c r="DO34" s="242"/>
      <c r="DP34" s="243"/>
      <c r="DQ34" s="198" t="s">
        <v>545</v>
      </c>
      <c r="DR34" s="242"/>
      <c r="DS34" s="243"/>
      <c r="DT34" s="198" t="s">
        <v>545</v>
      </c>
      <c r="DU34" s="238"/>
      <c r="DV34" s="244"/>
      <c r="DW34" s="199" t="s">
        <v>545</v>
      </c>
      <c r="DX34" s="238"/>
      <c r="DY34" s="244"/>
      <c r="DZ34" s="199" t="s">
        <v>545</v>
      </c>
      <c r="EA34" s="238"/>
      <c r="EB34" s="244"/>
      <c r="EC34" s="199" t="s">
        <v>545</v>
      </c>
      <c r="ED34" s="238"/>
      <c r="EE34" s="244"/>
      <c r="EF34" s="199" t="s">
        <v>545</v>
      </c>
      <c r="EG34" s="238"/>
      <c r="EH34" s="244"/>
      <c r="EI34" s="199" t="s">
        <v>545</v>
      </c>
      <c r="EJ34" s="238"/>
      <c r="EK34" s="244"/>
      <c r="EL34" s="199" t="s">
        <v>545</v>
      </c>
      <c r="EM34" s="238"/>
      <c r="EN34" s="244"/>
      <c r="EO34" s="199" t="s">
        <v>545</v>
      </c>
      <c r="EP34" s="238"/>
      <c r="EQ34" s="244"/>
      <c r="ER34" s="199" t="s">
        <v>545</v>
      </c>
      <c r="ES34" s="238"/>
      <c r="ET34" s="244"/>
      <c r="EU34" s="199" t="s">
        <v>545</v>
      </c>
      <c r="EV34" s="238"/>
      <c r="EW34" s="244"/>
      <c r="EX34" s="199" t="s">
        <v>545</v>
      </c>
      <c r="EY34" s="238"/>
      <c r="EZ34" s="244"/>
      <c r="FA34" s="199" t="s">
        <v>545</v>
      </c>
      <c r="FB34" s="238"/>
      <c r="FC34" s="244"/>
      <c r="FD34" s="199" t="s">
        <v>545</v>
      </c>
      <c r="FE34" s="238"/>
      <c r="FF34" s="244"/>
      <c r="FG34" s="199" t="s">
        <v>545</v>
      </c>
      <c r="FH34" s="242"/>
      <c r="FI34" s="243"/>
      <c r="FJ34" s="198" t="s">
        <v>545</v>
      </c>
      <c r="FK34" s="238"/>
      <c r="FL34" s="244"/>
      <c r="FM34" s="199" t="s">
        <v>545</v>
      </c>
      <c r="FN34" s="238"/>
      <c r="FO34" s="244"/>
      <c r="FP34" s="199" t="s">
        <v>545</v>
      </c>
      <c r="FQ34" s="238"/>
      <c r="FR34" s="244"/>
      <c r="FS34" s="199" t="s">
        <v>545</v>
      </c>
      <c r="FT34" s="238"/>
      <c r="FU34" s="244"/>
      <c r="FV34" s="199" t="s">
        <v>545</v>
      </c>
      <c r="FW34" s="238"/>
      <c r="FX34" s="244"/>
      <c r="FY34" s="199" t="s">
        <v>545</v>
      </c>
      <c r="FZ34" s="238"/>
      <c r="GA34" s="244"/>
      <c r="GB34" s="199" t="s">
        <v>545</v>
      </c>
      <c r="GC34" s="238"/>
      <c r="GD34" s="244"/>
      <c r="GE34" s="199" t="s">
        <v>545</v>
      </c>
      <c r="GF34" s="238"/>
      <c r="GG34" s="244"/>
      <c r="GH34" s="199" t="s">
        <v>545</v>
      </c>
      <c r="GI34" s="238"/>
      <c r="GJ34" s="244"/>
      <c r="GK34" s="199" t="s">
        <v>545</v>
      </c>
      <c r="GL34" s="238"/>
      <c r="GM34" s="244"/>
      <c r="GN34" s="199" t="s">
        <v>545</v>
      </c>
      <c r="GO34" s="238"/>
      <c r="GP34" s="244"/>
      <c r="GQ34" s="199" t="s">
        <v>545</v>
      </c>
      <c r="GR34" s="242"/>
      <c r="GS34" s="243"/>
      <c r="GT34" s="198" t="s">
        <v>545</v>
      </c>
      <c r="GU34" s="242">
        <v>69856</v>
      </c>
      <c r="GV34" s="243">
        <v>1</v>
      </c>
      <c r="GW34" s="198">
        <v>69856</v>
      </c>
      <c r="GX34" s="242">
        <v>203784</v>
      </c>
      <c r="GY34" s="243">
        <v>4</v>
      </c>
      <c r="GZ34" s="198">
        <v>50946</v>
      </c>
      <c r="HA34" s="238"/>
      <c r="HB34" s="244"/>
      <c r="HC34" s="199" t="s">
        <v>545</v>
      </c>
      <c r="HD34" s="242"/>
      <c r="HE34" s="243"/>
      <c r="HF34" s="198" t="s">
        <v>545</v>
      </c>
      <c r="HG34" s="242"/>
      <c r="HH34" s="243"/>
      <c r="HI34" s="198" t="s">
        <v>545</v>
      </c>
      <c r="HJ34" s="238"/>
      <c r="HK34" s="244"/>
      <c r="HL34" s="199" t="s">
        <v>545</v>
      </c>
      <c r="HM34" s="242">
        <v>36535</v>
      </c>
      <c r="HN34" s="243">
        <v>0.5</v>
      </c>
      <c r="HO34" s="198">
        <v>73070</v>
      </c>
      <c r="HP34" s="238"/>
      <c r="HQ34" s="244"/>
      <c r="HR34" s="199" t="s">
        <v>545</v>
      </c>
      <c r="HS34" s="238"/>
      <c r="HT34" s="244"/>
      <c r="HU34" s="199" t="s">
        <v>545</v>
      </c>
      <c r="HV34" s="238"/>
      <c r="HW34" s="244"/>
      <c r="HX34" s="238">
        <v>310175</v>
      </c>
      <c r="HY34" s="244">
        <v>5.5</v>
      </c>
      <c r="HZ34" s="245"/>
      <c r="IA34" s="236">
        <v>45849</v>
      </c>
      <c r="IB34" s="236">
        <v>473575</v>
      </c>
      <c r="IC34" s="236">
        <v>9.6814654489785143E-2</v>
      </c>
      <c r="ID34" s="236" t="b">
        <v>1</v>
      </c>
    </row>
    <row r="35" spans="1:238" ht="14.4" x14ac:dyDescent="0.3">
      <c r="A35" s="237" t="s">
        <v>567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  <c r="L35" s="238">
        <v>454867</v>
      </c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>
        <v>454867</v>
      </c>
      <c r="AS35" s="238"/>
      <c r="AT35" s="238"/>
      <c r="AU35" s="238"/>
      <c r="AV35" s="238"/>
      <c r="AW35" s="238"/>
      <c r="AX35" s="238">
        <v>5769</v>
      </c>
      <c r="AY35" s="238"/>
      <c r="AZ35" s="238"/>
      <c r="BA35" s="238"/>
      <c r="BB35" s="238">
        <v>460636</v>
      </c>
      <c r="BC35" s="238">
        <v>281337</v>
      </c>
      <c r="BD35" s="238"/>
      <c r="BE35" s="238"/>
      <c r="BF35" s="238"/>
      <c r="BG35" s="238"/>
      <c r="BH35" s="238"/>
      <c r="BI35" s="238"/>
      <c r="BJ35" s="238">
        <v>281337</v>
      </c>
      <c r="BK35" s="238">
        <v>26915</v>
      </c>
      <c r="BL35" s="238">
        <v>30262</v>
      </c>
      <c r="BM35" s="196">
        <v>0.20323313321745806</v>
      </c>
      <c r="BN35" s="239"/>
      <c r="BO35" s="238">
        <v>338514</v>
      </c>
      <c r="BP35" s="238"/>
      <c r="BQ35" s="238">
        <v>84</v>
      </c>
      <c r="BR35" s="238"/>
      <c r="BS35" s="238"/>
      <c r="BT35" s="238">
        <v>84</v>
      </c>
      <c r="BU35" s="238"/>
      <c r="BV35" s="238"/>
      <c r="BW35" s="238">
        <v>49999</v>
      </c>
      <c r="BX35" s="238"/>
      <c r="BY35" s="240">
        <v>178</v>
      </c>
      <c r="BZ35" s="240">
        <v>4892</v>
      </c>
      <c r="CA35" s="238"/>
      <c r="CB35" s="240">
        <v>30</v>
      </c>
      <c r="CC35" s="240"/>
      <c r="CD35" s="240"/>
      <c r="CE35" s="238"/>
      <c r="CF35" s="238">
        <v>300</v>
      </c>
      <c r="CG35" s="238"/>
      <c r="CH35" s="238"/>
      <c r="CI35" s="238"/>
      <c r="CJ35" s="240">
        <v>54</v>
      </c>
      <c r="CK35" s="238"/>
      <c r="CL35" s="238"/>
      <c r="CM35" s="241">
        <v>55453</v>
      </c>
      <c r="CN35" s="238"/>
      <c r="CO35" s="238"/>
      <c r="CP35" s="238"/>
      <c r="CQ35" s="238">
        <v>2924</v>
      </c>
      <c r="CR35" s="238">
        <v>2383</v>
      </c>
      <c r="CS35" s="238"/>
      <c r="CT35" s="238">
        <v>5307</v>
      </c>
      <c r="CU35" s="238">
        <v>37326</v>
      </c>
      <c r="CV35" s="238">
        <v>436684</v>
      </c>
      <c r="CW35" s="196">
        <v>9.3465011343205839E-2</v>
      </c>
      <c r="CX35" s="239"/>
      <c r="CY35" s="238">
        <v>5769</v>
      </c>
      <c r="CZ35" s="238">
        <v>442453</v>
      </c>
      <c r="DA35" s="238">
        <v>460636</v>
      </c>
      <c r="DB35" s="238">
        <v>18183</v>
      </c>
      <c r="DC35" s="238"/>
      <c r="DD35" s="238"/>
      <c r="DE35" s="238"/>
      <c r="DF35" s="238"/>
      <c r="DG35" s="238"/>
      <c r="DH35" s="238"/>
      <c r="DI35" s="238"/>
      <c r="DJ35" s="238"/>
      <c r="DK35" s="238">
        <v>5769</v>
      </c>
      <c r="DL35" s="238">
        <v>5769</v>
      </c>
      <c r="DM35" s="238"/>
      <c r="DN35" s="238"/>
      <c r="DO35" s="242"/>
      <c r="DP35" s="243"/>
      <c r="DQ35" s="198" t="s">
        <v>545</v>
      </c>
      <c r="DR35" s="242"/>
      <c r="DS35" s="243"/>
      <c r="DT35" s="198" t="s">
        <v>545</v>
      </c>
      <c r="DU35" s="238"/>
      <c r="DV35" s="244"/>
      <c r="DW35" s="199" t="s">
        <v>545</v>
      </c>
      <c r="DX35" s="238"/>
      <c r="DY35" s="244"/>
      <c r="DZ35" s="199" t="s">
        <v>545</v>
      </c>
      <c r="EA35" s="238"/>
      <c r="EB35" s="244"/>
      <c r="EC35" s="199" t="s">
        <v>545</v>
      </c>
      <c r="ED35" s="238"/>
      <c r="EE35" s="244"/>
      <c r="EF35" s="199" t="s">
        <v>545</v>
      </c>
      <c r="EG35" s="238"/>
      <c r="EH35" s="244"/>
      <c r="EI35" s="199" t="s">
        <v>545</v>
      </c>
      <c r="EJ35" s="238"/>
      <c r="EK35" s="244"/>
      <c r="EL35" s="199" t="s">
        <v>545</v>
      </c>
      <c r="EM35" s="238"/>
      <c r="EN35" s="244"/>
      <c r="EO35" s="199" t="s">
        <v>545</v>
      </c>
      <c r="EP35" s="238"/>
      <c r="EQ35" s="244"/>
      <c r="ER35" s="199" t="s">
        <v>545</v>
      </c>
      <c r="ES35" s="238"/>
      <c r="ET35" s="244"/>
      <c r="EU35" s="199" t="s">
        <v>545</v>
      </c>
      <c r="EV35" s="238"/>
      <c r="EW35" s="244"/>
      <c r="EX35" s="199" t="s">
        <v>545</v>
      </c>
      <c r="EY35" s="238"/>
      <c r="EZ35" s="244"/>
      <c r="FA35" s="199" t="s">
        <v>545</v>
      </c>
      <c r="FB35" s="238"/>
      <c r="FC35" s="244"/>
      <c r="FD35" s="199" t="s">
        <v>545</v>
      </c>
      <c r="FE35" s="238"/>
      <c r="FF35" s="244"/>
      <c r="FG35" s="199" t="s">
        <v>545</v>
      </c>
      <c r="FH35" s="242"/>
      <c r="FI35" s="243"/>
      <c r="FJ35" s="198" t="s">
        <v>545</v>
      </c>
      <c r="FK35" s="238"/>
      <c r="FL35" s="244"/>
      <c r="FM35" s="199" t="s">
        <v>545</v>
      </c>
      <c r="FN35" s="238"/>
      <c r="FO35" s="244"/>
      <c r="FP35" s="199" t="s">
        <v>545</v>
      </c>
      <c r="FQ35" s="238"/>
      <c r="FR35" s="244"/>
      <c r="FS35" s="199" t="s">
        <v>545</v>
      </c>
      <c r="FT35" s="238"/>
      <c r="FU35" s="244"/>
      <c r="FV35" s="199" t="s">
        <v>545</v>
      </c>
      <c r="FW35" s="238"/>
      <c r="FX35" s="244"/>
      <c r="FY35" s="199" t="s">
        <v>545</v>
      </c>
      <c r="FZ35" s="238"/>
      <c r="GA35" s="244"/>
      <c r="GB35" s="199" t="s">
        <v>545</v>
      </c>
      <c r="GC35" s="238"/>
      <c r="GD35" s="244"/>
      <c r="GE35" s="199" t="s">
        <v>545</v>
      </c>
      <c r="GF35" s="238"/>
      <c r="GG35" s="244"/>
      <c r="GH35" s="199" t="s">
        <v>545</v>
      </c>
      <c r="GI35" s="238"/>
      <c r="GJ35" s="244"/>
      <c r="GK35" s="199" t="s">
        <v>545</v>
      </c>
      <c r="GL35" s="238"/>
      <c r="GM35" s="244"/>
      <c r="GN35" s="199" t="s">
        <v>545</v>
      </c>
      <c r="GO35" s="238"/>
      <c r="GP35" s="244"/>
      <c r="GQ35" s="199" t="s">
        <v>545</v>
      </c>
      <c r="GR35" s="242"/>
      <c r="GS35" s="243"/>
      <c r="GT35" s="198" t="s">
        <v>545</v>
      </c>
      <c r="GU35" s="242">
        <v>65450</v>
      </c>
      <c r="GV35" s="243">
        <v>1</v>
      </c>
      <c r="GW35" s="198">
        <v>65450</v>
      </c>
      <c r="GX35" s="242">
        <v>205119</v>
      </c>
      <c r="GY35" s="243">
        <v>4</v>
      </c>
      <c r="GZ35" s="198">
        <v>51279.75</v>
      </c>
      <c r="HA35" s="238"/>
      <c r="HB35" s="244"/>
      <c r="HC35" s="199" t="s">
        <v>545</v>
      </c>
      <c r="HD35" s="242"/>
      <c r="HE35" s="243"/>
      <c r="HF35" s="198" t="s">
        <v>545</v>
      </c>
      <c r="HG35" s="242"/>
      <c r="HH35" s="243"/>
      <c r="HI35" s="198" t="s">
        <v>545</v>
      </c>
      <c r="HJ35" s="238"/>
      <c r="HK35" s="244"/>
      <c r="HL35" s="199" t="s">
        <v>545</v>
      </c>
      <c r="HM35" s="242">
        <v>10768</v>
      </c>
      <c r="HN35" s="243">
        <v>0.25</v>
      </c>
      <c r="HO35" s="198">
        <v>43072</v>
      </c>
      <c r="HP35" s="238"/>
      <c r="HQ35" s="244"/>
      <c r="HR35" s="199" t="s">
        <v>545</v>
      </c>
      <c r="HS35" s="238"/>
      <c r="HT35" s="244"/>
      <c r="HU35" s="199" t="s">
        <v>545</v>
      </c>
      <c r="HV35" s="238"/>
      <c r="HW35" s="244"/>
      <c r="HX35" s="238">
        <v>281337</v>
      </c>
      <c r="HY35" s="244">
        <v>5.25</v>
      </c>
      <c r="IA35" s="236">
        <v>37326</v>
      </c>
      <c r="IB35" s="236">
        <v>399358</v>
      </c>
      <c r="IC35" s="236">
        <v>9.3465011343205839E-2</v>
      </c>
      <c r="ID35" s="236" t="b">
        <v>1</v>
      </c>
    </row>
    <row r="36" spans="1:238" ht="14.4" x14ac:dyDescent="0.3">
      <c r="A36" s="237" t="s">
        <v>568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8"/>
      <c r="L36" s="238">
        <v>439868</v>
      </c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>
        <v>439868</v>
      </c>
      <c r="AS36" s="238"/>
      <c r="AT36" s="238"/>
      <c r="AU36" s="238"/>
      <c r="AV36" s="238"/>
      <c r="AW36" s="238"/>
      <c r="AX36" s="238">
        <v>5623</v>
      </c>
      <c r="AY36" s="238"/>
      <c r="AZ36" s="238"/>
      <c r="BA36" s="238"/>
      <c r="BB36" s="238">
        <v>445491</v>
      </c>
      <c r="BC36" s="238">
        <v>254111</v>
      </c>
      <c r="BD36" s="238"/>
      <c r="BE36" s="238"/>
      <c r="BF36" s="238"/>
      <c r="BG36" s="238"/>
      <c r="BH36" s="238"/>
      <c r="BI36" s="238"/>
      <c r="BJ36" s="238">
        <v>254111</v>
      </c>
      <c r="BK36" s="238">
        <v>24649</v>
      </c>
      <c r="BL36" s="238">
        <v>40602</v>
      </c>
      <c r="BM36" s="196">
        <v>0.25678148525644306</v>
      </c>
      <c r="BN36" s="239"/>
      <c r="BO36" s="238">
        <v>319362</v>
      </c>
      <c r="BP36" s="238"/>
      <c r="BQ36" s="238">
        <v>504</v>
      </c>
      <c r="BR36" s="238"/>
      <c r="BS36" s="238"/>
      <c r="BT36" s="238">
        <v>504</v>
      </c>
      <c r="BU36" s="238"/>
      <c r="BV36" s="238"/>
      <c r="BW36" s="238">
        <v>35017</v>
      </c>
      <c r="BX36" s="238"/>
      <c r="BY36" s="240">
        <v>203</v>
      </c>
      <c r="BZ36" s="240">
        <v>3550</v>
      </c>
      <c r="CA36" s="238"/>
      <c r="CB36" s="240"/>
      <c r="CC36" s="240">
        <v>100</v>
      </c>
      <c r="CD36" s="240"/>
      <c r="CE36" s="238"/>
      <c r="CF36" s="238"/>
      <c r="CG36" s="238"/>
      <c r="CH36" s="238"/>
      <c r="CI36" s="238"/>
      <c r="CJ36" s="240"/>
      <c r="CK36" s="238"/>
      <c r="CL36" s="238"/>
      <c r="CM36" s="241">
        <v>38870</v>
      </c>
      <c r="CN36" s="238"/>
      <c r="CO36" s="238"/>
      <c r="CP36" s="238"/>
      <c r="CQ36" s="238">
        <v>2380</v>
      </c>
      <c r="CR36" s="238">
        <v>2383</v>
      </c>
      <c r="CS36" s="238"/>
      <c r="CT36" s="238">
        <v>4763</v>
      </c>
      <c r="CU36" s="238">
        <v>34897</v>
      </c>
      <c r="CV36" s="238">
        <v>398396</v>
      </c>
      <c r="CW36" s="196">
        <v>9.600301513896875E-2</v>
      </c>
      <c r="CX36" s="239"/>
      <c r="CY36" s="238">
        <v>5623</v>
      </c>
      <c r="CZ36" s="238">
        <v>404019</v>
      </c>
      <c r="DA36" s="238">
        <v>445491</v>
      </c>
      <c r="DB36" s="238">
        <v>41472</v>
      </c>
      <c r="DC36" s="238"/>
      <c r="DD36" s="238"/>
      <c r="DE36" s="238"/>
      <c r="DF36" s="238"/>
      <c r="DG36" s="238"/>
      <c r="DH36" s="238"/>
      <c r="DI36" s="238"/>
      <c r="DJ36" s="238"/>
      <c r="DK36" s="238">
        <v>5623</v>
      </c>
      <c r="DL36" s="238">
        <v>5623</v>
      </c>
      <c r="DM36" s="238"/>
      <c r="DN36" s="238"/>
      <c r="DO36" s="242"/>
      <c r="DP36" s="243"/>
      <c r="DQ36" s="198" t="s">
        <v>545</v>
      </c>
      <c r="DR36" s="242"/>
      <c r="DS36" s="243"/>
      <c r="DT36" s="198" t="s">
        <v>545</v>
      </c>
      <c r="DU36" s="238"/>
      <c r="DV36" s="244"/>
      <c r="DW36" s="199" t="s">
        <v>545</v>
      </c>
      <c r="DX36" s="238"/>
      <c r="DY36" s="244"/>
      <c r="DZ36" s="199" t="s">
        <v>545</v>
      </c>
      <c r="EA36" s="238"/>
      <c r="EB36" s="244"/>
      <c r="EC36" s="199" t="s">
        <v>545</v>
      </c>
      <c r="ED36" s="238"/>
      <c r="EE36" s="244"/>
      <c r="EF36" s="199" t="s">
        <v>545</v>
      </c>
      <c r="EG36" s="238"/>
      <c r="EH36" s="244"/>
      <c r="EI36" s="199" t="s">
        <v>545</v>
      </c>
      <c r="EJ36" s="238"/>
      <c r="EK36" s="244"/>
      <c r="EL36" s="199" t="s">
        <v>545</v>
      </c>
      <c r="EM36" s="238"/>
      <c r="EN36" s="244"/>
      <c r="EO36" s="199" t="s">
        <v>545</v>
      </c>
      <c r="EP36" s="238"/>
      <c r="EQ36" s="244"/>
      <c r="ER36" s="199" t="s">
        <v>545</v>
      </c>
      <c r="ES36" s="238"/>
      <c r="ET36" s="244"/>
      <c r="EU36" s="199" t="s">
        <v>545</v>
      </c>
      <c r="EV36" s="238"/>
      <c r="EW36" s="244"/>
      <c r="EX36" s="199" t="s">
        <v>545</v>
      </c>
      <c r="EY36" s="238"/>
      <c r="EZ36" s="244"/>
      <c r="FA36" s="199" t="s">
        <v>545</v>
      </c>
      <c r="FB36" s="238"/>
      <c r="FC36" s="244"/>
      <c r="FD36" s="199" t="s">
        <v>545</v>
      </c>
      <c r="FE36" s="238"/>
      <c r="FF36" s="244"/>
      <c r="FG36" s="199" t="s">
        <v>545</v>
      </c>
      <c r="FH36" s="242"/>
      <c r="FI36" s="243"/>
      <c r="FJ36" s="198" t="s">
        <v>545</v>
      </c>
      <c r="FK36" s="238"/>
      <c r="FL36" s="244"/>
      <c r="FM36" s="199" t="s">
        <v>545</v>
      </c>
      <c r="FN36" s="238"/>
      <c r="FO36" s="244"/>
      <c r="FP36" s="199" t="s">
        <v>545</v>
      </c>
      <c r="FQ36" s="238"/>
      <c r="FR36" s="244"/>
      <c r="FS36" s="199" t="s">
        <v>545</v>
      </c>
      <c r="FT36" s="238"/>
      <c r="FU36" s="244"/>
      <c r="FV36" s="199" t="s">
        <v>545</v>
      </c>
      <c r="FW36" s="238"/>
      <c r="FX36" s="244"/>
      <c r="FY36" s="199" t="s">
        <v>545</v>
      </c>
      <c r="FZ36" s="238"/>
      <c r="GA36" s="244"/>
      <c r="GB36" s="199" t="s">
        <v>545</v>
      </c>
      <c r="GC36" s="238"/>
      <c r="GD36" s="244"/>
      <c r="GE36" s="199" t="s">
        <v>545</v>
      </c>
      <c r="GF36" s="238"/>
      <c r="GG36" s="244"/>
      <c r="GH36" s="199" t="s">
        <v>545</v>
      </c>
      <c r="GI36" s="238"/>
      <c r="GJ36" s="244"/>
      <c r="GK36" s="199" t="s">
        <v>545</v>
      </c>
      <c r="GL36" s="238"/>
      <c r="GM36" s="244"/>
      <c r="GN36" s="199" t="s">
        <v>545</v>
      </c>
      <c r="GO36" s="238"/>
      <c r="GP36" s="244"/>
      <c r="GQ36" s="199" t="s">
        <v>545</v>
      </c>
      <c r="GR36" s="242"/>
      <c r="GS36" s="243"/>
      <c r="GT36" s="198" t="s">
        <v>545</v>
      </c>
      <c r="GU36" s="242">
        <v>64275</v>
      </c>
      <c r="GV36" s="243">
        <v>1</v>
      </c>
      <c r="GW36" s="198">
        <v>64275</v>
      </c>
      <c r="GX36" s="242">
        <v>164642</v>
      </c>
      <c r="GY36" s="243">
        <v>4</v>
      </c>
      <c r="GZ36" s="198">
        <v>41160.5</v>
      </c>
      <c r="HA36" s="238"/>
      <c r="HB36" s="244"/>
      <c r="HC36" s="199" t="s">
        <v>545</v>
      </c>
      <c r="HD36" s="242"/>
      <c r="HE36" s="243"/>
      <c r="HF36" s="198" t="s">
        <v>545</v>
      </c>
      <c r="HG36" s="242"/>
      <c r="HH36" s="243"/>
      <c r="HI36" s="198" t="s">
        <v>545</v>
      </c>
      <c r="HJ36" s="238"/>
      <c r="HK36" s="244"/>
      <c r="HL36" s="199" t="s">
        <v>545</v>
      </c>
      <c r="HM36" s="242">
        <v>25194</v>
      </c>
      <c r="HN36" s="243">
        <v>0.5</v>
      </c>
      <c r="HO36" s="198">
        <v>50388</v>
      </c>
      <c r="HP36" s="238"/>
      <c r="HQ36" s="244"/>
      <c r="HR36" s="199" t="s">
        <v>545</v>
      </c>
      <c r="HS36" s="238"/>
      <c r="HT36" s="244"/>
      <c r="HU36" s="199" t="s">
        <v>545</v>
      </c>
      <c r="HV36" s="238"/>
      <c r="HW36" s="244"/>
      <c r="HX36" s="238">
        <v>254111</v>
      </c>
      <c r="HY36" s="244">
        <v>5.5</v>
      </c>
      <c r="IA36" s="236">
        <v>34897</v>
      </c>
      <c r="IB36" s="236">
        <v>363499</v>
      </c>
      <c r="IC36" s="236">
        <v>9.600301513896875E-2</v>
      </c>
      <c r="ID36" s="236" t="b">
        <v>1</v>
      </c>
    </row>
    <row r="37" spans="1:238" ht="14.4" x14ac:dyDescent="0.3">
      <c r="A37" s="208" t="s">
        <v>569</v>
      </c>
      <c r="B37" s="228"/>
      <c r="C37" s="228"/>
      <c r="D37" s="228"/>
      <c r="E37" s="228"/>
      <c r="F37" s="228"/>
      <c r="G37" s="228"/>
      <c r="H37" s="228"/>
      <c r="I37" s="228"/>
      <c r="J37" s="228"/>
      <c r="K37" s="228"/>
      <c r="L37" s="228">
        <v>371296</v>
      </c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>
        <v>371296</v>
      </c>
      <c r="AS37" s="228"/>
      <c r="AT37" s="228"/>
      <c r="AU37" s="228"/>
      <c r="AV37" s="228"/>
      <c r="AW37" s="228"/>
      <c r="AX37" s="228">
        <v>3532</v>
      </c>
      <c r="AY37" s="228"/>
      <c r="AZ37" s="228"/>
      <c r="BA37" s="228"/>
      <c r="BB37" s="228">
        <v>374828</v>
      </c>
      <c r="BC37" s="228">
        <v>231653</v>
      </c>
      <c r="BD37" s="228"/>
      <c r="BE37" s="228"/>
      <c r="BF37" s="228">
        <v>1455</v>
      </c>
      <c r="BG37" s="228">
        <v>2007</v>
      </c>
      <c r="BH37" s="228">
        <v>3462</v>
      </c>
      <c r="BI37" s="228"/>
      <c r="BJ37" s="228">
        <v>235115</v>
      </c>
      <c r="BK37" s="228">
        <v>16083</v>
      </c>
      <c r="BL37" s="228">
        <v>36481</v>
      </c>
      <c r="BM37" s="196">
        <v>0.22356719052378624</v>
      </c>
      <c r="BN37" s="229">
        <v>2636</v>
      </c>
      <c r="BO37" s="228">
        <v>290315</v>
      </c>
      <c r="BP37" s="228">
        <v>218</v>
      </c>
      <c r="BQ37" s="228"/>
      <c r="BR37" s="228">
        <v>2831</v>
      </c>
      <c r="BS37" s="228"/>
      <c r="BT37" s="228">
        <v>3049</v>
      </c>
      <c r="BU37" s="228"/>
      <c r="BV37" s="228"/>
      <c r="BW37" s="228"/>
      <c r="BX37" s="228"/>
      <c r="BY37" s="230"/>
      <c r="BZ37" s="230">
        <v>4729</v>
      </c>
      <c r="CA37" s="228">
        <v>570</v>
      </c>
      <c r="CB37" s="230"/>
      <c r="CC37" s="230"/>
      <c r="CD37" s="230"/>
      <c r="CE37" s="228"/>
      <c r="CF37" s="228"/>
      <c r="CG37" s="228">
        <v>23194</v>
      </c>
      <c r="CH37" s="228"/>
      <c r="CI37" s="228"/>
      <c r="CJ37" s="230">
        <v>218</v>
      </c>
      <c r="CK37" s="228"/>
      <c r="CL37" s="228"/>
      <c r="CM37" s="231">
        <v>28711</v>
      </c>
      <c r="CN37" s="228">
        <v>2792</v>
      </c>
      <c r="CO37" s="228"/>
      <c r="CP37" s="228"/>
      <c r="CQ37" s="228"/>
      <c r="CR37" s="228"/>
      <c r="CS37" s="228"/>
      <c r="CT37" s="228">
        <v>2792</v>
      </c>
      <c r="CU37" s="228">
        <v>31603</v>
      </c>
      <c r="CV37" s="228">
        <v>356470</v>
      </c>
      <c r="CW37" s="196">
        <v>0.11177642976704651</v>
      </c>
      <c r="CX37" s="229"/>
      <c r="CY37" s="228">
        <v>3532</v>
      </c>
      <c r="CZ37" s="228">
        <v>360002</v>
      </c>
      <c r="DA37" s="228">
        <v>374828</v>
      </c>
      <c r="DB37" s="228">
        <v>14826</v>
      </c>
      <c r="DC37" s="228"/>
      <c r="DD37" s="228"/>
      <c r="DE37" s="228"/>
      <c r="DF37" s="228"/>
      <c r="DG37" s="228"/>
      <c r="DH37" s="228"/>
      <c r="DI37" s="228"/>
      <c r="DJ37" s="228"/>
      <c r="DK37" s="228">
        <v>3532</v>
      </c>
      <c r="DL37" s="228">
        <v>3532</v>
      </c>
      <c r="DM37" s="228"/>
      <c r="DN37" s="228"/>
      <c r="DO37" s="232"/>
      <c r="DP37" s="233"/>
      <c r="DQ37" s="198" t="s">
        <v>545</v>
      </c>
      <c r="DR37" s="232">
        <v>80338</v>
      </c>
      <c r="DS37" s="233">
        <v>1.0073700000000001</v>
      </c>
      <c r="DT37" s="198">
        <v>79750.240725850468</v>
      </c>
      <c r="DU37" s="228"/>
      <c r="DV37" s="235"/>
      <c r="DW37" s="199" t="s">
        <v>545</v>
      </c>
      <c r="DX37" s="228"/>
      <c r="DY37" s="235"/>
      <c r="DZ37" s="199" t="s">
        <v>545</v>
      </c>
      <c r="EA37" s="228"/>
      <c r="EB37" s="235"/>
      <c r="EC37" s="199" t="s">
        <v>545</v>
      </c>
      <c r="ED37" s="228"/>
      <c r="EE37" s="235"/>
      <c r="EF37" s="199" t="s">
        <v>545</v>
      </c>
      <c r="EG37" s="228"/>
      <c r="EH37" s="235"/>
      <c r="EI37" s="199" t="s">
        <v>545</v>
      </c>
      <c r="EJ37" s="228"/>
      <c r="EK37" s="235"/>
      <c r="EL37" s="199" t="s">
        <v>545</v>
      </c>
      <c r="EM37" s="228"/>
      <c r="EN37" s="235"/>
      <c r="EO37" s="199" t="s">
        <v>545</v>
      </c>
      <c r="EP37" s="228"/>
      <c r="EQ37" s="235"/>
      <c r="ER37" s="199" t="s">
        <v>545</v>
      </c>
      <c r="ES37" s="228"/>
      <c r="ET37" s="235"/>
      <c r="EU37" s="199" t="s">
        <v>545</v>
      </c>
      <c r="EV37" s="228"/>
      <c r="EW37" s="235"/>
      <c r="EX37" s="199" t="s">
        <v>545</v>
      </c>
      <c r="EY37" s="228"/>
      <c r="EZ37" s="235"/>
      <c r="FA37" s="199" t="s">
        <v>545</v>
      </c>
      <c r="FB37" s="228"/>
      <c r="FC37" s="235"/>
      <c r="FD37" s="199" t="s">
        <v>545</v>
      </c>
      <c r="FE37" s="228"/>
      <c r="FF37" s="235"/>
      <c r="FG37" s="199" t="s">
        <v>545</v>
      </c>
      <c r="FH37" s="232"/>
      <c r="FI37" s="233"/>
      <c r="FJ37" s="198" t="s">
        <v>545</v>
      </c>
      <c r="FK37" s="228"/>
      <c r="FL37" s="235"/>
      <c r="FM37" s="199" t="s">
        <v>545</v>
      </c>
      <c r="FN37" s="228"/>
      <c r="FO37" s="235"/>
      <c r="FP37" s="199" t="s">
        <v>545</v>
      </c>
      <c r="FQ37" s="228"/>
      <c r="FR37" s="235"/>
      <c r="FS37" s="199" t="s">
        <v>545</v>
      </c>
      <c r="FT37" s="228"/>
      <c r="FU37" s="235"/>
      <c r="FV37" s="199" t="s">
        <v>545</v>
      </c>
      <c r="FW37" s="228"/>
      <c r="FX37" s="235"/>
      <c r="FY37" s="199" t="s">
        <v>545</v>
      </c>
      <c r="FZ37" s="228"/>
      <c r="GA37" s="235"/>
      <c r="GB37" s="199" t="s">
        <v>545</v>
      </c>
      <c r="GC37" s="228"/>
      <c r="GD37" s="235"/>
      <c r="GE37" s="199" t="s">
        <v>545</v>
      </c>
      <c r="GF37" s="228"/>
      <c r="GG37" s="235"/>
      <c r="GH37" s="199" t="s">
        <v>545</v>
      </c>
      <c r="GI37" s="228"/>
      <c r="GJ37" s="235"/>
      <c r="GK37" s="199" t="s">
        <v>545</v>
      </c>
      <c r="GL37" s="228"/>
      <c r="GM37" s="235"/>
      <c r="GN37" s="199" t="s">
        <v>545</v>
      </c>
      <c r="GO37" s="228"/>
      <c r="GP37" s="235"/>
      <c r="GQ37" s="199" t="s">
        <v>545</v>
      </c>
      <c r="GR37" s="232"/>
      <c r="GS37" s="233"/>
      <c r="GT37" s="198" t="s">
        <v>545</v>
      </c>
      <c r="GU37" s="232"/>
      <c r="GV37" s="233"/>
      <c r="GW37" s="198" t="s">
        <v>545</v>
      </c>
      <c r="GX37" s="232"/>
      <c r="GY37" s="233"/>
      <c r="GZ37" s="198" t="s">
        <v>545</v>
      </c>
      <c r="HA37" s="228"/>
      <c r="HB37" s="235"/>
      <c r="HC37" s="199" t="s">
        <v>545</v>
      </c>
      <c r="HD37" s="232"/>
      <c r="HE37" s="233"/>
      <c r="HF37" s="198" t="s">
        <v>545</v>
      </c>
      <c r="HG37" s="232">
        <v>132957</v>
      </c>
      <c r="HH37" s="233">
        <v>3.1738599999999999</v>
      </c>
      <c r="HI37" s="198">
        <v>41891.261744374358</v>
      </c>
      <c r="HJ37" s="228"/>
      <c r="HK37" s="235"/>
      <c r="HL37" s="199" t="s">
        <v>545</v>
      </c>
      <c r="HM37" s="232">
        <v>18069</v>
      </c>
      <c r="HN37" s="233">
        <v>0.50063999999999997</v>
      </c>
      <c r="HO37" s="198">
        <v>36091.802492809205</v>
      </c>
      <c r="HP37" s="228"/>
      <c r="HQ37" s="235"/>
      <c r="HR37" s="199" t="s">
        <v>545</v>
      </c>
      <c r="HS37" s="228"/>
      <c r="HT37" s="235"/>
      <c r="HU37" s="199" t="s">
        <v>545</v>
      </c>
      <c r="HV37" s="228">
        <v>289</v>
      </c>
      <c r="HW37" s="235">
        <v>0</v>
      </c>
      <c r="HX37" s="228">
        <v>231653</v>
      </c>
      <c r="HY37" s="235">
        <v>4.68187</v>
      </c>
      <c r="IA37" s="236">
        <v>35838.989613593345</v>
      </c>
      <c r="IB37" s="236">
        <v>320631.01038640668</v>
      </c>
      <c r="IC37" s="236">
        <v>0.11177642976704651</v>
      </c>
      <c r="ID37" s="236" t="b">
        <v>1</v>
      </c>
    </row>
    <row r="38" spans="1:238" ht="14.4" x14ac:dyDescent="0.3">
      <c r="A38" s="237" t="s">
        <v>570</v>
      </c>
      <c r="B38" s="238"/>
      <c r="C38" s="238"/>
      <c r="D38" s="238"/>
      <c r="E38" s="238"/>
      <c r="F38" s="238"/>
      <c r="G38" s="238"/>
      <c r="H38" s="238"/>
      <c r="I38" s="238"/>
      <c r="J38" s="238"/>
      <c r="K38" s="238"/>
      <c r="L38" s="238">
        <v>371529</v>
      </c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>
        <v>371529</v>
      </c>
      <c r="AS38" s="238"/>
      <c r="AT38" s="238"/>
      <c r="AU38" s="238"/>
      <c r="AV38" s="238"/>
      <c r="AW38" s="238"/>
      <c r="AX38" s="238">
        <v>4214</v>
      </c>
      <c r="AY38" s="238"/>
      <c r="AZ38" s="238"/>
      <c r="BA38" s="238"/>
      <c r="BB38" s="238">
        <v>375743</v>
      </c>
      <c r="BC38" s="238">
        <v>242470</v>
      </c>
      <c r="BD38" s="238"/>
      <c r="BE38" s="238"/>
      <c r="BF38" s="238">
        <v>1787</v>
      </c>
      <c r="BG38" s="238">
        <v>2464</v>
      </c>
      <c r="BH38" s="238">
        <v>4251</v>
      </c>
      <c r="BI38" s="238"/>
      <c r="BJ38" s="238">
        <v>246721</v>
      </c>
      <c r="BK38" s="238">
        <v>17642</v>
      </c>
      <c r="BL38" s="238">
        <v>39106</v>
      </c>
      <c r="BM38" s="196">
        <v>0.23000879535994098</v>
      </c>
      <c r="BN38" s="239">
        <v>2274</v>
      </c>
      <c r="BO38" s="238">
        <v>305743</v>
      </c>
      <c r="BP38" s="238">
        <v>1517</v>
      </c>
      <c r="BQ38" s="238"/>
      <c r="BR38" s="238">
        <v>3442</v>
      </c>
      <c r="BS38" s="238"/>
      <c r="BT38" s="238">
        <v>4959</v>
      </c>
      <c r="BU38" s="238"/>
      <c r="BV38" s="238"/>
      <c r="BW38" s="238"/>
      <c r="BX38" s="238"/>
      <c r="BY38" s="240">
        <v>175</v>
      </c>
      <c r="BZ38" s="240">
        <v>4133</v>
      </c>
      <c r="CA38" s="238">
        <v>193</v>
      </c>
      <c r="CB38" s="240"/>
      <c r="CC38" s="240">
        <v>8150</v>
      </c>
      <c r="CD38" s="240"/>
      <c r="CE38" s="238">
        <v>27</v>
      </c>
      <c r="CF38" s="238"/>
      <c r="CG38" s="238">
        <v>23124</v>
      </c>
      <c r="CH38" s="238"/>
      <c r="CI38" s="238"/>
      <c r="CJ38" s="240">
        <v>237</v>
      </c>
      <c r="CK38" s="238"/>
      <c r="CL38" s="238"/>
      <c r="CM38" s="241">
        <v>36039</v>
      </c>
      <c r="CN38" s="238">
        <v>3764</v>
      </c>
      <c r="CO38" s="238"/>
      <c r="CP38" s="238"/>
      <c r="CQ38" s="238"/>
      <c r="CR38" s="238"/>
      <c r="CS38" s="238"/>
      <c r="CT38" s="238">
        <v>3764</v>
      </c>
      <c r="CU38" s="238">
        <v>37700</v>
      </c>
      <c r="CV38" s="238">
        <v>388205</v>
      </c>
      <c r="CW38" s="196">
        <v>0.12433166066617006</v>
      </c>
      <c r="CX38" s="239"/>
      <c r="CY38" s="238">
        <v>4214</v>
      </c>
      <c r="CZ38" s="238">
        <v>392419</v>
      </c>
      <c r="DA38" s="238">
        <v>375743</v>
      </c>
      <c r="DB38" s="238">
        <v>-16676</v>
      </c>
      <c r="DC38" s="238"/>
      <c r="DD38" s="238"/>
      <c r="DE38" s="238"/>
      <c r="DF38" s="238"/>
      <c r="DG38" s="238"/>
      <c r="DH38" s="238"/>
      <c r="DI38" s="238"/>
      <c r="DJ38" s="238"/>
      <c r="DK38" s="238">
        <v>4214</v>
      </c>
      <c r="DL38" s="238">
        <v>4214</v>
      </c>
      <c r="DM38" s="238"/>
      <c r="DN38" s="238"/>
      <c r="DO38" s="242"/>
      <c r="DP38" s="243"/>
      <c r="DQ38" s="198" t="s">
        <v>545</v>
      </c>
      <c r="DR38" s="242">
        <v>94798</v>
      </c>
      <c r="DS38" s="243">
        <v>1.2015499999999999</v>
      </c>
      <c r="DT38" s="198">
        <v>78896.425450459836</v>
      </c>
      <c r="DU38" s="238"/>
      <c r="DV38" s="244"/>
      <c r="DW38" s="199" t="s">
        <v>545</v>
      </c>
      <c r="DX38" s="238"/>
      <c r="DY38" s="244"/>
      <c r="DZ38" s="199" t="s">
        <v>545</v>
      </c>
      <c r="EA38" s="238"/>
      <c r="EB38" s="244"/>
      <c r="EC38" s="199" t="s">
        <v>545</v>
      </c>
      <c r="ED38" s="238"/>
      <c r="EE38" s="244"/>
      <c r="EF38" s="199" t="s">
        <v>545</v>
      </c>
      <c r="EG38" s="238"/>
      <c r="EH38" s="244"/>
      <c r="EI38" s="199" t="s">
        <v>545</v>
      </c>
      <c r="EJ38" s="238"/>
      <c r="EK38" s="244"/>
      <c r="EL38" s="199" t="s">
        <v>545</v>
      </c>
      <c r="EM38" s="238"/>
      <c r="EN38" s="244"/>
      <c r="EO38" s="199" t="s">
        <v>545</v>
      </c>
      <c r="EP38" s="238"/>
      <c r="EQ38" s="244"/>
      <c r="ER38" s="199" t="s">
        <v>545</v>
      </c>
      <c r="ES38" s="238"/>
      <c r="ET38" s="244"/>
      <c r="EU38" s="199" t="s">
        <v>545</v>
      </c>
      <c r="EV38" s="238"/>
      <c r="EW38" s="244"/>
      <c r="EX38" s="199" t="s">
        <v>545</v>
      </c>
      <c r="EY38" s="238"/>
      <c r="EZ38" s="244"/>
      <c r="FA38" s="199" t="s">
        <v>545</v>
      </c>
      <c r="FB38" s="238"/>
      <c r="FC38" s="244"/>
      <c r="FD38" s="199" t="s">
        <v>545</v>
      </c>
      <c r="FE38" s="238"/>
      <c r="FF38" s="244"/>
      <c r="FG38" s="199" t="s">
        <v>545</v>
      </c>
      <c r="FH38" s="242"/>
      <c r="FI38" s="243"/>
      <c r="FJ38" s="198" t="s">
        <v>545</v>
      </c>
      <c r="FK38" s="238"/>
      <c r="FL38" s="244"/>
      <c r="FM38" s="199" t="s">
        <v>545</v>
      </c>
      <c r="FN38" s="238"/>
      <c r="FO38" s="244"/>
      <c r="FP38" s="199" t="s">
        <v>545</v>
      </c>
      <c r="FQ38" s="238"/>
      <c r="FR38" s="244"/>
      <c r="FS38" s="199" t="s">
        <v>545</v>
      </c>
      <c r="FT38" s="238"/>
      <c r="FU38" s="244"/>
      <c r="FV38" s="199" t="s">
        <v>545</v>
      </c>
      <c r="FW38" s="238"/>
      <c r="FX38" s="244"/>
      <c r="FY38" s="199" t="s">
        <v>545</v>
      </c>
      <c r="FZ38" s="238"/>
      <c r="GA38" s="244"/>
      <c r="GB38" s="199" t="s">
        <v>545</v>
      </c>
      <c r="GC38" s="238"/>
      <c r="GD38" s="244"/>
      <c r="GE38" s="199" t="s">
        <v>545</v>
      </c>
      <c r="GF38" s="238"/>
      <c r="GG38" s="244"/>
      <c r="GH38" s="199" t="s">
        <v>545</v>
      </c>
      <c r="GI38" s="238"/>
      <c r="GJ38" s="244"/>
      <c r="GK38" s="199" t="s">
        <v>545</v>
      </c>
      <c r="GL38" s="238"/>
      <c r="GM38" s="244"/>
      <c r="GN38" s="199" t="s">
        <v>545</v>
      </c>
      <c r="GO38" s="238"/>
      <c r="GP38" s="244"/>
      <c r="GQ38" s="199" t="s">
        <v>545</v>
      </c>
      <c r="GR38" s="242"/>
      <c r="GS38" s="243"/>
      <c r="GT38" s="198" t="s">
        <v>545</v>
      </c>
      <c r="GU38" s="242"/>
      <c r="GV38" s="243"/>
      <c r="GW38" s="198" t="s">
        <v>545</v>
      </c>
      <c r="GX38" s="242"/>
      <c r="GY38" s="243"/>
      <c r="GZ38" s="198" t="s">
        <v>545</v>
      </c>
      <c r="HA38" s="238"/>
      <c r="HB38" s="244"/>
      <c r="HC38" s="199" t="s">
        <v>545</v>
      </c>
      <c r="HD38" s="242"/>
      <c r="HE38" s="243"/>
      <c r="HF38" s="198" t="s">
        <v>545</v>
      </c>
      <c r="HG38" s="242">
        <v>129842</v>
      </c>
      <c r="HH38" s="243">
        <v>3.09951</v>
      </c>
      <c r="HI38" s="198">
        <v>41891.137631432066</v>
      </c>
      <c r="HJ38" s="238"/>
      <c r="HK38" s="244"/>
      <c r="HL38" s="199" t="s">
        <v>545</v>
      </c>
      <c r="HM38" s="242">
        <v>17830</v>
      </c>
      <c r="HN38" s="243">
        <v>0.49403999999999998</v>
      </c>
      <c r="HO38" s="198">
        <v>36090.19512590074</v>
      </c>
      <c r="HP38" s="238"/>
      <c r="HQ38" s="244"/>
      <c r="HR38" s="199" t="s">
        <v>545</v>
      </c>
      <c r="HS38" s="238"/>
      <c r="HT38" s="244"/>
      <c r="HU38" s="199" t="s">
        <v>545</v>
      </c>
      <c r="HV38" s="238"/>
      <c r="HW38" s="244"/>
      <c r="HX38" s="238">
        <v>242470</v>
      </c>
      <c r="HY38" s="244">
        <v>4.7950999999999997</v>
      </c>
      <c r="IA38" s="236">
        <v>42928.76738907511</v>
      </c>
      <c r="IB38" s="236">
        <v>345276.23261092487</v>
      </c>
      <c r="IC38" s="236">
        <v>0.12433166066617006</v>
      </c>
      <c r="ID38" s="236" t="b">
        <v>1</v>
      </c>
    </row>
    <row r="39" spans="1:238" ht="14.4" x14ac:dyDescent="0.3">
      <c r="A39" s="237" t="s">
        <v>571</v>
      </c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>
        <v>371296</v>
      </c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>
        <v>371296</v>
      </c>
      <c r="AS39" s="238"/>
      <c r="AT39" s="238"/>
      <c r="AU39" s="238"/>
      <c r="AV39" s="238"/>
      <c r="AW39" s="238"/>
      <c r="AX39" s="238">
        <v>3835</v>
      </c>
      <c r="AY39" s="238"/>
      <c r="AZ39" s="238"/>
      <c r="BA39" s="238"/>
      <c r="BB39" s="238">
        <v>375131</v>
      </c>
      <c r="BC39" s="238">
        <v>223254</v>
      </c>
      <c r="BD39" s="238"/>
      <c r="BE39" s="238"/>
      <c r="BF39" s="238">
        <v>1628</v>
      </c>
      <c r="BG39" s="238">
        <v>2245</v>
      </c>
      <c r="BH39" s="238">
        <v>3873</v>
      </c>
      <c r="BI39" s="238"/>
      <c r="BJ39" s="238">
        <v>227127</v>
      </c>
      <c r="BK39" s="238">
        <v>16956</v>
      </c>
      <c r="BL39" s="238">
        <v>36099</v>
      </c>
      <c r="BM39" s="196">
        <v>0.23359177904872605</v>
      </c>
      <c r="BN39" s="239">
        <v>2509</v>
      </c>
      <c r="BO39" s="238">
        <v>282691</v>
      </c>
      <c r="BP39" s="238">
        <v>244</v>
      </c>
      <c r="BQ39" s="238"/>
      <c r="BR39" s="238">
        <v>3149</v>
      </c>
      <c r="BS39" s="238"/>
      <c r="BT39" s="238">
        <v>3393</v>
      </c>
      <c r="BU39" s="238"/>
      <c r="BV39" s="238"/>
      <c r="BW39" s="238"/>
      <c r="BX39" s="238"/>
      <c r="BY39" s="240">
        <v>250</v>
      </c>
      <c r="BZ39" s="240">
        <v>3659</v>
      </c>
      <c r="CA39" s="238">
        <v>329</v>
      </c>
      <c r="CB39" s="240"/>
      <c r="CC39" s="240"/>
      <c r="CD39" s="240"/>
      <c r="CE39" s="238">
        <v>31</v>
      </c>
      <c r="CF39" s="238"/>
      <c r="CG39" s="238">
        <v>23125</v>
      </c>
      <c r="CH39" s="238"/>
      <c r="CI39" s="238"/>
      <c r="CJ39" s="240">
        <v>43</v>
      </c>
      <c r="CK39" s="238"/>
      <c r="CL39" s="238"/>
      <c r="CM39" s="241">
        <v>27437</v>
      </c>
      <c r="CN39" s="238">
        <v>3095</v>
      </c>
      <c r="CO39" s="238"/>
      <c r="CP39" s="238"/>
      <c r="CQ39" s="238"/>
      <c r="CR39" s="238"/>
      <c r="CS39" s="238"/>
      <c r="CT39" s="238">
        <v>3095</v>
      </c>
      <c r="CU39" s="238">
        <v>34310</v>
      </c>
      <c r="CV39" s="238">
        <v>350926</v>
      </c>
      <c r="CW39" s="196">
        <v>0.12534605621124789</v>
      </c>
      <c r="CX39" s="239"/>
      <c r="CY39" s="238">
        <v>3835</v>
      </c>
      <c r="CZ39" s="238">
        <v>354761</v>
      </c>
      <c r="DA39" s="238">
        <v>375131</v>
      </c>
      <c r="DB39" s="238">
        <v>20370</v>
      </c>
      <c r="DC39" s="238"/>
      <c r="DD39" s="238"/>
      <c r="DE39" s="238"/>
      <c r="DF39" s="238"/>
      <c r="DG39" s="238"/>
      <c r="DH39" s="238"/>
      <c r="DI39" s="238"/>
      <c r="DJ39" s="238"/>
      <c r="DK39" s="238">
        <v>3835</v>
      </c>
      <c r="DL39" s="238">
        <v>3835</v>
      </c>
      <c r="DM39" s="238"/>
      <c r="DN39" s="238"/>
      <c r="DO39" s="242"/>
      <c r="DP39" s="243"/>
      <c r="DQ39" s="198" t="s">
        <v>545</v>
      </c>
      <c r="DR39" s="242">
        <v>78896</v>
      </c>
      <c r="DS39" s="243">
        <v>0.98799000000000003</v>
      </c>
      <c r="DT39" s="198">
        <v>79855.059261733419</v>
      </c>
      <c r="DU39" s="238"/>
      <c r="DV39" s="244"/>
      <c r="DW39" s="199" t="s">
        <v>545</v>
      </c>
      <c r="DX39" s="238"/>
      <c r="DY39" s="244"/>
      <c r="DZ39" s="199" t="s">
        <v>545</v>
      </c>
      <c r="EA39" s="238"/>
      <c r="EB39" s="244"/>
      <c r="EC39" s="199" t="s">
        <v>545</v>
      </c>
      <c r="ED39" s="238"/>
      <c r="EE39" s="244"/>
      <c r="EF39" s="199" t="s">
        <v>545</v>
      </c>
      <c r="EG39" s="238"/>
      <c r="EH39" s="244"/>
      <c r="EI39" s="199" t="s">
        <v>545</v>
      </c>
      <c r="EJ39" s="238"/>
      <c r="EK39" s="244"/>
      <c r="EL39" s="199" t="s">
        <v>545</v>
      </c>
      <c r="EM39" s="238"/>
      <c r="EN39" s="244"/>
      <c r="EO39" s="199" t="s">
        <v>545</v>
      </c>
      <c r="EP39" s="238"/>
      <c r="EQ39" s="244"/>
      <c r="ER39" s="199" t="s">
        <v>545</v>
      </c>
      <c r="ES39" s="238"/>
      <c r="ET39" s="244"/>
      <c r="EU39" s="199" t="s">
        <v>545</v>
      </c>
      <c r="EV39" s="238"/>
      <c r="EW39" s="244"/>
      <c r="EX39" s="199" t="s">
        <v>545</v>
      </c>
      <c r="EY39" s="238"/>
      <c r="EZ39" s="244"/>
      <c r="FA39" s="199" t="s">
        <v>545</v>
      </c>
      <c r="FB39" s="238"/>
      <c r="FC39" s="244"/>
      <c r="FD39" s="199" t="s">
        <v>545</v>
      </c>
      <c r="FE39" s="238"/>
      <c r="FF39" s="244"/>
      <c r="FG39" s="199" t="s">
        <v>545</v>
      </c>
      <c r="FH39" s="242"/>
      <c r="FI39" s="243"/>
      <c r="FJ39" s="198" t="s">
        <v>545</v>
      </c>
      <c r="FK39" s="238"/>
      <c r="FL39" s="244"/>
      <c r="FM39" s="199" t="s">
        <v>545</v>
      </c>
      <c r="FN39" s="238"/>
      <c r="FO39" s="244"/>
      <c r="FP39" s="199" t="s">
        <v>545</v>
      </c>
      <c r="FQ39" s="238"/>
      <c r="FR39" s="244"/>
      <c r="FS39" s="199" t="s">
        <v>545</v>
      </c>
      <c r="FT39" s="238"/>
      <c r="FU39" s="244"/>
      <c r="FV39" s="199" t="s">
        <v>545</v>
      </c>
      <c r="FW39" s="238"/>
      <c r="FX39" s="244"/>
      <c r="FY39" s="199" t="s">
        <v>545</v>
      </c>
      <c r="FZ39" s="238"/>
      <c r="GA39" s="244"/>
      <c r="GB39" s="199" t="s">
        <v>545</v>
      </c>
      <c r="GC39" s="238"/>
      <c r="GD39" s="244"/>
      <c r="GE39" s="199" t="s">
        <v>545</v>
      </c>
      <c r="GF39" s="238"/>
      <c r="GG39" s="244"/>
      <c r="GH39" s="199" t="s">
        <v>545</v>
      </c>
      <c r="GI39" s="238"/>
      <c r="GJ39" s="244"/>
      <c r="GK39" s="199" t="s">
        <v>545</v>
      </c>
      <c r="GL39" s="238"/>
      <c r="GM39" s="244"/>
      <c r="GN39" s="199" t="s">
        <v>545</v>
      </c>
      <c r="GO39" s="238"/>
      <c r="GP39" s="244"/>
      <c r="GQ39" s="199" t="s">
        <v>545</v>
      </c>
      <c r="GR39" s="242"/>
      <c r="GS39" s="243"/>
      <c r="GT39" s="198" t="s">
        <v>545</v>
      </c>
      <c r="GU39" s="242"/>
      <c r="GV39" s="243"/>
      <c r="GW39" s="198" t="s">
        <v>545</v>
      </c>
      <c r="GX39" s="242"/>
      <c r="GY39" s="243"/>
      <c r="GZ39" s="198" t="s">
        <v>545</v>
      </c>
      <c r="HA39" s="238"/>
      <c r="HB39" s="244"/>
      <c r="HC39" s="199" t="s">
        <v>545</v>
      </c>
      <c r="HD39" s="242"/>
      <c r="HE39" s="243"/>
      <c r="HF39" s="198" t="s">
        <v>545</v>
      </c>
      <c r="HG39" s="242">
        <v>128428</v>
      </c>
      <c r="HH39" s="243">
        <v>3.0657399999999999</v>
      </c>
      <c r="HI39" s="198">
        <v>41891.354126573031</v>
      </c>
      <c r="HJ39" s="238"/>
      <c r="HK39" s="244"/>
      <c r="HL39" s="199" t="s">
        <v>545</v>
      </c>
      <c r="HM39" s="242">
        <v>15930</v>
      </c>
      <c r="HN39" s="243">
        <v>0.44136999999999998</v>
      </c>
      <c r="HO39" s="198">
        <v>36092.167569159661</v>
      </c>
      <c r="HP39" s="238"/>
      <c r="HQ39" s="244"/>
      <c r="HR39" s="199" t="s">
        <v>545</v>
      </c>
      <c r="HS39" s="238"/>
      <c r="HT39" s="244"/>
      <c r="HU39" s="199" t="s">
        <v>545</v>
      </c>
      <c r="HV39" s="238"/>
      <c r="HW39" s="244"/>
      <c r="HX39" s="238">
        <v>223254</v>
      </c>
      <c r="HY39" s="244">
        <v>4.4950999999999999</v>
      </c>
      <c r="IA39" s="236">
        <v>39087.700960255715</v>
      </c>
      <c r="IB39" s="236">
        <v>311838.29903974431</v>
      </c>
      <c r="IC39" s="236">
        <v>0.12534605621124789</v>
      </c>
      <c r="ID39" s="236" t="b">
        <v>1</v>
      </c>
    </row>
    <row r="40" spans="1:238" ht="14.4" x14ac:dyDescent="0.3">
      <c r="A40" s="237" t="s">
        <v>572</v>
      </c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8">
        <v>386296</v>
      </c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>
        <v>386296</v>
      </c>
      <c r="AS40" s="238"/>
      <c r="AT40" s="238"/>
      <c r="AU40" s="238"/>
      <c r="AV40" s="238"/>
      <c r="AW40" s="238"/>
      <c r="AX40" s="238">
        <v>4140</v>
      </c>
      <c r="AY40" s="238"/>
      <c r="AZ40" s="238"/>
      <c r="BA40" s="238"/>
      <c r="BB40" s="238">
        <v>390436</v>
      </c>
      <c r="BC40" s="238">
        <v>237780</v>
      </c>
      <c r="BD40" s="238"/>
      <c r="BE40" s="238"/>
      <c r="BF40" s="238">
        <v>1774</v>
      </c>
      <c r="BG40" s="238">
        <v>2447</v>
      </c>
      <c r="BH40" s="238">
        <v>4221</v>
      </c>
      <c r="BI40" s="238"/>
      <c r="BJ40" s="238">
        <v>242001</v>
      </c>
      <c r="BK40" s="238">
        <v>18369</v>
      </c>
      <c r="BL40" s="238">
        <v>38340</v>
      </c>
      <c r="BM40" s="196">
        <v>0.23433374242255198</v>
      </c>
      <c r="BN40" s="239">
        <v>2576</v>
      </c>
      <c r="BO40" s="238">
        <v>301286</v>
      </c>
      <c r="BP40" s="238">
        <v>266</v>
      </c>
      <c r="BQ40" s="238"/>
      <c r="BR40" s="238">
        <v>3389</v>
      </c>
      <c r="BS40" s="238"/>
      <c r="BT40" s="238">
        <v>3655</v>
      </c>
      <c r="BU40" s="238"/>
      <c r="BV40" s="238"/>
      <c r="BW40" s="238"/>
      <c r="BX40" s="238"/>
      <c r="BY40" s="240">
        <v>82</v>
      </c>
      <c r="BZ40" s="240">
        <v>3895</v>
      </c>
      <c r="CA40" s="238">
        <v>23</v>
      </c>
      <c r="CB40" s="240"/>
      <c r="CC40" s="240"/>
      <c r="CD40" s="240"/>
      <c r="CE40" s="238"/>
      <c r="CF40" s="238"/>
      <c r="CG40" s="238">
        <v>36928</v>
      </c>
      <c r="CH40" s="238"/>
      <c r="CI40" s="238"/>
      <c r="CJ40" s="240"/>
      <c r="CK40" s="238"/>
      <c r="CL40" s="238"/>
      <c r="CM40" s="241">
        <v>40928</v>
      </c>
      <c r="CN40" s="238">
        <v>2418</v>
      </c>
      <c r="CO40" s="238"/>
      <c r="CP40" s="238"/>
      <c r="CQ40" s="238"/>
      <c r="CR40" s="238"/>
      <c r="CS40" s="238"/>
      <c r="CT40" s="238">
        <v>2418</v>
      </c>
      <c r="CU40" s="238">
        <v>37041</v>
      </c>
      <c r="CV40" s="238">
        <v>385328</v>
      </c>
      <c r="CW40" s="196">
        <v>0.12315351317925112</v>
      </c>
      <c r="CX40" s="239"/>
      <c r="CY40" s="238">
        <v>4140</v>
      </c>
      <c r="CZ40" s="238">
        <v>389468</v>
      </c>
      <c r="DA40" s="238">
        <v>390436</v>
      </c>
      <c r="DB40" s="238">
        <v>968</v>
      </c>
      <c r="DC40" s="238"/>
      <c r="DD40" s="238"/>
      <c r="DE40" s="238"/>
      <c r="DF40" s="238"/>
      <c r="DG40" s="238"/>
      <c r="DH40" s="238"/>
      <c r="DI40" s="238"/>
      <c r="DJ40" s="238"/>
      <c r="DK40" s="238">
        <v>4140</v>
      </c>
      <c r="DL40" s="238">
        <v>4140</v>
      </c>
      <c r="DM40" s="238"/>
      <c r="DN40" s="238"/>
      <c r="DO40" s="242"/>
      <c r="DP40" s="243"/>
      <c r="DQ40" s="198" t="s">
        <v>545</v>
      </c>
      <c r="DR40" s="242">
        <v>82126</v>
      </c>
      <c r="DS40" s="243">
        <v>1.0313699999999999</v>
      </c>
      <c r="DT40" s="198">
        <v>79628.067521839897</v>
      </c>
      <c r="DU40" s="238"/>
      <c r="DV40" s="244"/>
      <c r="DW40" s="199" t="s">
        <v>545</v>
      </c>
      <c r="DX40" s="238"/>
      <c r="DY40" s="244"/>
      <c r="DZ40" s="199" t="s">
        <v>545</v>
      </c>
      <c r="EA40" s="238"/>
      <c r="EB40" s="244"/>
      <c r="EC40" s="199" t="s">
        <v>545</v>
      </c>
      <c r="ED40" s="238"/>
      <c r="EE40" s="244"/>
      <c r="EF40" s="199" t="s">
        <v>545</v>
      </c>
      <c r="EG40" s="238"/>
      <c r="EH40" s="244"/>
      <c r="EI40" s="199" t="s">
        <v>545</v>
      </c>
      <c r="EJ40" s="238"/>
      <c r="EK40" s="244"/>
      <c r="EL40" s="199" t="s">
        <v>545</v>
      </c>
      <c r="EM40" s="238"/>
      <c r="EN40" s="244"/>
      <c r="EO40" s="199" t="s">
        <v>545</v>
      </c>
      <c r="EP40" s="238"/>
      <c r="EQ40" s="244"/>
      <c r="ER40" s="199" t="s">
        <v>545</v>
      </c>
      <c r="ES40" s="238"/>
      <c r="ET40" s="244"/>
      <c r="EU40" s="199" t="s">
        <v>545</v>
      </c>
      <c r="EV40" s="238"/>
      <c r="EW40" s="244"/>
      <c r="EX40" s="199" t="s">
        <v>545</v>
      </c>
      <c r="EY40" s="238"/>
      <c r="EZ40" s="244"/>
      <c r="FA40" s="199" t="s">
        <v>545</v>
      </c>
      <c r="FB40" s="238"/>
      <c r="FC40" s="244"/>
      <c r="FD40" s="199" t="s">
        <v>545</v>
      </c>
      <c r="FE40" s="238"/>
      <c r="FF40" s="244"/>
      <c r="FG40" s="199" t="s">
        <v>545</v>
      </c>
      <c r="FH40" s="242"/>
      <c r="FI40" s="243"/>
      <c r="FJ40" s="198" t="s">
        <v>545</v>
      </c>
      <c r="FK40" s="238"/>
      <c r="FL40" s="244"/>
      <c r="FM40" s="199" t="s">
        <v>545</v>
      </c>
      <c r="FN40" s="238"/>
      <c r="FO40" s="244"/>
      <c r="FP40" s="199" t="s">
        <v>545</v>
      </c>
      <c r="FQ40" s="238"/>
      <c r="FR40" s="244"/>
      <c r="FS40" s="199" t="s">
        <v>545</v>
      </c>
      <c r="FT40" s="238"/>
      <c r="FU40" s="244"/>
      <c r="FV40" s="199" t="s">
        <v>545</v>
      </c>
      <c r="FW40" s="238"/>
      <c r="FX40" s="244"/>
      <c r="FY40" s="199" t="s">
        <v>545</v>
      </c>
      <c r="FZ40" s="238"/>
      <c r="GA40" s="244"/>
      <c r="GB40" s="199" t="s">
        <v>545</v>
      </c>
      <c r="GC40" s="238"/>
      <c r="GD40" s="244"/>
      <c r="GE40" s="199" t="s">
        <v>545</v>
      </c>
      <c r="GF40" s="238"/>
      <c r="GG40" s="244"/>
      <c r="GH40" s="199" t="s">
        <v>545</v>
      </c>
      <c r="GI40" s="238"/>
      <c r="GJ40" s="244"/>
      <c r="GK40" s="199" t="s">
        <v>545</v>
      </c>
      <c r="GL40" s="238"/>
      <c r="GM40" s="244"/>
      <c r="GN40" s="199" t="s">
        <v>545</v>
      </c>
      <c r="GO40" s="238"/>
      <c r="GP40" s="244"/>
      <c r="GQ40" s="199" t="s">
        <v>545</v>
      </c>
      <c r="GR40" s="242"/>
      <c r="GS40" s="243"/>
      <c r="GT40" s="198" t="s">
        <v>545</v>
      </c>
      <c r="GU40" s="242"/>
      <c r="GV40" s="243"/>
      <c r="GW40" s="198" t="s">
        <v>545</v>
      </c>
      <c r="GX40" s="242"/>
      <c r="GY40" s="243"/>
      <c r="GZ40" s="198" t="s">
        <v>545</v>
      </c>
      <c r="HA40" s="238"/>
      <c r="HB40" s="244"/>
      <c r="HC40" s="199" t="s">
        <v>545</v>
      </c>
      <c r="HD40" s="242"/>
      <c r="HE40" s="243"/>
      <c r="HF40" s="198" t="s">
        <v>545</v>
      </c>
      <c r="HG40" s="242">
        <v>137509</v>
      </c>
      <c r="HH40" s="243">
        <v>3.2825299999999999</v>
      </c>
      <c r="HI40" s="198">
        <v>41891.163218614907</v>
      </c>
      <c r="HJ40" s="238"/>
      <c r="HK40" s="244"/>
      <c r="HL40" s="199" t="s">
        <v>545</v>
      </c>
      <c r="HM40" s="242">
        <v>18145</v>
      </c>
      <c r="HN40" s="243">
        <v>0.50273999999999996</v>
      </c>
      <c r="HO40" s="198">
        <v>36092.214663643237</v>
      </c>
      <c r="HP40" s="238"/>
      <c r="HQ40" s="244"/>
      <c r="HR40" s="199" t="s">
        <v>545</v>
      </c>
      <c r="HS40" s="238"/>
      <c r="HT40" s="244"/>
      <c r="HU40" s="199" t="s">
        <v>545</v>
      </c>
      <c r="HV40" s="238"/>
      <c r="HW40" s="244"/>
      <c r="HX40" s="238">
        <v>237780</v>
      </c>
      <c r="HY40" s="244">
        <v>4.8166399999999996</v>
      </c>
      <c r="IA40" s="236">
        <v>42251.122726765592</v>
      </c>
      <c r="IB40" s="236">
        <v>343076.87727323442</v>
      </c>
      <c r="IC40" s="236">
        <v>0.12315351317925112</v>
      </c>
      <c r="ID40" s="236" t="b">
        <v>1</v>
      </c>
    </row>
    <row r="41" spans="1:238" ht="14.4" x14ac:dyDescent="0.3">
      <c r="A41" s="237" t="s">
        <v>573</v>
      </c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8">
        <v>449868</v>
      </c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>
        <v>449868</v>
      </c>
      <c r="AS41" s="238"/>
      <c r="AT41" s="238"/>
      <c r="AU41" s="238"/>
      <c r="AV41" s="238"/>
      <c r="AW41" s="238"/>
      <c r="AX41" s="238">
        <v>4575</v>
      </c>
      <c r="AY41" s="238"/>
      <c r="AZ41" s="238"/>
      <c r="BA41" s="238"/>
      <c r="BB41" s="238">
        <v>454443</v>
      </c>
      <c r="BC41" s="238">
        <v>269182</v>
      </c>
      <c r="BD41" s="238"/>
      <c r="BE41" s="238"/>
      <c r="BF41" s="238">
        <v>1941</v>
      </c>
      <c r="BG41" s="238">
        <v>2678</v>
      </c>
      <c r="BH41" s="238">
        <v>4619</v>
      </c>
      <c r="BI41" s="238"/>
      <c r="BJ41" s="238">
        <v>273801</v>
      </c>
      <c r="BK41" s="238">
        <v>19691</v>
      </c>
      <c r="BL41" s="238">
        <v>43292</v>
      </c>
      <c r="BM41" s="196">
        <v>0.23003203056234273</v>
      </c>
      <c r="BN41" s="239">
        <v>2856</v>
      </c>
      <c r="BO41" s="238">
        <v>339640</v>
      </c>
      <c r="BP41" s="238">
        <v>381</v>
      </c>
      <c r="BQ41" s="238"/>
      <c r="BR41" s="238">
        <v>3779</v>
      </c>
      <c r="BS41" s="238"/>
      <c r="BT41" s="238">
        <v>4160</v>
      </c>
      <c r="BU41" s="238"/>
      <c r="BV41" s="238"/>
      <c r="BW41" s="238"/>
      <c r="BX41" s="238"/>
      <c r="BY41" s="240">
        <v>82</v>
      </c>
      <c r="BZ41" s="240">
        <v>2309</v>
      </c>
      <c r="CA41" s="238">
        <v>177</v>
      </c>
      <c r="CB41" s="240"/>
      <c r="CC41" s="240"/>
      <c r="CD41" s="240"/>
      <c r="CE41" s="238"/>
      <c r="CF41" s="238"/>
      <c r="CG41" s="238">
        <v>41611</v>
      </c>
      <c r="CH41" s="238"/>
      <c r="CI41" s="238"/>
      <c r="CJ41" s="240"/>
      <c r="CK41" s="238"/>
      <c r="CL41" s="238"/>
      <c r="CM41" s="241">
        <v>44179</v>
      </c>
      <c r="CN41" s="238">
        <v>3878</v>
      </c>
      <c r="CO41" s="238"/>
      <c r="CP41" s="238"/>
      <c r="CQ41" s="238"/>
      <c r="CR41" s="238"/>
      <c r="CS41" s="238"/>
      <c r="CT41" s="238">
        <v>3878</v>
      </c>
      <c r="CU41" s="238">
        <v>40934</v>
      </c>
      <c r="CV41" s="238">
        <v>432791</v>
      </c>
      <c r="CW41" s="196">
        <v>0.12071071343423981</v>
      </c>
      <c r="CX41" s="239"/>
      <c r="CY41" s="238">
        <v>4575</v>
      </c>
      <c r="CZ41" s="238">
        <v>437366</v>
      </c>
      <c r="DA41" s="238">
        <v>454443</v>
      </c>
      <c r="DB41" s="238">
        <v>17077</v>
      </c>
      <c r="DC41" s="238"/>
      <c r="DD41" s="238"/>
      <c r="DE41" s="238"/>
      <c r="DF41" s="238"/>
      <c r="DG41" s="238"/>
      <c r="DH41" s="238"/>
      <c r="DI41" s="238"/>
      <c r="DJ41" s="238"/>
      <c r="DK41" s="238">
        <v>4575</v>
      </c>
      <c r="DL41" s="238">
        <v>4575</v>
      </c>
      <c r="DM41" s="238"/>
      <c r="DN41" s="238"/>
      <c r="DO41" s="242"/>
      <c r="DP41" s="243"/>
      <c r="DQ41" s="198" t="s">
        <v>545</v>
      </c>
      <c r="DR41" s="242">
        <v>83800</v>
      </c>
      <c r="DS41" s="243">
        <v>1.0224500000000001</v>
      </c>
      <c r="DT41" s="198">
        <v>81959.998043914122</v>
      </c>
      <c r="DU41" s="238"/>
      <c r="DV41" s="244"/>
      <c r="DW41" s="199" t="s">
        <v>545</v>
      </c>
      <c r="DX41" s="238"/>
      <c r="DY41" s="244"/>
      <c r="DZ41" s="199" t="s">
        <v>545</v>
      </c>
      <c r="EA41" s="238"/>
      <c r="EB41" s="244"/>
      <c r="EC41" s="199" t="s">
        <v>545</v>
      </c>
      <c r="ED41" s="238"/>
      <c r="EE41" s="244"/>
      <c r="EF41" s="199" t="s">
        <v>545</v>
      </c>
      <c r="EG41" s="238"/>
      <c r="EH41" s="244"/>
      <c r="EI41" s="199" t="s">
        <v>545</v>
      </c>
      <c r="EJ41" s="238"/>
      <c r="EK41" s="244"/>
      <c r="EL41" s="199" t="s">
        <v>545</v>
      </c>
      <c r="EM41" s="238"/>
      <c r="EN41" s="244"/>
      <c r="EO41" s="199" t="s">
        <v>545</v>
      </c>
      <c r="EP41" s="238"/>
      <c r="EQ41" s="244"/>
      <c r="ER41" s="199" t="s">
        <v>545</v>
      </c>
      <c r="ES41" s="238"/>
      <c r="ET41" s="244"/>
      <c r="EU41" s="199" t="s">
        <v>545</v>
      </c>
      <c r="EV41" s="238"/>
      <c r="EW41" s="244"/>
      <c r="EX41" s="199" t="s">
        <v>545</v>
      </c>
      <c r="EY41" s="238"/>
      <c r="EZ41" s="244"/>
      <c r="FA41" s="199" t="s">
        <v>545</v>
      </c>
      <c r="FB41" s="238"/>
      <c r="FC41" s="244"/>
      <c r="FD41" s="199" t="s">
        <v>545</v>
      </c>
      <c r="FE41" s="238"/>
      <c r="FF41" s="244"/>
      <c r="FG41" s="199" t="s">
        <v>545</v>
      </c>
      <c r="FH41" s="242"/>
      <c r="FI41" s="243"/>
      <c r="FJ41" s="198" t="s">
        <v>545</v>
      </c>
      <c r="FK41" s="238"/>
      <c r="FL41" s="244"/>
      <c r="FM41" s="199" t="s">
        <v>545</v>
      </c>
      <c r="FN41" s="238"/>
      <c r="FO41" s="244"/>
      <c r="FP41" s="199" t="s">
        <v>545</v>
      </c>
      <c r="FQ41" s="238"/>
      <c r="FR41" s="244"/>
      <c r="FS41" s="199" t="s">
        <v>545</v>
      </c>
      <c r="FT41" s="238"/>
      <c r="FU41" s="244"/>
      <c r="FV41" s="199" t="s">
        <v>545</v>
      </c>
      <c r="FW41" s="238"/>
      <c r="FX41" s="244"/>
      <c r="FY41" s="199" t="s">
        <v>545</v>
      </c>
      <c r="FZ41" s="238"/>
      <c r="GA41" s="244"/>
      <c r="GB41" s="199" t="s">
        <v>545</v>
      </c>
      <c r="GC41" s="238"/>
      <c r="GD41" s="244"/>
      <c r="GE41" s="199" t="s">
        <v>545</v>
      </c>
      <c r="GF41" s="238"/>
      <c r="GG41" s="244"/>
      <c r="GH41" s="199" t="s">
        <v>545</v>
      </c>
      <c r="GI41" s="238"/>
      <c r="GJ41" s="244"/>
      <c r="GK41" s="199" t="s">
        <v>545</v>
      </c>
      <c r="GL41" s="238"/>
      <c r="GM41" s="244"/>
      <c r="GN41" s="199" t="s">
        <v>545</v>
      </c>
      <c r="GO41" s="238"/>
      <c r="GP41" s="244"/>
      <c r="GQ41" s="199" t="s">
        <v>545</v>
      </c>
      <c r="GR41" s="242"/>
      <c r="GS41" s="243"/>
      <c r="GT41" s="198" t="s">
        <v>545</v>
      </c>
      <c r="GU41" s="242"/>
      <c r="GV41" s="243"/>
      <c r="GW41" s="198" t="s">
        <v>545</v>
      </c>
      <c r="GX41" s="242"/>
      <c r="GY41" s="243"/>
      <c r="GZ41" s="198" t="s">
        <v>545</v>
      </c>
      <c r="HA41" s="238"/>
      <c r="HB41" s="244"/>
      <c r="HC41" s="199" t="s">
        <v>545</v>
      </c>
      <c r="HD41" s="242"/>
      <c r="HE41" s="243"/>
      <c r="HF41" s="198" t="s">
        <v>545</v>
      </c>
      <c r="HG41" s="242">
        <v>168410</v>
      </c>
      <c r="HH41" s="243">
        <v>4.0201700000000002</v>
      </c>
      <c r="HI41" s="198">
        <v>41891.263304785614</v>
      </c>
      <c r="HJ41" s="238"/>
      <c r="HK41" s="244"/>
      <c r="HL41" s="199" t="s">
        <v>545</v>
      </c>
      <c r="HM41" s="242">
        <v>16972</v>
      </c>
      <c r="HN41" s="243">
        <v>0.47023999999999999</v>
      </c>
      <c r="HO41" s="198">
        <v>36092.208234093232</v>
      </c>
      <c r="HP41" s="238"/>
      <c r="HQ41" s="244"/>
      <c r="HR41" s="199" t="s">
        <v>545</v>
      </c>
      <c r="HS41" s="238"/>
      <c r="HT41" s="244"/>
      <c r="HU41" s="199" t="s">
        <v>545</v>
      </c>
      <c r="HV41" s="238"/>
      <c r="HW41" s="244"/>
      <c r="HX41" s="238">
        <v>269182</v>
      </c>
      <c r="HY41" s="244">
        <v>5.5128599999999999</v>
      </c>
      <c r="IA41" s="236">
        <v>46615.517949167464</v>
      </c>
      <c r="IB41" s="236">
        <v>386175.48205083254</v>
      </c>
      <c r="IC41" s="236">
        <v>0.12071071343423981</v>
      </c>
      <c r="ID41" s="236" t="b">
        <v>1</v>
      </c>
    </row>
    <row r="42" spans="1:238" ht="14.4" x14ac:dyDescent="0.3">
      <c r="A42" s="208" t="s">
        <v>574</v>
      </c>
      <c r="B42" s="228"/>
      <c r="C42" s="228"/>
      <c r="D42" s="228"/>
      <c r="E42" s="228"/>
      <c r="F42" s="228"/>
      <c r="G42" s="228"/>
      <c r="H42" s="228"/>
      <c r="I42" s="228"/>
      <c r="J42" s="228"/>
      <c r="K42" s="228"/>
      <c r="L42" s="228">
        <v>30000</v>
      </c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28"/>
      <c r="AR42" s="228">
        <v>30000</v>
      </c>
      <c r="AS42" s="228"/>
      <c r="AT42" s="228"/>
      <c r="AU42" s="228"/>
      <c r="AV42" s="228"/>
      <c r="AW42" s="228"/>
      <c r="AX42" s="228"/>
      <c r="AY42" s="228"/>
      <c r="AZ42" s="228"/>
      <c r="BA42" s="228"/>
      <c r="BB42" s="228">
        <v>30000</v>
      </c>
      <c r="BC42" s="228"/>
      <c r="BD42" s="228"/>
      <c r="BE42" s="228"/>
      <c r="BF42" s="228"/>
      <c r="BG42" s="228"/>
      <c r="BH42" s="228"/>
      <c r="BI42" s="228"/>
      <c r="BJ42" s="228"/>
      <c r="BK42" s="228"/>
      <c r="BL42" s="228"/>
      <c r="BM42" s="196" t="s">
        <v>545</v>
      </c>
      <c r="BN42" s="229"/>
      <c r="BO42" s="228"/>
      <c r="BP42" s="228"/>
      <c r="BQ42" s="228"/>
      <c r="BR42" s="228"/>
      <c r="BS42" s="228"/>
      <c r="BT42" s="228"/>
      <c r="BU42" s="228"/>
      <c r="BV42" s="228"/>
      <c r="BW42" s="228"/>
      <c r="BX42" s="228"/>
      <c r="BY42" s="230"/>
      <c r="BZ42" s="230"/>
      <c r="CA42" s="228"/>
      <c r="CB42" s="230"/>
      <c r="CC42" s="230"/>
      <c r="CD42" s="230"/>
      <c r="CE42" s="228"/>
      <c r="CF42" s="228"/>
      <c r="CG42" s="228"/>
      <c r="CH42" s="228"/>
      <c r="CI42" s="228"/>
      <c r="CJ42" s="230"/>
      <c r="CK42" s="228"/>
      <c r="CL42" s="228">
        <v>26919.09</v>
      </c>
      <c r="CM42" s="231">
        <v>26919.09</v>
      </c>
      <c r="CN42" s="228"/>
      <c r="CO42" s="228"/>
      <c r="CP42" s="228"/>
      <c r="CQ42" s="228"/>
      <c r="CR42" s="228"/>
      <c r="CS42" s="228"/>
      <c r="CT42" s="228"/>
      <c r="CU42" s="228">
        <v>3624.8654000000001</v>
      </c>
      <c r="CV42" s="228">
        <v>30543.955399999999</v>
      </c>
      <c r="CW42" s="196" t="s">
        <v>545</v>
      </c>
      <c r="CX42" s="229"/>
      <c r="CY42" s="228"/>
      <c r="CZ42" s="228">
        <v>30543.955399999999</v>
      </c>
      <c r="DA42" s="228">
        <v>30000</v>
      </c>
      <c r="DB42" s="228">
        <v>-543.95540000000005</v>
      </c>
      <c r="DC42" s="228"/>
      <c r="DD42" s="228"/>
      <c r="DE42" s="228"/>
      <c r="DF42" s="228"/>
      <c r="DG42" s="228"/>
      <c r="DH42" s="228"/>
      <c r="DI42" s="228"/>
      <c r="DJ42" s="228"/>
      <c r="DK42" s="228"/>
      <c r="DL42" s="228"/>
      <c r="DM42" s="228"/>
      <c r="DN42" s="228"/>
      <c r="DO42" s="232"/>
      <c r="DP42" s="233"/>
      <c r="DQ42" s="198" t="s">
        <v>545</v>
      </c>
      <c r="DR42" s="232"/>
      <c r="DS42" s="233"/>
      <c r="DT42" s="198" t="s">
        <v>545</v>
      </c>
      <c r="DU42" s="228"/>
      <c r="DV42" s="235"/>
      <c r="DW42" s="199" t="s">
        <v>545</v>
      </c>
      <c r="DX42" s="228"/>
      <c r="DY42" s="235"/>
      <c r="DZ42" s="199" t="s">
        <v>545</v>
      </c>
      <c r="EA42" s="228"/>
      <c r="EB42" s="235"/>
      <c r="EC42" s="199" t="s">
        <v>545</v>
      </c>
      <c r="ED42" s="228"/>
      <c r="EE42" s="235"/>
      <c r="EF42" s="199" t="s">
        <v>545</v>
      </c>
      <c r="EG42" s="228"/>
      <c r="EH42" s="235"/>
      <c r="EI42" s="199" t="s">
        <v>545</v>
      </c>
      <c r="EJ42" s="228"/>
      <c r="EK42" s="235"/>
      <c r="EL42" s="199" t="s">
        <v>545</v>
      </c>
      <c r="EM42" s="228"/>
      <c r="EN42" s="235"/>
      <c r="EO42" s="199" t="s">
        <v>545</v>
      </c>
      <c r="EP42" s="228"/>
      <c r="EQ42" s="235"/>
      <c r="ER42" s="199" t="s">
        <v>545</v>
      </c>
      <c r="ES42" s="228"/>
      <c r="ET42" s="235"/>
      <c r="EU42" s="199" t="s">
        <v>545</v>
      </c>
      <c r="EV42" s="228"/>
      <c r="EW42" s="235"/>
      <c r="EX42" s="199" t="s">
        <v>545</v>
      </c>
      <c r="EY42" s="228"/>
      <c r="EZ42" s="235"/>
      <c r="FA42" s="199" t="s">
        <v>545</v>
      </c>
      <c r="FB42" s="228"/>
      <c r="FC42" s="235"/>
      <c r="FD42" s="199" t="s">
        <v>545</v>
      </c>
      <c r="FE42" s="228"/>
      <c r="FF42" s="235"/>
      <c r="FG42" s="199" t="s">
        <v>545</v>
      </c>
      <c r="FH42" s="232"/>
      <c r="FI42" s="233"/>
      <c r="FJ42" s="198" t="s">
        <v>545</v>
      </c>
      <c r="FK42" s="228"/>
      <c r="FL42" s="235"/>
      <c r="FM42" s="199" t="s">
        <v>545</v>
      </c>
      <c r="FN42" s="228"/>
      <c r="FO42" s="235"/>
      <c r="FP42" s="199" t="s">
        <v>545</v>
      </c>
      <c r="FQ42" s="228"/>
      <c r="FR42" s="235"/>
      <c r="FS42" s="199" t="s">
        <v>545</v>
      </c>
      <c r="FT42" s="228"/>
      <c r="FU42" s="235"/>
      <c r="FV42" s="199" t="s">
        <v>545</v>
      </c>
      <c r="FW42" s="228"/>
      <c r="FX42" s="235"/>
      <c r="FY42" s="199" t="s">
        <v>545</v>
      </c>
      <c r="FZ42" s="228"/>
      <c r="GA42" s="235"/>
      <c r="GB42" s="199" t="s">
        <v>545</v>
      </c>
      <c r="GC42" s="228"/>
      <c r="GD42" s="235"/>
      <c r="GE42" s="199" t="s">
        <v>545</v>
      </c>
      <c r="GF42" s="228"/>
      <c r="GG42" s="235"/>
      <c r="GH42" s="199" t="s">
        <v>545</v>
      </c>
      <c r="GI42" s="228"/>
      <c r="GJ42" s="235"/>
      <c r="GK42" s="199" t="s">
        <v>545</v>
      </c>
      <c r="GL42" s="228"/>
      <c r="GM42" s="235"/>
      <c r="GN42" s="199" t="s">
        <v>545</v>
      </c>
      <c r="GO42" s="228"/>
      <c r="GP42" s="235"/>
      <c r="GQ42" s="199" t="s">
        <v>545</v>
      </c>
      <c r="GR42" s="232"/>
      <c r="GS42" s="233"/>
      <c r="GT42" s="198" t="s">
        <v>545</v>
      </c>
      <c r="GU42" s="232"/>
      <c r="GV42" s="233"/>
      <c r="GW42" s="198" t="s">
        <v>545</v>
      </c>
      <c r="GX42" s="232"/>
      <c r="GY42" s="233"/>
      <c r="GZ42" s="198" t="s">
        <v>545</v>
      </c>
      <c r="HA42" s="228"/>
      <c r="HB42" s="235"/>
      <c r="HC42" s="199" t="s">
        <v>545</v>
      </c>
      <c r="HD42" s="232"/>
      <c r="HE42" s="233"/>
      <c r="HF42" s="198" t="s">
        <v>545</v>
      </c>
      <c r="HG42" s="232"/>
      <c r="HH42" s="233"/>
      <c r="HI42" s="198" t="s">
        <v>545</v>
      </c>
      <c r="HJ42" s="228"/>
      <c r="HK42" s="235"/>
      <c r="HL42" s="199" t="s">
        <v>545</v>
      </c>
      <c r="HM42" s="232"/>
      <c r="HN42" s="233"/>
      <c r="HO42" s="198" t="s">
        <v>545</v>
      </c>
      <c r="HP42" s="228"/>
      <c r="HQ42" s="235"/>
      <c r="HR42" s="199" t="s">
        <v>545</v>
      </c>
      <c r="HS42" s="228"/>
      <c r="HT42" s="235"/>
      <c r="HU42" s="199" t="s">
        <v>545</v>
      </c>
      <c r="HV42" s="228"/>
      <c r="HW42" s="235"/>
      <c r="HX42" s="228"/>
      <c r="HY42" s="235"/>
      <c r="IA42" s="236" t="s">
        <v>545</v>
      </c>
      <c r="IB42" s="236" t="s">
        <v>545</v>
      </c>
      <c r="IC42" s="236" t="s">
        <v>545</v>
      </c>
      <c r="ID42" s="236" t="b">
        <v>1</v>
      </c>
    </row>
    <row r="43" spans="1:238" ht="14.4" x14ac:dyDescent="0.3">
      <c r="A43" s="237" t="s">
        <v>575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>
        <v>346296</v>
      </c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>
        <v>346296</v>
      </c>
      <c r="AS43" s="238"/>
      <c r="AT43" s="238"/>
      <c r="AU43" s="238"/>
      <c r="AV43" s="238"/>
      <c r="AW43" s="238"/>
      <c r="AX43" s="238"/>
      <c r="AY43" s="238"/>
      <c r="AZ43" s="238"/>
      <c r="BA43" s="238"/>
      <c r="BB43" s="238">
        <v>346296</v>
      </c>
      <c r="BC43" s="238">
        <v>212118.1</v>
      </c>
      <c r="BD43" s="238"/>
      <c r="BE43" s="238"/>
      <c r="BF43" s="238"/>
      <c r="BG43" s="238"/>
      <c r="BH43" s="238"/>
      <c r="BI43" s="238"/>
      <c r="BJ43" s="238">
        <v>212118.1</v>
      </c>
      <c r="BK43" s="238">
        <v>20185.5</v>
      </c>
      <c r="BL43" s="238">
        <v>22476.47</v>
      </c>
      <c r="BM43" s="196">
        <v>0.20112366648579258</v>
      </c>
      <c r="BN43" s="239">
        <v>-14</v>
      </c>
      <c r="BO43" s="238">
        <v>254766.07</v>
      </c>
      <c r="BP43" s="238"/>
      <c r="BQ43" s="238"/>
      <c r="BR43" s="238"/>
      <c r="BS43" s="238"/>
      <c r="BT43" s="238"/>
      <c r="BU43" s="238">
        <v>913.18</v>
      </c>
      <c r="BV43" s="238"/>
      <c r="BW43" s="238"/>
      <c r="BX43" s="238"/>
      <c r="BY43" s="240">
        <v>10</v>
      </c>
      <c r="BZ43" s="240">
        <v>5895.56</v>
      </c>
      <c r="CA43" s="238">
        <v>249.4</v>
      </c>
      <c r="CB43" s="240"/>
      <c r="CC43" s="240"/>
      <c r="CD43" s="240"/>
      <c r="CE43" s="238"/>
      <c r="CF43" s="238">
        <v>210</v>
      </c>
      <c r="CG43" s="238"/>
      <c r="CH43" s="238"/>
      <c r="CI43" s="238"/>
      <c r="CJ43" s="240"/>
      <c r="CK43" s="238"/>
      <c r="CL43" s="238"/>
      <c r="CM43" s="241">
        <v>7278.14</v>
      </c>
      <c r="CN43" s="238"/>
      <c r="CO43" s="238"/>
      <c r="CP43" s="238"/>
      <c r="CQ43" s="238">
        <v>2917.8</v>
      </c>
      <c r="CR43" s="238"/>
      <c r="CS43" s="238"/>
      <c r="CT43" s="238">
        <v>2917.8</v>
      </c>
      <c r="CU43" s="238">
        <v>35650.922599999998</v>
      </c>
      <c r="CV43" s="238">
        <v>300612.9326</v>
      </c>
      <c r="CW43" s="196">
        <v>0.13455107243487471</v>
      </c>
      <c r="CX43" s="239"/>
      <c r="CY43" s="238"/>
      <c r="CZ43" s="238">
        <v>300612.9326</v>
      </c>
      <c r="DA43" s="238">
        <v>346296</v>
      </c>
      <c r="DB43" s="238">
        <v>45683.0674</v>
      </c>
      <c r="DC43" s="238"/>
      <c r="DD43" s="238"/>
      <c r="DE43" s="238"/>
      <c r="DF43" s="238"/>
      <c r="DG43" s="238"/>
      <c r="DH43" s="238"/>
      <c r="DI43" s="238"/>
      <c r="DJ43" s="238"/>
      <c r="DK43" s="238"/>
      <c r="DL43" s="238"/>
      <c r="DM43" s="238"/>
      <c r="DN43" s="238"/>
      <c r="DO43" s="242"/>
      <c r="DP43" s="243"/>
      <c r="DQ43" s="198" t="s">
        <v>545</v>
      </c>
      <c r="DR43" s="242">
        <v>96952.5</v>
      </c>
      <c r="DS43" s="243">
        <v>1.99</v>
      </c>
      <c r="DT43" s="198">
        <v>48719.849246231155</v>
      </c>
      <c r="DU43" s="238"/>
      <c r="DV43" s="244"/>
      <c r="DW43" s="199" t="s">
        <v>545</v>
      </c>
      <c r="DX43" s="238"/>
      <c r="DY43" s="244"/>
      <c r="DZ43" s="199" t="s">
        <v>545</v>
      </c>
      <c r="EA43" s="238"/>
      <c r="EB43" s="244"/>
      <c r="EC43" s="199" t="s">
        <v>545</v>
      </c>
      <c r="ED43" s="238"/>
      <c r="EE43" s="244"/>
      <c r="EF43" s="199" t="s">
        <v>545</v>
      </c>
      <c r="EG43" s="238"/>
      <c r="EH43" s="244"/>
      <c r="EI43" s="199" t="s">
        <v>545</v>
      </c>
      <c r="EJ43" s="238"/>
      <c r="EK43" s="244"/>
      <c r="EL43" s="199" t="s">
        <v>545</v>
      </c>
      <c r="EM43" s="238"/>
      <c r="EN43" s="244"/>
      <c r="EO43" s="199" t="s">
        <v>545</v>
      </c>
      <c r="EP43" s="238"/>
      <c r="EQ43" s="244"/>
      <c r="ER43" s="199" t="s">
        <v>545</v>
      </c>
      <c r="ES43" s="238"/>
      <c r="ET43" s="244"/>
      <c r="EU43" s="199" t="s">
        <v>545</v>
      </c>
      <c r="EV43" s="238"/>
      <c r="EW43" s="244"/>
      <c r="EX43" s="199" t="s">
        <v>545</v>
      </c>
      <c r="EY43" s="238"/>
      <c r="EZ43" s="244"/>
      <c r="FA43" s="199" t="s">
        <v>545</v>
      </c>
      <c r="FB43" s="238"/>
      <c r="FC43" s="244"/>
      <c r="FD43" s="199" t="s">
        <v>545</v>
      </c>
      <c r="FE43" s="238"/>
      <c r="FF43" s="244"/>
      <c r="FG43" s="199" t="s">
        <v>545</v>
      </c>
      <c r="FH43" s="242"/>
      <c r="FI43" s="243"/>
      <c r="FJ43" s="198" t="s">
        <v>545</v>
      </c>
      <c r="FK43" s="238"/>
      <c r="FL43" s="244"/>
      <c r="FM43" s="199" t="s">
        <v>545</v>
      </c>
      <c r="FN43" s="238"/>
      <c r="FO43" s="244"/>
      <c r="FP43" s="199" t="s">
        <v>545</v>
      </c>
      <c r="FQ43" s="238"/>
      <c r="FR43" s="244"/>
      <c r="FS43" s="199" t="s">
        <v>545</v>
      </c>
      <c r="FT43" s="238"/>
      <c r="FU43" s="244"/>
      <c r="FV43" s="199" t="s">
        <v>545</v>
      </c>
      <c r="FW43" s="238"/>
      <c r="FX43" s="244"/>
      <c r="FY43" s="199" t="s">
        <v>545</v>
      </c>
      <c r="FZ43" s="238"/>
      <c r="GA43" s="244"/>
      <c r="GB43" s="199" t="s">
        <v>545</v>
      </c>
      <c r="GC43" s="238"/>
      <c r="GD43" s="244"/>
      <c r="GE43" s="199" t="s">
        <v>545</v>
      </c>
      <c r="GF43" s="238"/>
      <c r="GG43" s="244"/>
      <c r="GH43" s="199" t="s">
        <v>545</v>
      </c>
      <c r="GI43" s="238"/>
      <c r="GJ43" s="244"/>
      <c r="GK43" s="199" t="s">
        <v>545</v>
      </c>
      <c r="GL43" s="238"/>
      <c r="GM43" s="244"/>
      <c r="GN43" s="199" t="s">
        <v>545</v>
      </c>
      <c r="GO43" s="238"/>
      <c r="GP43" s="244"/>
      <c r="GQ43" s="199" t="s">
        <v>545</v>
      </c>
      <c r="GR43" s="242"/>
      <c r="GS43" s="243"/>
      <c r="GT43" s="198" t="s">
        <v>545</v>
      </c>
      <c r="GU43" s="242">
        <v>42868.800000000003</v>
      </c>
      <c r="GV43" s="243">
        <v>1</v>
      </c>
      <c r="GW43" s="198">
        <v>42868.800000000003</v>
      </c>
      <c r="GX43" s="242">
        <v>72296.800000000003</v>
      </c>
      <c r="GY43" s="243">
        <v>2.0099999999999998</v>
      </c>
      <c r="GZ43" s="198">
        <v>35968.557213930355</v>
      </c>
      <c r="HA43" s="238"/>
      <c r="HB43" s="244"/>
      <c r="HC43" s="199" t="s">
        <v>545</v>
      </c>
      <c r="HD43" s="242"/>
      <c r="HE43" s="243"/>
      <c r="HF43" s="198" t="s">
        <v>545</v>
      </c>
      <c r="HG43" s="242"/>
      <c r="HH43" s="243"/>
      <c r="HI43" s="198" t="s">
        <v>545</v>
      </c>
      <c r="HJ43" s="238"/>
      <c r="HK43" s="244"/>
      <c r="HL43" s="199" t="s">
        <v>545</v>
      </c>
      <c r="HM43" s="242"/>
      <c r="HN43" s="243"/>
      <c r="HO43" s="198" t="s">
        <v>545</v>
      </c>
      <c r="HP43" s="238"/>
      <c r="HQ43" s="244"/>
      <c r="HR43" s="199" t="s">
        <v>545</v>
      </c>
      <c r="HS43" s="238"/>
      <c r="HT43" s="244"/>
      <c r="HU43" s="199" t="s">
        <v>545</v>
      </c>
      <c r="HV43" s="238"/>
      <c r="HW43" s="244"/>
      <c r="HX43" s="238">
        <v>212118.1</v>
      </c>
      <c r="HY43" s="244">
        <v>5</v>
      </c>
      <c r="IA43" s="236">
        <v>35650.922599999998</v>
      </c>
      <c r="IB43" s="236">
        <v>264962.01</v>
      </c>
      <c r="IC43" s="236">
        <v>0.13455107243487471</v>
      </c>
      <c r="ID43" s="236" t="b">
        <v>1</v>
      </c>
    </row>
    <row r="44" spans="1:238" ht="14.4" x14ac:dyDescent="0.3">
      <c r="BM44" s="196" t="s">
        <v>545</v>
      </c>
      <c r="CW44" s="196" t="s">
        <v>545</v>
      </c>
      <c r="DQ44" s="198" t="s">
        <v>545</v>
      </c>
      <c r="DT44" s="198" t="s">
        <v>545</v>
      </c>
      <c r="DW44" s="199" t="s">
        <v>545</v>
      </c>
      <c r="DZ44" s="199" t="s">
        <v>545</v>
      </c>
      <c r="EC44" s="199" t="s">
        <v>545</v>
      </c>
      <c r="EF44" s="199" t="s">
        <v>545</v>
      </c>
      <c r="EI44" s="199" t="s">
        <v>545</v>
      </c>
      <c r="EL44" s="199" t="s">
        <v>545</v>
      </c>
      <c r="EO44" s="199" t="s">
        <v>545</v>
      </c>
      <c r="ER44" s="199" t="s">
        <v>545</v>
      </c>
      <c r="EU44" s="199" t="s">
        <v>545</v>
      </c>
      <c r="EX44" s="199" t="s">
        <v>545</v>
      </c>
      <c r="FA44" s="199" t="s">
        <v>545</v>
      </c>
      <c r="FD44" s="199" t="s">
        <v>545</v>
      </c>
      <c r="FG44" s="199" t="s">
        <v>545</v>
      </c>
      <c r="FJ44" s="198" t="s">
        <v>545</v>
      </c>
      <c r="FM44" s="199" t="s">
        <v>545</v>
      </c>
      <c r="FP44" s="199" t="s">
        <v>545</v>
      </c>
      <c r="FS44" s="199" t="s">
        <v>545</v>
      </c>
      <c r="FV44" s="199" t="s">
        <v>545</v>
      </c>
      <c r="FY44" s="199" t="s">
        <v>545</v>
      </c>
      <c r="GB44" s="199" t="s">
        <v>545</v>
      </c>
      <c r="GE44" s="199" t="s">
        <v>545</v>
      </c>
      <c r="GH44" s="199" t="s">
        <v>545</v>
      </c>
      <c r="GK44" s="199" t="s">
        <v>545</v>
      </c>
      <c r="GN44" s="199" t="s">
        <v>545</v>
      </c>
      <c r="GQ44" s="199" t="s">
        <v>545</v>
      </c>
      <c r="GT44" s="198" t="s">
        <v>545</v>
      </c>
      <c r="GW44" s="198" t="s">
        <v>545</v>
      </c>
      <c r="GZ44" s="198" t="s">
        <v>545</v>
      </c>
      <c r="HC44" s="199" t="s">
        <v>545</v>
      </c>
      <c r="HF44" s="198" t="s">
        <v>545</v>
      </c>
      <c r="HI44" s="198" t="s">
        <v>545</v>
      </c>
      <c r="HL44" s="199" t="s">
        <v>545</v>
      </c>
      <c r="HO44" s="198" t="s">
        <v>545</v>
      </c>
      <c r="HR44" s="199" t="s">
        <v>545</v>
      </c>
      <c r="HU44" s="199" t="s">
        <v>545</v>
      </c>
      <c r="IA44" s="246">
        <f>BY45/HY45</f>
        <v>188.62363765858464</v>
      </c>
      <c r="IB44" s="236" t="s">
        <v>545</v>
      </c>
      <c r="IC44" s="236" t="s">
        <v>545</v>
      </c>
      <c r="ID44" s="236" t="b">
        <v>1</v>
      </c>
    </row>
    <row r="45" spans="1:238" ht="14.4" x14ac:dyDescent="0.3">
      <c r="BM45" s="196" t="s">
        <v>545</v>
      </c>
      <c r="BY45" s="247">
        <f>SUM(BY12:BY44)+CB45+CC45</f>
        <v>25427.07</v>
      </c>
      <c r="BZ45" s="247">
        <f>SUM(BZ12:BZ44)</f>
        <v>161016.88</v>
      </c>
      <c r="CB45" s="247">
        <f>SUM(CB12:CB44)</f>
        <v>30</v>
      </c>
      <c r="CC45" s="247">
        <f>SUM(CC12:CC44)</f>
        <v>8600</v>
      </c>
      <c r="CJ45" s="247">
        <f>SUM(CJ12:CJ44)</f>
        <v>145041.91</v>
      </c>
      <c r="CM45" s="248">
        <f>SUM(CM12:CM44)</f>
        <v>1123701.73</v>
      </c>
      <c r="CW45" s="196" t="s">
        <v>545</v>
      </c>
      <c r="DQ45" s="198" t="s">
        <v>545</v>
      </c>
      <c r="DT45" s="198" t="s">
        <v>545</v>
      </c>
      <c r="DW45" s="199" t="s">
        <v>545</v>
      </c>
      <c r="DZ45" s="199" t="s">
        <v>545</v>
      </c>
      <c r="EC45" s="199" t="s">
        <v>545</v>
      </c>
      <c r="EF45" s="199" t="s">
        <v>545</v>
      </c>
      <c r="EI45" s="199" t="s">
        <v>545</v>
      </c>
      <c r="EL45" s="199" t="s">
        <v>545</v>
      </c>
      <c r="EO45" s="199" t="s">
        <v>545</v>
      </c>
      <c r="ER45" s="199" t="s">
        <v>545</v>
      </c>
      <c r="EU45" s="199" t="s">
        <v>545</v>
      </c>
      <c r="EX45" s="199" t="s">
        <v>545</v>
      </c>
      <c r="FA45" s="199" t="s">
        <v>545</v>
      </c>
      <c r="FD45" s="199" t="s">
        <v>545</v>
      </c>
      <c r="FG45" s="199" t="s">
        <v>545</v>
      </c>
      <c r="FJ45" s="198" t="s">
        <v>545</v>
      </c>
      <c r="FM45" s="199" t="s">
        <v>545</v>
      </c>
      <c r="FP45" s="199" t="s">
        <v>545</v>
      </c>
      <c r="FS45" s="199" t="s">
        <v>545</v>
      </c>
      <c r="FV45" s="199" t="s">
        <v>545</v>
      </c>
      <c r="FY45" s="199" t="s">
        <v>545</v>
      </c>
      <c r="GB45" s="199" t="s">
        <v>545</v>
      </c>
      <c r="GE45" s="199" t="s">
        <v>545</v>
      </c>
      <c r="GH45" s="199" t="s">
        <v>545</v>
      </c>
      <c r="GK45" s="199" t="s">
        <v>545</v>
      </c>
      <c r="GN45" s="199" t="s">
        <v>545</v>
      </c>
      <c r="GQ45" s="199" t="s">
        <v>545</v>
      </c>
      <c r="GT45" s="198" t="s">
        <v>545</v>
      </c>
      <c r="GW45" s="198" t="s">
        <v>545</v>
      </c>
      <c r="GZ45" s="198" t="s">
        <v>545</v>
      </c>
      <c r="HC45" s="199" t="s">
        <v>545</v>
      </c>
      <c r="HF45" s="198" t="s">
        <v>545</v>
      </c>
      <c r="HI45" s="198" t="s">
        <v>545</v>
      </c>
      <c r="HL45" s="199" t="s">
        <v>545</v>
      </c>
      <c r="HO45" s="198" t="s">
        <v>545</v>
      </c>
      <c r="HR45" s="199" t="s">
        <v>545</v>
      </c>
      <c r="HU45" s="199" t="s">
        <v>545</v>
      </c>
      <c r="HY45">
        <f>SUM(HY12:HY44)</f>
        <v>134.80320025438107</v>
      </c>
      <c r="IA45" s="236"/>
      <c r="IB45" s="236" t="s">
        <v>545</v>
      </c>
      <c r="IC45" s="236" t="s">
        <v>545</v>
      </c>
      <c r="ID45" s="236" t="b">
        <v>1</v>
      </c>
    </row>
    <row r="46" spans="1:238" ht="14.4" x14ac:dyDescent="0.3">
      <c r="BM46" s="196" t="s">
        <v>545</v>
      </c>
      <c r="BY46" s="249">
        <v>188.62</v>
      </c>
      <c r="BZ46" s="247">
        <f>BZ45/HY45</f>
        <v>1194.4588829950051</v>
      </c>
      <c r="CJ46" s="247">
        <f>CJ45/HY45</f>
        <v>1075.9530168890496</v>
      </c>
      <c r="CM46" s="248">
        <f>CM45/HY45</f>
        <v>8335.8683464451351</v>
      </c>
      <c r="CW46" s="196" t="s">
        <v>545</v>
      </c>
      <c r="DQ46" s="198" t="s">
        <v>545</v>
      </c>
      <c r="DT46" s="198" t="s">
        <v>545</v>
      </c>
      <c r="DW46" s="199" t="s">
        <v>545</v>
      </c>
      <c r="DZ46" s="199" t="s">
        <v>545</v>
      </c>
      <c r="EC46" s="199" t="s">
        <v>545</v>
      </c>
      <c r="EF46" s="199" t="s">
        <v>545</v>
      </c>
      <c r="EI46" s="199" t="s">
        <v>545</v>
      </c>
      <c r="EL46" s="199" t="s">
        <v>545</v>
      </c>
      <c r="EO46" s="199" t="s">
        <v>545</v>
      </c>
      <c r="ER46" s="199" t="s">
        <v>545</v>
      </c>
      <c r="EU46" s="199" t="s">
        <v>545</v>
      </c>
      <c r="EX46" s="199" t="s">
        <v>545</v>
      </c>
      <c r="FA46" s="199" t="s">
        <v>545</v>
      </c>
      <c r="FD46" s="199" t="s">
        <v>545</v>
      </c>
      <c r="FG46" s="199" t="s">
        <v>545</v>
      </c>
      <c r="FJ46" s="198" t="s">
        <v>545</v>
      </c>
      <c r="FM46" s="199" t="s">
        <v>545</v>
      </c>
      <c r="FP46" s="199" t="s">
        <v>545</v>
      </c>
      <c r="FS46" s="199" t="s">
        <v>545</v>
      </c>
      <c r="FV46" s="199" t="s">
        <v>545</v>
      </c>
      <c r="FY46" s="199" t="s">
        <v>545</v>
      </c>
      <c r="GB46" s="199" t="s">
        <v>545</v>
      </c>
      <c r="GE46" s="199" t="s">
        <v>545</v>
      </c>
      <c r="GH46" s="199" t="s">
        <v>545</v>
      </c>
      <c r="GK46" s="199" t="s">
        <v>545</v>
      </c>
      <c r="GN46" s="199" t="s">
        <v>545</v>
      </c>
      <c r="GQ46" s="199" t="s">
        <v>545</v>
      </c>
      <c r="GT46" s="198" t="s">
        <v>545</v>
      </c>
      <c r="GW46" s="198" t="s">
        <v>545</v>
      </c>
      <c r="GZ46" s="198" t="s">
        <v>545</v>
      </c>
      <c r="HC46" s="199" t="s">
        <v>545</v>
      </c>
      <c r="HF46" s="198" t="s">
        <v>545</v>
      </c>
      <c r="HI46" s="198" t="s">
        <v>545</v>
      </c>
      <c r="HL46" s="199" t="s">
        <v>545</v>
      </c>
      <c r="HO46" s="198" t="s">
        <v>545</v>
      </c>
      <c r="HR46" s="199" t="s">
        <v>545</v>
      </c>
      <c r="HU46" s="199" t="s">
        <v>545</v>
      </c>
      <c r="IA46" s="236" t="s">
        <v>545</v>
      </c>
      <c r="IB46" s="236" t="s">
        <v>545</v>
      </c>
      <c r="IC46" s="236" t="s">
        <v>545</v>
      </c>
      <c r="ID46" s="236" t="b">
        <v>1</v>
      </c>
    </row>
    <row r="47" spans="1:238" ht="14.4" x14ac:dyDescent="0.3">
      <c r="BM47" s="196" t="s">
        <v>545</v>
      </c>
      <c r="BY47" s="247"/>
      <c r="CW47" s="196" t="s">
        <v>545</v>
      </c>
      <c r="DQ47" s="250">
        <f>SUM(DO24:DO44,DR12:DR43)</f>
        <v>1812174.6825000001</v>
      </c>
      <c r="DR47" s="251">
        <f>SUM(DP12:DP43,DS12:DS44)</f>
        <v>25.637307028939894</v>
      </c>
      <c r="DT47" s="198" t="s">
        <v>545</v>
      </c>
      <c r="DW47" s="199" t="s">
        <v>545</v>
      </c>
      <c r="DZ47" s="199" t="s">
        <v>545</v>
      </c>
      <c r="EC47" s="199" t="s">
        <v>545</v>
      </c>
      <c r="EF47" s="199" t="s">
        <v>545</v>
      </c>
      <c r="EI47" s="199" t="s">
        <v>545</v>
      </c>
      <c r="EL47" s="199" t="s">
        <v>545</v>
      </c>
      <c r="EO47" s="199" t="s">
        <v>545</v>
      </c>
      <c r="ER47" s="199" t="s">
        <v>545</v>
      </c>
      <c r="EU47" s="199" t="s">
        <v>545</v>
      </c>
      <c r="EX47" s="199" t="s">
        <v>545</v>
      </c>
      <c r="FA47" s="199" t="s">
        <v>545</v>
      </c>
      <c r="FD47" s="199" t="s">
        <v>545</v>
      </c>
      <c r="FG47" s="199" t="s">
        <v>545</v>
      </c>
      <c r="FJ47" s="198" t="s">
        <v>545</v>
      </c>
      <c r="FM47" s="199" t="s">
        <v>545</v>
      </c>
      <c r="FP47" s="199" t="s">
        <v>545</v>
      </c>
      <c r="FS47" s="199" t="s">
        <v>545</v>
      </c>
      <c r="FV47" s="199" t="s">
        <v>545</v>
      </c>
      <c r="FY47" s="199" t="s">
        <v>545</v>
      </c>
      <c r="GB47" s="199" t="s">
        <v>545</v>
      </c>
      <c r="GE47" s="199" t="s">
        <v>545</v>
      </c>
      <c r="GH47" s="199" t="s">
        <v>545</v>
      </c>
      <c r="GK47" s="199" t="s">
        <v>545</v>
      </c>
      <c r="GN47" s="199" t="s">
        <v>545</v>
      </c>
      <c r="GQ47" s="199" t="s">
        <v>545</v>
      </c>
      <c r="GT47" s="198" t="s">
        <v>545</v>
      </c>
      <c r="GW47" s="198" t="s">
        <v>545</v>
      </c>
      <c r="GZ47" s="198" t="s">
        <v>545</v>
      </c>
      <c r="HC47" s="199" t="s">
        <v>545</v>
      </c>
      <c r="HF47" s="198" t="s">
        <v>545</v>
      </c>
      <c r="HI47" s="198" t="s">
        <v>545</v>
      </c>
      <c r="HL47" s="199" t="s">
        <v>545</v>
      </c>
      <c r="HO47" s="198" t="s">
        <v>545</v>
      </c>
      <c r="HR47" s="199" t="s">
        <v>545</v>
      </c>
      <c r="HU47" s="199" t="s">
        <v>545</v>
      </c>
      <c r="IA47" s="236" t="s">
        <v>545</v>
      </c>
      <c r="IB47" s="236" t="s">
        <v>545</v>
      </c>
      <c r="IC47" s="236" t="s">
        <v>545</v>
      </c>
      <c r="ID47" s="236" t="b">
        <v>1</v>
      </c>
    </row>
    <row r="48" spans="1:238" ht="14.4" x14ac:dyDescent="0.3">
      <c r="BM48" s="196" t="s">
        <v>545</v>
      </c>
      <c r="CW48" s="196" t="s">
        <v>545</v>
      </c>
      <c r="DQ48" s="250">
        <f>DQ47/DR47</f>
        <v>70685.063780465789</v>
      </c>
      <c r="DR48" s="251"/>
      <c r="DT48" s="198" t="s">
        <v>545</v>
      </c>
      <c r="DW48" s="199" t="s">
        <v>545</v>
      </c>
      <c r="DZ48" s="199" t="s">
        <v>545</v>
      </c>
      <c r="EC48" s="199" t="s">
        <v>545</v>
      </c>
      <c r="EF48" s="199" t="s">
        <v>545</v>
      </c>
      <c r="EI48" s="199" t="s">
        <v>545</v>
      </c>
      <c r="EL48" s="199" t="s">
        <v>545</v>
      </c>
      <c r="EO48" s="199" t="s">
        <v>545</v>
      </c>
      <c r="ER48" s="199" t="s">
        <v>545</v>
      </c>
      <c r="EU48" s="199" t="s">
        <v>545</v>
      </c>
      <c r="EX48" s="199" t="s">
        <v>545</v>
      </c>
      <c r="FA48" s="199" t="s">
        <v>545</v>
      </c>
      <c r="FD48" s="199" t="s">
        <v>545</v>
      </c>
      <c r="FG48" s="199" t="s">
        <v>545</v>
      </c>
      <c r="FJ48" s="198" t="s">
        <v>545</v>
      </c>
      <c r="FM48" s="199" t="s">
        <v>545</v>
      </c>
      <c r="FP48" s="199" t="s">
        <v>545</v>
      </c>
      <c r="FS48" s="199" t="s">
        <v>545</v>
      </c>
      <c r="FV48" s="199" t="s">
        <v>545</v>
      </c>
      <c r="FY48" s="199" t="s">
        <v>545</v>
      </c>
      <c r="GB48" s="199" t="s">
        <v>545</v>
      </c>
      <c r="GE48" s="199" t="s">
        <v>545</v>
      </c>
      <c r="GH48" s="199" t="s">
        <v>545</v>
      </c>
      <c r="GK48" s="199" t="s">
        <v>545</v>
      </c>
      <c r="GN48" s="199" t="s">
        <v>545</v>
      </c>
      <c r="GQ48" s="199" t="s">
        <v>545</v>
      </c>
      <c r="GT48" s="198" t="s">
        <v>545</v>
      </c>
      <c r="GW48" s="198" t="s">
        <v>545</v>
      </c>
      <c r="GZ48" s="198" t="s">
        <v>545</v>
      </c>
      <c r="HC48" s="199" t="s">
        <v>545</v>
      </c>
      <c r="HF48" s="198" t="s">
        <v>545</v>
      </c>
      <c r="HI48" s="198" t="s">
        <v>545</v>
      </c>
      <c r="HL48" s="199" t="s">
        <v>545</v>
      </c>
      <c r="HO48" s="198" t="s">
        <v>545</v>
      </c>
      <c r="HR48" s="199" t="s">
        <v>545</v>
      </c>
      <c r="HU48" s="199" t="s">
        <v>545</v>
      </c>
      <c r="IA48" s="236" t="s">
        <v>545</v>
      </c>
      <c r="IB48" s="236" t="s">
        <v>545</v>
      </c>
      <c r="IC48" s="236" t="s">
        <v>545</v>
      </c>
      <c r="ID48" s="236" t="b">
        <v>1</v>
      </c>
    </row>
    <row r="49" spans="65:238" ht="14.4" x14ac:dyDescent="0.3">
      <c r="BM49" s="196" t="s">
        <v>545</v>
      </c>
      <c r="CW49" s="196" t="s">
        <v>545</v>
      </c>
      <c r="DQ49" s="250" t="s">
        <v>545</v>
      </c>
      <c r="DR49" s="251"/>
      <c r="DT49" s="198" t="s">
        <v>545</v>
      </c>
      <c r="DW49" s="199" t="s">
        <v>545</v>
      </c>
      <c r="DZ49" s="199" t="s">
        <v>545</v>
      </c>
      <c r="EC49" s="199" t="s">
        <v>545</v>
      </c>
      <c r="EF49" s="199" t="s">
        <v>545</v>
      </c>
      <c r="EI49" s="199" t="s">
        <v>545</v>
      </c>
      <c r="EL49" s="199" t="s">
        <v>545</v>
      </c>
      <c r="EO49" s="199" t="s">
        <v>545</v>
      </c>
      <c r="ER49" s="199" t="s">
        <v>545</v>
      </c>
      <c r="EU49" s="199" t="s">
        <v>545</v>
      </c>
      <c r="EX49" s="199" t="s">
        <v>545</v>
      </c>
      <c r="FA49" s="199" t="s">
        <v>545</v>
      </c>
      <c r="FD49" s="199" t="s">
        <v>545</v>
      </c>
      <c r="FG49" s="199" t="s">
        <v>545</v>
      </c>
      <c r="FJ49" s="198" t="s">
        <v>545</v>
      </c>
      <c r="FM49" s="199" t="s">
        <v>545</v>
      </c>
      <c r="FP49" s="199" t="s">
        <v>545</v>
      </c>
      <c r="FS49" s="199" t="s">
        <v>545</v>
      </c>
      <c r="FV49" s="199" t="s">
        <v>545</v>
      </c>
      <c r="FY49" s="199" t="s">
        <v>545</v>
      </c>
      <c r="GB49" s="199" t="s">
        <v>545</v>
      </c>
      <c r="GE49" s="199" t="s">
        <v>545</v>
      </c>
      <c r="GH49" s="199" t="s">
        <v>545</v>
      </c>
      <c r="GK49" s="199" t="s">
        <v>545</v>
      </c>
      <c r="GN49" s="199" t="s">
        <v>545</v>
      </c>
      <c r="GQ49" s="199" t="s">
        <v>545</v>
      </c>
      <c r="GT49" s="198" t="s">
        <v>545</v>
      </c>
      <c r="GW49" s="198" t="s">
        <v>545</v>
      </c>
      <c r="GZ49" s="198" t="s">
        <v>545</v>
      </c>
      <c r="HC49" s="199" t="s">
        <v>545</v>
      </c>
      <c r="HF49" s="198" t="s">
        <v>545</v>
      </c>
      <c r="HI49" s="198" t="s">
        <v>545</v>
      </c>
      <c r="HL49" s="199" t="s">
        <v>545</v>
      </c>
      <c r="HO49" s="198" t="s">
        <v>545</v>
      </c>
      <c r="HR49" s="199" t="s">
        <v>545</v>
      </c>
      <c r="HU49" s="199" t="s">
        <v>545</v>
      </c>
      <c r="IA49" s="236" t="s">
        <v>545</v>
      </c>
      <c r="IB49" s="236" t="s">
        <v>545</v>
      </c>
      <c r="IC49" s="236" t="s">
        <v>545</v>
      </c>
      <c r="ID49" s="236" t="b">
        <v>1</v>
      </c>
    </row>
    <row r="50" spans="65:238" ht="14.4" x14ac:dyDescent="0.3">
      <c r="BM50" s="196" t="s">
        <v>545</v>
      </c>
      <c r="CW50" s="196" t="s">
        <v>545</v>
      </c>
      <c r="DQ50" s="198" t="s">
        <v>545</v>
      </c>
      <c r="DT50" s="198" t="s">
        <v>545</v>
      </c>
      <c r="DW50" s="199" t="s">
        <v>545</v>
      </c>
      <c r="DZ50" s="199" t="s">
        <v>545</v>
      </c>
      <c r="EC50" s="199" t="s">
        <v>545</v>
      </c>
      <c r="EF50" s="199" t="s">
        <v>545</v>
      </c>
      <c r="EI50" s="199" t="s">
        <v>545</v>
      </c>
      <c r="EL50" s="199" t="s">
        <v>545</v>
      </c>
      <c r="EO50" s="199" t="s">
        <v>545</v>
      </c>
      <c r="ER50" s="199" t="s">
        <v>545</v>
      </c>
      <c r="EU50" s="199" t="s">
        <v>545</v>
      </c>
      <c r="EX50" s="199" t="s">
        <v>545</v>
      </c>
      <c r="FA50" s="199" t="s">
        <v>545</v>
      </c>
      <c r="FD50" s="199" t="s">
        <v>545</v>
      </c>
      <c r="FG50" s="199" t="s">
        <v>545</v>
      </c>
      <c r="FJ50" s="198" t="s">
        <v>545</v>
      </c>
      <c r="FM50" s="199" t="s">
        <v>545</v>
      </c>
      <c r="FP50" s="199" t="s">
        <v>545</v>
      </c>
      <c r="FS50" s="199" t="s">
        <v>545</v>
      </c>
      <c r="FV50" s="199" t="s">
        <v>545</v>
      </c>
      <c r="FY50" s="199" t="s">
        <v>545</v>
      </c>
      <c r="GB50" s="199" t="s">
        <v>545</v>
      </c>
      <c r="GE50" s="199" t="s">
        <v>545</v>
      </c>
      <c r="GH50" s="199" t="s">
        <v>545</v>
      </c>
      <c r="GK50" s="199" t="s">
        <v>545</v>
      </c>
      <c r="GN50" s="199" t="s">
        <v>545</v>
      </c>
      <c r="GQ50" s="199" t="s">
        <v>545</v>
      </c>
      <c r="GT50" s="198" t="s">
        <v>545</v>
      </c>
      <c r="GW50" s="198" t="s">
        <v>545</v>
      </c>
      <c r="GZ50" s="198" t="s">
        <v>545</v>
      </c>
      <c r="HC50" s="199" t="s">
        <v>545</v>
      </c>
      <c r="HF50" s="198" t="s">
        <v>545</v>
      </c>
      <c r="HI50" s="198" t="s">
        <v>545</v>
      </c>
      <c r="HL50" s="199" t="s">
        <v>545</v>
      </c>
      <c r="HO50" s="198" t="s">
        <v>545</v>
      </c>
      <c r="HR50" s="199" t="s">
        <v>545</v>
      </c>
      <c r="HU50" s="199" t="s">
        <v>545</v>
      </c>
      <c r="IA50" s="236" t="s">
        <v>545</v>
      </c>
      <c r="IB50" s="236" t="s">
        <v>545</v>
      </c>
      <c r="IC50" s="236" t="s">
        <v>545</v>
      </c>
      <c r="ID50" s="236" t="b">
        <v>1</v>
      </c>
    </row>
    <row r="51" spans="65:238" ht="14.4" x14ac:dyDescent="0.3">
      <c r="BM51" s="196" t="s">
        <v>545</v>
      </c>
      <c r="CW51" s="196" t="s">
        <v>545</v>
      </c>
      <c r="DQ51" s="198" t="s">
        <v>545</v>
      </c>
      <c r="DT51" s="198" t="s">
        <v>545</v>
      </c>
      <c r="DW51" s="199" t="s">
        <v>545</v>
      </c>
      <c r="DZ51" s="199" t="s">
        <v>545</v>
      </c>
      <c r="EC51" s="199" t="s">
        <v>545</v>
      </c>
      <c r="EF51" s="199" t="s">
        <v>545</v>
      </c>
      <c r="EI51" s="199" t="s">
        <v>545</v>
      </c>
      <c r="EL51" s="199" t="s">
        <v>545</v>
      </c>
      <c r="EO51" s="199" t="s">
        <v>545</v>
      </c>
      <c r="ER51" s="199" t="s">
        <v>545</v>
      </c>
      <c r="EU51" s="199" t="s">
        <v>545</v>
      </c>
      <c r="EX51" s="199" t="s">
        <v>545</v>
      </c>
      <c r="FA51" s="199" t="s">
        <v>545</v>
      </c>
      <c r="FD51" s="199" t="s">
        <v>545</v>
      </c>
      <c r="FG51" s="199" t="s">
        <v>545</v>
      </c>
      <c r="FJ51" s="198" t="s">
        <v>545</v>
      </c>
      <c r="FM51" s="199" t="s">
        <v>545</v>
      </c>
      <c r="FP51" s="199" t="s">
        <v>545</v>
      </c>
      <c r="FS51" s="199" t="s">
        <v>545</v>
      </c>
      <c r="FV51" s="199" t="s">
        <v>545</v>
      </c>
      <c r="FY51" s="199" t="s">
        <v>545</v>
      </c>
      <c r="GB51" s="199" t="s">
        <v>545</v>
      </c>
      <c r="GE51" s="199" t="s">
        <v>545</v>
      </c>
      <c r="GH51" s="199" t="s">
        <v>545</v>
      </c>
      <c r="GK51" s="199" t="s">
        <v>545</v>
      </c>
      <c r="GN51" s="199" t="s">
        <v>545</v>
      </c>
      <c r="GQ51" s="199" t="s">
        <v>545</v>
      </c>
      <c r="GT51" s="198" t="s">
        <v>545</v>
      </c>
      <c r="GW51" s="198" t="s">
        <v>545</v>
      </c>
      <c r="GZ51" s="198" t="s">
        <v>545</v>
      </c>
      <c r="HC51" s="199" t="s">
        <v>545</v>
      </c>
      <c r="HF51" s="198" t="s">
        <v>545</v>
      </c>
      <c r="HI51" s="198" t="s">
        <v>545</v>
      </c>
      <c r="HL51" s="199" t="s">
        <v>545</v>
      </c>
      <c r="HO51" s="198" t="s">
        <v>545</v>
      </c>
      <c r="HR51" s="199" t="s">
        <v>545</v>
      </c>
      <c r="HU51" s="199" t="s">
        <v>545</v>
      </c>
      <c r="IA51" s="236" t="s">
        <v>545</v>
      </c>
      <c r="IB51" s="236" t="s">
        <v>545</v>
      </c>
      <c r="IC51" s="236" t="s">
        <v>545</v>
      </c>
      <c r="ID51" s="236" t="b">
        <v>1</v>
      </c>
    </row>
    <row r="52" spans="65:238" ht="14.4" x14ac:dyDescent="0.3">
      <c r="BM52" s="196" t="s">
        <v>545</v>
      </c>
      <c r="CW52" s="196" t="s">
        <v>545</v>
      </c>
      <c r="DQ52" s="198" t="s">
        <v>545</v>
      </c>
      <c r="DT52" s="198" t="s">
        <v>545</v>
      </c>
      <c r="DW52" s="199" t="s">
        <v>545</v>
      </c>
      <c r="DZ52" s="199" t="s">
        <v>545</v>
      </c>
      <c r="EC52" s="199" t="s">
        <v>545</v>
      </c>
      <c r="EF52" s="199" t="s">
        <v>545</v>
      </c>
      <c r="EI52" s="199" t="s">
        <v>545</v>
      </c>
      <c r="EL52" s="199" t="s">
        <v>545</v>
      </c>
      <c r="EO52" s="199" t="s">
        <v>545</v>
      </c>
      <c r="ER52" s="199" t="s">
        <v>545</v>
      </c>
      <c r="EU52" s="199" t="s">
        <v>545</v>
      </c>
      <c r="EX52" s="199" t="s">
        <v>545</v>
      </c>
      <c r="FA52" s="199" t="s">
        <v>545</v>
      </c>
      <c r="FD52" s="199" t="s">
        <v>545</v>
      </c>
      <c r="FG52" s="199" t="s">
        <v>545</v>
      </c>
      <c r="FJ52" s="198" t="s">
        <v>545</v>
      </c>
      <c r="FM52" s="199" t="s">
        <v>545</v>
      </c>
      <c r="FP52" s="199" t="s">
        <v>545</v>
      </c>
      <c r="FS52" s="199" t="s">
        <v>545</v>
      </c>
      <c r="FV52" s="199" t="s">
        <v>545</v>
      </c>
      <c r="FY52" s="199" t="s">
        <v>545</v>
      </c>
      <c r="GB52" s="199" t="s">
        <v>545</v>
      </c>
      <c r="GE52" s="199" t="s">
        <v>545</v>
      </c>
      <c r="GH52" s="199" t="s">
        <v>545</v>
      </c>
      <c r="GK52" s="199" t="s">
        <v>545</v>
      </c>
      <c r="GN52" s="199" t="s">
        <v>545</v>
      </c>
      <c r="GQ52" s="199" t="s">
        <v>545</v>
      </c>
      <c r="GT52" s="198" t="s">
        <v>545</v>
      </c>
      <c r="GW52" s="198" t="s">
        <v>545</v>
      </c>
      <c r="GZ52" s="198" t="s">
        <v>545</v>
      </c>
      <c r="HC52" s="199" t="s">
        <v>545</v>
      </c>
      <c r="HF52" s="198" t="s">
        <v>545</v>
      </c>
      <c r="HI52" s="198" t="s">
        <v>545</v>
      </c>
      <c r="HL52" s="199" t="s">
        <v>545</v>
      </c>
      <c r="HO52" s="198" t="s">
        <v>545</v>
      </c>
      <c r="HR52" s="199" t="s">
        <v>545</v>
      </c>
      <c r="HU52" s="199" t="s">
        <v>545</v>
      </c>
      <c r="IA52" s="236" t="s">
        <v>545</v>
      </c>
      <c r="IB52" s="236" t="s">
        <v>545</v>
      </c>
      <c r="IC52" s="236" t="s">
        <v>545</v>
      </c>
      <c r="ID52" s="236" t="b">
        <v>1</v>
      </c>
    </row>
    <row r="53" spans="65:238" ht="14.4" x14ac:dyDescent="0.3">
      <c r="BM53" s="196" t="s">
        <v>545</v>
      </c>
      <c r="CW53" s="196" t="s">
        <v>545</v>
      </c>
      <c r="DQ53" s="198" t="s">
        <v>545</v>
      </c>
      <c r="DT53" s="198" t="s">
        <v>545</v>
      </c>
      <c r="DW53" s="199" t="s">
        <v>545</v>
      </c>
      <c r="DZ53" s="199" t="s">
        <v>545</v>
      </c>
      <c r="EC53" s="199" t="s">
        <v>545</v>
      </c>
      <c r="EF53" s="199" t="s">
        <v>545</v>
      </c>
      <c r="EI53" s="199" t="s">
        <v>545</v>
      </c>
      <c r="EL53" s="199" t="s">
        <v>545</v>
      </c>
      <c r="EO53" s="199" t="s">
        <v>545</v>
      </c>
      <c r="ER53" s="199" t="s">
        <v>545</v>
      </c>
      <c r="EU53" s="199" t="s">
        <v>545</v>
      </c>
      <c r="EX53" s="199" t="s">
        <v>545</v>
      </c>
      <c r="FA53" s="199" t="s">
        <v>545</v>
      </c>
      <c r="FD53" s="199" t="s">
        <v>545</v>
      </c>
      <c r="FG53" s="199" t="s">
        <v>545</v>
      </c>
      <c r="FJ53" s="198" t="s">
        <v>545</v>
      </c>
      <c r="FM53" s="199" t="s">
        <v>545</v>
      </c>
      <c r="FP53" s="199" t="s">
        <v>545</v>
      </c>
      <c r="FS53" s="199" t="s">
        <v>545</v>
      </c>
      <c r="FV53" s="199" t="s">
        <v>545</v>
      </c>
      <c r="FY53" s="199" t="s">
        <v>545</v>
      </c>
      <c r="GB53" s="199" t="s">
        <v>545</v>
      </c>
      <c r="GE53" s="199" t="s">
        <v>545</v>
      </c>
      <c r="GH53" s="199" t="s">
        <v>545</v>
      </c>
      <c r="GK53" s="199" t="s">
        <v>545</v>
      </c>
      <c r="GN53" s="199" t="s">
        <v>545</v>
      </c>
      <c r="GQ53" s="199" t="s">
        <v>545</v>
      </c>
      <c r="GT53" s="198" t="s">
        <v>545</v>
      </c>
      <c r="GW53" s="198" t="s">
        <v>545</v>
      </c>
      <c r="GZ53" s="198" t="s">
        <v>545</v>
      </c>
      <c r="HC53" s="199" t="s">
        <v>545</v>
      </c>
      <c r="HF53" s="198" t="s">
        <v>545</v>
      </c>
      <c r="HI53" s="198" t="s">
        <v>545</v>
      </c>
      <c r="HL53" s="199" t="s">
        <v>545</v>
      </c>
      <c r="HO53" s="198" t="s">
        <v>545</v>
      </c>
      <c r="HR53" s="199" t="s">
        <v>545</v>
      </c>
      <c r="HU53" s="199" t="s">
        <v>545</v>
      </c>
      <c r="IA53" s="236" t="s">
        <v>545</v>
      </c>
      <c r="IB53" s="236" t="s">
        <v>545</v>
      </c>
      <c r="IC53" s="236" t="s">
        <v>545</v>
      </c>
      <c r="ID53" s="236" t="b">
        <v>1</v>
      </c>
    </row>
    <row r="54" spans="65:238" ht="14.4" x14ac:dyDescent="0.3">
      <c r="BM54" s="196" t="s">
        <v>545</v>
      </c>
      <c r="CW54" s="196" t="s">
        <v>545</v>
      </c>
      <c r="DQ54" s="198" t="s">
        <v>545</v>
      </c>
      <c r="DT54" s="198" t="s">
        <v>545</v>
      </c>
      <c r="DW54" s="199" t="s">
        <v>545</v>
      </c>
      <c r="DZ54" s="199" t="s">
        <v>545</v>
      </c>
      <c r="EC54" s="199" t="s">
        <v>545</v>
      </c>
      <c r="EF54" s="199" t="s">
        <v>545</v>
      </c>
      <c r="EI54" s="199" t="s">
        <v>545</v>
      </c>
      <c r="EL54" s="199" t="s">
        <v>545</v>
      </c>
      <c r="EO54" s="199" t="s">
        <v>545</v>
      </c>
      <c r="ER54" s="199" t="s">
        <v>545</v>
      </c>
      <c r="EU54" s="199" t="s">
        <v>545</v>
      </c>
      <c r="EX54" s="199" t="s">
        <v>545</v>
      </c>
      <c r="FA54" s="199" t="s">
        <v>545</v>
      </c>
      <c r="FD54" s="199" t="s">
        <v>545</v>
      </c>
      <c r="FG54" s="199" t="s">
        <v>545</v>
      </c>
      <c r="FJ54" s="198" t="s">
        <v>545</v>
      </c>
      <c r="FM54" s="199" t="s">
        <v>545</v>
      </c>
      <c r="FP54" s="199" t="s">
        <v>545</v>
      </c>
      <c r="FS54" s="199" t="s">
        <v>545</v>
      </c>
      <c r="FV54" s="199" t="s">
        <v>545</v>
      </c>
      <c r="FY54" s="199" t="s">
        <v>545</v>
      </c>
      <c r="GB54" s="199" t="s">
        <v>545</v>
      </c>
      <c r="GE54" s="199" t="s">
        <v>545</v>
      </c>
      <c r="GH54" s="199" t="s">
        <v>545</v>
      </c>
      <c r="GK54" s="199" t="s">
        <v>545</v>
      </c>
      <c r="GN54" s="199" t="s">
        <v>545</v>
      </c>
      <c r="GQ54" s="199" t="s">
        <v>545</v>
      </c>
      <c r="GT54" s="198" t="s">
        <v>545</v>
      </c>
      <c r="GW54" s="198" t="s">
        <v>545</v>
      </c>
      <c r="GZ54" s="198" t="s">
        <v>545</v>
      </c>
      <c r="HC54" s="199" t="s">
        <v>545</v>
      </c>
      <c r="HF54" s="198" t="s">
        <v>545</v>
      </c>
      <c r="HI54" s="198" t="s">
        <v>545</v>
      </c>
      <c r="HL54" s="199" t="s">
        <v>545</v>
      </c>
      <c r="HO54" s="198" t="s">
        <v>545</v>
      </c>
      <c r="HR54" s="199" t="s">
        <v>545</v>
      </c>
      <c r="HU54" s="199" t="s">
        <v>545</v>
      </c>
      <c r="IA54" s="236" t="s">
        <v>545</v>
      </c>
      <c r="IB54" s="236" t="s">
        <v>545</v>
      </c>
      <c r="IC54" s="236" t="s">
        <v>545</v>
      </c>
      <c r="ID54" s="236" t="b">
        <v>1</v>
      </c>
    </row>
    <row r="55" spans="65:238" ht="14.4" x14ac:dyDescent="0.3">
      <c r="BM55" s="196" t="s">
        <v>545</v>
      </c>
      <c r="CW55" s="196" t="s">
        <v>545</v>
      </c>
      <c r="DQ55" s="198" t="s">
        <v>545</v>
      </c>
      <c r="DT55" s="198" t="s">
        <v>545</v>
      </c>
      <c r="DW55" s="199" t="s">
        <v>545</v>
      </c>
      <c r="DZ55" s="199" t="s">
        <v>545</v>
      </c>
      <c r="EC55" s="199" t="s">
        <v>545</v>
      </c>
      <c r="EF55" s="199" t="s">
        <v>545</v>
      </c>
      <c r="EI55" s="199" t="s">
        <v>545</v>
      </c>
      <c r="EL55" s="199" t="s">
        <v>545</v>
      </c>
      <c r="EO55" s="199" t="s">
        <v>545</v>
      </c>
      <c r="ER55" s="199" t="s">
        <v>545</v>
      </c>
      <c r="EU55" s="199" t="s">
        <v>545</v>
      </c>
      <c r="EX55" s="199" t="s">
        <v>545</v>
      </c>
      <c r="FA55" s="199" t="s">
        <v>545</v>
      </c>
      <c r="FD55" s="199" t="s">
        <v>545</v>
      </c>
      <c r="FG55" s="199" t="s">
        <v>545</v>
      </c>
      <c r="FJ55" s="198" t="s">
        <v>545</v>
      </c>
      <c r="FM55" s="199" t="s">
        <v>545</v>
      </c>
      <c r="FP55" s="199" t="s">
        <v>545</v>
      </c>
      <c r="FS55" s="199" t="s">
        <v>545</v>
      </c>
      <c r="FV55" s="199" t="s">
        <v>545</v>
      </c>
      <c r="FY55" s="199" t="s">
        <v>545</v>
      </c>
      <c r="GB55" s="199" t="s">
        <v>545</v>
      </c>
      <c r="GE55" s="199" t="s">
        <v>545</v>
      </c>
      <c r="GH55" s="199" t="s">
        <v>545</v>
      </c>
      <c r="GK55" s="199" t="s">
        <v>545</v>
      </c>
      <c r="GN55" s="199" t="s">
        <v>545</v>
      </c>
      <c r="GQ55" s="199" t="s">
        <v>545</v>
      </c>
      <c r="GT55" s="198" t="s">
        <v>545</v>
      </c>
      <c r="GW55" s="198" t="s">
        <v>545</v>
      </c>
      <c r="GZ55" s="198" t="s">
        <v>545</v>
      </c>
      <c r="HC55" s="199" t="s">
        <v>545</v>
      </c>
      <c r="HF55" s="198" t="s">
        <v>545</v>
      </c>
      <c r="HI55" s="198" t="s">
        <v>545</v>
      </c>
      <c r="HL55" s="199" t="s">
        <v>545</v>
      </c>
      <c r="HO55" s="198" t="s">
        <v>545</v>
      </c>
      <c r="HR55" s="199" t="s">
        <v>545</v>
      </c>
      <c r="HU55" s="199" t="s">
        <v>545</v>
      </c>
      <c r="IA55" s="236" t="s">
        <v>545</v>
      </c>
      <c r="IB55" s="236" t="s">
        <v>545</v>
      </c>
      <c r="IC55" s="236" t="s">
        <v>545</v>
      </c>
      <c r="ID55" s="236" t="b">
        <v>1</v>
      </c>
    </row>
    <row r="56" spans="65:238" ht="14.4" x14ac:dyDescent="0.3">
      <c r="BM56" s="196" t="s">
        <v>545</v>
      </c>
      <c r="CW56" s="196" t="s">
        <v>545</v>
      </c>
      <c r="DQ56" s="198" t="s">
        <v>545</v>
      </c>
      <c r="DT56" s="198" t="s">
        <v>545</v>
      </c>
      <c r="DW56" s="199" t="s">
        <v>545</v>
      </c>
      <c r="DZ56" s="199" t="s">
        <v>545</v>
      </c>
      <c r="EC56" s="199" t="s">
        <v>545</v>
      </c>
      <c r="EF56" s="199" t="s">
        <v>545</v>
      </c>
      <c r="EI56" s="199" t="s">
        <v>545</v>
      </c>
      <c r="EL56" s="199" t="s">
        <v>545</v>
      </c>
      <c r="EO56" s="199" t="s">
        <v>545</v>
      </c>
      <c r="ER56" s="199" t="s">
        <v>545</v>
      </c>
      <c r="EU56" s="199" t="s">
        <v>545</v>
      </c>
      <c r="EX56" s="199" t="s">
        <v>545</v>
      </c>
      <c r="FA56" s="199" t="s">
        <v>545</v>
      </c>
      <c r="FD56" s="199" t="s">
        <v>545</v>
      </c>
      <c r="FG56" s="199" t="s">
        <v>545</v>
      </c>
      <c r="FJ56" s="198" t="s">
        <v>545</v>
      </c>
      <c r="FM56" s="199" t="s">
        <v>545</v>
      </c>
      <c r="FP56" s="199" t="s">
        <v>545</v>
      </c>
      <c r="FS56" s="199" t="s">
        <v>545</v>
      </c>
      <c r="FV56" s="199" t="s">
        <v>545</v>
      </c>
      <c r="FY56" s="199" t="s">
        <v>545</v>
      </c>
      <c r="GB56" s="199" t="s">
        <v>545</v>
      </c>
      <c r="GE56" s="199" t="s">
        <v>545</v>
      </c>
      <c r="GH56" s="199" t="s">
        <v>545</v>
      </c>
      <c r="GK56" s="199" t="s">
        <v>545</v>
      </c>
      <c r="GN56" s="199" t="s">
        <v>545</v>
      </c>
      <c r="GQ56" s="199" t="s">
        <v>545</v>
      </c>
      <c r="GT56" s="198" t="s">
        <v>545</v>
      </c>
      <c r="GW56" s="198" t="s">
        <v>545</v>
      </c>
      <c r="GZ56" s="198" t="s">
        <v>545</v>
      </c>
      <c r="HC56" s="199" t="s">
        <v>545</v>
      </c>
      <c r="HF56" s="198" t="s">
        <v>545</v>
      </c>
      <c r="HI56" s="198" t="s">
        <v>545</v>
      </c>
      <c r="HL56" s="199" t="s">
        <v>545</v>
      </c>
      <c r="HO56" s="198" t="s">
        <v>545</v>
      </c>
      <c r="HR56" s="199" t="s">
        <v>545</v>
      </c>
      <c r="HU56" s="199" t="s">
        <v>545</v>
      </c>
      <c r="IA56" s="236" t="s">
        <v>545</v>
      </c>
      <c r="IB56" s="236" t="s">
        <v>545</v>
      </c>
      <c r="IC56" s="236" t="s">
        <v>545</v>
      </c>
      <c r="ID56" s="236" t="b">
        <v>1</v>
      </c>
    </row>
    <row r="57" spans="65:238" ht="14.4" x14ac:dyDescent="0.3">
      <c r="BM57" s="196" t="s">
        <v>545</v>
      </c>
      <c r="CW57" s="196" t="s">
        <v>545</v>
      </c>
      <c r="DQ57" s="198" t="s">
        <v>545</v>
      </c>
      <c r="DT57" s="198" t="s">
        <v>545</v>
      </c>
      <c r="DW57" s="199" t="s">
        <v>545</v>
      </c>
      <c r="DZ57" s="199" t="s">
        <v>545</v>
      </c>
      <c r="EC57" s="199" t="s">
        <v>545</v>
      </c>
      <c r="EF57" s="199" t="s">
        <v>545</v>
      </c>
      <c r="EI57" s="199" t="s">
        <v>545</v>
      </c>
      <c r="EL57" s="199" t="s">
        <v>545</v>
      </c>
      <c r="EO57" s="199" t="s">
        <v>545</v>
      </c>
      <c r="ER57" s="199" t="s">
        <v>545</v>
      </c>
      <c r="EU57" s="199" t="s">
        <v>545</v>
      </c>
      <c r="EX57" s="199" t="s">
        <v>545</v>
      </c>
      <c r="FA57" s="199" t="s">
        <v>545</v>
      </c>
      <c r="FD57" s="199" t="s">
        <v>545</v>
      </c>
      <c r="FG57" s="199" t="s">
        <v>545</v>
      </c>
      <c r="FJ57" s="198" t="s">
        <v>545</v>
      </c>
      <c r="FM57" s="199" t="s">
        <v>545</v>
      </c>
      <c r="FP57" s="199" t="s">
        <v>545</v>
      </c>
      <c r="FS57" s="199" t="s">
        <v>545</v>
      </c>
      <c r="FV57" s="199" t="s">
        <v>545</v>
      </c>
      <c r="FY57" s="199" t="s">
        <v>545</v>
      </c>
      <c r="GB57" s="199" t="s">
        <v>545</v>
      </c>
      <c r="GE57" s="199" t="s">
        <v>545</v>
      </c>
      <c r="GH57" s="199" t="s">
        <v>545</v>
      </c>
      <c r="GK57" s="199" t="s">
        <v>545</v>
      </c>
      <c r="GN57" s="199" t="s">
        <v>545</v>
      </c>
      <c r="GQ57" s="199" t="s">
        <v>545</v>
      </c>
      <c r="GT57" s="198" t="s">
        <v>545</v>
      </c>
      <c r="GW57" s="198" t="s">
        <v>545</v>
      </c>
      <c r="GZ57" s="198" t="s">
        <v>545</v>
      </c>
      <c r="HC57" s="199" t="s">
        <v>545</v>
      </c>
      <c r="HF57" s="198" t="s">
        <v>545</v>
      </c>
      <c r="HI57" s="198" t="s">
        <v>545</v>
      </c>
      <c r="HL57" s="199" t="s">
        <v>545</v>
      </c>
      <c r="HO57" s="198" t="s">
        <v>545</v>
      </c>
      <c r="HR57" s="199" t="s">
        <v>545</v>
      </c>
      <c r="HU57" s="199" t="s">
        <v>545</v>
      </c>
      <c r="IA57" s="236" t="s">
        <v>545</v>
      </c>
      <c r="IB57" s="236" t="s">
        <v>545</v>
      </c>
      <c r="IC57" s="236" t="s">
        <v>545</v>
      </c>
      <c r="ID57" s="236" t="b">
        <v>1</v>
      </c>
    </row>
    <row r="58" spans="65:238" ht="14.4" x14ac:dyDescent="0.3">
      <c r="BM58" s="196" t="s">
        <v>545</v>
      </c>
      <c r="CW58" s="196" t="s">
        <v>545</v>
      </c>
      <c r="DQ58" s="198" t="s">
        <v>545</v>
      </c>
      <c r="DT58" s="198" t="s">
        <v>545</v>
      </c>
      <c r="DW58" s="199" t="s">
        <v>545</v>
      </c>
      <c r="DZ58" s="199" t="s">
        <v>545</v>
      </c>
      <c r="EC58" s="199" t="s">
        <v>545</v>
      </c>
      <c r="EF58" s="199" t="s">
        <v>545</v>
      </c>
      <c r="EI58" s="199" t="s">
        <v>545</v>
      </c>
      <c r="EL58" s="199" t="s">
        <v>545</v>
      </c>
      <c r="EO58" s="199" t="s">
        <v>545</v>
      </c>
      <c r="ER58" s="199" t="s">
        <v>545</v>
      </c>
      <c r="EU58" s="199" t="s">
        <v>545</v>
      </c>
      <c r="EX58" s="199" t="s">
        <v>545</v>
      </c>
      <c r="FA58" s="199" t="s">
        <v>545</v>
      </c>
      <c r="FD58" s="199" t="s">
        <v>545</v>
      </c>
      <c r="FG58" s="199" t="s">
        <v>545</v>
      </c>
      <c r="FJ58" s="198" t="s">
        <v>545</v>
      </c>
      <c r="FM58" s="199" t="s">
        <v>545</v>
      </c>
      <c r="FP58" s="199" t="s">
        <v>545</v>
      </c>
      <c r="FS58" s="199" t="s">
        <v>545</v>
      </c>
      <c r="FV58" s="199" t="s">
        <v>545</v>
      </c>
      <c r="FY58" s="199" t="s">
        <v>545</v>
      </c>
      <c r="GB58" s="199" t="s">
        <v>545</v>
      </c>
      <c r="GE58" s="199" t="s">
        <v>545</v>
      </c>
      <c r="GH58" s="199" t="s">
        <v>545</v>
      </c>
      <c r="GK58" s="199" t="s">
        <v>545</v>
      </c>
      <c r="GN58" s="199" t="s">
        <v>545</v>
      </c>
      <c r="GQ58" s="199" t="s">
        <v>545</v>
      </c>
      <c r="GT58" s="198" t="s">
        <v>545</v>
      </c>
      <c r="GW58" s="198" t="s">
        <v>545</v>
      </c>
      <c r="GZ58" s="198" t="s">
        <v>545</v>
      </c>
      <c r="HC58" s="199" t="s">
        <v>545</v>
      </c>
      <c r="HF58" s="198" t="s">
        <v>545</v>
      </c>
      <c r="HI58" s="198" t="s">
        <v>545</v>
      </c>
      <c r="HL58" s="199" t="s">
        <v>545</v>
      </c>
      <c r="HO58" s="198" t="s">
        <v>545</v>
      </c>
      <c r="HR58" s="199" t="s">
        <v>545</v>
      </c>
      <c r="HU58" s="199" t="s">
        <v>545</v>
      </c>
      <c r="IA58" s="236" t="s">
        <v>545</v>
      </c>
      <c r="IB58" s="236" t="s">
        <v>545</v>
      </c>
      <c r="IC58" s="236" t="s">
        <v>545</v>
      </c>
      <c r="ID58" s="236" t="b">
        <v>1</v>
      </c>
    </row>
    <row r="59" spans="65:238" ht="14.4" x14ac:dyDescent="0.3">
      <c r="BM59" s="196" t="s">
        <v>545</v>
      </c>
      <c r="CW59" s="196" t="s">
        <v>545</v>
      </c>
      <c r="DQ59" s="198" t="s">
        <v>545</v>
      </c>
      <c r="DT59" s="198" t="s">
        <v>545</v>
      </c>
      <c r="DW59" s="199" t="s">
        <v>545</v>
      </c>
      <c r="DZ59" s="199" t="s">
        <v>545</v>
      </c>
      <c r="EC59" s="199" t="s">
        <v>545</v>
      </c>
      <c r="EF59" s="199" t="s">
        <v>545</v>
      </c>
      <c r="EI59" s="199" t="s">
        <v>545</v>
      </c>
      <c r="EL59" s="199" t="s">
        <v>545</v>
      </c>
      <c r="EO59" s="199" t="s">
        <v>545</v>
      </c>
      <c r="ER59" s="199" t="s">
        <v>545</v>
      </c>
      <c r="EU59" s="199" t="s">
        <v>545</v>
      </c>
      <c r="EX59" s="199" t="s">
        <v>545</v>
      </c>
      <c r="FA59" s="199" t="s">
        <v>545</v>
      </c>
      <c r="FD59" s="199" t="s">
        <v>545</v>
      </c>
      <c r="FG59" s="199" t="s">
        <v>545</v>
      </c>
      <c r="FJ59" s="198" t="s">
        <v>545</v>
      </c>
      <c r="FM59" s="199" t="s">
        <v>545</v>
      </c>
      <c r="FP59" s="199" t="s">
        <v>545</v>
      </c>
      <c r="FS59" s="199" t="s">
        <v>545</v>
      </c>
      <c r="FV59" s="199" t="s">
        <v>545</v>
      </c>
      <c r="FY59" s="199" t="s">
        <v>545</v>
      </c>
      <c r="GB59" s="199" t="s">
        <v>545</v>
      </c>
      <c r="GE59" s="199" t="s">
        <v>545</v>
      </c>
      <c r="GH59" s="199" t="s">
        <v>545</v>
      </c>
      <c r="GK59" s="199" t="s">
        <v>545</v>
      </c>
      <c r="GN59" s="199" t="s">
        <v>545</v>
      </c>
      <c r="GQ59" s="199" t="s">
        <v>545</v>
      </c>
      <c r="GT59" s="198" t="s">
        <v>545</v>
      </c>
      <c r="GW59" s="198" t="s">
        <v>545</v>
      </c>
      <c r="GZ59" s="198" t="s">
        <v>545</v>
      </c>
      <c r="HC59" s="199" t="s">
        <v>545</v>
      </c>
      <c r="HF59" s="198" t="s">
        <v>545</v>
      </c>
      <c r="HI59" s="198" t="s">
        <v>545</v>
      </c>
      <c r="HL59" s="199" t="s">
        <v>545</v>
      </c>
      <c r="HO59" s="198" t="s">
        <v>545</v>
      </c>
      <c r="HR59" s="199" t="s">
        <v>545</v>
      </c>
      <c r="HU59" s="199" t="s">
        <v>545</v>
      </c>
      <c r="IA59" s="236" t="s">
        <v>545</v>
      </c>
      <c r="IB59" s="236" t="s">
        <v>545</v>
      </c>
      <c r="IC59" s="236" t="s">
        <v>545</v>
      </c>
      <c r="ID59" s="236" t="b">
        <v>1</v>
      </c>
    </row>
    <row r="60" spans="65:238" ht="14.4" x14ac:dyDescent="0.3">
      <c r="BM60" s="196" t="s">
        <v>545</v>
      </c>
      <c r="CW60" s="196" t="s">
        <v>545</v>
      </c>
      <c r="DQ60" s="198" t="s">
        <v>545</v>
      </c>
      <c r="DT60" s="198" t="s">
        <v>545</v>
      </c>
      <c r="DW60" s="199" t="s">
        <v>545</v>
      </c>
      <c r="DZ60" s="199" t="s">
        <v>545</v>
      </c>
      <c r="EC60" s="199" t="s">
        <v>545</v>
      </c>
      <c r="EF60" s="199" t="s">
        <v>545</v>
      </c>
      <c r="EI60" s="199" t="s">
        <v>545</v>
      </c>
      <c r="EL60" s="199" t="s">
        <v>545</v>
      </c>
      <c r="EO60" s="199" t="s">
        <v>545</v>
      </c>
      <c r="ER60" s="199" t="s">
        <v>545</v>
      </c>
      <c r="EU60" s="199" t="s">
        <v>545</v>
      </c>
      <c r="EX60" s="199" t="s">
        <v>545</v>
      </c>
      <c r="FA60" s="199" t="s">
        <v>545</v>
      </c>
      <c r="FD60" s="199" t="s">
        <v>545</v>
      </c>
      <c r="FG60" s="199" t="s">
        <v>545</v>
      </c>
      <c r="FJ60" s="198" t="s">
        <v>545</v>
      </c>
      <c r="FM60" s="199" t="s">
        <v>545</v>
      </c>
      <c r="FP60" s="199" t="s">
        <v>545</v>
      </c>
      <c r="FS60" s="199" t="s">
        <v>545</v>
      </c>
      <c r="FV60" s="199" t="s">
        <v>545</v>
      </c>
      <c r="FY60" s="199" t="s">
        <v>545</v>
      </c>
      <c r="GB60" s="199" t="s">
        <v>545</v>
      </c>
      <c r="GE60" s="199" t="s">
        <v>545</v>
      </c>
      <c r="GH60" s="199" t="s">
        <v>545</v>
      </c>
      <c r="GK60" s="199" t="s">
        <v>545</v>
      </c>
      <c r="GN60" s="199" t="s">
        <v>545</v>
      </c>
      <c r="GQ60" s="199" t="s">
        <v>545</v>
      </c>
      <c r="GT60" s="198" t="s">
        <v>545</v>
      </c>
      <c r="GW60" s="198" t="s">
        <v>545</v>
      </c>
      <c r="GZ60" s="198" t="s">
        <v>545</v>
      </c>
      <c r="HC60" s="199" t="s">
        <v>545</v>
      </c>
      <c r="HF60" s="198" t="s">
        <v>545</v>
      </c>
      <c r="HI60" s="198" t="s">
        <v>545</v>
      </c>
      <c r="HL60" s="199" t="s">
        <v>545</v>
      </c>
      <c r="HO60" s="198" t="s">
        <v>545</v>
      </c>
      <c r="HR60" s="199" t="s">
        <v>545</v>
      </c>
      <c r="HU60" s="199" t="s">
        <v>545</v>
      </c>
      <c r="IA60" s="236" t="s">
        <v>545</v>
      </c>
      <c r="IB60" s="236" t="s">
        <v>545</v>
      </c>
      <c r="IC60" s="236" t="s">
        <v>545</v>
      </c>
      <c r="ID60" s="236" t="b">
        <v>1</v>
      </c>
    </row>
    <row r="61" spans="65:238" ht="14.4" x14ac:dyDescent="0.3">
      <c r="BM61" s="196" t="s">
        <v>545</v>
      </c>
      <c r="CW61" s="196" t="s">
        <v>545</v>
      </c>
      <c r="DQ61" s="198" t="s">
        <v>545</v>
      </c>
      <c r="DT61" s="198" t="s">
        <v>545</v>
      </c>
      <c r="DW61" s="199" t="s">
        <v>545</v>
      </c>
      <c r="DZ61" s="199" t="s">
        <v>545</v>
      </c>
      <c r="EC61" s="199" t="s">
        <v>545</v>
      </c>
      <c r="EF61" s="199" t="s">
        <v>545</v>
      </c>
      <c r="EI61" s="199" t="s">
        <v>545</v>
      </c>
      <c r="EL61" s="199" t="s">
        <v>545</v>
      </c>
      <c r="EO61" s="199" t="s">
        <v>545</v>
      </c>
      <c r="ER61" s="199" t="s">
        <v>545</v>
      </c>
      <c r="EU61" s="199" t="s">
        <v>545</v>
      </c>
      <c r="EX61" s="199" t="s">
        <v>545</v>
      </c>
      <c r="FA61" s="199" t="s">
        <v>545</v>
      </c>
      <c r="FD61" s="199" t="s">
        <v>545</v>
      </c>
      <c r="FG61" s="199" t="s">
        <v>545</v>
      </c>
      <c r="FJ61" s="198" t="s">
        <v>545</v>
      </c>
      <c r="FM61" s="199" t="s">
        <v>545</v>
      </c>
      <c r="FP61" s="199" t="s">
        <v>545</v>
      </c>
      <c r="FS61" s="199" t="s">
        <v>545</v>
      </c>
      <c r="FV61" s="199" t="s">
        <v>545</v>
      </c>
      <c r="FY61" s="199" t="s">
        <v>545</v>
      </c>
      <c r="GB61" s="199" t="s">
        <v>545</v>
      </c>
      <c r="GE61" s="199" t="s">
        <v>545</v>
      </c>
      <c r="GH61" s="199" t="s">
        <v>545</v>
      </c>
      <c r="GK61" s="199" t="s">
        <v>545</v>
      </c>
      <c r="GN61" s="199" t="s">
        <v>545</v>
      </c>
      <c r="GQ61" s="199" t="s">
        <v>545</v>
      </c>
      <c r="GT61" s="198" t="s">
        <v>545</v>
      </c>
      <c r="GW61" s="198" t="s">
        <v>545</v>
      </c>
      <c r="GZ61" s="198" t="s">
        <v>545</v>
      </c>
      <c r="HC61" s="199" t="s">
        <v>545</v>
      </c>
      <c r="HF61" s="198" t="s">
        <v>545</v>
      </c>
      <c r="HI61" s="198" t="s">
        <v>545</v>
      </c>
      <c r="HL61" s="199" t="s">
        <v>545</v>
      </c>
      <c r="HO61" s="198" t="s">
        <v>545</v>
      </c>
      <c r="HR61" s="199" t="s">
        <v>545</v>
      </c>
      <c r="HU61" s="199" t="s">
        <v>545</v>
      </c>
      <c r="IA61" s="236" t="s">
        <v>545</v>
      </c>
      <c r="IB61" s="236" t="s">
        <v>545</v>
      </c>
      <c r="IC61" s="236" t="s">
        <v>545</v>
      </c>
      <c r="ID61" s="236" t="b">
        <v>1</v>
      </c>
    </row>
    <row r="62" spans="65:238" ht="14.4" x14ac:dyDescent="0.3">
      <c r="BM62" s="196" t="s">
        <v>545</v>
      </c>
      <c r="CW62" s="196" t="s">
        <v>545</v>
      </c>
      <c r="DQ62" s="198" t="s">
        <v>545</v>
      </c>
      <c r="DT62" s="198" t="s">
        <v>545</v>
      </c>
      <c r="DW62" s="199" t="s">
        <v>545</v>
      </c>
      <c r="DZ62" s="199" t="s">
        <v>545</v>
      </c>
      <c r="EC62" s="199" t="s">
        <v>545</v>
      </c>
      <c r="EF62" s="199" t="s">
        <v>545</v>
      </c>
      <c r="EI62" s="199" t="s">
        <v>545</v>
      </c>
      <c r="EL62" s="199" t="s">
        <v>545</v>
      </c>
      <c r="EO62" s="199" t="s">
        <v>545</v>
      </c>
      <c r="ER62" s="199" t="s">
        <v>545</v>
      </c>
      <c r="EU62" s="199" t="s">
        <v>545</v>
      </c>
      <c r="EX62" s="199" t="s">
        <v>545</v>
      </c>
      <c r="FA62" s="199" t="s">
        <v>545</v>
      </c>
      <c r="FD62" s="199" t="s">
        <v>545</v>
      </c>
      <c r="FG62" s="199" t="s">
        <v>545</v>
      </c>
      <c r="FJ62" s="198" t="s">
        <v>545</v>
      </c>
      <c r="FM62" s="199" t="s">
        <v>545</v>
      </c>
      <c r="FP62" s="199" t="s">
        <v>545</v>
      </c>
      <c r="FS62" s="199" t="s">
        <v>545</v>
      </c>
      <c r="FV62" s="199" t="s">
        <v>545</v>
      </c>
      <c r="FY62" s="199" t="s">
        <v>545</v>
      </c>
      <c r="GB62" s="199" t="s">
        <v>545</v>
      </c>
      <c r="GE62" s="199" t="s">
        <v>545</v>
      </c>
      <c r="GH62" s="199" t="s">
        <v>545</v>
      </c>
      <c r="GK62" s="199" t="s">
        <v>545</v>
      </c>
      <c r="GN62" s="199" t="s">
        <v>545</v>
      </c>
      <c r="GQ62" s="199" t="s">
        <v>545</v>
      </c>
      <c r="GT62" s="198" t="s">
        <v>545</v>
      </c>
      <c r="GW62" s="198" t="s">
        <v>545</v>
      </c>
      <c r="GZ62" s="198" t="s">
        <v>545</v>
      </c>
      <c r="HC62" s="199" t="s">
        <v>545</v>
      </c>
      <c r="HF62" s="198" t="s">
        <v>545</v>
      </c>
      <c r="HI62" s="198" t="s">
        <v>545</v>
      </c>
      <c r="HL62" s="199" t="s">
        <v>545</v>
      </c>
      <c r="HO62" s="198" t="s">
        <v>545</v>
      </c>
      <c r="HR62" s="199" t="s">
        <v>545</v>
      </c>
      <c r="HU62" s="199" t="s">
        <v>545</v>
      </c>
      <c r="IA62" s="236" t="s">
        <v>545</v>
      </c>
      <c r="IB62" s="236" t="s">
        <v>545</v>
      </c>
      <c r="IC62" s="236" t="s">
        <v>545</v>
      </c>
      <c r="ID62" s="236" t="b">
        <v>1</v>
      </c>
    </row>
    <row r="63" spans="65:238" ht="14.4" x14ac:dyDescent="0.3">
      <c r="BM63" s="196" t="s">
        <v>545</v>
      </c>
      <c r="CW63" s="196" t="s">
        <v>545</v>
      </c>
      <c r="DQ63" s="198" t="s">
        <v>545</v>
      </c>
      <c r="DT63" s="198" t="s">
        <v>545</v>
      </c>
      <c r="DW63" s="199" t="s">
        <v>545</v>
      </c>
      <c r="DZ63" s="199" t="s">
        <v>545</v>
      </c>
      <c r="EC63" s="199" t="s">
        <v>545</v>
      </c>
      <c r="EF63" s="199" t="s">
        <v>545</v>
      </c>
      <c r="EI63" s="199" t="s">
        <v>545</v>
      </c>
      <c r="EL63" s="199" t="s">
        <v>545</v>
      </c>
      <c r="EO63" s="199" t="s">
        <v>545</v>
      </c>
      <c r="ER63" s="199" t="s">
        <v>545</v>
      </c>
      <c r="EU63" s="199" t="s">
        <v>545</v>
      </c>
      <c r="EX63" s="199" t="s">
        <v>545</v>
      </c>
      <c r="FA63" s="199" t="s">
        <v>545</v>
      </c>
      <c r="FD63" s="199" t="s">
        <v>545</v>
      </c>
      <c r="FG63" s="199" t="s">
        <v>545</v>
      </c>
      <c r="FJ63" s="198" t="s">
        <v>545</v>
      </c>
      <c r="FM63" s="199" t="s">
        <v>545</v>
      </c>
      <c r="FP63" s="199" t="s">
        <v>545</v>
      </c>
      <c r="FS63" s="199" t="s">
        <v>545</v>
      </c>
      <c r="FV63" s="199" t="s">
        <v>545</v>
      </c>
      <c r="FY63" s="199" t="s">
        <v>545</v>
      </c>
      <c r="GB63" s="199" t="s">
        <v>545</v>
      </c>
      <c r="GE63" s="199" t="s">
        <v>545</v>
      </c>
      <c r="GH63" s="199" t="s">
        <v>545</v>
      </c>
      <c r="GK63" s="199" t="s">
        <v>545</v>
      </c>
      <c r="GN63" s="199" t="s">
        <v>545</v>
      </c>
      <c r="GQ63" s="199" t="s">
        <v>545</v>
      </c>
      <c r="GT63" s="198" t="s">
        <v>545</v>
      </c>
      <c r="GW63" s="198" t="s">
        <v>545</v>
      </c>
      <c r="GZ63" s="198" t="s">
        <v>545</v>
      </c>
      <c r="HC63" s="199" t="s">
        <v>545</v>
      </c>
      <c r="HF63" s="198" t="s">
        <v>545</v>
      </c>
      <c r="HI63" s="198" t="s">
        <v>545</v>
      </c>
      <c r="HL63" s="199" t="s">
        <v>545</v>
      </c>
      <c r="HO63" s="198" t="s">
        <v>545</v>
      </c>
      <c r="HR63" s="199" t="s">
        <v>545</v>
      </c>
      <c r="HU63" s="199" t="s">
        <v>545</v>
      </c>
      <c r="IA63" s="236" t="s">
        <v>545</v>
      </c>
      <c r="IB63" s="236" t="s">
        <v>545</v>
      </c>
      <c r="IC63" s="236" t="s">
        <v>545</v>
      </c>
      <c r="ID63" s="236" t="b">
        <v>1</v>
      </c>
    </row>
    <row r="64" spans="65:238" ht="14.4" x14ac:dyDescent="0.3">
      <c r="BM64" s="196" t="s">
        <v>545</v>
      </c>
      <c r="CW64" s="196" t="s">
        <v>545</v>
      </c>
      <c r="DQ64" s="198" t="s">
        <v>545</v>
      </c>
      <c r="DT64" s="198" t="s">
        <v>545</v>
      </c>
      <c r="DW64" s="199" t="s">
        <v>545</v>
      </c>
      <c r="DZ64" s="199" t="s">
        <v>545</v>
      </c>
      <c r="EC64" s="199" t="s">
        <v>545</v>
      </c>
      <c r="EF64" s="199" t="s">
        <v>545</v>
      </c>
      <c r="EI64" s="199" t="s">
        <v>545</v>
      </c>
      <c r="EL64" s="199" t="s">
        <v>545</v>
      </c>
      <c r="EO64" s="199" t="s">
        <v>545</v>
      </c>
      <c r="ER64" s="199" t="s">
        <v>545</v>
      </c>
      <c r="EU64" s="199" t="s">
        <v>545</v>
      </c>
      <c r="EX64" s="199" t="s">
        <v>545</v>
      </c>
      <c r="FA64" s="199" t="s">
        <v>545</v>
      </c>
      <c r="FD64" s="199" t="s">
        <v>545</v>
      </c>
      <c r="FG64" s="199" t="s">
        <v>545</v>
      </c>
      <c r="FJ64" s="198" t="s">
        <v>545</v>
      </c>
      <c r="FM64" s="199" t="s">
        <v>545</v>
      </c>
      <c r="FP64" s="199" t="s">
        <v>545</v>
      </c>
      <c r="FS64" s="199" t="s">
        <v>545</v>
      </c>
      <c r="FV64" s="199" t="s">
        <v>545</v>
      </c>
      <c r="FY64" s="199" t="s">
        <v>545</v>
      </c>
      <c r="GB64" s="199" t="s">
        <v>545</v>
      </c>
      <c r="GE64" s="199" t="s">
        <v>545</v>
      </c>
      <c r="GH64" s="199" t="s">
        <v>545</v>
      </c>
      <c r="GK64" s="199" t="s">
        <v>545</v>
      </c>
      <c r="GN64" s="199" t="s">
        <v>545</v>
      </c>
      <c r="GQ64" s="199" t="s">
        <v>545</v>
      </c>
      <c r="GT64" s="198" t="s">
        <v>545</v>
      </c>
      <c r="GW64" s="198" t="s">
        <v>545</v>
      </c>
      <c r="GZ64" s="198" t="s">
        <v>545</v>
      </c>
      <c r="HC64" s="199" t="s">
        <v>545</v>
      </c>
      <c r="HF64" s="198" t="s">
        <v>545</v>
      </c>
      <c r="HI64" s="198" t="s">
        <v>545</v>
      </c>
      <c r="HL64" s="199" t="s">
        <v>545</v>
      </c>
      <c r="HO64" s="198" t="s">
        <v>545</v>
      </c>
      <c r="HR64" s="199" t="s">
        <v>545</v>
      </c>
      <c r="HU64" s="199" t="s">
        <v>545</v>
      </c>
      <c r="IA64" s="236" t="s">
        <v>545</v>
      </c>
      <c r="IB64" s="236" t="s">
        <v>545</v>
      </c>
      <c r="IC64" s="236" t="s">
        <v>545</v>
      </c>
      <c r="ID64" s="236" t="b">
        <v>1</v>
      </c>
    </row>
    <row r="65" spans="65:238" ht="14.4" x14ac:dyDescent="0.3">
      <c r="BM65" s="196" t="s">
        <v>545</v>
      </c>
      <c r="CW65" s="196" t="s">
        <v>545</v>
      </c>
      <c r="DQ65" s="198" t="s">
        <v>545</v>
      </c>
      <c r="DT65" s="198" t="s">
        <v>545</v>
      </c>
      <c r="DW65" s="199" t="s">
        <v>545</v>
      </c>
      <c r="DZ65" s="199" t="s">
        <v>545</v>
      </c>
      <c r="EC65" s="199" t="s">
        <v>545</v>
      </c>
      <c r="EF65" s="199" t="s">
        <v>545</v>
      </c>
      <c r="EI65" s="199" t="s">
        <v>545</v>
      </c>
      <c r="EL65" s="199" t="s">
        <v>545</v>
      </c>
      <c r="EO65" s="199" t="s">
        <v>545</v>
      </c>
      <c r="ER65" s="199" t="s">
        <v>545</v>
      </c>
      <c r="EU65" s="199" t="s">
        <v>545</v>
      </c>
      <c r="EX65" s="199" t="s">
        <v>545</v>
      </c>
      <c r="FA65" s="199" t="s">
        <v>545</v>
      </c>
      <c r="FD65" s="199" t="s">
        <v>545</v>
      </c>
      <c r="FG65" s="199" t="s">
        <v>545</v>
      </c>
      <c r="FJ65" s="198" t="s">
        <v>545</v>
      </c>
      <c r="FM65" s="199" t="s">
        <v>545</v>
      </c>
      <c r="FP65" s="199" t="s">
        <v>545</v>
      </c>
      <c r="FS65" s="199" t="s">
        <v>545</v>
      </c>
      <c r="FV65" s="199" t="s">
        <v>545</v>
      </c>
      <c r="FY65" s="199" t="s">
        <v>545</v>
      </c>
      <c r="GB65" s="199" t="s">
        <v>545</v>
      </c>
      <c r="GE65" s="199" t="s">
        <v>545</v>
      </c>
      <c r="GH65" s="199" t="s">
        <v>545</v>
      </c>
      <c r="GK65" s="199" t="s">
        <v>545</v>
      </c>
      <c r="GN65" s="199" t="s">
        <v>545</v>
      </c>
      <c r="GQ65" s="199" t="s">
        <v>545</v>
      </c>
      <c r="GT65" s="198" t="s">
        <v>545</v>
      </c>
      <c r="GW65" s="198" t="s">
        <v>545</v>
      </c>
      <c r="GZ65" s="198" t="s">
        <v>545</v>
      </c>
      <c r="HC65" s="199" t="s">
        <v>545</v>
      </c>
      <c r="HF65" s="198" t="s">
        <v>545</v>
      </c>
      <c r="HI65" s="198" t="s">
        <v>545</v>
      </c>
      <c r="HL65" s="199" t="s">
        <v>545</v>
      </c>
      <c r="HO65" s="198" t="s">
        <v>545</v>
      </c>
      <c r="HR65" s="199" t="s">
        <v>545</v>
      </c>
      <c r="HU65" s="199" t="s">
        <v>545</v>
      </c>
      <c r="IA65" s="236" t="s">
        <v>545</v>
      </c>
      <c r="IB65" s="236" t="s">
        <v>545</v>
      </c>
      <c r="IC65" s="236" t="s">
        <v>545</v>
      </c>
      <c r="ID65" s="236" t="b">
        <v>1</v>
      </c>
    </row>
    <row r="66" spans="65:238" ht="14.4" x14ac:dyDescent="0.3">
      <c r="BM66" s="196" t="s">
        <v>545</v>
      </c>
      <c r="CW66" s="196" t="s">
        <v>545</v>
      </c>
      <c r="DQ66" s="198" t="s">
        <v>545</v>
      </c>
      <c r="DT66" s="198" t="s">
        <v>545</v>
      </c>
      <c r="DW66" s="199" t="s">
        <v>545</v>
      </c>
      <c r="DZ66" s="199" t="s">
        <v>545</v>
      </c>
      <c r="EC66" s="199" t="s">
        <v>545</v>
      </c>
      <c r="EF66" s="199" t="s">
        <v>545</v>
      </c>
      <c r="EI66" s="199" t="s">
        <v>545</v>
      </c>
      <c r="EL66" s="199" t="s">
        <v>545</v>
      </c>
      <c r="EO66" s="199" t="s">
        <v>545</v>
      </c>
      <c r="ER66" s="199" t="s">
        <v>545</v>
      </c>
      <c r="EU66" s="199" t="s">
        <v>545</v>
      </c>
      <c r="EX66" s="199" t="s">
        <v>545</v>
      </c>
      <c r="FA66" s="199" t="s">
        <v>545</v>
      </c>
      <c r="FD66" s="199" t="s">
        <v>545</v>
      </c>
      <c r="FG66" s="199" t="s">
        <v>545</v>
      </c>
      <c r="FJ66" s="198" t="s">
        <v>545</v>
      </c>
      <c r="FM66" s="199" t="s">
        <v>545</v>
      </c>
      <c r="FP66" s="199" t="s">
        <v>545</v>
      </c>
      <c r="FS66" s="199" t="s">
        <v>545</v>
      </c>
      <c r="FV66" s="199" t="s">
        <v>545</v>
      </c>
      <c r="FY66" s="199" t="s">
        <v>545</v>
      </c>
      <c r="GB66" s="199" t="s">
        <v>545</v>
      </c>
      <c r="GE66" s="199" t="s">
        <v>545</v>
      </c>
      <c r="GH66" s="199" t="s">
        <v>545</v>
      </c>
      <c r="GK66" s="199" t="s">
        <v>545</v>
      </c>
      <c r="GN66" s="199" t="s">
        <v>545</v>
      </c>
      <c r="GQ66" s="199" t="s">
        <v>545</v>
      </c>
      <c r="GT66" s="198" t="s">
        <v>545</v>
      </c>
      <c r="GW66" s="198" t="s">
        <v>545</v>
      </c>
      <c r="GZ66" s="198" t="s">
        <v>545</v>
      </c>
      <c r="HC66" s="199" t="s">
        <v>545</v>
      </c>
      <c r="HF66" s="198" t="s">
        <v>545</v>
      </c>
      <c r="HI66" s="198" t="s">
        <v>545</v>
      </c>
      <c r="HL66" s="199" t="s">
        <v>545</v>
      </c>
      <c r="HO66" s="198" t="s">
        <v>545</v>
      </c>
      <c r="HR66" s="199" t="s">
        <v>545</v>
      </c>
      <c r="HU66" s="199" t="s">
        <v>545</v>
      </c>
      <c r="IA66" s="236" t="s">
        <v>545</v>
      </c>
      <c r="IB66" s="236" t="s">
        <v>545</v>
      </c>
      <c r="IC66" s="236" t="s">
        <v>545</v>
      </c>
      <c r="ID66" s="236" t="b">
        <v>1</v>
      </c>
    </row>
    <row r="67" spans="65:238" ht="14.4" x14ac:dyDescent="0.3">
      <c r="BM67" s="196" t="s">
        <v>545</v>
      </c>
      <c r="CW67" s="196" t="s">
        <v>545</v>
      </c>
      <c r="DQ67" s="198" t="s">
        <v>545</v>
      </c>
      <c r="DT67" s="198" t="s">
        <v>545</v>
      </c>
      <c r="DW67" s="199" t="s">
        <v>545</v>
      </c>
      <c r="DZ67" s="199" t="s">
        <v>545</v>
      </c>
      <c r="EC67" s="199" t="s">
        <v>545</v>
      </c>
      <c r="EF67" s="199" t="s">
        <v>545</v>
      </c>
      <c r="EI67" s="199" t="s">
        <v>545</v>
      </c>
      <c r="EL67" s="199" t="s">
        <v>545</v>
      </c>
      <c r="EO67" s="199" t="s">
        <v>545</v>
      </c>
      <c r="ER67" s="199" t="s">
        <v>545</v>
      </c>
      <c r="EU67" s="199" t="s">
        <v>545</v>
      </c>
      <c r="EX67" s="199" t="s">
        <v>545</v>
      </c>
      <c r="FA67" s="199" t="s">
        <v>545</v>
      </c>
      <c r="FD67" s="199" t="s">
        <v>545</v>
      </c>
      <c r="FG67" s="199" t="s">
        <v>545</v>
      </c>
      <c r="FJ67" s="198" t="s">
        <v>545</v>
      </c>
      <c r="FM67" s="199" t="s">
        <v>545</v>
      </c>
      <c r="FP67" s="199" t="s">
        <v>545</v>
      </c>
      <c r="FS67" s="199" t="s">
        <v>545</v>
      </c>
      <c r="FV67" s="199" t="s">
        <v>545</v>
      </c>
      <c r="FY67" s="199" t="s">
        <v>545</v>
      </c>
      <c r="GB67" s="199" t="s">
        <v>545</v>
      </c>
      <c r="GE67" s="199" t="s">
        <v>545</v>
      </c>
      <c r="GH67" s="199" t="s">
        <v>545</v>
      </c>
      <c r="GK67" s="199" t="s">
        <v>545</v>
      </c>
      <c r="GN67" s="199" t="s">
        <v>545</v>
      </c>
      <c r="GQ67" s="199" t="s">
        <v>545</v>
      </c>
      <c r="GT67" s="198" t="s">
        <v>545</v>
      </c>
      <c r="GW67" s="198" t="s">
        <v>545</v>
      </c>
      <c r="GZ67" s="198" t="s">
        <v>545</v>
      </c>
      <c r="HC67" s="199" t="s">
        <v>545</v>
      </c>
      <c r="HF67" s="198" t="s">
        <v>545</v>
      </c>
      <c r="HI67" s="198" t="s">
        <v>545</v>
      </c>
      <c r="HL67" s="199" t="s">
        <v>545</v>
      </c>
      <c r="HO67" s="198" t="s">
        <v>545</v>
      </c>
      <c r="HR67" s="199" t="s">
        <v>545</v>
      </c>
      <c r="HU67" s="199" t="s">
        <v>545</v>
      </c>
      <c r="IA67" s="236" t="s">
        <v>545</v>
      </c>
      <c r="IB67" s="236" t="s">
        <v>545</v>
      </c>
      <c r="IC67" s="236" t="s">
        <v>545</v>
      </c>
      <c r="ID67" s="236" t="b">
        <v>1</v>
      </c>
    </row>
    <row r="68" spans="65:238" ht="14.4" x14ac:dyDescent="0.3">
      <c r="BM68" s="196" t="s">
        <v>545</v>
      </c>
      <c r="CW68" s="196" t="s">
        <v>545</v>
      </c>
      <c r="DQ68" s="198" t="s">
        <v>545</v>
      </c>
      <c r="DT68" s="198" t="s">
        <v>545</v>
      </c>
      <c r="DW68" s="199" t="s">
        <v>545</v>
      </c>
      <c r="DZ68" s="199" t="s">
        <v>545</v>
      </c>
      <c r="EC68" s="199" t="s">
        <v>545</v>
      </c>
      <c r="EF68" s="199" t="s">
        <v>545</v>
      </c>
      <c r="EI68" s="199" t="s">
        <v>545</v>
      </c>
      <c r="EL68" s="199" t="s">
        <v>545</v>
      </c>
      <c r="EO68" s="199" t="s">
        <v>545</v>
      </c>
      <c r="ER68" s="199" t="s">
        <v>545</v>
      </c>
      <c r="EU68" s="199" t="s">
        <v>545</v>
      </c>
      <c r="EX68" s="199" t="s">
        <v>545</v>
      </c>
      <c r="FA68" s="199" t="s">
        <v>545</v>
      </c>
      <c r="FD68" s="199" t="s">
        <v>545</v>
      </c>
      <c r="FG68" s="199" t="s">
        <v>545</v>
      </c>
      <c r="FJ68" s="198" t="s">
        <v>545</v>
      </c>
      <c r="FM68" s="199" t="s">
        <v>545</v>
      </c>
      <c r="FP68" s="199" t="s">
        <v>545</v>
      </c>
      <c r="FS68" s="199" t="s">
        <v>545</v>
      </c>
      <c r="FV68" s="199" t="s">
        <v>545</v>
      </c>
      <c r="FY68" s="199" t="s">
        <v>545</v>
      </c>
      <c r="GB68" s="199" t="s">
        <v>545</v>
      </c>
      <c r="GE68" s="199" t="s">
        <v>545</v>
      </c>
      <c r="GH68" s="199" t="s">
        <v>545</v>
      </c>
      <c r="GK68" s="199" t="s">
        <v>545</v>
      </c>
      <c r="GN68" s="199" t="s">
        <v>545</v>
      </c>
      <c r="GQ68" s="199" t="s">
        <v>545</v>
      </c>
      <c r="GT68" s="198" t="s">
        <v>545</v>
      </c>
      <c r="GW68" s="198" t="s">
        <v>545</v>
      </c>
      <c r="GZ68" s="198" t="s">
        <v>545</v>
      </c>
      <c r="HC68" s="199" t="s">
        <v>545</v>
      </c>
      <c r="HF68" s="198" t="s">
        <v>545</v>
      </c>
      <c r="HI68" s="198" t="s">
        <v>545</v>
      </c>
      <c r="HL68" s="199" t="s">
        <v>545</v>
      </c>
      <c r="HO68" s="198" t="s">
        <v>545</v>
      </c>
      <c r="HR68" s="199" t="s">
        <v>545</v>
      </c>
      <c r="HU68" s="199" t="s">
        <v>545</v>
      </c>
      <c r="IA68" s="236" t="s">
        <v>545</v>
      </c>
      <c r="IB68" s="236" t="s">
        <v>545</v>
      </c>
      <c r="IC68" s="236" t="s">
        <v>545</v>
      </c>
      <c r="ID68" s="236" t="b">
        <v>1</v>
      </c>
    </row>
    <row r="69" spans="65:238" ht="14.4" x14ac:dyDescent="0.3">
      <c r="BM69" s="196" t="s">
        <v>545</v>
      </c>
      <c r="CW69" s="196" t="s">
        <v>545</v>
      </c>
      <c r="DQ69" s="198" t="s">
        <v>545</v>
      </c>
      <c r="DT69" s="198" t="s">
        <v>545</v>
      </c>
      <c r="DW69" s="199" t="s">
        <v>545</v>
      </c>
      <c r="DZ69" s="199" t="s">
        <v>545</v>
      </c>
      <c r="EC69" s="199" t="s">
        <v>545</v>
      </c>
      <c r="EF69" s="199" t="s">
        <v>545</v>
      </c>
      <c r="EI69" s="199" t="s">
        <v>545</v>
      </c>
      <c r="EL69" s="199" t="s">
        <v>545</v>
      </c>
      <c r="EO69" s="199" t="s">
        <v>545</v>
      </c>
      <c r="ER69" s="199" t="s">
        <v>545</v>
      </c>
      <c r="EU69" s="199" t="s">
        <v>545</v>
      </c>
      <c r="EX69" s="199" t="s">
        <v>545</v>
      </c>
      <c r="FA69" s="199" t="s">
        <v>545</v>
      </c>
      <c r="FD69" s="199" t="s">
        <v>545</v>
      </c>
      <c r="FG69" s="199" t="s">
        <v>545</v>
      </c>
      <c r="FJ69" s="198" t="s">
        <v>545</v>
      </c>
      <c r="FM69" s="199" t="s">
        <v>545</v>
      </c>
      <c r="FP69" s="199" t="s">
        <v>545</v>
      </c>
      <c r="FS69" s="199" t="s">
        <v>545</v>
      </c>
      <c r="FV69" s="199" t="s">
        <v>545</v>
      </c>
      <c r="FY69" s="199" t="s">
        <v>545</v>
      </c>
      <c r="GB69" s="199" t="s">
        <v>545</v>
      </c>
      <c r="GE69" s="199" t="s">
        <v>545</v>
      </c>
      <c r="GH69" s="199" t="s">
        <v>545</v>
      </c>
      <c r="GK69" s="199" t="s">
        <v>545</v>
      </c>
      <c r="GN69" s="199" t="s">
        <v>545</v>
      </c>
      <c r="GQ69" s="199" t="s">
        <v>545</v>
      </c>
      <c r="GT69" s="198" t="s">
        <v>545</v>
      </c>
      <c r="GW69" s="198" t="s">
        <v>545</v>
      </c>
      <c r="GZ69" s="198" t="s">
        <v>545</v>
      </c>
      <c r="HC69" s="199" t="s">
        <v>545</v>
      </c>
      <c r="HF69" s="198" t="s">
        <v>545</v>
      </c>
      <c r="HI69" s="198" t="s">
        <v>545</v>
      </c>
      <c r="HL69" s="199" t="s">
        <v>545</v>
      </c>
      <c r="HO69" s="198" t="s">
        <v>545</v>
      </c>
      <c r="HR69" s="199" t="s">
        <v>545</v>
      </c>
      <c r="HU69" s="199" t="s">
        <v>545</v>
      </c>
      <c r="IA69" s="236" t="s">
        <v>545</v>
      </c>
      <c r="IB69" s="236" t="s">
        <v>545</v>
      </c>
      <c r="IC69" s="236" t="s">
        <v>545</v>
      </c>
      <c r="ID69" s="236" t="b">
        <v>1</v>
      </c>
    </row>
    <row r="70" spans="65:238" ht="14.4" x14ac:dyDescent="0.3">
      <c r="BM70" s="196" t="s">
        <v>545</v>
      </c>
      <c r="CW70" s="196" t="s">
        <v>545</v>
      </c>
      <c r="DQ70" s="198" t="s">
        <v>545</v>
      </c>
      <c r="DT70" s="198" t="s">
        <v>545</v>
      </c>
      <c r="DW70" s="199" t="s">
        <v>545</v>
      </c>
      <c r="DZ70" s="199" t="s">
        <v>545</v>
      </c>
      <c r="EC70" s="199" t="s">
        <v>545</v>
      </c>
      <c r="EF70" s="199" t="s">
        <v>545</v>
      </c>
      <c r="EI70" s="199" t="s">
        <v>545</v>
      </c>
      <c r="EL70" s="199" t="s">
        <v>545</v>
      </c>
      <c r="EO70" s="199" t="s">
        <v>545</v>
      </c>
      <c r="ER70" s="199" t="s">
        <v>545</v>
      </c>
      <c r="EU70" s="199" t="s">
        <v>545</v>
      </c>
      <c r="EX70" s="199" t="s">
        <v>545</v>
      </c>
      <c r="FA70" s="199" t="s">
        <v>545</v>
      </c>
      <c r="FD70" s="199" t="s">
        <v>545</v>
      </c>
      <c r="FG70" s="199" t="s">
        <v>545</v>
      </c>
      <c r="FJ70" s="198" t="s">
        <v>545</v>
      </c>
      <c r="FM70" s="199" t="s">
        <v>545</v>
      </c>
      <c r="FP70" s="199" t="s">
        <v>545</v>
      </c>
      <c r="FS70" s="199" t="s">
        <v>545</v>
      </c>
      <c r="FV70" s="199" t="s">
        <v>545</v>
      </c>
      <c r="FY70" s="199" t="s">
        <v>545</v>
      </c>
      <c r="GB70" s="199" t="s">
        <v>545</v>
      </c>
      <c r="GE70" s="199" t="s">
        <v>545</v>
      </c>
      <c r="GH70" s="199" t="s">
        <v>545</v>
      </c>
      <c r="GK70" s="199" t="s">
        <v>545</v>
      </c>
      <c r="GN70" s="199" t="s">
        <v>545</v>
      </c>
      <c r="GQ70" s="199" t="s">
        <v>545</v>
      </c>
      <c r="GT70" s="198" t="s">
        <v>545</v>
      </c>
      <c r="GW70" s="198" t="s">
        <v>545</v>
      </c>
      <c r="GZ70" s="198" t="s">
        <v>545</v>
      </c>
      <c r="HC70" s="199" t="s">
        <v>545</v>
      </c>
      <c r="HF70" s="198" t="s">
        <v>545</v>
      </c>
      <c r="HI70" s="198" t="s">
        <v>545</v>
      </c>
      <c r="HL70" s="199" t="s">
        <v>545</v>
      </c>
      <c r="HO70" s="198" t="s">
        <v>545</v>
      </c>
      <c r="HR70" s="199" t="s">
        <v>545</v>
      </c>
      <c r="HU70" s="199" t="s">
        <v>545</v>
      </c>
      <c r="IA70" s="236" t="s">
        <v>545</v>
      </c>
      <c r="IB70" s="236" t="s">
        <v>545</v>
      </c>
      <c r="IC70" s="236" t="s">
        <v>545</v>
      </c>
      <c r="ID70" s="236" t="b">
        <v>1</v>
      </c>
    </row>
    <row r="71" spans="65:238" ht="14.4" x14ac:dyDescent="0.3">
      <c r="BM71" s="196" t="s">
        <v>545</v>
      </c>
      <c r="CW71" s="196" t="s">
        <v>545</v>
      </c>
      <c r="DQ71" s="198" t="s">
        <v>545</v>
      </c>
      <c r="DT71" s="198" t="s">
        <v>545</v>
      </c>
      <c r="DW71" s="199" t="s">
        <v>545</v>
      </c>
      <c r="DZ71" s="199" t="s">
        <v>545</v>
      </c>
      <c r="EC71" s="199" t="s">
        <v>545</v>
      </c>
      <c r="EF71" s="199" t="s">
        <v>545</v>
      </c>
      <c r="EI71" s="199" t="s">
        <v>545</v>
      </c>
      <c r="EL71" s="199" t="s">
        <v>545</v>
      </c>
      <c r="EO71" s="199" t="s">
        <v>545</v>
      </c>
      <c r="ER71" s="199" t="s">
        <v>545</v>
      </c>
      <c r="EU71" s="199" t="s">
        <v>545</v>
      </c>
      <c r="EX71" s="199" t="s">
        <v>545</v>
      </c>
      <c r="FA71" s="199" t="s">
        <v>545</v>
      </c>
      <c r="FD71" s="199" t="s">
        <v>545</v>
      </c>
      <c r="FG71" s="199" t="s">
        <v>545</v>
      </c>
      <c r="FJ71" s="198" t="s">
        <v>545</v>
      </c>
      <c r="FM71" s="199" t="s">
        <v>545</v>
      </c>
      <c r="FP71" s="199" t="s">
        <v>545</v>
      </c>
      <c r="FS71" s="199" t="s">
        <v>545</v>
      </c>
      <c r="FV71" s="199" t="s">
        <v>545</v>
      </c>
      <c r="FY71" s="199" t="s">
        <v>545</v>
      </c>
      <c r="GB71" s="199" t="s">
        <v>545</v>
      </c>
      <c r="GE71" s="199" t="s">
        <v>545</v>
      </c>
      <c r="GH71" s="199" t="s">
        <v>545</v>
      </c>
      <c r="GK71" s="199" t="s">
        <v>545</v>
      </c>
      <c r="GN71" s="199" t="s">
        <v>545</v>
      </c>
      <c r="GQ71" s="199" t="s">
        <v>545</v>
      </c>
      <c r="GT71" s="198" t="s">
        <v>545</v>
      </c>
      <c r="GW71" s="198" t="s">
        <v>545</v>
      </c>
      <c r="GZ71" s="198" t="s">
        <v>545</v>
      </c>
      <c r="HC71" s="199" t="s">
        <v>545</v>
      </c>
      <c r="HF71" s="198" t="s">
        <v>545</v>
      </c>
      <c r="HI71" s="198" t="s">
        <v>545</v>
      </c>
      <c r="HL71" s="199" t="s">
        <v>545</v>
      </c>
      <c r="HO71" s="198" t="s">
        <v>545</v>
      </c>
      <c r="HR71" s="199" t="s">
        <v>545</v>
      </c>
      <c r="HU71" s="199" t="s">
        <v>545</v>
      </c>
      <c r="IA71" s="236" t="s">
        <v>545</v>
      </c>
      <c r="IB71" s="236" t="s">
        <v>545</v>
      </c>
      <c r="IC71" s="236" t="s">
        <v>545</v>
      </c>
      <c r="ID71" s="236" t="b">
        <v>1</v>
      </c>
    </row>
    <row r="72" spans="65:238" ht="14.4" x14ac:dyDescent="0.3">
      <c r="BM72" s="196" t="s">
        <v>545</v>
      </c>
      <c r="CW72" s="196" t="s">
        <v>545</v>
      </c>
      <c r="DQ72" s="198" t="s">
        <v>545</v>
      </c>
      <c r="DT72" s="198" t="s">
        <v>545</v>
      </c>
      <c r="DW72" s="199" t="s">
        <v>545</v>
      </c>
      <c r="DZ72" s="199" t="s">
        <v>545</v>
      </c>
      <c r="EC72" s="199" t="s">
        <v>545</v>
      </c>
      <c r="EF72" s="199" t="s">
        <v>545</v>
      </c>
      <c r="EI72" s="199" t="s">
        <v>545</v>
      </c>
      <c r="EL72" s="199" t="s">
        <v>545</v>
      </c>
      <c r="EO72" s="199" t="s">
        <v>545</v>
      </c>
      <c r="ER72" s="199" t="s">
        <v>545</v>
      </c>
      <c r="EU72" s="199" t="s">
        <v>545</v>
      </c>
      <c r="EX72" s="199" t="s">
        <v>545</v>
      </c>
      <c r="FA72" s="199" t="s">
        <v>545</v>
      </c>
      <c r="FD72" s="199" t="s">
        <v>545</v>
      </c>
      <c r="FG72" s="199" t="s">
        <v>545</v>
      </c>
      <c r="FJ72" s="198" t="s">
        <v>545</v>
      </c>
      <c r="FM72" s="199" t="s">
        <v>545</v>
      </c>
      <c r="FP72" s="199" t="s">
        <v>545</v>
      </c>
      <c r="FS72" s="199" t="s">
        <v>545</v>
      </c>
      <c r="FV72" s="199" t="s">
        <v>545</v>
      </c>
      <c r="FY72" s="199" t="s">
        <v>545</v>
      </c>
      <c r="GB72" s="199" t="s">
        <v>545</v>
      </c>
      <c r="GE72" s="199" t="s">
        <v>545</v>
      </c>
      <c r="GH72" s="199" t="s">
        <v>545</v>
      </c>
      <c r="GK72" s="199" t="s">
        <v>545</v>
      </c>
      <c r="GN72" s="199" t="s">
        <v>545</v>
      </c>
      <c r="GQ72" s="199" t="s">
        <v>545</v>
      </c>
      <c r="GT72" s="198" t="s">
        <v>545</v>
      </c>
      <c r="GW72" s="198" t="s">
        <v>545</v>
      </c>
      <c r="GZ72" s="198" t="s">
        <v>545</v>
      </c>
      <c r="HC72" s="199" t="s">
        <v>545</v>
      </c>
      <c r="HF72" s="198" t="s">
        <v>545</v>
      </c>
      <c r="HI72" s="198" t="s">
        <v>545</v>
      </c>
      <c r="HL72" s="199" t="s">
        <v>545</v>
      </c>
      <c r="HO72" s="198" t="s">
        <v>545</v>
      </c>
      <c r="HR72" s="199" t="s">
        <v>545</v>
      </c>
      <c r="HU72" s="199" t="s">
        <v>545</v>
      </c>
      <c r="IA72" s="236" t="s">
        <v>545</v>
      </c>
      <c r="IB72" s="236" t="s">
        <v>545</v>
      </c>
      <c r="IC72" s="236" t="s">
        <v>545</v>
      </c>
      <c r="ID72" s="236" t="b">
        <v>1</v>
      </c>
    </row>
    <row r="73" spans="65:238" ht="14.4" x14ac:dyDescent="0.3">
      <c r="BM73" s="196" t="s">
        <v>545</v>
      </c>
      <c r="CW73" s="196" t="s">
        <v>545</v>
      </c>
      <c r="DQ73" s="198" t="s">
        <v>545</v>
      </c>
      <c r="DT73" s="198" t="s">
        <v>545</v>
      </c>
      <c r="DW73" s="199" t="s">
        <v>545</v>
      </c>
      <c r="DZ73" s="199" t="s">
        <v>545</v>
      </c>
      <c r="EC73" s="199" t="s">
        <v>545</v>
      </c>
      <c r="EF73" s="199" t="s">
        <v>545</v>
      </c>
      <c r="EI73" s="199" t="s">
        <v>545</v>
      </c>
      <c r="EL73" s="199" t="s">
        <v>545</v>
      </c>
      <c r="EO73" s="199" t="s">
        <v>545</v>
      </c>
      <c r="ER73" s="199" t="s">
        <v>545</v>
      </c>
      <c r="EU73" s="199" t="s">
        <v>545</v>
      </c>
      <c r="EX73" s="199" t="s">
        <v>545</v>
      </c>
      <c r="FA73" s="199" t="s">
        <v>545</v>
      </c>
      <c r="FD73" s="199" t="s">
        <v>545</v>
      </c>
      <c r="FG73" s="199" t="s">
        <v>545</v>
      </c>
      <c r="FJ73" s="198" t="s">
        <v>545</v>
      </c>
      <c r="FM73" s="199" t="s">
        <v>545</v>
      </c>
      <c r="FP73" s="199" t="s">
        <v>545</v>
      </c>
      <c r="FS73" s="199" t="s">
        <v>545</v>
      </c>
      <c r="FV73" s="199" t="s">
        <v>545</v>
      </c>
      <c r="FY73" s="199" t="s">
        <v>545</v>
      </c>
      <c r="GB73" s="199" t="s">
        <v>545</v>
      </c>
      <c r="GE73" s="199" t="s">
        <v>545</v>
      </c>
      <c r="GH73" s="199" t="s">
        <v>545</v>
      </c>
      <c r="GK73" s="199" t="s">
        <v>545</v>
      </c>
      <c r="GN73" s="199" t="s">
        <v>545</v>
      </c>
      <c r="GQ73" s="199" t="s">
        <v>545</v>
      </c>
      <c r="GT73" s="198" t="s">
        <v>545</v>
      </c>
      <c r="GW73" s="198" t="s">
        <v>545</v>
      </c>
      <c r="GZ73" s="198" t="s">
        <v>545</v>
      </c>
      <c r="HC73" s="199" t="s">
        <v>545</v>
      </c>
      <c r="HF73" s="198" t="s">
        <v>545</v>
      </c>
      <c r="HI73" s="198" t="s">
        <v>545</v>
      </c>
      <c r="HL73" s="199" t="s">
        <v>545</v>
      </c>
      <c r="HO73" s="198" t="s">
        <v>545</v>
      </c>
      <c r="HR73" s="199" t="s">
        <v>545</v>
      </c>
      <c r="HU73" s="199" t="s">
        <v>545</v>
      </c>
      <c r="IA73" s="236" t="s">
        <v>545</v>
      </c>
      <c r="IB73" s="236" t="s">
        <v>545</v>
      </c>
      <c r="IC73" s="236" t="s">
        <v>545</v>
      </c>
      <c r="ID73" s="236" t="b">
        <v>1</v>
      </c>
    </row>
    <row r="74" spans="65:238" ht="14.4" x14ac:dyDescent="0.3">
      <c r="BM74" s="196" t="s">
        <v>545</v>
      </c>
      <c r="CW74" s="196" t="s">
        <v>545</v>
      </c>
      <c r="DQ74" s="198" t="s">
        <v>545</v>
      </c>
      <c r="DT74" s="198" t="s">
        <v>545</v>
      </c>
      <c r="DW74" s="199" t="s">
        <v>545</v>
      </c>
      <c r="DZ74" s="199" t="s">
        <v>545</v>
      </c>
      <c r="EC74" s="199" t="s">
        <v>545</v>
      </c>
      <c r="EF74" s="199" t="s">
        <v>545</v>
      </c>
      <c r="EI74" s="199" t="s">
        <v>545</v>
      </c>
      <c r="EL74" s="199" t="s">
        <v>545</v>
      </c>
      <c r="EO74" s="199" t="s">
        <v>545</v>
      </c>
      <c r="ER74" s="199" t="s">
        <v>545</v>
      </c>
      <c r="EU74" s="199" t="s">
        <v>545</v>
      </c>
      <c r="EX74" s="199" t="s">
        <v>545</v>
      </c>
      <c r="FA74" s="199" t="s">
        <v>545</v>
      </c>
      <c r="FD74" s="199" t="s">
        <v>545</v>
      </c>
      <c r="FG74" s="199" t="s">
        <v>545</v>
      </c>
      <c r="FJ74" s="198" t="s">
        <v>545</v>
      </c>
      <c r="FM74" s="199" t="s">
        <v>545</v>
      </c>
      <c r="FP74" s="199" t="s">
        <v>545</v>
      </c>
      <c r="FS74" s="199" t="s">
        <v>545</v>
      </c>
      <c r="FV74" s="199" t="s">
        <v>545</v>
      </c>
      <c r="FY74" s="199" t="s">
        <v>545</v>
      </c>
      <c r="GB74" s="199" t="s">
        <v>545</v>
      </c>
      <c r="GE74" s="199" t="s">
        <v>545</v>
      </c>
      <c r="GH74" s="199" t="s">
        <v>545</v>
      </c>
      <c r="GK74" s="199" t="s">
        <v>545</v>
      </c>
      <c r="GN74" s="199" t="s">
        <v>545</v>
      </c>
      <c r="GQ74" s="199" t="s">
        <v>545</v>
      </c>
      <c r="GT74" s="198" t="s">
        <v>545</v>
      </c>
      <c r="GW74" s="198" t="s">
        <v>545</v>
      </c>
      <c r="GZ74" s="198" t="s">
        <v>545</v>
      </c>
      <c r="HC74" s="199" t="s">
        <v>545</v>
      </c>
      <c r="HF74" s="198" t="s">
        <v>545</v>
      </c>
      <c r="HI74" s="198" t="s">
        <v>545</v>
      </c>
      <c r="HL74" s="199" t="s">
        <v>545</v>
      </c>
      <c r="HO74" s="198" t="s">
        <v>545</v>
      </c>
      <c r="HR74" s="199" t="s">
        <v>545</v>
      </c>
      <c r="HU74" s="199" t="s">
        <v>545</v>
      </c>
      <c r="IA74" s="236" t="s">
        <v>545</v>
      </c>
      <c r="IB74" s="236" t="s">
        <v>545</v>
      </c>
      <c r="IC74" s="236" t="s">
        <v>545</v>
      </c>
      <c r="ID74" s="236" t="b">
        <v>1</v>
      </c>
    </row>
    <row r="75" spans="65:238" ht="14.4" x14ac:dyDescent="0.3">
      <c r="BM75" s="196" t="s">
        <v>545</v>
      </c>
      <c r="CW75" s="196" t="s">
        <v>545</v>
      </c>
      <c r="DQ75" s="198" t="s">
        <v>545</v>
      </c>
      <c r="DT75" s="198" t="s">
        <v>545</v>
      </c>
      <c r="DW75" s="199" t="s">
        <v>545</v>
      </c>
      <c r="DZ75" s="199" t="s">
        <v>545</v>
      </c>
      <c r="EC75" s="199" t="s">
        <v>545</v>
      </c>
      <c r="EF75" s="199" t="s">
        <v>545</v>
      </c>
      <c r="EI75" s="199" t="s">
        <v>545</v>
      </c>
      <c r="EL75" s="199" t="s">
        <v>545</v>
      </c>
      <c r="EO75" s="199" t="s">
        <v>545</v>
      </c>
      <c r="ER75" s="199" t="s">
        <v>545</v>
      </c>
      <c r="EU75" s="199" t="s">
        <v>545</v>
      </c>
      <c r="EX75" s="199" t="s">
        <v>545</v>
      </c>
      <c r="FA75" s="199" t="s">
        <v>545</v>
      </c>
      <c r="FD75" s="199" t="s">
        <v>545</v>
      </c>
      <c r="FG75" s="199" t="s">
        <v>545</v>
      </c>
      <c r="FJ75" s="198" t="s">
        <v>545</v>
      </c>
      <c r="FM75" s="199" t="s">
        <v>545</v>
      </c>
      <c r="FP75" s="199" t="s">
        <v>545</v>
      </c>
      <c r="FS75" s="199" t="s">
        <v>545</v>
      </c>
      <c r="FV75" s="199" t="s">
        <v>545</v>
      </c>
      <c r="FY75" s="199" t="s">
        <v>545</v>
      </c>
      <c r="GB75" s="199" t="s">
        <v>545</v>
      </c>
      <c r="GE75" s="199" t="s">
        <v>545</v>
      </c>
      <c r="GH75" s="199" t="s">
        <v>545</v>
      </c>
      <c r="GK75" s="199" t="s">
        <v>545</v>
      </c>
      <c r="GN75" s="199" t="s">
        <v>545</v>
      </c>
      <c r="GQ75" s="199" t="s">
        <v>545</v>
      </c>
      <c r="GT75" s="198" t="s">
        <v>545</v>
      </c>
      <c r="GW75" s="198" t="s">
        <v>545</v>
      </c>
      <c r="GZ75" s="198" t="s">
        <v>545</v>
      </c>
      <c r="HC75" s="199" t="s">
        <v>545</v>
      </c>
      <c r="HF75" s="198" t="s">
        <v>545</v>
      </c>
      <c r="HI75" s="198" t="s">
        <v>545</v>
      </c>
      <c r="HL75" s="199" t="s">
        <v>545</v>
      </c>
      <c r="HO75" s="198" t="s">
        <v>545</v>
      </c>
      <c r="HR75" s="199" t="s">
        <v>545</v>
      </c>
      <c r="HU75" s="199" t="s">
        <v>545</v>
      </c>
      <c r="IA75" s="236" t="s">
        <v>545</v>
      </c>
      <c r="IB75" s="236" t="s">
        <v>545</v>
      </c>
      <c r="IC75" s="236" t="s">
        <v>545</v>
      </c>
      <c r="ID75" s="236" t="b">
        <v>1</v>
      </c>
    </row>
    <row r="76" spans="65:238" ht="14.4" x14ac:dyDescent="0.3">
      <c r="BM76" s="196" t="s">
        <v>545</v>
      </c>
      <c r="CW76" s="196" t="s">
        <v>545</v>
      </c>
      <c r="DQ76" s="198" t="s">
        <v>545</v>
      </c>
      <c r="DT76" s="198" t="s">
        <v>545</v>
      </c>
      <c r="DW76" s="199" t="s">
        <v>545</v>
      </c>
      <c r="DZ76" s="199" t="s">
        <v>545</v>
      </c>
      <c r="EC76" s="199" t="s">
        <v>545</v>
      </c>
      <c r="EF76" s="199" t="s">
        <v>545</v>
      </c>
      <c r="EI76" s="199" t="s">
        <v>545</v>
      </c>
      <c r="EL76" s="199" t="s">
        <v>545</v>
      </c>
      <c r="EO76" s="199" t="s">
        <v>545</v>
      </c>
      <c r="ER76" s="199" t="s">
        <v>545</v>
      </c>
      <c r="EU76" s="199" t="s">
        <v>545</v>
      </c>
      <c r="EX76" s="199" t="s">
        <v>545</v>
      </c>
      <c r="FA76" s="199" t="s">
        <v>545</v>
      </c>
      <c r="FD76" s="199" t="s">
        <v>545</v>
      </c>
      <c r="FG76" s="199" t="s">
        <v>545</v>
      </c>
      <c r="FJ76" s="198" t="s">
        <v>545</v>
      </c>
      <c r="FM76" s="199" t="s">
        <v>545</v>
      </c>
      <c r="FP76" s="199" t="s">
        <v>545</v>
      </c>
      <c r="FS76" s="199" t="s">
        <v>545</v>
      </c>
      <c r="FV76" s="199" t="s">
        <v>545</v>
      </c>
      <c r="FY76" s="199" t="s">
        <v>545</v>
      </c>
      <c r="GB76" s="199" t="s">
        <v>545</v>
      </c>
      <c r="GE76" s="199" t="s">
        <v>545</v>
      </c>
      <c r="GH76" s="199" t="s">
        <v>545</v>
      </c>
      <c r="GK76" s="199" t="s">
        <v>545</v>
      </c>
      <c r="GN76" s="199" t="s">
        <v>545</v>
      </c>
      <c r="GQ76" s="199" t="s">
        <v>545</v>
      </c>
      <c r="GT76" s="198" t="s">
        <v>545</v>
      </c>
      <c r="GW76" s="198" t="s">
        <v>545</v>
      </c>
      <c r="GZ76" s="198" t="s">
        <v>545</v>
      </c>
      <c r="HC76" s="199" t="s">
        <v>545</v>
      </c>
      <c r="HF76" s="198" t="s">
        <v>545</v>
      </c>
      <c r="HI76" s="198" t="s">
        <v>545</v>
      </c>
      <c r="HL76" s="199" t="s">
        <v>545</v>
      </c>
      <c r="HO76" s="198" t="s">
        <v>545</v>
      </c>
      <c r="HR76" s="199" t="s">
        <v>545</v>
      </c>
      <c r="HU76" s="199" t="s">
        <v>545</v>
      </c>
      <c r="IA76" s="236" t="s">
        <v>545</v>
      </c>
      <c r="IB76" s="236" t="s">
        <v>545</v>
      </c>
      <c r="IC76" s="236" t="s">
        <v>545</v>
      </c>
      <c r="ID76" s="236" t="b">
        <v>1</v>
      </c>
    </row>
    <row r="77" spans="65:238" ht="14.4" x14ac:dyDescent="0.3">
      <c r="BM77" s="196" t="s">
        <v>545</v>
      </c>
      <c r="CW77" s="196" t="s">
        <v>545</v>
      </c>
      <c r="DQ77" s="198" t="s">
        <v>545</v>
      </c>
      <c r="DT77" s="198" t="s">
        <v>545</v>
      </c>
      <c r="DW77" s="199" t="s">
        <v>545</v>
      </c>
      <c r="DZ77" s="199" t="s">
        <v>545</v>
      </c>
      <c r="EC77" s="199" t="s">
        <v>545</v>
      </c>
      <c r="EF77" s="199" t="s">
        <v>545</v>
      </c>
      <c r="EI77" s="199" t="s">
        <v>545</v>
      </c>
      <c r="EL77" s="199" t="s">
        <v>545</v>
      </c>
      <c r="EO77" s="199" t="s">
        <v>545</v>
      </c>
      <c r="ER77" s="199" t="s">
        <v>545</v>
      </c>
      <c r="EU77" s="199" t="s">
        <v>545</v>
      </c>
      <c r="EX77" s="199" t="s">
        <v>545</v>
      </c>
      <c r="FA77" s="199" t="s">
        <v>545</v>
      </c>
      <c r="FD77" s="199" t="s">
        <v>545</v>
      </c>
      <c r="FG77" s="199" t="s">
        <v>545</v>
      </c>
      <c r="FJ77" s="198" t="s">
        <v>545</v>
      </c>
      <c r="FM77" s="199" t="s">
        <v>545</v>
      </c>
      <c r="FP77" s="199" t="s">
        <v>545</v>
      </c>
      <c r="FS77" s="199" t="s">
        <v>545</v>
      </c>
      <c r="FV77" s="199" t="s">
        <v>545</v>
      </c>
      <c r="FY77" s="199" t="s">
        <v>545</v>
      </c>
      <c r="GB77" s="199" t="s">
        <v>545</v>
      </c>
      <c r="GE77" s="199" t="s">
        <v>545</v>
      </c>
      <c r="GH77" s="199" t="s">
        <v>545</v>
      </c>
      <c r="GK77" s="199" t="s">
        <v>545</v>
      </c>
      <c r="GN77" s="199" t="s">
        <v>545</v>
      </c>
      <c r="GQ77" s="199" t="s">
        <v>545</v>
      </c>
      <c r="GT77" s="198" t="s">
        <v>545</v>
      </c>
      <c r="GW77" s="198" t="s">
        <v>545</v>
      </c>
      <c r="GZ77" s="198" t="s">
        <v>545</v>
      </c>
      <c r="HC77" s="199" t="s">
        <v>545</v>
      </c>
      <c r="HF77" s="198" t="s">
        <v>545</v>
      </c>
      <c r="HI77" s="198" t="s">
        <v>545</v>
      </c>
      <c r="HL77" s="199" t="s">
        <v>545</v>
      </c>
      <c r="HO77" s="198" t="s">
        <v>545</v>
      </c>
      <c r="HR77" s="199" t="s">
        <v>545</v>
      </c>
      <c r="HU77" s="199" t="s">
        <v>545</v>
      </c>
      <c r="IA77" s="236" t="s">
        <v>545</v>
      </c>
      <c r="IB77" s="236" t="s">
        <v>545</v>
      </c>
      <c r="IC77" s="236" t="s">
        <v>545</v>
      </c>
      <c r="ID77" s="236" t="b">
        <v>1</v>
      </c>
    </row>
    <row r="78" spans="65:238" ht="14.4" x14ac:dyDescent="0.3">
      <c r="BM78" s="196" t="s">
        <v>545</v>
      </c>
      <c r="CW78" s="196" t="s">
        <v>545</v>
      </c>
      <c r="DQ78" s="198" t="s">
        <v>545</v>
      </c>
      <c r="DT78" s="198" t="s">
        <v>545</v>
      </c>
      <c r="DW78" s="199" t="s">
        <v>545</v>
      </c>
      <c r="DZ78" s="199" t="s">
        <v>545</v>
      </c>
      <c r="EC78" s="199" t="s">
        <v>545</v>
      </c>
      <c r="EF78" s="199" t="s">
        <v>545</v>
      </c>
      <c r="EI78" s="199" t="s">
        <v>545</v>
      </c>
      <c r="EL78" s="199" t="s">
        <v>545</v>
      </c>
      <c r="EO78" s="199" t="s">
        <v>545</v>
      </c>
      <c r="ER78" s="199" t="s">
        <v>545</v>
      </c>
      <c r="EU78" s="199" t="s">
        <v>545</v>
      </c>
      <c r="EX78" s="199" t="s">
        <v>545</v>
      </c>
      <c r="FA78" s="199" t="s">
        <v>545</v>
      </c>
      <c r="FD78" s="199" t="s">
        <v>545</v>
      </c>
      <c r="FG78" s="199" t="s">
        <v>545</v>
      </c>
      <c r="FJ78" s="198" t="s">
        <v>545</v>
      </c>
      <c r="FM78" s="199" t="s">
        <v>545</v>
      </c>
      <c r="FP78" s="199" t="s">
        <v>545</v>
      </c>
      <c r="FS78" s="199" t="s">
        <v>545</v>
      </c>
      <c r="FV78" s="199" t="s">
        <v>545</v>
      </c>
      <c r="FY78" s="199" t="s">
        <v>545</v>
      </c>
      <c r="GB78" s="199" t="s">
        <v>545</v>
      </c>
      <c r="GE78" s="199" t="s">
        <v>545</v>
      </c>
      <c r="GH78" s="199" t="s">
        <v>545</v>
      </c>
      <c r="GK78" s="199" t="s">
        <v>545</v>
      </c>
      <c r="GN78" s="199" t="s">
        <v>545</v>
      </c>
      <c r="GQ78" s="199" t="s">
        <v>545</v>
      </c>
      <c r="GT78" s="198" t="s">
        <v>545</v>
      </c>
      <c r="GW78" s="198" t="s">
        <v>545</v>
      </c>
      <c r="GZ78" s="198" t="s">
        <v>545</v>
      </c>
      <c r="HC78" s="199" t="s">
        <v>545</v>
      </c>
      <c r="HF78" s="198" t="s">
        <v>545</v>
      </c>
      <c r="HI78" s="198" t="s">
        <v>545</v>
      </c>
      <c r="HL78" s="199" t="s">
        <v>545</v>
      </c>
      <c r="HO78" s="198" t="s">
        <v>545</v>
      </c>
      <c r="HR78" s="199" t="s">
        <v>545</v>
      </c>
      <c r="HU78" s="199" t="s">
        <v>545</v>
      </c>
      <c r="IA78" s="236" t="s">
        <v>545</v>
      </c>
      <c r="IB78" s="236" t="s">
        <v>545</v>
      </c>
      <c r="IC78" s="236" t="s">
        <v>545</v>
      </c>
      <c r="ID78" s="236" t="b">
        <v>1</v>
      </c>
    </row>
    <row r="79" spans="65:238" ht="14.4" x14ac:dyDescent="0.3">
      <c r="BM79" s="196" t="s">
        <v>545</v>
      </c>
      <c r="CW79" s="196" t="s">
        <v>545</v>
      </c>
      <c r="DQ79" s="198" t="s">
        <v>545</v>
      </c>
      <c r="DT79" s="198" t="s">
        <v>545</v>
      </c>
      <c r="DW79" s="199" t="s">
        <v>545</v>
      </c>
      <c r="DZ79" s="199" t="s">
        <v>545</v>
      </c>
      <c r="EC79" s="199" t="s">
        <v>545</v>
      </c>
      <c r="EF79" s="199" t="s">
        <v>545</v>
      </c>
      <c r="EI79" s="199" t="s">
        <v>545</v>
      </c>
      <c r="EL79" s="199" t="s">
        <v>545</v>
      </c>
      <c r="EO79" s="199" t="s">
        <v>545</v>
      </c>
      <c r="ER79" s="199" t="s">
        <v>545</v>
      </c>
      <c r="EU79" s="199" t="s">
        <v>545</v>
      </c>
      <c r="EX79" s="199" t="s">
        <v>545</v>
      </c>
      <c r="FA79" s="199" t="s">
        <v>545</v>
      </c>
      <c r="FD79" s="199" t="s">
        <v>545</v>
      </c>
      <c r="FG79" s="199" t="s">
        <v>545</v>
      </c>
      <c r="FJ79" s="198" t="s">
        <v>545</v>
      </c>
      <c r="FM79" s="199" t="s">
        <v>545</v>
      </c>
      <c r="FP79" s="199" t="s">
        <v>545</v>
      </c>
      <c r="FS79" s="199" t="s">
        <v>545</v>
      </c>
      <c r="FV79" s="199" t="s">
        <v>545</v>
      </c>
      <c r="FY79" s="199" t="s">
        <v>545</v>
      </c>
      <c r="GB79" s="199" t="s">
        <v>545</v>
      </c>
      <c r="GE79" s="199" t="s">
        <v>545</v>
      </c>
      <c r="GH79" s="199" t="s">
        <v>545</v>
      </c>
      <c r="GK79" s="199" t="s">
        <v>545</v>
      </c>
      <c r="GN79" s="199" t="s">
        <v>545</v>
      </c>
      <c r="GQ79" s="199" t="s">
        <v>545</v>
      </c>
      <c r="GT79" s="198" t="s">
        <v>545</v>
      </c>
      <c r="GW79" s="198" t="s">
        <v>545</v>
      </c>
      <c r="GZ79" s="198" t="s">
        <v>545</v>
      </c>
      <c r="HC79" s="199" t="s">
        <v>545</v>
      </c>
      <c r="HF79" s="198" t="s">
        <v>545</v>
      </c>
      <c r="HI79" s="198" t="s">
        <v>545</v>
      </c>
      <c r="HL79" s="199" t="s">
        <v>545</v>
      </c>
      <c r="HO79" s="198" t="s">
        <v>545</v>
      </c>
      <c r="HR79" s="199" t="s">
        <v>545</v>
      </c>
      <c r="HU79" s="199" t="s">
        <v>545</v>
      </c>
      <c r="IA79" s="236" t="s">
        <v>545</v>
      </c>
      <c r="IB79" s="236" t="s">
        <v>545</v>
      </c>
      <c r="IC79" s="236" t="s">
        <v>545</v>
      </c>
      <c r="ID79" s="236" t="b">
        <v>1</v>
      </c>
    </row>
    <row r="80" spans="65:238" ht="14.4" x14ac:dyDescent="0.3">
      <c r="BM80" s="196" t="s">
        <v>545</v>
      </c>
      <c r="CW80" s="196" t="s">
        <v>545</v>
      </c>
      <c r="DQ80" s="198" t="s">
        <v>545</v>
      </c>
      <c r="DT80" s="198" t="s">
        <v>545</v>
      </c>
      <c r="DW80" s="199" t="s">
        <v>545</v>
      </c>
      <c r="DZ80" s="199" t="s">
        <v>545</v>
      </c>
      <c r="EC80" s="199" t="s">
        <v>545</v>
      </c>
      <c r="EF80" s="199" t="s">
        <v>545</v>
      </c>
      <c r="EI80" s="199" t="s">
        <v>545</v>
      </c>
      <c r="EL80" s="199" t="s">
        <v>545</v>
      </c>
      <c r="EO80" s="199" t="s">
        <v>545</v>
      </c>
      <c r="ER80" s="199" t="s">
        <v>545</v>
      </c>
      <c r="EU80" s="199" t="s">
        <v>545</v>
      </c>
      <c r="EX80" s="199" t="s">
        <v>545</v>
      </c>
      <c r="FA80" s="199" t="s">
        <v>545</v>
      </c>
      <c r="FD80" s="199" t="s">
        <v>545</v>
      </c>
      <c r="FG80" s="199" t="s">
        <v>545</v>
      </c>
      <c r="FJ80" s="198" t="s">
        <v>545</v>
      </c>
      <c r="FM80" s="199" t="s">
        <v>545</v>
      </c>
      <c r="FP80" s="199" t="s">
        <v>545</v>
      </c>
      <c r="FS80" s="199" t="s">
        <v>545</v>
      </c>
      <c r="FV80" s="199" t="s">
        <v>545</v>
      </c>
      <c r="FY80" s="199" t="s">
        <v>545</v>
      </c>
      <c r="GB80" s="199" t="s">
        <v>545</v>
      </c>
      <c r="GE80" s="199" t="s">
        <v>545</v>
      </c>
      <c r="GH80" s="199" t="s">
        <v>545</v>
      </c>
      <c r="GK80" s="199" t="s">
        <v>545</v>
      </c>
      <c r="GN80" s="199" t="s">
        <v>545</v>
      </c>
      <c r="GQ80" s="199" t="s">
        <v>545</v>
      </c>
      <c r="GT80" s="198" t="s">
        <v>545</v>
      </c>
      <c r="GW80" s="198" t="s">
        <v>545</v>
      </c>
      <c r="GZ80" s="198" t="s">
        <v>545</v>
      </c>
      <c r="HC80" s="199" t="s">
        <v>545</v>
      </c>
      <c r="HF80" s="198" t="s">
        <v>545</v>
      </c>
      <c r="HI80" s="198" t="s">
        <v>545</v>
      </c>
      <c r="HL80" s="199" t="s">
        <v>545</v>
      </c>
      <c r="HO80" s="198" t="s">
        <v>545</v>
      </c>
      <c r="HR80" s="199" t="s">
        <v>545</v>
      </c>
      <c r="HU80" s="199" t="s">
        <v>545</v>
      </c>
      <c r="IA80" s="236" t="s">
        <v>545</v>
      </c>
      <c r="IB80" s="236" t="s">
        <v>545</v>
      </c>
      <c r="IC80" s="236" t="s">
        <v>545</v>
      </c>
      <c r="ID80" s="236" t="b">
        <v>1</v>
      </c>
    </row>
    <row r="81" spans="65:238" ht="14.4" x14ac:dyDescent="0.3">
      <c r="BM81" s="196" t="s">
        <v>545</v>
      </c>
      <c r="CW81" s="196" t="s">
        <v>545</v>
      </c>
      <c r="DQ81" s="198" t="s">
        <v>545</v>
      </c>
      <c r="DT81" s="198" t="s">
        <v>545</v>
      </c>
      <c r="DW81" s="199" t="s">
        <v>545</v>
      </c>
      <c r="DZ81" s="199" t="s">
        <v>545</v>
      </c>
      <c r="EC81" s="199" t="s">
        <v>545</v>
      </c>
      <c r="EF81" s="199" t="s">
        <v>545</v>
      </c>
      <c r="EI81" s="199" t="s">
        <v>545</v>
      </c>
      <c r="EL81" s="199" t="s">
        <v>545</v>
      </c>
      <c r="EO81" s="199" t="s">
        <v>545</v>
      </c>
      <c r="ER81" s="199" t="s">
        <v>545</v>
      </c>
      <c r="EU81" s="199" t="s">
        <v>545</v>
      </c>
      <c r="EX81" s="199" t="s">
        <v>545</v>
      </c>
      <c r="FA81" s="199" t="s">
        <v>545</v>
      </c>
      <c r="FD81" s="199" t="s">
        <v>545</v>
      </c>
      <c r="FG81" s="199" t="s">
        <v>545</v>
      </c>
      <c r="FJ81" s="198" t="s">
        <v>545</v>
      </c>
      <c r="FM81" s="199" t="s">
        <v>545</v>
      </c>
      <c r="FP81" s="199" t="s">
        <v>545</v>
      </c>
      <c r="FS81" s="199" t="s">
        <v>545</v>
      </c>
      <c r="FV81" s="199" t="s">
        <v>545</v>
      </c>
      <c r="FY81" s="199" t="s">
        <v>545</v>
      </c>
      <c r="GB81" s="199" t="s">
        <v>545</v>
      </c>
      <c r="GE81" s="199" t="s">
        <v>545</v>
      </c>
      <c r="GH81" s="199" t="s">
        <v>545</v>
      </c>
      <c r="GK81" s="199" t="s">
        <v>545</v>
      </c>
      <c r="GN81" s="199" t="s">
        <v>545</v>
      </c>
      <c r="GQ81" s="199" t="s">
        <v>545</v>
      </c>
      <c r="GT81" s="198" t="s">
        <v>545</v>
      </c>
      <c r="GW81" s="198" t="s">
        <v>545</v>
      </c>
      <c r="GZ81" s="198" t="s">
        <v>545</v>
      </c>
      <c r="HC81" s="199" t="s">
        <v>545</v>
      </c>
      <c r="HF81" s="198" t="s">
        <v>545</v>
      </c>
      <c r="HI81" s="198" t="s">
        <v>545</v>
      </c>
      <c r="HL81" s="199" t="s">
        <v>545</v>
      </c>
      <c r="HO81" s="198" t="s">
        <v>545</v>
      </c>
      <c r="HR81" s="199" t="s">
        <v>545</v>
      </c>
      <c r="HU81" s="199" t="s">
        <v>545</v>
      </c>
      <c r="IA81" s="236" t="s">
        <v>545</v>
      </c>
      <c r="IB81" s="236" t="s">
        <v>545</v>
      </c>
      <c r="IC81" s="236" t="s">
        <v>545</v>
      </c>
      <c r="ID81" s="236" t="b">
        <v>1</v>
      </c>
    </row>
    <row r="82" spans="65:238" ht="14.4" x14ac:dyDescent="0.3">
      <c r="BM82" s="196" t="s">
        <v>545</v>
      </c>
      <c r="CW82" s="196" t="s">
        <v>545</v>
      </c>
      <c r="DQ82" s="198" t="s">
        <v>545</v>
      </c>
      <c r="DT82" s="198" t="s">
        <v>545</v>
      </c>
      <c r="DW82" s="199" t="s">
        <v>545</v>
      </c>
      <c r="DZ82" s="199" t="s">
        <v>545</v>
      </c>
      <c r="EC82" s="199" t="s">
        <v>545</v>
      </c>
      <c r="EF82" s="199" t="s">
        <v>545</v>
      </c>
      <c r="EI82" s="199" t="s">
        <v>545</v>
      </c>
      <c r="EL82" s="199" t="s">
        <v>545</v>
      </c>
      <c r="EO82" s="199" t="s">
        <v>545</v>
      </c>
      <c r="ER82" s="199" t="s">
        <v>545</v>
      </c>
      <c r="EU82" s="199" t="s">
        <v>545</v>
      </c>
      <c r="EX82" s="199" t="s">
        <v>545</v>
      </c>
      <c r="FA82" s="199" t="s">
        <v>545</v>
      </c>
      <c r="FD82" s="199" t="s">
        <v>545</v>
      </c>
      <c r="FG82" s="199" t="s">
        <v>545</v>
      </c>
      <c r="FJ82" s="198" t="s">
        <v>545</v>
      </c>
      <c r="FM82" s="199" t="s">
        <v>545</v>
      </c>
      <c r="FP82" s="199" t="s">
        <v>545</v>
      </c>
      <c r="FS82" s="199" t="s">
        <v>545</v>
      </c>
      <c r="FV82" s="199" t="s">
        <v>545</v>
      </c>
      <c r="FY82" s="199" t="s">
        <v>545</v>
      </c>
      <c r="GB82" s="199" t="s">
        <v>545</v>
      </c>
      <c r="GE82" s="199" t="s">
        <v>545</v>
      </c>
      <c r="GH82" s="199" t="s">
        <v>545</v>
      </c>
      <c r="GK82" s="199" t="s">
        <v>545</v>
      </c>
      <c r="GN82" s="199" t="s">
        <v>545</v>
      </c>
      <c r="GQ82" s="199" t="s">
        <v>545</v>
      </c>
      <c r="GT82" s="198" t="s">
        <v>545</v>
      </c>
      <c r="GW82" s="198" t="s">
        <v>545</v>
      </c>
      <c r="GZ82" s="198" t="s">
        <v>545</v>
      </c>
      <c r="HC82" s="199" t="s">
        <v>545</v>
      </c>
      <c r="HF82" s="198" t="s">
        <v>545</v>
      </c>
      <c r="HI82" s="198" t="s">
        <v>545</v>
      </c>
      <c r="HL82" s="199" t="s">
        <v>545</v>
      </c>
      <c r="HO82" s="198" t="s">
        <v>545</v>
      </c>
      <c r="HR82" s="199" t="s">
        <v>545</v>
      </c>
      <c r="HU82" s="199" t="s">
        <v>545</v>
      </c>
      <c r="IA82" s="236" t="s">
        <v>545</v>
      </c>
      <c r="IB82" s="236" t="s">
        <v>545</v>
      </c>
      <c r="IC82" s="236" t="s">
        <v>545</v>
      </c>
      <c r="ID82" s="236" t="b">
        <v>1</v>
      </c>
    </row>
    <row r="83" spans="65:238" ht="14.4" x14ac:dyDescent="0.3">
      <c r="BM83" s="196" t="s">
        <v>545</v>
      </c>
      <c r="CW83" s="196" t="s">
        <v>545</v>
      </c>
      <c r="DQ83" s="198" t="s">
        <v>545</v>
      </c>
      <c r="DT83" s="198" t="s">
        <v>545</v>
      </c>
      <c r="DW83" s="199" t="s">
        <v>545</v>
      </c>
      <c r="DZ83" s="199" t="s">
        <v>545</v>
      </c>
      <c r="EC83" s="199" t="s">
        <v>545</v>
      </c>
      <c r="EF83" s="199" t="s">
        <v>545</v>
      </c>
      <c r="EI83" s="199" t="s">
        <v>545</v>
      </c>
      <c r="EL83" s="199" t="s">
        <v>545</v>
      </c>
      <c r="EO83" s="199" t="s">
        <v>545</v>
      </c>
      <c r="ER83" s="199" t="s">
        <v>545</v>
      </c>
      <c r="EU83" s="199" t="s">
        <v>545</v>
      </c>
      <c r="EX83" s="199" t="s">
        <v>545</v>
      </c>
      <c r="FA83" s="199" t="s">
        <v>545</v>
      </c>
      <c r="FD83" s="199" t="s">
        <v>545</v>
      </c>
      <c r="FG83" s="199" t="s">
        <v>545</v>
      </c>
      <c r="FJ83" s="198" t="s">
        <v>545</v>
      </c>
      <c r="FM83" s="199" t="s">
        <v>545</v>
      </c>
      <c r="FP83" s="199" t="s">
        <v>545</v>
      </c>
      <c r="FS83" s="199" t="s">
        <v>545</v>
      </c>
      <c r="FV83" s="199" t="s">
        <v>545</v>
      </c>
      <c r="FY83" s="199" t="s">
        <v>545</v>
      </c>
      <c r="GB83" s="199" t="s">
        <v>545</v>
      </c>
      <c r="GE83" s="199" t="s">
        <v>545</v>
      </c>
      <c r="GH83" s="199" t="s">
        <v>545</v>
      </c>
      <c r="GK83" s="199" t="s">
        <v>545</v>
      </c>
      <c r="GN83" s="199" t="s">
        <v>545</v>
      </c>
      <c r="GQ83" s="199" t="s">
        <v>545</v>
      </c>
      <c r="GT83" s="198" t="s">
        <v>545</v>
      </c>
      <c r="GW83" s="198" t="s">
        <v>545</v>
      </c>
      <c r="GZ83" s="198" t="s">
        <v>545</v>
      </c>
      <c r="HC83" s="199" t="s">
        <v>545</v>
      </c>
      <c r="HF83" s="198" t="s">
        <v>545</v>
      </c>
      <c r="HI83" s="198" t="s">
        <v>545</v>
      </c>
      <c r="HL83" s="199" t="s">
        <v>545</v>
      </c>
      <c r="HO83" s="198" t="s">
        <v>545</v>
      </c>
      <c r="HR83" s="199" t="s">
        <v>545</v>
      </c>
      <c r="HU83" s="199" t="s">
        <v>545</v>
      </c>
      <c r="IA83" s="236" t="s">
        <v>545</v>
      </c>
      <c r="IB83" s="236" t="s">
        <v>545</v>
      </c>
      <c r="IC83" s="236" t="s">
        <v>545</v>
      </c>
      <c r="ID83" s="236" t="b">
        <v>1</v>
      </c>
    </row>
    <row r="84" spans="65:238" ht="14.4" x14ac:dyDescent="0.3">
      <c r="BM84" s="196" t="s">
        <v>545</v>
      </c>
      <c r="CW84" s="196" t="s">
        <v>545</v>
      </c>
      <c r="DQ84" s="198" t="s">
        <v>545</v>
      </c>
      <c r="DT84" s="198" t="s">
        <v>545</v>
      </c>
      <c r="DW84" s="199" t="s">
        <v>545</v>
      </c>
      <c r="DZ84" s="199" t="s">
        <v>545</v>
      </c>
      <c r="EC84" s="199" t="s">
        <v>545</v>
      </c>
      <c r="EF84" s="199" t="s">
        <v>545</v>
      </c>
      <c r="EI84" s="199" t="s">
        <v>545</v>
      </c>
      <c r="EL84" s="199" t="s">
        <v>545</v>
      </c>
      <c r="EO84" s="199" t="s">
        <v>545</v>
      </c>
      <c r="ER84" s="199" t="s">
        <v>545</v>
      </c>
      <c r="EU84" s="199" t="s">
        <v>545</v>
      </c>
      <c r="EX84" s="199" t="s">
        <v>545</v>
      </c>
      <c r="FA84" s="199" t="s">
        <v>545</v>
      </c>
      <c r="FD84" s="199" t="s">
        <v>545</v>
      </c>
      <c r="FG84" s="199" t="s">
        <v>545</v>
      </c>
      <c r="FJ84" s="198" t="s">
        <v>545</v>
      </c>
      <c r="FM84" s="199" t="s">
        <v>545</v>
      </c>
      <c r="FP84" s="199" t="s">
        <v>545</v>
      </c>
      <c r="FS84" s="199" t="s">
        <v>545</v>
      </c>
      <c r="FV84" s="199" t="s">
        <v>545</v>
      </c>
      <c r="FY84" s="199" t="s">
        <v>545</v>
      </c>
      <c r="GB84" s="199" t="s">
        <v>545</v>
      </c>
      <c r="GE84" s="199" t="s">
        <v>545</v>
      </c>
      <c r="GH84" s="199" t="s">
        <v>545</v>
      </c>
      <c r="GK84" s="199" t="s">
        <v>545</v>
      </c>
      <c r="GN84" s="199" t="s">
        <v>545</v>
      </c>
      <c r="GQ84" s="199" t="s">
        <v>545</v>
      </c>
      <c r="GT84" s="198" t="s">
        <v>545</v>
      </c>
      <c r="GW84" s="198" t="s">
        <v>545</v>
      </c>
      <c r="GZ84" s="198" t="s">
        <v>545</v>
      </c>
      <c r="HC84" s="199" t="s">
        <v>545</v>
      </c>
      <c r="HF84" s="198" t="s">
        <v>545</v>
      </c>
      <c r="HI84" s="198" t="s">
        <v>545</v>
      </c>
      <c r="HL84" s="199" t="s">
        <v>545</v>
      </c>
      <c r="HO84" s="198" t="s">
        <v>545</v>
      </c>
      <c r="HR84" s="199" t="s">
        <v>545</v>
      </c>
      <c r="HU84" s="199" t="s">
        <v>545</v>
      </c>
      <c r="IA84" s="236" t="s">
        <v>545</v>
      </c>
      <c r="IB84" s="236" t="s">
        <v>545</v>
      </c>
      <c r="IC84" s="236" t="s">
        <v>545</v>
      </c>
      <c r="ID84" s="236" t="b">
        <v>1</v>
      </c>
    </row>
    <row r="85" spans="65:238" ht="14.4" x14ac:dyDescent="0.3">
      <c r="BM85" s="196" t="s">
        <v>545</v>
      </c>
      <c r="CW85" s="196" t="s">
        <v>545</v>
      </c>
      <c r="DQ85" s="198" t="s">
        <v>545</v>
      </c>
      <c r="DT85" s="198" t="s">
        <v>545</v>
      </c>
      <c r="DW85" s="199" t="s">
        <v>545</v>
      </c>
      <c r="DZ85" s="199" t="s">
        <v>545</v>
      </c>
      <c r="EC85" s="199" t="s">
        <v>545</v>
      </c>
      <c r="EF85" s="199" t="s">
        <v>545</v>
      </c>
      <c r="EI85" s="199" t="s">
        <v>545</v>
      </c>
      <c r="EL85" s="199" t="s">
        <v>545</v>
      </c>
      <c r="EO85" s="199" t="s">
        <v>545</v>
      </c>
      <c r="ER85" s="199" t="s">
        <v>545</v>
      </c>
      <c r="EU85" s="199" t="s">
        <v>545</v>
      </c>
      <c r="EX85" s="199" t="s">
        <v>545</v>
      </c>
      <c r="FA85" s="199" t="s">
        <v>545</v>
      </c>
      <c r="FD85" s="199" t="s">
        <v>545</v>
      </c>
      <c r="FG85" s="199" t="s">
        <v>545</v>
      </c>
      <c r="FJ85" s="198" t="s">
        <v>545</v>
      </c>
      <c r="FM85" s="199" t="s">
        <v>545</v>
      </c>
      <c r="FP85" s="199" t="s">
        <v>545</v>
      </c>
      <c r="FS85" s="199" t="s">
        <v>545</v>
      </c>
      <c r="FV85" s="199" t="s">
        <v>545</v>
      </c>
      <c r="FY85" s="199" t="s">
        <v>545</v>
      </c>
      <c r="GB85" s="199" t="s">
        <v>545</v>
      </c>
      <c r="GE85" s="199" t="s">
        <v>545</v>
      </c>
      <c r="GH85" s="199" t="s">
        <v>545</v>
      </c>
      <c r="GK85" s="199" t="s">
        <v>545</v>
      </c>
      <c r="GN85" s="199" t="s">
        <v>545</v>
      </c>
      <c r="GQ85" s="199" t="s">
        <v>545</v>
      </c>
      <c r="GT85" s="198" t="s">
        <v>545</v>
      </c>
      <c r="GW85" s="198" t="s">
        <v>545</v>
      </c>
      <c r="GZ85" s="198" t="s">
        <v>545</v>
      </c>
      <c r="HC85" s="199" t="s">
        <v>545</v>
      </c>
      <c r="HF85" s="198" t="s">
        <v>545</v>
      </c>
      <c r="HI85" s="198" t="s">
        <v>545</v>
      </c>
      <c r="HL85" s="199" t="s">
        <v>545</v>
      </c>
      <c r="HO85" s="198" t="s">
        <v>545</v>
      </c>
      <c r="HR85" s="199" t="s">
        <v>545</v>
      </c>
      <c r="HU85" s="199" t="s">
        <v>545</v>
      </c>
      <c r="IA85" s="236" t="s">
        <v>545</v>
      </c>
      <c r="IB85" s="236" t="s">
        <v>545</v>
      </c>
      <c r="IC85" s="236" t="s">
        <v>545</v>
      </c>
      <c r="ID85" s="236" t="b">
        <v>1</v>
      </c>
    </row>
    <row r="86" spans="65:238" ht="14.4" x14ac:dyDescent="0.3">
      <c r="BM86" s="196" t="s">
        <v>545</v>
      </c>
      <c r="CW86" s="196" t="s">
        <v>545</v>
      </c>
      <c r="DQ86" s="198" t="s">
        <v>545</v>
      </c>
      <c r="DT86" s="198" t="s">
        <v>545</v>
      </c>
      <c r="DW86" s="199" t="s">
        <v>545</v>
      </c>
      <c r="DZ86" s="199" t="s">
        <v>545</v>
      </c>
      <c r="EC86" s="199" t="s">
        <v>545</v>
      </c>
      <c r="EF86" s="199" t="s">
        <v>545</v>
      </c>
      <c r="EI86" s="199" t="s">
        <v>545</v>
      </c>
      <c r="EL86" s="199" t="s">
        <v>545</v>
      </c>
      <c r="EO86" s="199" t="s">
        <v>545</v>
      </c>
      <c r="ER86" s="199" t="s">
        <v>545</v>
      </c>
      <c r="EU86" s="199" t="s">
        <v>545</v>
      </c>
      <c r="EX86" s="199" t="s">
        <v>545</v>
      </c>
      <c r="FA86" s="199" t="s">
        <v>545</v>
      </c>
      <c r="FD86" s="199" t="s">
        <v>545</v>
      </c>
      <c r="FG86" s="199" t="s">
        <v>545</v>
      </c>
      <c r="FJ86" s="198" t="s">
        <v>545</v>
      </c>
      <c r="FM86" s="199" t="s">
        <v>545</v>
      </c>
      <c r="FP86" s="199" t="s">
        <v>545</v>
      </c>
      <c r="FS86" s="199" t="s">
        <v>545</v>
      </c>
      <c r="FV86" s="199" t="s">
        <v>545</v>
      </c>
      <c r="FY86" s="199" t="s">
        <v>545</v>
      </c>
      <c r="GB86" s="199" t="s">
        <v>545</v>
      </c>
      <c r="GE86" s="199" t="s">
        <v>545</v>
      </c>
      <c r="GH86" s="199" t="s">
        <v>545</v>
      </c>
      <c r="GK86" s="199" t="s">
        <v>545</v>
      </c>
      <c r="GN86" s="199" t="s">
        <v>545</v>
      </c>
      <c r="GQ86" s="199" t="s">
        <v>545</v>
      </c>
      <c r="GT86" s="198" t="s">
        <v>545</v>
      </c>
      <c r="GW86" s="198" t="s">
        <v>545</v>
      </c>
      <c r="GZ86" s="198" t="s">
        <v>545</v>
      </c>
      <c r="HC86" s="199" t="s">
        <v>545</v>
      </c>
      <c r="HF86" s="198" t="s">
        <v>545</v>
      </c>
      <c r="HI86" s="198" t="s">
        <v>545</v>
      </c>
      <c r="HL86" s="199" t="s">
        <v>545</v>
      </c>
      <c r="HO86" s="198" t="s">
        <v>545</v>
      </c>
      <c r="HR86" s="199" t="s">
        <v>545</v>
      </c>
      <c r="HU86" s="199" t="s">
        <v>545</v>
      </c>
      <c r="IA86" s="236" t="s">
        <v>545</v>
      </c>
      <c r="IB86" s="236" t="s">
        <v>545</v>
      </c>
      <c r="IC86" s="236" t="s">
        <v>545</v>
      </c>
      <c r="ID86" s="236" t="b">
        <v>1</v>
      </c>
    </row>
    <row r="87" spans="65:238" ht="14.4" x14ac:dyDescent="0.3">
      <c r="BM87" s="196" t="s">
        <v>545</v>
      </c>
      <c r="CW87" s="196" t="s">
        <v>545</v>
      </c>
      <c r="DQ87" s="198" t="s">
        <v>545</v>
      </c>
      <c r="DT87" s="198" t="s">
        <v>545</v>
      </c>
      <c r="DW87" s="199" t="s">
        <v>545</v>
      </c>
      <c r="DZ87" s="199" t="s">
        <v>545</v>
      </c>
      <c r="EC87" s="199" t="s">
        <v>545</v>
      </c>
      <c r="EF87" s="199" t="s">
        <v>545</v>
      </c>
      <c r="EI87" s="199" t="s">
        <v>545</v>
      </c>
      <c r="EL87" s="199" t="s">
        <v>545</v>
      </c>
      <c r="EO87" s="199" t="s">
        <v>545</v>
      </c>
      <c r="ER87" s="199" t="s">
        <v>545</v>
      </c>
      <c r="EU87" s="199" t="s">
        <v>545</v>
      </c>
      <c r="EX87" s="199" t="s">
        <v>545</v>
      </c>
      <c r="FA87" s="199" t="s">
        <v>545</v>
      </c>
      <c r="FD87" s="199" t="s">
        <v>545</v>
      </c>
      <c r="FG87" s="199" t="s">
        <v>545</v>
      </c>
      <c r="FJ87" s="198" t="s">
        <v>545</v>
      </c>
      <c r="FM87" s="199" t="s">
        <v>545</v>
      </c>
      <c r="FP87" s="199" t="s">
        <v>545</v>
      </c>
      <c r="FS87" s="199" t="s">
        <v>545</v>
      </c>
      <c r="FV87" s="199" t="s">
        <v>545</v>
      </c>
      <c r="FY87" s="199" t="s">
        <v>545</v>
      </c>
      <c r="GB87" s="199" t="s">
        <v>545</v>
      </c>
      <c r="GE87" s="199" t="s">
        <v>545</v>
      </c>
      <c r="GH87" s="199" t="s">
        <v>545</v>
      </c>
      <c r="GK87" s="199" t="s">
        <v>545</v>
      </c>
      <c r="GN87" s="199" t="s">
        <v>545</v>
      </c>
      <c r="GQ87" s="199" t="s">
        <v>545</v>
      </c>
      <c r="GT87" s="198" t="s">
        <v>545</v>
      </c>
      <c r="GW87" s="198" t="s">
        <v>545</v>
      </c>
      <c r="GZ87" s="198" t="s">
        <v>545</v>
      </c>
      <c r="HC87" s="199" t="s">
        <v>545</v>
      </c>
      <c r="HF87" s="198" t="s">
        <v>545</v>
      </c>
      <c r="HI87" s="198" t="s">
        <v>545</v>
      </c>
      <c r="HL87" s="199" t="s">
        <v>545</v>
      </c>
      <c r="HO87" s="198" t="s">
        <v>545</v>
      </c>
      <c r="HR87" s="199" t="s">
        <v>545</v>
      </c>
      <c r="HU87" s="199" t="s">
        <v>545</v>
      </c>
      <c r="IA87" s="236" t="s">
        <v>545</v>
      </c>
      <c r="IB87" s="236" t="s">
        <v>545</v>
      </c>
      <c r="IC87" s="236" t="s">
        <v>545</v>
      </c>
      <c r="ID87" s="236" t="b">
        <v>1</v>
      </c>
    </row>
    <row r="88" spans="65:238" ht="14.4" x14ac:dyDescent="0.3">
      <c r="BM88" s="196" t="s">
        <v>545</v>
      </c>
      <c r="CW88" s="196" t="s">
        <v>545</v>
      </c>
      <c r="DQ88" s="198" t="s">
        <v>545</v>
      </c>
      <c r="DT88" s="198" t="s">
        <v>545</v>
      </c>
      <c r="DW88" s="199" t="s">
        <v>545</v>
      </c>
      <c r="DZ88" s="199" t="s">
        <v>545</v>
      </c>
      <c r="EC88" s="199" t="s">
        <v>545</v>
      </c>
      <c r="EF88" s="199" t="s">
        <v>545</v>
      </c>
      <c r="EI88" s="199" t="s">
        <v>545</v>
      </c>
      <c r="EL88" s="199" t="s">
        <v>545</v>
      </c>
      <c r="EO88" s="199" t="s">
        <v>545</v>
      </c>
      <c r="ER88" s="199" t="s">
        <v>545</v>
      </c>
      <c r="EU88" s="199" t="s">
        <v>545</v>
      </c>
      <c r="EX88" s="199" t="s">
        <v>545</v>
      </c>
      <c r="FA88" s="199" t="s">
        <v>545</v>
      </c>
      <c r="FD88" s="199" t="s">
        <v>545</v>
      </c>
      <c r="FG88" s="199" t="s">
        <v>545</v>
      </c>
      <c r="FJ88" s="198" t="s">
        <v>545</v>
      </c>
      <c r="FM88" s="199" t="s">
        <v>545</v>
      </c>
      <c r="FP88" s="199" t="s">
        <v>545</v>
      </c>
      <c r="FS88" s="199" t="s">
        <v>545</v>
      </c>
      <c r="FV88" s="199" t="s">
        <v>545</v>
      </c>
      <c r="FY88" s="199" t="s">
        <v>545</v>
      </c>
      <c r="GB88" s="199" t="s">
        <v>545</v>
      </c>
      <c r="GE88" s="199" t="s">
        <v>545</v>
      </c>
      <c r="GH88" s="199" t="s">
        <v>545</v>
      </c>
      <c r="GK88" s="199" t="s">
        <v>545</v>
      </c>
      <c r="GN88" s="199" t="s">
        <v>545</v>
      </c>
      <c r="GQ88" s="199" t="s">
        <v>545</v>
      </c>
      <c r="GT88" s="198" t="s">
        <v>545</v>
      </c>
      <c r="GW88" s="198" t="s">
        <v>545</v>
      </c>
      <c r="GZ88" s="198" t="s">
        <v>545</v>
      </c>
      <c r="HC88" s="199" t="s">
        <v>545</v>
      </c>
      <c r="HF88" s="198" t="s">
        <v>545</v>
      </c>
      <c r="HI88" s="198" t="s">
        <v>545</v>
      </c>
      <c r="HL88" s="199" t="s">
        <v>545</v>
      </c>
      <c r="HO88" s="198" t="s">
        <v>545</v>
      </c>
      <c r="HR88" s="199" t="s">
        <v>545</v>
      </c>
      <c r="HU88" s="199" t="s">
        <v>545</v>
      </c>
      <c r="IA88" s="236" t="s">
        <v>545</v>
      </c>
      <c r="IB88" s="236" t="s">
        <v>545</v>
      </c>
      <c r="IC88" s="236" t="s">
        <v>545</v>
      </c>
      <c r="ID88" s="236" t="b">
        <v>1</v>
      </c>
    </row>
    <row r="89" spans="65:238" ht="14.4" x14ac:dyDescent="0.3">
      <c r="BM89" s="196" t="s">
        <v>545</v>
      </c>
      <c r="CW89" s="196" t="s">
        <v>545</v>
      </c>
      <c r="DQ89" s="198" t="s">
        <v>545</v>
      </c>
      <c r="DT89" s="198" t="s">
        <v>545</v>
      </c>
      <c r="DW89" s="199" t="s">
        <v>545</v>
      </c>
      <c r="DZ89" s="199" t="s">
        <v>545</v>
      </c>
      <c r="EC89" s="199" t="s">
        <v>545</v>
      </c>
      <c r="EF89" s="199" t="s">
        <v>545</v>
      </c>
      <c r="EI89" s="199" t="s">
        <v>545</v>
      </c>
      <c r="EL89" s="199" t="s">
        <v>545</v>
      </c>
      <c r="EO89" s="199" t="s">
        <v>545</v>
      </c>
      <c r="ER89" s="199" t="s">
        <v>545</v>
      </c>
      <c r="EU89" s="199" t="s">
        <v>545</v>
      </c>
      <c r="EX89" s="199" t="s">
        <v>545</v>
      </c>
      <c r="FA89" s="199" t="s">
        <v>545</v>
      </c>
      <c r="FD89" s="199" t="s">
        <v>545</v>
      </c>
      <c r="FG89" s="199" t="s">
        <v>545</v>
      </c>
      <c r="FJ89" s="198" t="s">
        <v>545</v>
      </c>
      <c r="FM89" s="199" t="s">
        <v>545</v>
      </c>
      <c r="FP89" s="199" t="s">
        <v>545</v>
      </c>
      <c r="FS89" s="199" t="s">
        <v>545</v>
      </c>
      <c r="FV89" s="199" t="s">
        <v>545</v>
      </c>
      <c r="FY89" s="199" t="s">
        <v>545</v>
      </c>
      <c r="GB89" s="199" t="s">
        <v>545</v>
      </c>
      <c r="GE89" s="199" t="s">
        <v>545</v>
      </c>
      <c r="GH89" s="199" t="s">
        <v>545</v>
      </c>
      <c r="GK89" s="199" t="s">
        <v>545</v>
      </c>
      <c r="GN89" s="199" t="s">
        <v>545</v>
      </c>
      <c r="GQ89" s="199" t="s">
        <v>545</v>
      </c>
      <c r="GT89" s="198" t="s">
        <v>545</v>
      </c>
      <c r="GW89" s="198" t="s">
        <v>545</v>
      </c>
      <c r="GZ89" s="198" t="s">
        <v>545</v>
      </c>
      <c r="HC89" s="199" t="s">
        <v>545</v>
      </c>
      <c r="HF89" s="198" t="s">
        <v>545</v>
      </c>
      <c r="HI89" s="198" t="s">
        <v>545</v>
      </c>
      <c r="HL89" s="199" t="s">
        <v>545</v>
      </c>
      <c r="HO89" s="198" t="s">
        <v>545</v>
      </c>
      <c r="HR89" s="199" t="s">
        <v>545</v>
      </c>
      <c r="HU89" s="199" t="s">
        <v>545</v>
      </c>
      <c r="IA89" s="236" t="s">
        <v>545</v>
      </c>
      <c r="IB89" s="236" t="s">
        <v>545</v>
      </c>
      <c r="IC89" s="236" t="s">
        <v>545</v>
      </c>
      <c r="ID89" s="236" t="b">
        <v>1</v>
      </c>
    </row>
    <row r="90" spans="65:238" ht="14.4" x14ac:dyDescent="0.3">
      <c r="BM90" s="196" t="s">
        <v>545</v>
      </c>
      <c r="CW90" s="196" t="s">
        <v>545</v>
      </c>
      <c r="DQ90" s="198" t="s">
        <v>545</v>
      </c>
      <c r="DT90" s="198" t="s">
        <v>545</v>
      </c>
      <c r="DW90" s="199" t="s">
        <v>545</v>
      </c>
      <c r="DZ90" s="199" t="s">
        <v>545</v>
      </c>
      <c r="EC90" s="199" t="s">
        <v>545</v>
      </c>
      <c r="EF90" s="199" t="s">
        <v>545</v>
      </c>
      <c r="EI90" s="199" t="s">
        <v>545</v>
      </c>
      <c r="EL90" s="199" t="s">
        <v>545</v>
      </c>
      <c r="EO90" s="199" t="s">
        <v>545</v>
      </c>
      <c r="ER90" s="199" t="s">
        <v>545</v>
      </c>
      <c r="EU90" s="199" t="s">
        <v>545</v>
      </c>
      <c r="EX90" s="199" t="s">
        <v>545</v>
      </c>
      <c r="FA90" s="199" t="s">
        <v>545</v>
      </c>
      <c r="FD90" s="199" t="s">
        <v>545</v>
      </c>
      <c r="FG90" s="199" t="s">
        <v>545</v>
      </c>
      <c r="FJ90" s="198" t="s">
        <v>545</v>
      </c>
      <c r="FM90" s="199" t="s">
        <v>545</v>
      </c>
      <c r="FP90" s="199" t="s">
        <v>545</v>
      </c>
      <c r="FS90" s="199" t="s">
        <v>545</v>
      </c>
      <c r="FV90" s="199" t="s">
        <v>545</v>
      </c>
      <c r="FY90" s="199" t="s">
        <v>545</v>
      </c>
      <c r="GB90" s="199" t="s">
        <v>545</v>
      </c>
      <c r="GE90" s="199" t="s">
        <v>545</v>
      </c>
      <c r="GH90" s="199" t="s">
        <v>545</v>
      </c>
      <c r="GK90" s="199" t="s">
        <v>545</v>
      </c>
      <c r="GN90" s="199" t="s">
        <v>545</v>
      </c>
      <c r="GQ90" s="199" t="s">
        <v>545</v>
      </c>
      <c r="GT90" s="198" t="s">
        <v>545</v>
      </c>
      <c r="GW90" s="198" t="s">
        <v>545</v>
      </c>
      <c r="GZ90" s="198" t="s">
        <v>545</v>
      </c>
      <c r="HC90" s="199" t="s">
        <v>545</v>
      </c>
      <c r="HF90" s="198" t="s">
        <v>545</v>
      </c>
      <c r="HI90" s="198" t="s">
        <v>545</v>
      </c>
      <c r="HL90" s="199" t="s">
        <v>545</v>
      </c>
      <c r="HO90" s="198" t="s">
        <v>545</v>
      </c>
      <c r="HR90" s="199" t="s">
        <v>545</v>
      </c>
      <c r="HU90" s="199" t="s">
        <v>545</v>
      </c>
      <c r="IA90" s="236" t="s">
        <v>545</v>
      </c>
      <c r="IB90" s="236" t="s">
        <v>545</v>
      </c>
      <c r="IC90" s="236" t="s">
        <v>545</v>
      </c>
      <c r="ID90" s="236" t="b">
        <v>1</v>
      </c>
    </row>
    <row r="91" spans="65:238" ht="14.4" x14ac:dyDescent="0.3">
      <c r="BM91" s="196" t="s">
        <v>545</v>
      </c>
      <c r="CW91" s="196" t="s">
        <v>545</v>
      </c>
      <c r="DQ91" s="198" t="s">
        <v>545</v>
      </c>
      <c r="DT91" s="198" t="s">
        <v>545</v>
      </c>
      <c r="DW91" s="199" t="s">
        <v>545</v>
      </c>
      <c r="DZ91" s="199" t="s">
        <v>545</v>
      </c>
      <c r="EC91" s="199" t="s">
        <v>545</v>
      </c>
      <c r="EF91" s="199" t="s">
        <v>545</v>
      </c>
      <c r="EI91" s="199" t="s">
        <v>545</v>
      </c>
      <c r="EL91" s="199" t="s">
        <v>545</v>
      </c>
      <c r="EO91" s="199" t="s">
        <v>545</v>
      </c>
      <c r="ER91" s="199" t="s">
        <v>545</v>
      </c>
      <c r="EU91" s="199" t="s">
        <v>545</v>
      </c>
      <c r="EX91" s="199" t="s">
        <v>545</v>
      </c>
      <c r="FA91" s="199" t="s">
        <v>545</v>
      </c>
      <c r="FD91" s="199" t="s">
        <v>545</v>
      </c>
      <c r="FG91" s="199" t="s">
        <v>545</v>
      </c>
      <c r="FJ91" s="198" t="s">
        <v>545</v>
      </c>
      <c r="FM91" s="199" t="s">
        <v>545</v>
      </c>
      <c r="FP91" s="199" t="s">
        <v>545</v>
      </c>
      <c r="FS91" s="199" t="s">
        <v>545</v>
      </c>
      <c r="FV91" s="199" t="s">
        <v>545</v>
      </c>
      <c r="FY91" s="199" t="s">
        <v>545</v>
      </c>
      <c r="GB91" s="199" t="s">
        <v>545</v>
      </c>
      <c r="GE91" s="199" t="s">
        <v>545</v>
      </c>
      <c r="GH91" s="199" t="s">
        <v>545</v>
      </c>
      <c r="GK91" s="199" t="s">
        <v>545</v>
      </c>
      <c r="GN91" s="199" t="s">
        <v>545</v>
      </c>
      <c r="GQ91" s="199" t="s">
        <v>545</v>
      </c>
      <c r="GT91" s="198" t="s">
        <v>545</v>
      </c>
      <c r="GW91" s="198" t="s">
        <v>545</v>
      </c>
      <c r="GZ91" s="198" t="s">
        <v>545</v>
      </c>
      <c r="HC91" s="199" t="s">
        <v>545</v>
      </c>
      <c r="HF91" s="198" t="s">
        <v>545</v>
      </c>
      <c r="HI91" s="198" t="s">
        <v>545</v>
      </c>
      <c r="HL91" s="199" t="s">
        <v>545</v>
      </c>
      <c r="HO91" s="198" t="s">
        <v>545</v>
      </c>
      <c r="HR91" s="199" t="s">
        <v>545</v>
      </c>
      <c r="HU91" s="199" t="s">
        <v>545</v>
      </c>
      <c r="IA91" s="236" t="s">
        <v>545</v>
      </c>
      <c r="IB91" s="236" t="s">
        <v>545</v>
      </c>
      <c r="IC91" s="236" t="s">
        <v>545</v>
      </c>
      <c r="ID91" s="236" t="b">
        <v>1</v>
      </c>
    </row>
    <row r="92" spans="65:238" ht="14.4" x14ac:dyDescent="0.3">
      <c r="BM92" s="196" t="s">
        <v>545</v>
      </c>
      <c r="CW92" s="196" t="s">
        <v>545</v>
      </c>
      <c r="DQ92" s="198" t="s">
        <v>545</v>
      </c>
      <c r="DT92" s="198" t="s">
        <v>545</v>
      </c>
      <c r="DW92" s="199" t="s">
        <v>545</v>
      </c>
      <c r="DZ92" s="199" t="s">
        <v>545</v>
      </c>
      <c r="EC92" s="199" t="s">
        <v>545</v>
      </c>
      <c r="EF92" s="199" t="s">
        <v>545</v>
      </c>
      <c r="EI92" s="199" t="s">
        <v>545</v>
      </c>
      <c r="EL92" s="199" t="s">
        <v>545</v>
      </c>
      <c r="EO92" s="199" t="s">
        <v>545</v>
      </c>
      <c r="ER92" s="199" t="s">
        <v>545</v>
      </c>
      <c r="EU92" s="199" t="s">
        <v>545</v>
      </c>
      <c r="EX92" s="199" t="s">
        <v>545</v>
      </c>
      <c r="FA92" s="199" t="s">
        <v>545</v>
      </c>
      <c r="FD92" s="199" t="s">
        <v>545</v>
      </c>
      <c r="FG92" s="199" t="s">
        <v>545</v>
      </c>
      <c r="FJ92" s="198" t="s">
        <v>545</v>
      </c>
      <c r="FM92" s="199" t="s">
        <v>545</v>
      </c>
      <c r="FP92" s="199" t="s">
        <v>545</v>
      </c>
      <c r="FS92" s="199" t="s">
        <v>545</v>
      </c>
      <c r="FV92" s="199" t="s">
        <v>545</v>
      </c>
      <c r="FY92" s="199" t="s">
        <v>545</v>
      </c>
      <c r="GB92" s="199" t="s">
        <v>545</v>
      </c>
      <c r="GE92" s="199" t="s">
        <v>545</v>
      </c>
      <c r="GH92" s="199" t="s">
        <v>545</v>
      </c>
      <c r="GK92" s="199" t="s">
        <v>545</v>
      </c>
      <c r="GN92" s="199" t="s">
        <v>545</v>
      </c>
      <c r="GQ92" s="199" t="s">
        <v>545</v>
      </c>
      <c r="GT92" s="198" t="s">
        <v>545</v>
      </c>
      <c r="GW92" s="198" t="s">
        <v>545</v>
      </c>
      <c r="GZ92" s="198" t="s">
        <v>545</v>
      </c>
      <c r="HC92" s="199" t="s">
        <v>545</v>
      </c>
      <c r="HF92" s="198" t="s">
        <v>545</v>
      </c>
      <c r="HI92" s="198" t="s">
        <v>545</v>
      </c>
      <c r="HL92" s="199" t="s">
        <v>545</v>
      </c>
      <c r="HO92" s="198" t="s">
        <v>545</v>
      </c>
      <c r="HR92" s="199" t="s">
        <v>545</v>
      </c>
      <c r="HU92" s="199" t="s">
        <v>545</v>
      </c>
      <c r="IA92" s="236" t="s">
        <v>545</v>
      </c>
      <c r="IB92" s="236" t="s">
        <v>545</v>
      </c>
      <c r="IC92" s="236" t="s">
        <v>545</v>
      </c>
      <c r="ID92" s="236" t="b">
        <v>1</v>
      </c>
    </row>
    <row r="93" spans="65:238" ht="14.4" x14ac:dyDescent="0.3">
      <c r="BM93" s="196" t="s">
        <v>545</v>
      </c>
      <c r="CW93" s="196" t="s">
        <v>545</v>
      </c>
      <c r="DQ93" s="198" t="s">
        <v>545</v>
      </c>
      <c r="DT93" s="198" t="s">
        <v>545</v>
      </c>
      <c r="DW93" s="199" t="s">
        <v>545</v>
      </c>
      <c r="DZ93" s="199" t="s">
        <v>545</v>
      </c>
      <c r="EC93" s="199" t="s">
        <v>545</v>
      </c>
      <c r="EF93" s="199" t="s">
        <v>545</v>
      </c>
      <c r="EI93" s="199" t="s">
        <v>545</v>
      </c>
      <c r="EL93" s="199" t="s">
        <v>545</v>
      </c>
      <c r="EO93" s="199" t="s">
        <v>545</v>
      </c>
      <c r="ER93" s="199" t="s">
        <v>545</v>
      </c>
      <c r="EU93" s="199" t="s">
        <v>545</v>
      </c>
      <c r="EX93" s="199" t="s">
        <v>545</v>
      </c>
      <c r="FA93" s="199" t="s">
        <v>545</v>
      </c>
      <c r="FD93" s="199" t="s">
        <v>545</v>
      </c>
      <c r="FG93" s="199" t="s">
        <v>545</v>
      </c>
      <c r="FJ93" s="198" t="s">
        <v>545</v>
      </c>
      <c r="FM93" s="199" t="s">
        <v>545</v>
      </c>
      <c r="FP93" s="199" t="s">
        <v>545</v>
      </c>
      <c r="FS93" s="199" t="s">
        <v>545</v>
      </c>
      <c r="FV93" s="199" t="s">
        <v>545</v>
      </c>
      <c r="FY93" s="199" t="s">
        <v>545</v>
      </c>
      <c r="GB93" s="199" t="s">
        <v>545</v>
      </c>
      <c r="GE93" s="199" t="s">
        <v>545</v>
      </c>
      <c r="GH93" s="199" t="s">
        <v>545</v>
      </c>
      <c r="GK93" s="199" t="s">
        <v>545</v>
      </c>
      <c r="GN93" s="199" t="s">
        <v>545</v>
      </c>
      <c r="GQ93" s="199" t="s">
        <v>545</v>
      </c>
      <c r="GT93" s="198" t="s">
        <v>545</v>
      </c>
      <c r="GW93" s="198" t="s">
        <v>545</v>
      </c>
      <c r="GZ93" s="198" t="s">
        <v>545</v>
      </c>
      <c r="HC93" s="199" t="s">
        <v>545</v>
      </c>
      <c r="HF93" s="198" t="s">
        <v>545</v>
      </c>
      <c r="HI93" s="198" t="s">
        <v>545</v>
      </c>
      <c r="HL93" s="199" t="s">
        <v>545</v>
      </c>
      <c r="HO93" s="198" t="s">
        <v>545</v>
      </c>
      <c r="HR93" s="199" t="s">
        <v>545</v>
      </c>
      <c r="HU93" s="199" t="s">
        <v>545</v>
      </c>
      <c r="IA93" s="236" t="s">
        <v>545</v>
      </c>
      <c r="IB93" s="236" t="s">
        <v>545</v>
      </c>
      <c r="IC93" s="236" t="s">
        <v>545</v>
      </c>
      <c r="ID93" s="236" t="b">
        <v>1</v>
      </c>
    </row>
    <row r="94" spans="65:238" ht="14.4" x14ac:dyDescent="0.3">
      <c r="BM94" s="196" t="s">
        <v>545</v>
      </c>
      <c r="CW94" s="196" t="s">
        <v>545</v>
      </c>
      <c r="DQ94" s="198" t="s">
        <v>545</v>
      </c>
      <c r="DT94" s="198" t="s">
        <v>545</v>
      </c>
      <c r="DW94" s="199" t="s">
        <v>545</v>
      </c>
      <c r="DZ94" s="199" t="s">
        <v>545</v>
      </c>
      <c r="EC94" s="199" t="s">
        <v>545</v>
      </c>
      <c r="EF94" s="199" t="s">
        <v>545</v>
      </c>
      <c r="EI94" s="199" t="s">
        <v>545</v>
      </c>
      <c r="EL94" s="199" t="s">
        <v>545</v>
      </c>
      <c r="EO94" s="199" t="s">
        <v>545</v>
      </c>
      <c r="ER94" s="199" t="s">
        <v>545</v>
      </c>
      <c r="EU94" s="199" t="s">
        <v>545</v>
      </c>
      <c r="EX94" s="199" t="s">
        <v>545</v>
      </c>
      <c r="FA94" s="199" t="s">
        <v>545</v>
      </c>
      <c r="FD94" s="199" t="s">
        <v>545</v>
      </c>
      <c r="FG94" s="199" t="s">
        <v>545</v>
      </c>
      <c r="FJ94" s="198" t="s">
        <v>545</v>
      </c>
      <c r="FM94" s="199" t="s">
        <v>545</v>
      </c>
      <c r="FP94" s="199" t="s">
        <v>545</v>
      </c>
      <c r="FS94" s="199" t="s">
        <v>545</v>
      </c>
      <c r="FV94" s="199" t="s">
        <v>545</v>
      </c>
      <c r="FY94" s="199" t="s">
        <v>545</v>
      </c>
      <c r="GB94" s="199" t="s">
        <v>545</v>
      </c>
      <c r="GE94" s="199" t="s">
        <v>545</v>
      </c>
      <c r="GH94" s="199" t="s">
        <v>545</v>
      </c>
      <c r="GK94" s="199" t="s">
        <v>545</v>
      </c>
      <c r="GN94" s="199" t="s">
        <v>545</v>
      </c>
      <c r="GQ94" s="199" t="s">
        <v>545</v>
      </c>
      <c r="GT94" s="198" t="s">
        <v>545</v>
      </c>
      <c r="GW94" s="198" t="s">
        <v>545</v>
      </c>
      <c r="GZ94" s="198" t="s">
        <v>545</v>
      </c>
      <c r="HC94" s="199" t="s">
        <v>545</v>
      </c>
      <c r="HF94" s="198" t="s">
        <v>545</v>
      </c>
      <c r="HI94" s="198" t="s">
        <v>545</v>
      </c>
      <c r="HL94" s="199" t="s">
        <v>545</v>
      </c>
      <c r="HO94" s="198" t="s">
        <v>545</v>
      </c>
      <c r="HR94" s="199" t="s">
        <v>545</v>
      </c>
      <c r="HU94" s="199" t="s">
        <v>545</v>
      </c>
      <c r="IA94" s="236" t="s">
        <v>545</v>
      </c>
      <c r="IB94" s="236" t="s">
        <v>545</v>
      </c>
      <c r="IC94" s="236" t="s">
        <v>545</v>
      </c>
      <c r="ID94" s="236" t="b">
        <v>1</v>
      </c>
    </row>
    <row r="95" spans="65:238" ht="14.4" x14ac:dyDescent="0.3">
      <c r="BM95" s="196" t="s">
        <v>545</v>
      </c>
      <c r="CW95" s="196" t="s">
        <v>545</v>
      </c>
      <c r="DQ95" s="198" t="s">
        <v>545</v>
      </c>
      <c r="DT95" s="198" t="s">
        <v>545</v>
      </c>
      <c r="DW95" s="199" t="s">
        <v>545</v>
      </c>
      <c r="DZ95" s="199" t="s">
        <v>545</v>
      </c>
      <c r="EC95" s="199" t="s">
        <v>545</v>
      </c>
      <c r="EF95" s="199" t="s">
        <v>545</v>
      </c>
      <c r="EI95" s="199" t="s">
        <v>545</v>
      </c>
      <c r="EL95" s="199" t="s">
        <v>545</v>
      </c>
      <c r="EO95" s="199" t="s">
        <v>545</v>
      </c>
      <c r="ER95" s="199" t="s">
        <v>545</v>
      </c>
      <c r="EU95" s="199" t="s">
        <v>545</v>
      </c>
      <c r="EX95" s="199" t="s">
        <v>545</v>
      </c>
      <c r="FA95" s="199" t="s">
        <v>545</v>
      </c>
      <c r="FD95" s="199" t="s">
        <v>545</v>
      </c>
      <c r="FG95" s="199" t="s">
        <v>545</v>
      </c>
      <c r="FJ95" s="198" t="s">
        <v>545</v>
      </c>
      <c r="FM95" s="199" t="s">
        <v>545</v>
      </c>
      <c r="FP95" s="199" t="s">
        <v>545</v>
      </c>
      <c r="FS95" s="199" t="s">
        <v>545</v>
      </c>
      <c r="FV95" s="199" t="s">
        <v>545</v>
      </c>
      <c r="FY95" s="199" t="s">
        <v>545</v>
      </c>
      <c r="GB95" s="199" t="s">
        <v>545</v>
      </c>
      <c r="GE95" s="199" t="s">
        <v>545</v>
      </c>
      <c r="GH95" s="199" t="s">
        <v>545</v>
      </c>
      <c r="GK95" s="199" t="s">
        <v>545</v>
      </c>
      <c r="GN95" s="199" t="s">
        <v>545</v>
      </c>
      <c r="GQ95" s="199" t="s">
        <v>545</v>
      </c>
      <c r="GT95" s="198" t="s">
        <v>545</v>
      </c>
      <c r="GW95" s="198" t="s">
        <v>545</v>
      </c>
      <c r="GZ95" s="198" t="s">
        <v>545</v>
      </c>
      <c r="HC95" s="199" t="s">
        <v>545</v>
      </c>
      <c r="HF95" s="198" t="s">
        <v>545</v>
      </c>
      <c r="HI95" s="198" t="s">
        <v>545</v>
      </c>
      <c r="HL95" s="199" t="s">
        <v>545</v>
      </c>
      <c r="HO95" s="198" t="s">
        <v>545</v>
      </c>
      <c r="HR95" s="199" t="s">
        <v>545</v>
      </c>
      <c r="HU95" s="199" t="s">
        <v>545</v>
      </c>
      <c r="IA95" s="236" t="s">
        <v>545</v>
      </c>
      <c r="IB95" s="236" t="s">
        <v>545</v>
      </c>
      <c r="IC95" s="236" t="s">
        <v>545</v>
      </c>
      <c r="ID95" s="236" t="b">
        <v>1</v>
      </c>
    </row>
    <row r="96" spans="65:238" ht="14.4" x14ac:dyDescent="0.3">
      <c r="BM96" s="196" t="s">
        <v>545</v>
      </c>
      <c r="CW96" s="196" t="s">
        <v>545</v>
      </c>
      <c r="DQ96" s="198" t="s">
        <v>545</v>
      </c>
      <c r="DT96" s="198" t="s">
        <v>545</v>
      </c>
      <c r="DW96" s="199" t="s">
        <v>545</v>
      </c>
      <c r="DZ96" s="199" t="s">
        <v>545</v>
      </c>
      <c r="EC96" s="199" t="s">
        <v>545</v>
      </c>
      <c r="EF96" s="199" t="s">
        <v>545</v>
      </c>
      <c r="EI96" s="199" t="s">
        <v>545</v>
      </c>
      <c r="EL96" s="199" t="s">
        <v>545</v>
      </c>
      <c r="EO96" s="199" t="s">
        <v>545</v>
      </c>
      <c r="ER96" s="199" t="s">
        <v>545</v>
      </c>
      <c r="EU96" s="199" t="s">
        <v>545</v>
      </c>
      <c r="EX96" s="199" t="s">
        <v>545</v>
      </c>
      <c r="FA96" s="199" t="s">
        <v>545</v>
      </c>
      <c r="FD96" s="199" t="s">
        <v>545</v>
      </c>
      <c r="FG96" s="199" t="s">
        <v>545</v>
      </c>
      <c r="FJ96" s="198" t="s">
        <v>545</v>
      </c>
      <c r="FM96" s="199" t="s">
        <v>545</v>
      </c>
      <c r="FP96" s="199" t="s">
        <v>545</v>
      </c>
      <c r="FS96" s="199" t="s">
        <v>545</v>
      </c>
      <c r="FV96" s="199" t="s">
        <v>545</v>
      </c>
      <c r="FY96" s="199" t="s">
        <v>545</v>
      </c>
      <c r="GB96" s="199" t="s">
        <v>545</v>
      </c>
      <c r="GE96" s="199" t="s">
        <v>545</v>
      </c>
      <c r="GH96" s="199" t="s">
        <v>545</v>
      </c>
      <c r="GK96" s="199" t="s">
        <v>545</v>
      </c>
      <c r="GN96" s="199" t="s">
        <v>545</v>
      </c>
      <c r="GQ96" s="199" t="s">
        <v>545</v>
      </c>
      <c r="GT96" s="198" t="s">
        <v>545</v>
      </c>
      <c r="GW96" s="198" t="s">
        <v>545</v>
      </c>
      <c r="GZ96" s="198" t="s">
        <v>545</v>
      </c>
      <c r="HC96" s="199" t="s">
        <v>545</v>
      </c>
      <c r="HF96" s="198" t="s">
        <v>545</v>
      </c>
      <c r="HI96" s="198" t="s">
        <v>545</v>
      </c>
      <c r="HL96" s="199" t="s">
        <v>545</v>
      </c>
      <c r="HO96" s="198" t="s">
        <v>545</v>
      </c>
      <c r="HR96" s="199" t="s">
        <v>545</v>
      </c>
      <c r="HU96" s="199" t="s">
        <v>545</v>
      </c>
      <c r="IA96" s="236" t="s">
        <v>545</v>
      </c>
      <c r="IB96" s="236" t="s">
        <v>545</v>
      </c>
      <c r="IC96" s="236" t="s">
        <v>545</v>
      </c>
      <c r="ID96" s="236" t="b">
        <v>1</v>
      </c>
    </row>
    <row r="97" spans="65:238" ht="14.4" x14ac:dyDescent="0.3">
      <c r="BM97" s="196" t="s">
        <v>545</v>
      </c>
      <c r="CW97" s="196" t="s">
        <v>545</v>
      </c>
      <c r="DQ97" s="198" t="s">
        <v>545</v>
      </c>
      <c r="DT97" s="198" t="s">
        <v>545</v>
      </c>
      <c r="DW97" s="199" t="s">
        <v>545</v>
      </c>
      <c r="DZ97" s="199" t="s">
        <v>545</v>
      </c>
      <c r="EC97" s="199" t="s">
        <v>545</v>
      </c>
      <c r="EF97" s="199" t="s">
        <v>545</v>
      </c>
      <c r="EI97" s="199" t="s">
        <v>545</v>
      </c>
      <c r="EL97" s="199" t="s">
        <v>545</v>
      </c>
      <c r="EO97" s="199" t="s">
        <v>545</v>
      </c>
      <c r="ER97" s="199" t="s">
        <v>545</v>
      </c>
      <c r="EU97" s="199" t="s">
        <v>545</v>
      </c>
      <c r="EX97" s="199" t="s">
        <v>545</v>
      </c>
      <c r="FA97" s="199" t="s">
        <v>545</v>
      </c>
      <c r="FD97" s="199" t="s">
        <v>545</v>
      </c>
      <c r="FG97" s="199" t="s">
        <v>545</v>
      </c>
      <c r="FJ97" s="198" t="s">
        <v>545</v>
      </c>
      <c r="FM97" s="199" t="s">
        <v>545</v>
      </c>
      <c r="FP97" s="199" t="s">
        <v>545</v>
      </c>
      <c r="FS97" s="199" t="s">
        <v>545</v>
      </c>
      <c r="FV97" s="199" t="s">
        <v>545</v>
      </c>
      <c r="FY97" s="199" t="s">
        <v>545</v>
      </c>
      <c r="GB97" s="199" t="s">
        <v>545</v>
      </c>
      <c r="GE97" s="199" t="s">
        <v>545</v>
      </c>
      <c r="GH97" s="199" t="s">
        <v>545</v>
      </c>
      <c r="GK97" s="199" t="s">
        <v>545</v>
      </c>
      <c r="GN97" s="199" t="s">
        <v>545</v>
      </c>
      <c r="GQ97" s="199" t="s">
        <v>545</v>
      </c>
      <c r="GT97" s="198" t="s">
        <v>545</v>
      </c>
      <c r="GW97" s="198" t="s">
        <v>545</v>
      </c>
      <c r="GZ97" s="198" t="s">
        <v>545</v>
      </c>
      <c r="HC97" s="199" t="s">
        <v>545</v>
      </c>
      <c r="HF97" s="198" t="s">
        <v>545</v>
      </c>
      <c r="HI97" s="198" t="s">
        <v>545</v>
      </c>
      <c r="HL97" s="199" t="s">
        <v>545</v>
      </c>
      <c r="HO97" s="198" t="s">
        <v>545</v>
      </c>
      <c r="HR97" s="199" t="s">
        <v>545</v>
      </c>
      <c r="HU97" s="199" t="s">
        <v>545</v>
      </c>
      <c r="IA97" s="236" t="s">
        <v>545</v>
      </c>
      <c r="IB97" s="236" t="s">
        <v>545</v>
      </c>
      <c r="IC97" s="236" t="s">
        <v>545</v>
      </c>
      <c r="ID97" s="236" t="b">
        <v>1</v>
      </c>
    </row>
    <row r="98" spans="65:238" ht="14.4" x14ac:dyDescent="0.3">
      <c r="BM98" s="196" t="s">
        <v>545</v>
      </c>
      <c r="CW98" s="196" t="s">
        <v>545</v>
      </c>
      <c r="DQ98" s="198" t="s">
        <v>545</v>
      </c>
      <c r="DT98" s="198" t="s">
        <v>545</v>
      </c>
      <c r="DW98" s="199" t="s">
        <v>545</v>
      </c>
      <c r="DZ98" s="199" t="s">
        <v>545</v>
      </c>
      <c r="EC98" s="199" t="s">
        <v>545</v>
      </c>
      <c r="EF98" s="199" t="s">
        <v>545</v>
      </c>
      <c r="EI98" s="199" t="s">
        <v>545</v>
      </c>
      <c r="EL98" s="199" t="s">
        <v>545</v>
      </c>
      <c r="EO98" s="199" t="s">
        <v>545</v>
      </c>
      <c r="ER98" s="199" t="s">
        <v>545</v>
      </c>
      <c r="EU98" s="199" t="s">
        <v>545</v>
      </c>
      <c r="EX98" s="199" t="s">
        <v>545</v>
      </c>
      <c r="FA98" s="199" t="s">
        <v>545</v>
      </c>
      <c r="FD98" s="199" t="s">
        <v>545</v>
      </c>
      <c r="FG98" s="199" t="s">
        <v>545</v>
      </c>
      <c r="FJ98" s="198" t="s">
        <v>545</v>
      </c>
      <c r="FM98" s="199" t="s">
        <v>545</v>
      </c>
      <c r="FP98" s="199" t="s">
        <v>545</v>
      </c>
      <c r="FS98" s="199" t="s">
        <v>545</v>
      </c>
      <c r="FV98" s="199" t="s">
        <v>545</v>
      </c>
      <c r="FY98" s="199" t="s">
        <v>545</v>
      </c>
      <c r="GB98" s="199" t="s">
        <v>545</v>
      </c>
      <c r="GE98" s="199" t="s">
        <v>545</v>
      </c>
      <c r="GH98" s="199" t="s">
        <v>545</v>
      </c>
      <c r="GK98" s="199" t="s">
        <v>545</v>
      </c>
      <c r="GN98" s="199" t="s">
        <v>545</v>
      </c>
      <c r="GQ98" s="199" t="s">
        <v>545</v>
      </c>
      <c r="GT98" s="198" t="s">
        <v>545</v>
      </c>
      <c r="GW98" s="198" t="s">
        <v>545</v>
      </c>
      <c r="GZ98" s="198" t="s">
        <v>545</v>
      </c>
      <c r="HC98" s="199" t="s">
        <v>545</v>
      </c>
      <c r="HF98" s="198" t="s">
        <v>545</v>
      </c>
      <c r="HI98" s="198" t="s">
        <v>545</v>
      </c>
      <c r="HL98" s="199" t="s">
        <v>545</v>
      </c>
      <c r="HO98" s="198" t="s">
        <v>545</v>
      </c>
      <c r="HR98" s="199" t="s">
        <v>545</v>
      </c>
      <c r="HU98" s="199" t="s">
        <v>545</v>
      </c>
      <c r="IA98" s="236" t="s">
        <v>545</v>
      </c>
      <c r="IB98" s="236" t="s">
        <v>545</v>
      </c>
      <c r="IC98" s="236" t="s">
        <v>545</v>
      </c>
      <c r="ID98" s="236" t="b">
        <v>1</v>
      </c>
    </row>
    <row r="99" spans="65:238" ht="14.4" x14ac:dyDescent="0.3">
      <c r="BM99" s="196" t="s">
        <v>545</v>
      </c>
      <c r="CW99" s="196" t="s">
        <v>545</v>
      </c>
      <c r="DQ99" s="198" t="s">
        <v>545</v>
      </c>
      <c r="DT99" s="198" t="s">
        <v>545</v>
      </c>
      <c r="DW99" s="199" t="s">
        <v>545</v>
      </c>
      <c r="DZ99" s="199" t="s">
        <v>545</v>
      </c>
      <c r="EC99" s="199" t="s">
        <v>545</v>
      </c>
      <c r="EF99" s="199" t="s">
        <v>545</v>
      </c>
      <c r="EI99" s="199" t="s">
        <v>545</v>
      </c>
      <c r="EL99" s="199" t="s">
        <v>545</v>
      </c>
      <c r="EO99" s="199" t="s">
        <v>545</v>
      </c>
      <c r="ER99" s="199" t="s">
        <v>545</v>
      </c>
      <c r="EU99" s="199" t="s">
        <v>545</v>
      </c>
      <c r="EX99" s="199" t="s">
        <v>545</v>
      </c>
      <c r="FA99" s="199" t="s">
        <v>545</v>
      </c>
      <c r="FD99" s="199" t="s">
        <v>545</v>
      </c>
      <c r="FG99" s="199" t="s">
        <v>545</v>
      </c>
      <c r="FJ99" s="198" t="s">
        <v>545</v>
      </c>
      <c r="FM99" s="199" t="s">
        <v>545</v>
      </c>
      <c r="FP99" s="199" t="s">
        <v>545</v>
      </c>
      <c r="FS99" s="199" t="s">
        <v>545</v>
      </c>
      <c r="FV99" s="199" t="s">
        <v>545</v>
      </c>
      <c r="FY99" s="199" t="s">
        <v>545</v>
      </c>
      <c r="GB99" s="199" t="s">
        <v>545</v>
      </c>
      <c r="GE99" s="199" t="s">
        <v>545</v>
      </c>
      <c r="GH99" s="199" t="s">
        <v>545</v>
      </c>
      <c r="GK99" s="199" t="s">
        <v>545</v>
      </c>
      <c r="GN99" s="199" t="s">
        <v>545</v>
      </c>
      <c r="GQ99" s="199" t="s">
        <v>545</v>
      </c>
      <c r="GT99" s="198" t="s">
        <v>545</v>
      </c>
      <c r="GW99" s="198" t="s">
        <v>545</v>
      </c>
      <c r="GZ99" s="198" t="s">
        <v>545</v>
      </c>
      <c r="HC99" s="199" t="s">
        <v>545</v>
      </c>
      <c r="HF99" s="198" t="s">
        <v>545</v>
      </c>
      <c r="HI99" s="198" t="s">
        <v>545</v>
      </c>
      <c r="HL99" s="199" t="s">
        <v>545</v>
      </c>
      <c r="HO99" s="198" t="s">
        <v>545</v>
      </c>
      <c r="HR99" s="199" t="s">
        <v>545</v>
      </c>
      <c r="HU99" s="199" t="s">
        <v>545</v>
      </c>
      <c r="IA99" s="236" t="s">
        <v>545</v>
      </c>
      <c r="IB99" s="236" t="s">
        <v>545</v>
      </c>
      <c r="IC99" s="236" t="s">
        <v>545</v>
      </c>
      <c r="ID99" s="236" t="b">
        <v>1</v>
      </c>
    </row>
    <row r="100" spans="65:238" ht="14.4" x14ac:dyDescent="0.3">
      <c r="BM100" s="196" t="s">
        <v>545</v>
      </c>
      <c r="CW100" s="196" t="s">
        <v>545</v>
      </c>
      <c r="DQ100" s="198" t="s">
        <v>545</v>
      </c>
      <c r="DT100" s="198" t="s">
        <v>545</v>
      </c>
      <c r="DW100" s="199" t="s">
        <v>545</v>
      </c>
      <c r="DZ100" s="199" t="s">
        <v>545</v>
      </c>
      <c r="EC100" s="199" t="s">
        <v>545</v>
      </c>
      <c r="EF100" s="199" t="s">
        <v>545</v>
      </c>
      <c r="EI100" s="199" t="s">
        <v>545</v>
      </c>
      <c r="EL100" s="199" t="s">
        <v>545</v>
      </c>
      <c r="EO100" s="199" t="s">
        <v>545</v>
      </c>
      <c r="ER100" s="199" t="s">
        <v>545</v>
      </c>
      <c r="EU100" s="199" t="s">
        <v>545</v>
      </c>
      <c r="EX100" s="199" t="s">
        <v>545</v>
      </c>
      <c r="FA100" s="199" t="s">
        <v>545</v>
      </c>
      <c r="FD100" s="199" t="s">
        <v>545</v>
      </c>
      <c r="FG100" s="199" t="s">
        <v>545</v>
      </c>
      <c r="FJ100" s="198" t="s">
        <v>545</v>
      </c>
      <c r="FM100" s="199" t="s">
        <v>545</v>
      </c>
      <c r="FP100" s="199" t="s">
        <v>545</v>
      </c>
      <c r="FS100" s="199" t="s">
        <v>545</v>
      </c>
      <c r="FV100" s="199" t="s">
        <v>545</v>
      </c>
      <c r="FY100" s="199" t="s">
        <v>545</v>
      </c>
      <c r="GB100" s="199" t="s">
        <v>545</v>
      </c>
      <c r="GE100" s="199" t="s">
        <v>545</v>
      </c>
      <c r="GH100" s="199" t="s">
        <v>545</v>
      </c>
      <c r="GK100" s="199" t="s">
        <v>545</v>
      </c>
      <c r="GN100" s="199" t="s">
        <v>545</v>
      </c>
      <c r="GQ100" s="199" t="s">
        <v>545</v>
      </c>
      <c r="GT100" s="198" t="s">
        <v>545</v>
      </c>
      <c r="GW100" s="198" t="s">
        <v>545</v>
      </c>
      <c r="GZ100" s="198" t="s">
        <v>545</v>
      </c>
      <c r="HC100" s="199" t="s">
        <v>545</v>
      </c>
      <c r="HF100" s="198" t="s">
        <v>545</v>
      </c>
      <c r="HI100" s="198" t="s">
        <v>545</v>
      </c>
      <c r="HL100" s="199" t="s">
        <v>545</v>
      </c>
      <c r="HO100" s="198" t="s">
        <v>545</v>
      </c>
      <c r="HR100" s="199" t="s">
        <v>545</v>
      </c>
      <c r="HU100" s="199" t="s">
        <v>545</v>
      </c>
      <c r="IA100" s="236" t="s">
        <v>545</v>
      </c>
      <c r="IB100" s="236" t="s">
        <v>545</v>
      </c>
      <c r="IC100" s="236" t="s">
        <v>545</v>
      </c>
      <c r="ID100" s="236" t="b">
        <v>1</v>
      </c>
    </row>
    <row r="101" spans="65:238" ht="14.4" x14ac:dyDescent="0.3">
      <c r="BM101" s="196" t="s">
        <v>545</v>
      </c>
      <c r="CW101" s="196" t="s">
        <v>545</v>
      </c>
      <c r="DQ101" s="198" t="s">
        <v>545</v>
      </c>
      <c r="DT101" s="198" t="s">
        <v>545</v>
      </c>
      <c r="DW101" s="199" t="s">
        <v>545</v>
      </c>
      <c r="DZ101" s="199" t="s">
        <v>545</v>
      </c>
      <c r="EC101" s="199" t="s">
        <v>545</v>
      </c>
      <c r="EF101" s="199" t="s">
        <v>545</v>
      </c>
      <c r="EI101" s="199" t="s">
        <v>545</v>
      </c>
      <c r="EL101" s="199" t="s">
        <v>545</v>
      </c>
      <c r="EO101" s="199" t="s">
        <v>545</v>
      </c>
      <c r="ER101" s="199" t="s">
        <v>545</v>
      </c>
      <c r="EU101" s="199" t="s">
        <v>545</v>
      </c>
      <c r="EX101" s="199" t="s">
        <v>545</v>
      </c>
      <c r="FA101" s="199" t="s">
        <v>545</v>
      </c>
      <c r="FD101" s="199" t="s">
        <v>545</v>
      </c>
      <c r="FG101" s="199" t="s">
        <v>545</v>
      </c>
      <c r="FJ101" s="198" t="s">
        <v>545</v>
      </c>
      <c r="FM101" s="199" t="s">
        <v>545</v>
      </c>
      <c r="FP101" s="199" t="s">
        <v>545</v>
      </c>
      <c r="FS101" s="199" t="s">
        <v>545</v>
      </c>
      <c r="FV101" s="199" t="s">
        <v>545</v>
      </c>
      <c r="FY101" s="199" t="s">
        <v>545</v>
      </c>
      <c r="GB101" s="199" t="s">
        <v>545</v>
      </c>
      <c r="GE101" s="199" t="s">
        <v>545</v>
      </c>
      <c r="GH101" s="199" t="s">
        <v>545</v>
      </c>
      <c r="GK101" s="199" t="s">
        <v>545</v>
      </c>
      <c r="GN101" s="199" t="s">
        <v>545</v>
      </c>
      <c r="GQ101" s="199" t="s">
        <v>545</v>
      </c>
      <c r="GT101" s="198" t="s">
        <v>545</v>
      </c>
      <c r="GW101" s="198" t="s">
        <v>545</v>
      </c>
      <c r="GZ101" s="198" t="s">
        <v>545</v>
      </c>
      <c r="HC101" s="199" t="s">
        <v>545</v>
      </c>
      <c r="HF101" s="198" t="s">
        <v>545</v>
      </c>
      <c r="HI101" s="198" t="s">
        <v>545</v>
      </c>
      <c r="HL101" s="199" t="s">
        <v>545</v>
      </c>
      <c r="HO101" s="198" t="s">
        <v>545</v>
      </c>
      <c r="HR101" s="199" t="s">
        <v>545</v>
      </c>
      <c r="HU101" s="199" t="s">
        <v>545</v>
      </c>
      <c r="IA101" s="236" t="s">
        <v>545</v>
      </c>
      <c r="IB101" s="236" t="s">
        <v>545</v>
      </c>
      <c r="IC101" s="236" t="s">
        <v>545</v>
      </c>
      <c r="ID101" s="236" t="b">
        <v>1</v>
      </c>
    </row>
    <row r="102" spans="65:238" ht="14.4" x14ac:dyDescent="0.3">
      <c r="BM102" s="196" t="s">
        <v>545</v>
      </c>
      <c r="CW102" s="196" t="s">
        <v>545</v>
      </c>
      <c r="DQ102" s="198" t="s">
        <v>545</v>
      </c>
      <c r="DT102" s="198" t="s">
        <v>545</v>
      </c>
      <c r="DW102" s="199" t="s">
        <v>545</v>
      </c>
      <c r="DZ102" s="199" t="s">
        <v>545</v>
      </c>
      <c r="EC102" s="199" t="s">
        <v>545</v>
      </c>
      <c r="EF102" s="199" t="s">
        <v>545</v>
      </c>
      <c r="EI102" s="199" t="s">
        <v>545</v>
      </c>
      <c r="EL102" s="199" t="s">
        <v>545</v>
      </c>
      <c r="EO102" s="199" t="s">
        <v>545</v>
      </c>
      <c r="ER102" s="199" t="s">
        <v>545</v>
      </c>
      <c r="EU102" s="199" t="s">
        <v>545</v>
      </c>
      <c r="EX102" s="199" t="s">
        <v>545</v>
      </c>
      <c r="FA102" s="199" t="s">
        <v>545</v>
      </c>
      <c r="FD102" s="199" t="s">
        <v>545</v>
      </c>
      <c r="FG102" s="199" t="s">
        <v>545</v>
      </c>
      <c r="FJ102" s="198" t="s">
        <v>545</v>
      </c>
      <c r="FM102" s="199" t="s">
        <v>545</v>
      </c>
      <c r="FP102" s="199" t="s">
        <v>545</v>
      </c>
      <c r="FS102" s="199" t="s">
        <v>545</v>
      </c>
      <c r="FV102" s="199" t="s">
        <v>545</v>
      </c>
      <c r="FY102" s="199" t="s">
        <v>545</v>
      </c>
      <c r="GB102" s="199" t="s">
        <v>545</v>
      </c>
      <c r="GE102" s="199" t="s">
        <v>545</v>
      </c>
      <c r="GH102" s="199" t="s">
        <v>545</v>
      </c>
      <c r="GK102" s="199" t="s">
        <v>545</v>
      </c>
      <c r="GN102" s="199" t="s">
        <v>545</v>
      </c>
      <c r="GQ102" s="199" t="s">
        <v>545</v>
      </c>
      <c r="GT102" s="198" t="s">
        <v>545</v>
      </c>
      <c r="GW102" s="198" t="s">
        <v>545</v>
      </c>
      <c r="GZ102" s="198" t="s">
        <v>545</v>
      </c>
      <c r="HC102" s="199" t="s">
        <v>545</v>
      </c>
      <c r="HF102" s="198" t="s">
        <v>545</v>
      </c>
      <c r="HI102" s="198" t="s">
        <v>545</v>
      </c>
      <c r="HL102" s="199" t="s">
        <v>545</v>
      </c>
      <c r="HO102" s="198" t="s">
        <v>545</v>
      </c>
      <c r="HR102" s="199" t="s">
        <v>545</v>
      </c>
      <c r="HU102" s="199" t="s">
        <v>545</v>
      </c>
      <c r="IA102" s="236" t="s">
        <v>545</v>
      </c>
      <c r="IB102" s="236" t="s">
        <v>545</v>
      </c>
      <c r="IC102" s="236" t="s">
        <v>545</v>
      </c>
      <c r="ID102" s="236" t="b">
        <v>1</v>
      </c>
    </row>
    <row r="103" spans="65:238" ht="14.4" x14ac:dyDescent="0.3">
      <c r="BM103" s="196" t="s">
        <v>545</v>
      </c>
      <c r="CW103" s="196" t="s">
        <v>545</v>
      </c>
      <c r="DQ103" s="198" t="s">
        <v>545</v>
      </c>
      <c r="DT103" s="198" t="s">
        <v>545</v>
      </c>
      <c r="DW103" s="199" t="s">
        <v>545</v>
      </c>
      <c r="DZ103" s="199" t="s">
        <v>545</v>
      </c>
      <c r="EC103" s="199" t="s">
        <v>545</v>
      </c>
      <c r="EF103" s="199" t="s">
        <v>545</v>
      </c>
      <c r="EI103" s="199" t="s">
        <v>545</v>
      </c>
      <c r="EL103" s="199" t="s">
        <v>545</v>
      </c>
      <c r="EO103" s="199" t="s">
        <v>545</v>
      </c>
      <c r="ER103" s="199" t="s">
        <v>545</v>
      </c>
      <c r="EU103" s="199" t="s">
        <v>545</v>
      </c>
      <c r="EX103" s="199" t="s">
        <v>545</v>
      </c>
      <c r="FA103" s="199" t="s">
        <v>545</v>
      </c>
      <c r="FD103" s="199" t="s">
        <v>545</v>
      </c>
      <c r="FG103" s="199" t="s">
        <v>545</v>
      </c>
      <c r="FJ103" s="198" t="s">
        <v>545</v>
      </c>
      <c r="FM103" s="199" t="s">
        <v>545</v>
      </c>
      <c r="FP103" s="199" t="s">
        <v>545</v>
      </c>
      <c r="FS103" s="199" t="s">
        <v>545</v>
      </c>
      <c r="FV103" s="199" t="s">
        <v>545</v>
      </c>
      <c r="FY103" s="199" t="s">
        <v>545</v>
      </c>
      <c r="GB103" s="199" t="s">
        <v>545</v>
      </c>
      <c r="GE103" s="199" t="s">
        <v>545</v>
      </c>
      <c r="GH103" s="199" t="s">
        <v>545</v>
      </c>
      <c r="GK103" s="199" t="s">
        <v>545</v>
      </c>
      <c r="GN103" s="199" t="s">
        <v>545</v>
      </c>
      <c r="GQ103" s="199" t="s">
        <v>545</v>
      </c>
      <c r="GT103" s="198" t="s">
        <v>545</v>
      </c>
      <c r="GW103" s="198" t="s">
        <v>545</v>
      </c>
      <c r="GZ103" s="198" t="s">
        <v>545</v>
      </c>
      <c r="HC103" s="199" t="s">
        <v>545</v>
      </c>
      <c r="HF103" s="198" t="s">
        <v>545</v>
      </c>
      <c r="HI103" s="198" t="s">
        <v>545</v>
      </c>
      <c r="HL103" s="199" t="s">
        <v>545</v>
      </c>
      <c r="HO103" s="198" t="s">
        <v>545</v>
      </c>
      <c r="HR103" s="199" t="s">
        <v>545</v>
      </c>
      <c r="HU103" s="199" t="s">
        <v>545</v>
      </c>
      <c r="IA103" s="236" t="s">
        <v>545</v>
      </c>
      <c r="IB103" s="236" t="s">
        <v>545</v>
      </c>
      <c r="IC103" s="236" t="s">
        <v>545</v>
      </c>
      <c r="ID103" s="236" t="b">
        <v>1</v>
      </c>
    </row>
    <row r="104" spans="65:238" ht="14.4" x14ac:dyDescent="0.3">
      <c r="BM104" s="196" t="s">
        <v>545</v>
      </c>
      <c r="CW104" s="196" t="s">
        <v>545</v>
      </c>
      <c r="DQ104" s="198" t="s">
        <v>545</v>
      </c>
      <c r="DT104" s="198" t="s">
        <v>545</v>
      </c>
      <c r="DW104" s="199" t="s">
        <v>545</v>
      </c>
      <c r="DZ104" s="199" t="s">
        <v>545</v>
      </c>
      <c r="EC104" s="199" t="s">
        <v>545</v>
      </c>
      <c r="EF104" s="199" t="s">
        <v>545</v>
      </c>
      <c r="EI104" s="199" t="s">
        <v>545</v>
      </c>
      <c r="EL104" s="199" t="s">
        <v>545</v>
      </c>
      <c r="EO104" s="199" t="s">
        <v>545</v>
      </c>
      <c r="ER104" s="199" t="s">
        <v>545</v>
      </c>
      <c r="EU104" s="199" t="s">
        <v>545</v>
      </c>
      <c r="EX104" s="199" t="s">
        <v>545</v>
      </c>
      <c r="FA104" s="199" t="s">
        <v>545</v>
      </c>
      <c r="FD104" s="199" t="s">
        <v>545</v>
      </c>
      <c r="FG104" s="199" t="s">
        <v>545</v>
      </c>
      <c r="FJ104" s="198" t="s">
        <v>545</v>
      </c>
      <c r="FM104" s="199" t="s">
        <v>545</v>
      </c>
      <c r="FP104" s="199" t="s">
        <v>545</v>
      </c>
      <c r="FS104" s="199" t="s">
        <v>545</v>
      </c>
      <c r="FV104" s="199" t="s">
        <v>545</v>
      </c>
      <c r="FY104" s="199" t="s">
        <v>545</v>
      </c>
      <c r="GB104" s="199" t="s">
        <v>545</v>
      </c>
      <c r="GE104" s="199" t="s">
        <v>545</v>
      </c>
      <c r="GH104" s="199" t="s">
        <v>545</v>
      </c>
      <c r="GK104" s="199" t="s">
        <v>545</v>
      </c>
      <c r="GN104" s="199" t="s">
        <v>545</v>
      </c>
      <c r="GQ104" s="199" t="s">
        <v>545</v>
      </c>
      <c r="GT104" s="198" t="s">
        <v>545</v>
      </c>
      <c r="GW104" s="198" t="s">
        <v>545</v>
      </c>
      <c r="GZ104" s="198" t="s">
        <v>545</v>
      </c>
      <c r="HC104" s="199" t="s">
        <v>545</v>
      </c>
      <c r="HF104" s="198" t="s">
        <v>545</v>
      </c>
      <c r="HI104" s="198" t="s">
        <v>545</v>
      </c>
      <c r="HL104" s="199" t="s">
        <v>545</v>
      </c>
      <c r="HO104" s="198" t="s">
        <v>545</v>
      </c>
      <c r="HR104" s="199" t="s">
        <v>545</v>
      </c>
      <c r="HU104" s="199" t="s">
        <v>545</v>
      </c>
      <c r="IA104" s="236" t="s">
        <v>545</v>
      </c>
      <c r="IB104" s="236" t="s">
        <v>545</v>
      </c>
      <c r="IC104" s="236" t="s">
        <v>545</v>
      </c>
      <c r="ID104" s="236" t="b">
        <v>1</v>
      </c>
    </row>
    <row r="105" spans="65:238" ht="14.4" x14ac:dyDescent="0.3">
      <c r="BM105" s="196" t="s">
        <v>545</v>
      </c>
      <c r="CW105" s="196" t="s">
        <v>545</v>
      </c>
      <c r="DQ105" s="198" t="s">
        <v>545</v>
      </c>
      <c r="DT105" s="198" t="s">
        <v>545</v>
      </c>
      <c r="DW105" s="199" t="s">
        <v>545</v>
      </c>
      <c r="DZ105" s="199" t="s">
        <v>545</v>
      </c>
      <c r="EC105" s="199" t="s">
        <v>545</v>
      </c>
      <c r="EF105" s="199" t="s">
        <v>545</v>
      </c>
      <c r="EI105" s="199" t="s">
        <v>545</v>
      </c>
      <c r="EL105" s="199" t="s">
        <v>545</v>
      </c>
      <c r="EO105" s="199" t="s">
        <v>545</v>
      </c>
      <c r="ER105" s="199" t="s">
        <v>545</v>
      </c>
      <c r="EU105" s="199" t="s">
        <v>545</v>
      </c>
      <c r="EX105" s="199" t="s">
        <v>545</v>
      </c>
      <c r="FA105" s="199" t="s">
        <v>545</v>
      </c>
      <c r="FD105" s="199" t="s">
        <v>545</v>
      </c>
      <c r="FG105" s="199" t="s">
        <v>545</v>
      </c>
      <c r="FJ105" s="198" t="s">
        <v>545</v>
      </c>
      <c r="FM105" s="199" t="s">
        <v>545</v>
      </c>
      <c r="FP105" s="199" t="s">
        <v>545</v>
      </c>
      <c r="FS105" s="199" t="s">
        <v>545</v>
      </c>
      <c r="FV105" s="199" t="s">
        <v>545</v>
      </c>
      <c r="FY105" s="199" t="s">
        <v>545</v>
      </c>
      <c r="GB105" s="199" t="s">
        <v>545</v>
      </c>
      <c r="GE105" s="199" t="s">
        <v>545</v>
      </c>
      <c r="GH105" s="199" t="s">
        <v>545</v>
      </c>
      <c r="GK105" s="199" t="s">
        <v>545</v>
      </c>
      <c r="GN105" s="199" t="s">
        <v>545</v>
      </c>
      <c r="GQ105" s="199" t="s">
        <v>545</v>
      </c>
      <c r="GT105" s="198" t="s">
        <v>545</v>
      </c>
      <c r="GW105" s="198" t="s">
        <v>545</v>
      </c>
      <c r="GZ105" s="198" t="s">
        <v>545</v>
      </c>
      <c r="HC105" s="199" t="s">
        <v>545</v>
      </c>
      <c r="HF105" s="198" t="s">
        <v>545</v>
      </c>
      <c r="HI105" s="198" t="s">
        <v>545</v>
      </c>
      <c r="HL105" s="199" t="s">
        <v>545</v>
      </c>
      <c r="HO105" s="198" t="s">
        <v>545</v>
      </c>
      <c r="HR105" s="199" t="s">
        <v>545</v>
      </c>
      <c r="HU105" s="199" t="s">
        <v>545</v>
      </c>
      <c r="IA105" s="236" t="s">
        <v>545</v>
      </c>
      <c r="IB105" s="236" t="s">
        <v>545</v>
      </c>
      <c r="IC105" s="236" t="s">
        <v>545</v>
      </c>
      <c r="ID105" s="236" t="b">
        <v>1</v>
      </c>
    </row>
    <row r="106" spans="65:238" ht="14.4" x14ac:dyDescent="0.3">
      <c r="BM106" s="196" t="s">
        <v>545</v>
      </c>
      <c r="CW106" s="196" t="s">
        <v>545</v>
      </c>
      <c r="DQ106" s="198" t="s">
        <v>545</v>
      </c>
      <c r="DT106" s="198" t="s">
        <v>545</v>
      </c>
      <c r="DW106" s="199" t="s">
        <v>545</v>
      </c>
      <c r="DZ106" s="199" t="s">
        <v>545</v>
      </c>
      <c r="EC106" s="199" t="s">
        <v>545</v>
      </c>
      <c r="EF106" s="199" t="s">
        <v>545</v>
      </c>
      <c r="EI106" s="199" t="s">
        <v>545</v>
      </c>
      <c r="EL106" s="199" t="s">
        <v>545</v>
      </c>
      <c r="EO106" s="199" t="s">
        <v>545</v>
      </c>
      <c r="ER106" s="199" t="s">
        <v>545</v>
      </c>
      <c r="EU106" s="199" t="s">
        <v>545</v>
      </c>
      <c r="EX106" s="199" t="s">
        <v>545</v>
      </c>
      <c r="FA106" s="199" t="s">
        <v>545</v>
      </c>
      <c r="FD106" s="199" t="s">
        <v>545</v>
      </c>
      <c r="FG106" s="199" t="s">
        <v>545</v>
      </c>
      <c r="FJ106" s="198" t="s">
        <v>545</v>
      </c>
      <c r="FM106" s="199" t="s">
        <v>545</v>
      </c>
      <c r="FP106" s="199" t="s">
        <v>545</v>
      </c>
      <c r="FS106" s="199" t="s">
        <v>545</v>
      </c>
      <c r="FV106" s="199" t="s">
        <v>545</v>
      </c>
      <c r="FY106" s="199" t="s">
        <v>545</v>
      </c>
      <c r="GB106" s="199" t="s">
        <v>545</v>
      </c>
      <c r="GE106" s="199" t="s">
        <v>545</v>
      </c>
      <c r="GH106" s="199" t="s">
        <v>545</v>
      </c>
      <c r="GK106" s="199" t="s">
        <v>545</v>
      </c>
      <c r="GN106" s="199" t="s">
        <v>545</v>
      </c>
      <c r="GQ106" s="199" t="s">
        <v>545</v>
      </c>
      <c r="GT106" s="198" t="s">
        <v>545</v>
      </c>
      <c r="GW106" s="198" t="s">
        <v>545</v>
      </c>
      <c r="GZ106" s="198" t="s">
        <v>545</v>
      </c>
      <c r="HC106" s="199" t="s">
        <v>545</v>
      </c>
      <c r="HF106" s="198" t="s">
        <v>545</v>
      </c>
      <c r="HI106" s="198" t="s">
        <v>545</v>
      </c>
      <c r="HL106" s="199" t="s">
        <v>545</v>
      </c>
      <c r="HO106" s="198" t="s">
        <v>545</v>
      </c>
      <c r="HR106" s="199" t="s">
        <v>545</v>
      </c>
      <c r="HU106" s="199" t="s">
        <v>545</v>
      </c>
      <c r="IA106" s="236" t="s">
        <v>545</v>
      </c>
      <c r="IB106" s="236" t="s">
        <v>545</v>
      </c>
      <c r="IC106" s="236" t="s">
        <v>545</v>
      </c>
      <c r="ID106" s="236" t="b">
        <v>1</v>
      </c>
    </row>
    <row r="107" spans="65:238" ht="14.4" x14ac:dyDescent="0.3">
      <c r="BM107" s="196" t="s">
        <v>545</v>
      </c>
      <c r="CW107" s="196" t="s">
        <v>545</v>
      </c>
      <c r="DQ107" s="198" t="s">
        <v>545</v>
      </c>
      <c r="DT107" s="198" t="s">
        <v>545</v>
      </c>
      <c r="DW107" s="199" t="s">
        <v>545</v>
      </c>
      <c r="DZ107" s="199" t="s">
        <v>545</v>
      </c>
      <c r="EC107" s="199" t="s">
        <v>545</v>
      </c>
      <c r="EF107" s="199" t="s">
        <v>545</v>
      </c>
      <c r="EI107" s="199" t="s">
        <v>545</v>
      </c>
      <c r="EL107" s="199" t="s">
        <v>545</v>
      </c>
      <c r="EO107" s="199" t="s">
        <v>545</v>
      </c>
      <c r="ER107" s="199" t="s">
        <v>545</v>
      </c>
      <c r="EU107" s="199" t="s">
        <v>545</v>
      </c>
      <c r="EX107" s="199" t="s">
        <v>545</v>
      </c>
      <c r="FA107" s="199" t="s">
        <v>545</v>
      </c>
      <c r="FD107" s="199" t="s">
        <v>545</v>
      </c>
      <c r="FG107" s="199" t="s">
        <v>545</v>
      </c>
      <c r="FJ107" s="198" t="s">
        <v>545</v>
      </c>
      <c r="FM107" s="199" t="s">
        <v>545</v>
      </c>
      <c r="FP107" s="199" t="s">
        <v>545</v>
      </c>
      <c r="FS107" s="199" t="s">
        <v>545</v>
      </c>
      <c r="FV107" s="199" t="s">
        <v>545</v>
      </c>
      <c r="FY107" s="199" t="s">
        <v>545</v>
      </c>
      <c r="GB107" s="199" t="s">
        <v>545</v>
      </c>
      <c r="GE107" s="199" t="s">
        <v>545</v>
      </c>
      <c r="GH107" s="199" t="s">
        <v>545</v>
      </c>
      <c r="GK107" s="199" t="s">
        <v>545</v>
      </c>
      <c r="GN107" s="199" t="s">
        <v>545</v>
      </c>
      <c r="GQ107" s="199" t="s">
        <v>545</v>
      </c>
      <c r="GT107" s="198" t="s">
        <v>545</v>
      </c>
      <c r="GW107" s="198" t="s">
        <v>545</v>
      </c>
      <c r="GZ107" s="198" t="s">
        <v>545</v>
      </c>
      <c r="HC107" s="199" t="s">
        <v>545</v>
      </c>
      <c r="HF107" s="198" t="s">
        <v>545</v>
      </c>
      <c r="HI107" s="198" t="s">
        <v>545</v>
      </c>
      <c r="HL107" s="199" t="s">
        <v>545</v>
      </c>
      <c r="HO107" s="198" t="s">
        <v>545</v>
      </c>
      <c r="HR107" s="199" t="s">
        <v>545</v>
      </c>
      <c r="HU107" s="199" t="s">
        <v>545</v>
      </c>
      <c r="IA107" s="236" t="s">
        <v>545</v>
      </c>
      <c r="IB107" s="236" t="s">
        <v>545</v>
      </c>
      <c r="IC107" s="236" t="s">
        <v>545</v>
      </c>
      <c r="ID107" s="236" t="b">
        <v>1</v>
      </c>
    </row>
    <row r="108" spans="65:238" ht="14.4" x14ac:dyDescent="0.3">
      <c r="BM108" s="196" t="s">
        <v>545</v>
      </c>
      <c r="CW108" s="196" t="s">
        <v>545</v>
      </c>
      <c r="DQ108" s="198" t="s">
        <v>545</v>
      </c>
      <c r="DT108" s="198" t="s">
        <v>545</v>
      </c>
      <c r="DW108" s="199" t="s">
        <v>545</v>
      </c>
      <c r="DZ108" s="199" t="s">
        <v>545</v>
      </c>
      <c r="EC108" s="199" t="s">
        <v>545</v>
      </c>
      <c r="EF108" s="199" t="s">
        <v>545</v>
      </c>
      <c r="EI108" s="199" t="s">
        <v>545</v>
      </c>
      <c r="EL108" s="199" t="s">
        <v>545</v>
      </c>
      <c r="EO108" s="199" t="s">
        <v>545</v>
      </c>
      <c r="ER108" s="199" t="s">
        <v>545</v>
      </c>
      <c r="EU108" s="199" t="s">
        <v>545</v>
      </c>
      <c r="EX108" s="199" t="s">
        <v>545</v>
      </c>
      <c r="FA108" s="199" t="s">
        <v>545</v>
      </c>
      <c r="FD108" s="199" t="s">
        <v>545</v>
      </c>
      <c r="FG108" s="199" t="s">
        <v>545</v>
      </c>
      <c r="FJ108" s="198" t="s">
        <v>545</v>
      </c>
      <c r="FM108" s="199" t="s">
        <v>545</v>
      </c>
      <c r="FP108" s="199" t="s">
        <v>545</v>
      </c>
      <c r="FS108" s="199" t="s">
        <v>545</v>
      </c>
      <c r="FV108" s="199" t="s">
        <v>545</v>
      </c>
      <c r="FY108" s="199" t="s">
        <v>545</v>
      </c>
      <c r="GB108" s="199" t="s">
        <v>545</v>
      </c>
      <c r="GE108" s="199" t="s">
        <v>545</v>
      </c>
      <c r="GH108" s="199" t="s">
        <v>545</v>
      </c>
      <c r="GK108" s="199" t="s">
        <v>545</v>
      </c>
      <c r="GN108" s="199" t="s">
        <v>545</v>
      </c>
      <c r="GQ108" s="199" t="s">
        <v>545</v>
      </c>
      <c r="GT108" s="198" t="s">
        <v>545</v>
      </c>
      <c r="GW108" s="198" t="s">
        <v>545</v>
      </c>
      <c r="GZ108" s="198" t="s">
        <v>545</v>
      </c>
      <c r="HC108" s="199" t="s">
        <v>545</v>
      </c>
      <c r="HF108" s="198" t="s">
        <v>545</v>
      </c>
      <c r="HI108" s="198" t="s">
        <v>545</v>
      </c>
      <c r="HL108" s="199" t="s">
        <v>545</v>
      </c>
      <c r="HO108" s="198" t="s">
        <v>545</v>
      </c>
      <c r="HR108" s="199" t="s">
        <v>545</v>
      </c>
      <c r="HU108" s="199" t="s">
        <v>545</v>
      </c>
      <c r="IA108" s="236" t="s">
        <v>545</v>
      </c>
      <c r="IB108" s="236" t="s">
        <v>545</v>
      </c>
      <c r="IC108" s="236" t="s">
        <v>545</v>
      </c>
      <c r="ID108" s="236" t="b">
        <v>1</v>
      </c>
    </row>
    <row r="109" spans="65:238" ht="14.4" x14ac:dyDescent="0.3">
      <c r="BM109" s="196" t="s">
        <v>545</v>
      </c>
      <c r="CW109" s="196" t="s">
        <v>545</v>
      </c>
      <c r="DQ109" s="198" t="s">
        <v>545</v>
      </c>
      <c r="DT109" s="198" t="s">
        <v>545</v>
      </c>
      <c r="DW109" s="199" t="s">
        <v>545</v>
      </c>
      <c r="DZ109" s="199" t="s">
        <v>545</v>
      </c>
      <c r="EC109" s="199" t="s">
        <v>545</v>
      </c>
      <c r="EF109" s="199" t="s">
        <v>545</v>
      </c>
      <c r="EI109" s="199" t="s">
        <v>545</v>
      </c>
      <c r="EL109" s="199" t="s">
        <v>545</v>
      </c>
      <c r="EO109" s="199" t="s">
        <v>545</v>
      </c>
      <c r="ER109" s="199" t="s">
        <v>545</v>
      </c>
      <c r="EU109" s="199" t="s">
        <v>545</v>
      </c>
      <c r="EX109" s="199" t="s">
        <v>545</v>
      </c>
      <c r="FA109" s="199" t="s">
        <v>545</v>
      </c>
      <c r="FD109" s="199" t="s">
        <v>545</v>
      </c>
      <c r="FG109" s="199" t="s">
        <v>545</v>
      </c>
      <c r="FJ109" s="198" t="s">
        <v>545</v>
      </c>
      <c r="FM109" s="199" t="s">
        <v>545</v>
      </c>
      <c r="FP109" s="199" t="s">
        <v>545</v>
      </c>
      <c r="FS109" s="199" t="s">
        <v>545</v>
      </c>
      <c r="FV109" s="199" t="s">
        <v>545</v>
      </c>
      <c r="FY109" s="199" t="s">
        <v>545</v>
      </c>
      <c r="GB109" s="199" t="s">
        <v>545</v>
      </c>
      <c r="GE109" s="199" t="s">
        <v>545</v>
      </c>
      <c r="GH109" s="199" t="s">
        <v>545</v>
      </c>
      <c r="GK109" s="199" t="s">
        <v>545</v>
      </c>
      <c r="GN109" s="199" t="s">
        <v>545</v>
      </c>
      <c r="GQ109" s="199" t="s">
        <v>545</v>
      </c>
      <c r="GT109" s="198" t="s">
        <v>545</v>
      </c>
      <c r="GW109" s="198" t="s">
        <v>545</v>
      </c>
      <c r="GZ109" s="198" t="s">
        <v>545</v>
      </c>
      <c r="HC109" s="199" t="s">
        <v>545</v>
      </c>
      <c r="HF109" s="198" t="s">
        <v>545</v>
      </c>
      <c r="HI109" s="198" t="s">
        <v>545</v>
      </c>
      <c r="HL109" s="199" t="s">
        <v>545</v>
      </c>
      <c r="HO109" s="198" t="s">
        <v>545</v>
      </c>
      <c r="HR109" s="199" t="s">
        <v>545</v>
      </c>
      <c r="HU109" s="199" t="s">
        <v>545</v>
      </c>
      <c r="IA109" s="236" t="s">
        <v>545</v>
      </c>
      <c r="IB109" s="236" t="s">
        <v>545</v>
      </c>
      <c r="IC109" s="236" t="s">
        <v>545</v>
      </c>
      <c r="ID109" s="236" t="b">
        <v>1</v>
      </c>
    </row>
    <row r="110" spans="65:238" ht="14.4" x14ac:dyDescent="0.3">
      <c r="BM110" s="196" t="s">
        <v>545</v>
      </c>
      <c r="CW110" s="196" t="s">
        <v>545</v>
      </c>
      <c r="DQ110" s="198" t="s">
        <v>545</v>
      </c>
      <c r="DT110" s="198" t="s">
        <v>545</v>
      </c>
      <c r="DW110" s="199" t="s">
        <v>545</v>
      </c>
      <c r="DZ110" s="199" t="s">
        <v>545</v>
      </c>
      <c r="EC110" s="199" t="s">
        <v>545</v>
      </c>
      <c r="EF110" s="199" t="s">
        <v>545</v>
      </c>
      <c r="EI110" s="199" t="s">
        <v>545</v>
      </c>
      <c r="EL110" s="199" t="s">
        <v>545</v>
      </c>
      <c r="EO110" s="199" t="s">
        <v>545</v>
      </c>
      <c r="ER110" s="199" t="s">
        <v>545</v>
      </c>
      <c r="EU110" s="199" t="s">
        <v>545</v>
      </c>
      <c r="EX110" s="199" t="s">
        <v>545</v>
      </c>
      <c r="FA110" s="199" t="s">
        <v>545</v>
      </c>
      <c r="FD110" s="199" t="s">
        <v>545</v>
      </c>
      <c r="FG110" s="199" t="s">
        <v>545</v>
      </c>
      <c r="FJ110" s="198" t="s">
        <v>545</v>
      </c>
      <c r="FM110" s="199" t="s">
        <v>545</v>
      </c>
      <c r="FP110" s="199" t="s">
        <v>545</v>
      </c>
      <c r="FS110" s="199" t="s">
        <v>545</v>
      </c>
      <c r="FV110" s="199" t="s">
        <v>545</v>
      </c>
      <c r="FY110" s="199" t="s">
        <v>545</v>
      </c>
      <c r="GB110" s="199" t="s">
        <v>545</v>
      </c>
      <c r="GE110" s="199" t="s">
        <v>545</v>
      </c>
      <c r="GH110" s="199" t="s">
        <v>545</v>
      </c>
      <c r="GK110" s="199" t="s">
        <v>545</v>
      </c>
      <c r="GN110" s="199" t="s">
        <v>545</v>
      </c>
      <c r="GQ110" s="199" t="s">
        <v>545</v>
      </c>
      <c r="GT110" s="198" t="s">
        <v>545</v>
      </c>
      <c r="GW110" s="198" t="s">
        <v>545</v>
      </c>
      <c r="GZ110" s="198" t="s">
        <v>545</v>
      </c>
      <c r="HC110" s="199" t="s">
        <v>545</v>
      </c>
      <c r="HF110" s="198" t="s">
        <v>545</v>
      </c>
      <c r="HI110" s="198" t="s">
        <v>545</v>
      </c>
      <c r="HL110" s="199" t="s">
        <v>545</v>
      </c>
      <c r="HO110" s="198" t="s">
        <v>545</v>
      </c>
      <c r="HR110" s="199" t="s">
        <v>545</v>
      </c>
      <c r="HU110" s="199" t="s">
        <v>545</v>
      </c>
      <c r="IA110" s="236" t="s">
        <v>545</v>
      </c>
      <c r="IB110" s="236" t="s">
        <v>545</v>
      </c>
      <c r="IC110" s="236" t="s">
        <v>545</v>
      </c>
      <c r="ID110" s="236" t="b">
        <v>1</v>
      </c>
    </row>
    <row r="111" spans="65:238" ht="14.4" x14ac:dyDescent="0.3">
      <c r="BM111" s="196" t="s">
        <v>545</v>
      </c>
      <c r="CW111" s="196" t="s">
        <v>545</v>
      </c>
      <c r="DQ111" s="198" t="s">
        <v>545</v>
      </c>
      <c r="DT111" s="198" t="s">
        <v>545</v>
      </c>
      <c r="DW111" s="199" t="s">
        <v>545</v>
      </c>
      <c r="DZ111" s="199" t="s">
        <v>545</v>
      </c>
      <c r="EC111" s="199" t="s">
        <v>545</v>
      </c>
      <c r="EF111" s="199" t="s">
        <v>545</v>
      </c>
      <c r="EI111" s="199" t="s">
        <v>545</v>
      </c>
      <c r="EL111" s="199" t="s">
        <v>545</v>
      </c>
      <c r="EO111" s="199" t="s">
        <v>545</v>
      </c>
      <c r="ER111" s="199" t="s">
        <v>545</v>
      </c>
      <c r="EU111" s="199" t="s">
        <v>545</v>
      </c>
      <c r="EX111" s="199" t="s">
        <v>545</v>
      </c>
      <c r="FA111" s="199" t="s">
        <v>545</v>
      </c>
      <c r="FD111" s="199" t="s">
        <v>545</v>
      </c>
      <c r="FG111" s="199" t="s">
        <v>545</v>
      </c>
      <c r="FJ111" s="198" t="s">
        <v>545</v>
      </c>
      <c r="FM111" s="199" t="s">
        <v>545</v>
      </c>
      <c r="FP111" s="199" t="s">
        <v>545</v>
      </c>
      <c r="FS111" s="199" t="s">
        <v>545</v>
      </c>
      <c r="FV111" s="199" t="s">
        <v>545</v>
      </c>
      <c r="FY111" s="199" t="s">
        <v>545</v>
      </c>
      <c r="GB111" s="199" t="s">
        <v>545</v>
      </c>
      <c r="GE111" s="199" t="s">
        <v>545</v>
      </c>
      <c r="GH111" s="199" t="s">
        <v>545</v>
      </c>
      <c r="GK111" s="199" t="s">
        <v>545</v>
      </c>
      <c r="GN111" s="199" t="s">
        <v>545</v>
      </c>
      <c r="GQ111" s="199" t="s">
        <v>545</v>
      </c>
      <c r="GT111" s="198" t="s">
        <v>545</v>
      </c>
      <c r="GW111" s="198" t="s">
        <v>545</v>
      </c>
      <c r="GZ111" s="198" t="s">
        <v>545</v>
      </c>
      <c r="HC111" s="199" t="s">
        <v>545</v>
      </c>
      <c r="HF111" s="198" t="s">
        <v>545</v>
      </c>
      <c r="HI111" s="198" t="s">
        <v>545</v>
      </c>
      <c r="HL111" s="199" t="s">
        <v>545</v>
      </c>
      <c r="HO111" s="198" t="s">
        <v>545</v>
      </c>
      <c r="HR111" s="199" t="s">
        <v>545</v>
      </c>
      <c r="HU111" s="199" t="s">
        <v>545</v>
      </c>
      <c r="IA111" s="236" t="s">
        <v>545</v>
      </c>
      <c r="IB111" s="236" t="s">
        <v>545</v>
      </c>
      <c r="IC111" s="236" t="s">
        <v>545</v>
      </c>
      <c r="ID111" s="236" t="b">
        <v>1</v>
      </c>
    </row>
    <row r="112" spans="65:238" ht="14.4" x14ac:dyDescent="0.3">
      <c r="BM112" s="196" t="s">
        <v>545</v>
      </c>
      <c r="CW112" s="196" t="s">
        <v>545</v>
      </c>
      <c r="DQ112" s="198" t="s">
        <v>545</v>
      </c>
      <c r="DT112" s="198" t="s">
        <v>545</v>
      </c>
      <c r="DW112" s="199" t="s">
        <v>545</v>
      </c>
      <c r="DZ112" s="199" t="s">
        <v>545</v>
      </c>
      <c r="EC112" s="199" t="s">
        <v>545</v>
      </c>
      <c r="EF112" s="199" t="s">
        <v>545</v>
      </c>
      <c r="EI112" s="199" t="s">
        <v>545</v>
      </c>
      <c r="EL112" s="199" t="s">
        <v>545</v>
      </c>
      <c r="EO112" s="199" t="s">
        <v>545</v>
      </c>
      <c r="ER112" s="199" t="s">
        <v>545</v>
      </c>
      <c r="EU112" s="199" t="s">
        <v>545</v>
      </c>
      <c r="EX112" s="199" t="s">
        <v>545</v>
      </c>
      <c r="FA112" s="199" t="s">
        <v>545</v>
      </c>
      <c r="FD112" s="199" t="s">
        <v>545</v>
      </c>
      <c r="FG112" s="199" t="s">
        <v>545</v>
      </c>
      <c r="FJ112" s="198" t="s">
        <v>545</v>
      </c>
      <c r="FM112" s="199" t="s">
        <v>545</v>
      </c>
      <c r="FP112" s="199" t="s">
        <v>545</v>
      </c>
      <c r="FS112" s="199" t="s">
        <v>545</v>
      </c>
      <c r="FV112" s="199" t="s">
        <v>545</v>
      </c>
      <c r="FY112" s="199" t="s">
        <v>545</v>
      </c>
      <c r="GB112" s="199" t="s">
        <v>545</v>
      </c>
      <c r="GE112" s="199" t="s">
        <v>545</v>
      </c>
      <c r="GH112" s="199" t="s">
        <v>545</v>
      </c>
      <c r="GK112" s="199" t="s">
        <v>545</v>
      </c>
      <c r="GN112" s="199" t="s">
        <v>545</v>
      </c>
      <c r="GQ112" s="199" t="s">
        <v>545</v>
      </c>
      <c r="GT112" s="198" t="s">
        <v>545</v>
      </c>
      <c r="GW112" s="198" t="s">
        <v>545</v>
      </c>
      <c r="GZ112" s="198" t="s">
        <v>545</v>
      </c>
      <c r="HC112" s="199" t="s">
        <v>545</v>
      </c>
      <c r="HF112" s="198" t="s">
        <v>545</v>
      </c>
      <c r="HI112" s="198" t="s">
        <v>545</v>
      </c>
      <c r="HL112" s="199" t="s">
        <v>545</v>
      </c>
      <c r="HO112" s="198" t="s">
        <v>545</v>
      </c>
      <c r="HR112" s="199" t="s">
        <v>545</v>
      </c>
      <c r="HU112" s="199" t="s">
        <v>545</v>
      </c>
      <c r="IA112" s="236" t="s">
        <v>545</v>
      </c>
      <c r="IB112" s="236" t="s">
        <v>545</v>
      </c>
      <c r="IC112" s="236" t="s">
        <v>545</v>
      </c>
      <c r="ID112" s="236" t="b">
        <v>1</v>
      </c>
    </row>
    <row r="113" spans="65:238" ht="14.4" x14ac:dyDescent="0.3">
      <c r="BM113" s="196" t="s">
        <v>545</v>
      </c>
      <c r="CW113" s="196" t="s">
        <v>545</v>
      </c>
      <c r="DQ113" s="198" t="s">
        <v>545</v>
      </c>
      <c r="DT113" s="198" t="s">
        <v>545</v>
      </c>
      <c r="DW113" s="199" t="s">
        <v>545</v>
      </c>
      <c r="DZ113" s="199" t="s">
        <v>545</v>
      </c>
      <c r="EC113" s="199" t="s">
        <v>545</v>
      </c>
      <c r="EF113" s="199" t="s">
        <v>545</v>
      </c>
      <c r="EI113" s="199" t="s">
        <v>545</v>
      </c>
      <c r="EL113" s="199" t="s">
        <v>545</v>
      </c>
      <c r="EO113" s="199" t="s">
        <v>545</v>
      </c>
      <c r="ER113" s="199" t="s">
        <v>545</v>
      </c>
      <c r="EU113" s="199" t="s">
        <v>545</v>
      </c>
      <c r="EX113" s="199" t="s">
        <v>545</v>
      </c>
      <c r="FA113" s="199" t="s">
        <v>545</v>
      </c>
      <c r="FD113" s="199" t="s">
        <v>545</v>
      </c>
      <c r="FG113" s="199" t="s">
        <v>545</v>
      </c>
      <c r="FJ113" s="198" t="s">
        <v>545</v>
      </c>
      <c r="FM113" s="199" t="s">
        <v>545</v>
      </c>
      <c r="FP113" s="199" t="s">
        <v>545</v>
      </c>
      <c r="FS113" s="199" t="s">
        <v>545</v>
      </c>
      <c r="FV113" s="199" t="s">
        <v>545</v>
      </c>
      <c r="FY113" s="199" t="s">
        <v>545</v>
      </c>
      <c r="GB113" s="199" t="s">
        <v>545</v>
      </c>
      <c r="GE113" s="199" t="s">
        <v>545</v>
      </c>
      <c r="GH113" s="199" t="s">
        <v>545</v>
      </c>
      <c r="GK113" s="199" t="s">
        <v>545</v>
      </c>
      <c r="GN113" s="199" t="s">
        <v>545</v>
      </c>
      <c r="GQ113" s="199" t="s">
        <v>545</v>
      </c>
      <c r="GT113" s="198" t="s">
        <v>545</v>
      </c>
      <c r="GW113" s="198" t="s">
        <v>545</v>
      </c>
      <c r="GZ113" s="198" t="s">
        <v>545</v>
      </c>
      <c r="HC113" s="199" t="s">
        <v>545</v>
      </c>
      <c r="HF113" s="198" t="s">
        <v>545</v>
      </c>
      <c r="HI113" s="198" t="s">
        <v>545</v>
      </c>
      <c r="HL113" s="199" t="s">
        <v>545</v>
      </c>
      <c r="HO113" s="198" t="s">
        <v>545</v>
      </c>
      <c r="HR113" s="199" t="s">
        <v>545</v>
      </c>
      <c r="HU113" s="199" t="s">
        <v>545</v>
      </c>
      <c r="IA113" s="236" t="s">
        <v>545</v>
      </c>
      <c r="IB113" s="236" t="s">
        <v>545</v>
      </c>
      <c r="IC113" s="236" t="s">
        <v>545</v>
      </c>
      <c r="ID113" s="236" t="b">
        <v>1</v>
      </c>
    </row>
    <row r="114" spans="65:238" ht="14.4" x14ac:dyDescent="0.3">
      <c r="BM114" s="196" t="s">
        <v>545</v>
      </c>
      <c r="CW114" s="196" t="s">
        <v>545</v>
      </c>
      <c r="DQ114" s="198" t="s">
        <v>545</v>
      </c>
      <c r="DT114" s="198" t="s">
        <v>545</v>
      </c>
      <c r="DW114" s="199" t="s">
        <v>545</v>
      </c>
      <c r="DZ114" s="199" t="s">
        <v>545</v>
      </c>
      <c r="EC114" s="199" t="s">
        <v>545</v>
      </c>
      <c r="EF114" s="199" t="s">
        <v>545</v>
      </c>
      <c r="EI114" s="199" t="s">
        <v>545</v>
      </c>
      <c r="EL114" s="199" t="s">
        <v>545</v>
      </c>
      <c r="EO114" s="199" t="s">
        <v>545</v>
      </c>
      <c r="ER114" s="199" t="s">
        <v>545</v>
      </c>
      <c r="EU114" s="199" t="s">
        <v>545</v>
      </c>
      <c r="EX114" s="199" t="s">
        <v>545</v>
      </c>
      <c r="FA114" s="199" t="s">
        <v>545</v>
      </c>
      <c r="FD114" s="199" t="s">
        <v>545</v>
      </c>
      <c r="FG114" s="199" t="s">
        <v>545</v>
      </c>
      <c r="FJ114" s="198" t="s">
        <v>545</v>
      </c>
      <c r="FM114" s="199" t="s">
        <v>545</v>
      </c>
      <c r="FP114" s="199" t="s">
        <v>545</v>
      </c>
      <c r="FS114" s="199" t="s">
        <v>545</v>
      </c>
      <c r="FV114" s="199" t="s">
        <v>545</v>
      </c>
      <c r="FY114" s="199" t="s">
        <v>545</v>
      </c>
      <c r="GB114" s="199" t="s">
        <v>545</v>
      </c>
      <c r="GE114" s="199" t="s">
        <v>545</v>
      </c>
      <c r="GH114" s="199" t="s">
        <v>545</v>
      </c>
      <c r="GK114" s="199" t="s">
        <v>545</v>
      </c>
      <c r="GN114" s="199" t="s">
        <v>545</v>
      </c>
      <c r="GQ114" s="199" t="s">
        <v>545</v>
      </c>
      <c r="GT114" s="198" t="s">
        <v>545</v>
      </c>
      <c r="GW114" s="198" t="s">
        <v>545</v>
      </c>
      <c r="GZ114" s="198" t="s">
        <v>545</v>
      </c>
      <c r="HC114" s="199" t="s">
        <v>545</v>
      </c>
      <c r="HF114" s="198" t="s">
        <v>545</v>
      </c>
      <c r="HI114" s="198" t="s">
        <v>545</v>
      </c>
      <c r="HL114" s="199" t="s">
        <v>545</v>
      </c>
      <c r="HO114" s="198" t="s">
        <v>545</v>
      </c>
      <c r="HR114" s="199" t="s">
        <v>545</v>
      </c>
      <c r="HU114" s="199" t="s">
        <v>545</v>
      </c>
      <c r="IA114" s="236" t="s">
        <v>545</v>
      </c>
      <c r="IB114" s="236" t="s">
        <v>545</v>
      </c>
      <c r="IC114" s="236" t="s">
        <v>545</v>
      </c>
      <c r="ID114" s="236" t="b">
        <v>1</v>
      </c>
    </row>
    <row r="115" spans="65:238" ht="14.4" x14ac:dyDescent="0.3">
      <c r="BM115" s="196" t="s">
        <v>545</v>
      </c>
      <c r="CW115" s="196" t="s">
        <v>545</v>
      </c>
      <c r="DQ115" s="198" t="s">
        <v>545</v>
      </c>
      <c r="DT115" s="198" t="s">
        <v>545</v>
      </c>
      <c r="DW115" s="199" t="s">
        <v>545</v>
      </c>
      <c r="DZ115" s="199" t="s">
        <v>545</v>
      </c>
      <c r="EC115" s="199" t="s">
        <v>545</v>
      </c>
      <c r="EF115" s="199" t="s">
        <v>545</v>
      </c>
      <c r="EI115" s="199" t="s">
        <v>545</v>
      </c>
      <c r="EL115" s="199" t="s">
        <v>545</v>
      </c>
      <c r="EO115" s="199" t="s">
        <v>545</v>
      </c>
      <c r="ER115" s="199" t="s">
        <v>545</v>
      </c>
      <c r="EU115" s="199" t="s">
        <v>545</v>
      </c>
      <c r="EX115" s="199" t="s">
        <v>545</v>
      </c>
      <c r="FA115" s="199" t="s">
        <v>545</v>
      </c>
      <c r="FD115" s="199" t="s">
        <v>545</v>
      </c>
      <c r="FG115" s="199" t="s">
        <v>545</v>
      </c>
      <c r="FJ115" s="198" t="s">
        <v>545</v>
      </c>
      <c r="FM115" s="199" t="s">
        <v>545</v>
      </c>
      <c r="FP115" s="199" t="s">
        <v>545</v>
      </c>
      <c r="FS115" s="199" t="s">
        <v>545</v>
      </c>
      <c r="FV115" s="199" t="s">
        <v>545</v>
      </c>
      <c r="FY115" s="199" t="s">
        <v>545</v>
      </c>
      <c r="GB115" s="199" t="s">
        <v>545</v>
      </c>
      <c r="GE115" s="199" t="s">
        <v>545</v>
      </c>
      <c r="GH115" s="199" t="s">
        <v>545</v>
      </c>
      <c r="GK115" s="199" t="s">
        <v>545</v>
      </c>
      <c r="GN115" s="199" t="s">
        <v>545</v>
      </c>
      <c r="GQ115" s="199" t="s">
        <v>545</v>
      </c>
      <c r="GT115" s="198" t="s">
        <v>545</v>
      </c>
      <c r="GW115" s="198" t="s">
        <v>545</v>
      </c>
      <c r="GZ115" s="198" t="s">
        <v>545</v>
      </c>
      <c r="HC115" s="199" t="s">
        <v>545</v>
      </c>
      <c r="HF115" s="198" t="s">
        <v>545</v>
      </c>
      <c r="HI115" s="198" t="s">
        <v>545</v>
      </c>
      <c r="HL115" s="199" t="s">
        <v>545</v>
      </c>
      <c r="HO115" s="198" t="s">
        <v>545</v>
      </c>
      <c r="HR115" s="199" t="s">
        <v>545</v>
      </c>
      <c r="HU115" s="199" t="s">
        <v>545</v>
      </c>
      <c r="IA115" s="236" t="s">
        <v>545</v>
      </c>
      <c r="IB115" s="236" t="s">
        <v>545</v>
      </c>
      <c r="IC115" s="236" t="s">
        <v>545</v>
      </c>
      <c r="ID115" s="236" t="b">
        <v>1</v>
      </c>
    </row>
    <row r="116" spans="65:238" ht="14.4" x14ac:dyDescent="0.3">
      <c r="BM116" s="196" t="s">
        <v>545</v>
      </c>
      <c r="CW116" s="196" t="s">
        <v>545</v>
      </c>
      <c r="DQ116" s="198" t="s">
        <v>545</v>
      </c>
      <c r="DT116" s="198" t="s">
        <v>545</v>
      </c>
      <c r="DW116" s="199" t="s">
        <v>545</v>
      </c>
      <c r="DZ116" s="199" t="s">
        <v>545</v>
      </c>
      <c r="EC116" s="199" t="s">
        <v>545</v>
      </c>
      <c r="EF116" s="199" t="s">
        <v>545</v>
      </c>
      <c r="EI116" s="199" t="s">
        <v>545</v>
      </c>
      <c r="EL116" s="199" t="s">
        <v>545</v>
      </c>
      <c r="EO116" s="199" t="s">
        <v>545</v>
      </c>
      <c r="ER116" s="199" t="s">
        <v>545</v>
      </c>
      <c r="EU116" s="199" t="s">
        <v>545</v>
      </c>
      <c r="EX116" s="199" t="s">
        <v>545</v>
      </c>
      <c r="FA116" s="199" t="s">
        <v>545</v>
      </c>
      <c r="FD116" s="199" t="s">
        <v>545</v>
      </c>
      <c r="FG116" s="199" t="s">
        <v>545</v>
      </c>
      <c r="FJ116" s="198" t="s">
        <v>545</v>
      </c>
      <c r="FM116" s="199" t="s">
        <v>545</v>
      </c>
      <c r="FP116" s="199" t="s">
        <v>545</v>
      </c>
      <c r="FS116" s="199" t="s">
        <v>545</v>
      </c>
      <c r="FV116" s="199" t="s">
        <v>545</v>
      </c>
      <c r="FY116" s="199" t="s">
        <v>545</v>
      </c>
      <c r="GB116" s="199" t="s">
        <v>545</v>
      </c>
      <c r="GE116" s="199" t="s">
        <v>545</v>
      </c>
      <c r="GH116" s="199" t="s">
        <v>545</v>
      </c>
      <c r="GK116" s="199" t="s">
        <v>545</v>
      </c>
      <c r="GN116" s="199" t="s">
        <v>545</v>
      </c>
      <c r="GQ116" s="199" t="s">
        <v>545</v>
      </c>
      <c r="GT116" s="198" t="s">
        <v>545</v>
      </c>
      <c r="GW116" s="198" t="s">
        <v>545</v>
      </c>
      <c r="GZ116" s="198" t="s">
        <v>545</v>
      </c>
      <c r="HC116" s="199" t="s">
        <v>545</v>
      </c>
      <c r="HF116" s="198" t="s">
        <v>545</v>
      </c>
      <c r="HI116" s="198" t="s">
        <v>545</v>
      </c>
      <c r="HL116" s="199" t="s">
        <v>545</v>
      </c>
      <c r="HO116" s="198" t="s">
        <v>545</v>
      </c>
      <c r="HR116" s="199" t="s">
        <v>545</v>
      </c>
      <c r="HU116" s="199" t="s">
        <v>545</v>
      </c>
      <c r="IA116" s="236" t="s">
        <v>545</v>
      </c>
      <c r="IB116" s="236" t="s">
        <v>545</v>
      </c>
      <c r="IC116" s="236" t="s">
        <v>545</v>
      </c>
      <c r="ID116" s="236" t="b">
        <v>1</v>
      </c>
    </row>
    <row r="117" spans="65:238" ht="14.4" x14ac:dyDescent="0.3">
      <c r="BM117" s="196" t="s">
        <v>545</v>
      </c>
      <c r="CW117" s="196" t="s">
        <v>545</v>
      </c>
      <c r="DQ117" s="198" t="s">
        <v>545</v>
      </c>
      <c r="DT117" s="198" t="s">
        <v>545</v>
      </c>
      <c r="DW117" s="199" t="s">
        <v>545</v>
      </c>
      <c r="DZ117" s="199" t="s">
        <v>545</v>
      </c>
      <c r="EC117" s="199" t="s">
        <v>545</v>
      </c>
      <c r="EF117" s="199" t="s">
        <v>545</v>
      </c>
      <c r="EI117" s="199" t="s">
        <v>545</v>
      </c>
      <c r="EL117" s="199" t="s">
        <v>545</v>
      </c>
      <c r="EO117" s="199" t="s">
        <v>545</v>
      </c>
      <c r="ER117" s="199" t="s">
        <v>545</v>
      </c>
      <c r="EU117" s="199" t="s">
        <v>545</v>
      </c>
      <c r="EX117" s="199" t="s">
        <v>545</v>
      </c>
      <c r="FA117" s="199" t="s">
        <v>545</v>
      </c>
      <c r="FD117" s="199" t="s">
        <v>545</v>
      </c>
      <c r="FG117" s="199" t="s">
        <v>545</v>
      </c>
      <c r="FJ117" s="198" t="s">
        <v>545</v>
      </c>
      <c r="FM117" s="199" t="s">
        <v>545</v>
      </c>
      <c r="FP117" s="199" t="s">
        <v>545</v>
      </c>
      <c r="FS117" s="199" t="s">
        <v>545</v>
      </c>
      <c r="FV117" s="199" t="s">
        <v>545</v>
      </c>
      <c r="FY117" s="199" t="s">
        <v>545</v>
      </c>
      <c r="GB117" s="199" t="s">
        <v>545</v>
      </c>
      <c r="GE117" s="199" t="s">
        <v>545</v>
      </c>
      <c r="GH117" s="199" t="s">
        <v>545</v>
      </c>
      <c r="GK117" s="199" t="s">
        <v>545</v>
      </c>
      <c r="GN117" s="199" t="s">
        <v>545</v>
      </c>
      <c r="GQ117" s="199" t="s">
        <v>545</v>
      </c>
      <c r="GT117" s="198" t="s">
        <v>545</v>
      </c>
      <c r="GW117" s="198" t="s">
        <v>545</v>
      </c>
      <c r="GZ117" s="198" t="s">
        <v>545</v>
      </c>
      <c r="HC117" s="199" t="s">
        <v>545</v>
      </c>
      <c r="HF117" s="198" t="s">
        <v>545</v>
      </c>
      <c r="HI117" s="198" t="s">
        <v>545</v>
      </c>
      <c r="HL117" s="199" t="s">
        <v>545</v>
      </c>
      <c r="HO117" s="198" t="s">
        <v>545</v>
      </c>
      <c r="HR117" s="199" t="s">
        <v>545</v>
      </c>
      <c r="HU117" s="199" t="s">
        <v>545</v>
      </c>
      <c r="IA117" s="236" t="s">
        <v>545</v>
      </c>
      <c r="IB117" s="236" t="s">
        <v>545</v>
      </c>
      <c r="IC117" s="236" t="s">
        <v>545</v>
      </c>
      <c r="ID117" s="236" t="b">
        <v>1</v>
      </c>
    </row>
    <row r="118" spans="65:238" ht="14.4" x14ac:dyDescent="0.3">
      <c r="BM118" s="196" t="s">
        <v>545</v>
      </c>
      <c r="CW118" s="196" t="s">
        <v>545</v>
      </c>
      <c r="DQ118" s="198" t="s">
        <v>545</v>
      </c>
      <c r="DT118" s="198" t="s">
        <v>545</v>
      </c>
      <c r="DW118" s="199" t="s">
        <v>545</v>
      </c>
      <c r="DZ118" s="199" t="s">
        <v>545</v>
      </c>
      <c r="EC118" s="199" t="s">
        <v>545</v>
      </c>
      <c r="EF118" s="199" t="s">
        <v>545</v>
      </c>
      <c r="EI118" s="199" t="s">
        <v>545</v>
      </c>
      <c r="EL118" s="199" t="s">
        <v>545</v>
      </c>
      <c r="EO118" s="199" t="s">
        <v>545</v>
      </c>
      <c r="ER118" s="199" t="s">
        <v>545</v>
      </c>
      <c r="EU118" s="199" t="s">
        <v>545</v>
      </c>
      <c r="EX118" s="199" t="s">
        <v>545</v>
      </c>
      <c r="FA118" s="199" t="s">
        <v>545</v>
      </c>
      <c r="FD118" s="199" t="s">
        <v>545</v>
      </c>
      <c r="FG118" s="199" t="s">
        <v>545</v>
      </c>
      <c r="FJ118" s="198" t="s">
        <v>545</v>
      </c>
      <c r="FM118" s="199" t="s">
        <v>545</v>
      </c>
      <c r="FP118" s="199" t="s">
        <v>545</v>
      </c>
      <c r="FS118" s="199" t="s">
        <v>545</v>
      </c>
      <c r="FV118" s="199" t="s">
        <v>545</v>
      </c>
      <c r="FY118" s="199" t="s">
        <v>545</v>
      </c>
      <c r="GB118" s="199" t="s">
        <v>545</v>
      </c>
      <c r="GE118" s="199" t="s">
        <v>545</v>
      </c>
      <c r="GH118" s="199" t="s">
        <v>545</v>
      </c>
      <c r="GK118" s="199" t="s">
        <v>545</v>
      </c>
      <c r="GN118" s="199" t="s">
        <v>545</v>
      </c>
      <c r="GQ118" s="199" t="s">
        <v>545</v>
      </c>
      <c r="GT118" s="198" t="s">
        <v>545</v>
      </c>
      <c r="GW118" s="198" t="s">
        <v>545</v>
      </c>
      <c r="GZ118" s="198" t="s">
        <v>545</v>
      </c>
      <c r="HC118" s="199" t="s">
        <v>545</v>
      </c>
      <c r="HF118" s="198" t="s">
        <v>545</v>
      </c>
      <c r="HI118" s="198" t="s">
        <v>545</v>
      </c>
      <c r="HL118" s="199" t="s">
        <v>545</v>
      </c>
      <c r="HO118" s="198" t="s">
        <v>545</v>
      </c>
      <c r="HR118" s="199" t="s">
        <v>545</v>
      </c>
      <c r="HU118" s="199" t="s">
        <v>545</v>
      </c>
      <c r="IA118" s="236" t="s">
        <v>545</v>
      </c>
      <c r="IB118" s="236" t="s">
        <v>545</v>
      </c>
      <c r="IC118" s="236" t="s">
        <v>545</v>
      </c>
      <c r="ID118" s="236" t="b">
        <v>1</v>
      </c>
    </row>
    <row r="119" spans="65:238" ht="14.4" x14ac:dyDescent="0.3">
      <c r="BM119" s="196" t="s">
        <v>545</v>
      </c>
      <c r="CW119" s="196" t="s">
        <v>545</v>
      </c>
      <c r="DQ119" s="198" t="s">
        <v>545</v>
      </c>
      <c r="DT119" s="198" t="s">
        <v>545</v>
      </c>
      <c r="DW119" s="199" t="s">
        <v>545</v>
      </c>
      <c r="DZ119" s="199" t="s">
        <v>545</v>
      </c>
      <c r="EC119" s="199" t="s">
        <v>545</v>
      </c>
      <c r="EF119" s="199" t="s">
        <v>545</v>
      </c>
      <c r="EI119" s="199" t="s">
        <v>545</v>
      </c>
      <c r="EL119" s="199" t="s">
        <v>545</v>
      </c>
      <c r="EO119" s="199" t="s">
        <v>545</v>
      </c>
      <c r="ER119" s="199" t="s">
        <v>545</v>
      </c>
      <c r="EU119" s="199" t="s">
        <v>545</v>
      </c>
      <c r="EX119" s="199" t="s">
        <v>545</v>
      </c>
      <c r="FA119" s="199" t="s">
        <v>545</v>
      </c>
      <c r="FD119" s="199" t="s">
        <v>545</v>
      </c>
      <c r="FG119" s="199" t="s">
        <v>545</v>
      </c>
      <c r="FJ119" s="198" t="s">
        <v>545</v>
      </c>
      <c r="FM119" s="199" t="s">
        <v>545</v>
      </c>
      <c r="FP119" s="199" t="s">
        <v>545</v>
      </c>
      <c r="FS119" s="199" t="s">
        <v>545</v>
      </c>
      <c r="FV119" s="199" t="s">
        <v>545</v>
      </c>
      <c r="FY119" s="199" t="s">
        <v>545</v>
      </c>
      <c r="GB119" s="199" t="s">
        <v>545</v>
      </c>
      <c r="GE119" s="199" t="s">
        <v>545</v>
      </c>
      <c r="GH119" s="199" t="s">
        <v>545</v>
      </c>
      <c r="GK119" s="199" t="s">
        <v>545</v>
      </c>
      <c r="GN119" s="199" t="s">
        <v>545</v>
      </c>
      <c r="GQ119" s="199" t="s">
        <v>545</v>
      </c>
      <c r="GT119" s="198" t="s">
        <v>545</v>
      </c>
      <c r="GW119" s="198" t="s">
        <v>545</v>
      </c>
      <c r="GZ119" s="198" t="s">
        <v>545</v>
      </c>
      <c r="HC119" s="199" t="s">
        <v>545</v>
      </c>
      <c r="HF119" s="198" t="s">
        <v>545</v>
      </c>
      <c r="HI119" s="198" t="s">
        <v>545</v>
      </c>
      <c r="HL119" s="199" t="s">
        <v>545</v>
      </c>
      <c r="HO119" s="198" t="s">
        <v>545</v>
      </c>
      <c r="HR119" s="199" t="s">
        <v>545</v>
      </c>
      <c r="HU119" s="199" t="s">
        <v>545</v>
      </c>
      <c r="IA119" s="236" t="s">
        <v>545</v>
      </c>
      <c r="IB119" s="236" t="s">
        <v>545</v>
      </c>
      <c r="IC119" s="236" t="s">
        <v>545</v>
      </c>
      <c r="ID119" s="236" t="b">
        <v>1</v>
      </c>
    </row>
    <row r="120" spans="65:238" ht="14.4" x14ac:dyDescent="0.3">
      <c r="BM120" s="196" t="s">
        <v>545</v>
      </c>
      <c r="CW120" s="196" t="s">
        <v>545</v>
      </c>
      <c r="DQ120" s="198" t="s">
        <v>545</v>
      </c>
      <c r="DT120" s="198" t="s">
        <v>545</v>
      </c>
      <c r="DW120" s="199" t="s">
        <v>545</v>
      </c>
      <c r="DZ120" s="199" t="s">
        <v>545</v>
      </c>
      <c r="EC120" s="199" t="s">
        <v>545</v>
      </c>
      <c r="EF120" s="199" t="s">
        <v>545</v>
      </c>
      <c r="EI120" s="199" t="s">
        <v>545</v>
      </c>
      <c r="EL120" s="199" t="s">
        <v>545</v>
      </c>
      <c r="EO120" s="199" t="s">
        <v>545</v>
      </c>
      <c r="ER120" s="199" t="s">
        <v>545</v>
      </c>
      <c r="EU120" s="199" t="s">
        <v>545</v>
      </c>
      <c r="EX120" s="199" t="s">
        <v>545</v>
      </c>
      <c r="FA120" s="199" t="s">
        <v>545</v>
      </c>
      <c r="FD120" s="199" t="s">
        <v>545</v>
      </c>
      <c r="FG120" s="199" t="s">
        <v>545</v>
      </c>
      <c r="FJ120" s="198" t="s">
        <v>545</v>
      </c>
      <c r="FM120" s="199" t="s">
        <v>545</v>
      </c>
      <c r="FP120" s="199" t="s">
        <v>545</v>
      </c>
      <c r="FS120" s="199" t="s">
        <v>545</v>
      </c>
      <c r="FV120" s="199" t="s">
        <v>545</v>
      </c>
      <c r="FY120" s="199" t="s">
        <v>545</v>
      </c>
      <c r="GB120" s="199" t="s">
        <v>545</v>
      </c>
      <c r="GE120" s="199" t="s">
        <v>545</v>
      </c>
      <c r="GH120" s="199" t="s">
        <v>545</v>
      </c>
      <c r="GK120" s="199" t="s">
        <v>545</v>
      </c>
      <c r="GN120" s="199" t="s">
        <v>545</v>
      </c>
      <c r="GQ120" s="199" t="s">
        <v>545</v>
      </c>
      <c r="GT120" s="198" t="s">
        <v>545</v>
      </c>
      <c r="GW120" s="198" t="s">
        <v>545</v>
      </c>
      <c r="GZ120" s="198" t="s">
        <v>545</v>
      </c>
      <c r="HC120" s="199" t="s">
        <v>545</v>
      </c>
      <c r="HF120" s="198" t="s">
        <v>545</v>
      </c>
      <c r="HI120" s="198" t="s">
        <v>545</v>
      </c>
      <c r="HL120" s="199" t="s">
        <v>545</v>
      </c>
      <c r="HO120" s="198" t="s">
        <v>545</v>
      </c>
      <c r="HR120" s="199" t="s">
        <v>545</v>
      </c>
      <c r="HU120" s="199" t="s">
        <v>545</v>
      </c>
      <c r="IA120" s="236" t="s">
        <v>545</v>
      </c>
      <c r="IB120" s="236" t="s">
        <v>545</v>
      </c>
      <c r="IC120" s="236" t="s">
        <v>545</v>
      </c>
      <c r="ID120" s="236" t="b">
        <v>1</v>
      </c>
    </row>
    <row r="121" spans="65:238" ht="14.4" x14ac:dyDescent="0.3">
      <c r="BM121" s="196" t="s">
        <v>545</v>
      </c>
      <c r="CW121" s="196" t="s">
        <v>545</v>
      </c>
      <c r="DQ121" s="198" t="s">
        <v>545</v>
      </c>
      <c r="DT121" s="198" t="s">
        <v>545</v>
      </c>
      <c r="DW121" s="199" t="s">
        <v>545</v>
      </c>
      <c r="DZ121" s="199" t="s">
        <v>545</v>
      </c>
      <c r="EC121" s="199" t="s">
        <v>545</v>
      </c>
      <c r="EF121" s="199" t="s">
        <v>545</v>
      </c>
      <c r="EI121" s="199" t="s">
        <v>545</v>
      </c>
      <c r="EL121" s="199" t="s">
        <v>545</v>
      </c>
      <c r="EO121" s="199" t="s">
        <v>545</v>
      </c>
      <c r="ER121" s="199" t="s">
        <v>545</v>
      </c>
      <c r="EU121" s="199" t="s">
        <v>545</v>
      </c>
      <c r="EX121" s="199" t="s">
        <v>545</v>
      </c>
      <c r="FA121" s="199" t="s">
        <v>545</v>
      </c>
      <c r="FD121" s="199" t="s">
        <v>545</v>
      </c>
      <c r="FG121" s="199" t="s">
        <v>545</v>
      </c>
      <c r="FJ121" s="198" t="s">
        <v>545</v>
      </c>
      <c r="FM121" s="199" t="s">
        <v>545</v>
      </c>
      <c r="FP121" s="199" t="s">
        <v>545</v>
      </c>
      <c r="FS121" s="199" t="s">
        <v>545</v>
      </c>
      <c r="FV121" s="199" t="s">
        <v>545</v>
      </c>
      <c r="FY121" s="199" t="s">
        <v>545</v>
      </c>
      <c r="GB121" s="199" t="s">
        <v>545</v>
      </c>
      <c r="GE121" s="199" t="s">
        <v>545</v>
      </c>
      <c r="GH121" s="199" t="s">
        <v>545</v>
      </c>
      <c r="GK121" s="199" t="s">
        <v>545</v>
      </c>
      <c r="GN121" s="199" t="s">
        <v>545</v>
      </c>
      <c r="GQ121" s="199" t="s">
        <v>545</v>
      </c>
      <c r="GT121" s="198" t="s">
        <v>545</v>
      </c>
      <c r="GW121" s="198" t="s">
        <v>545</v>
      </c>
      <c r="GZ121" s="198" t="s">
        <v>545</v>
      </c>
      <c r="HC121" s="199" t="s">
        <v>545</v>
      </c>
      <c r="HF121" s="198" t="s">
        <v>545</v>
      </c>
      <c r="HI121" s="198" t="s">
        <v>545</v>
      </c>
      <c r="HL121" s="199" t="s">
        <v>545</v>
      </c>
      <c r="HO121" s="198" t="s">
        <v>545</v>
      </c>
      <c r="HR121" s="199" t="s">
        <v>545</v>
      </c>
      <c r="HU121" s="199" t="s">
        <v>545</v>
      </c>
      <c r="IA121" s="236" t="s">
        <v>545</v>
      </c>
      <c r="IB121" s="236" t="s">
        <v>545</v>
      </c>
      <c r="IC121" s="236" t="s">
        <v>545</v>
      </c>
      <c r="ID121" s="236" t="b">
        <v>1</v>
      </c>
    </row>
    <row r="122" spans="65:238" ht="14.4" x14ac:dyDescent="0.3">
      <c r="BM122" s="196" t="s">
        <v>545</v>
      </c>
      <c r="CW122" s="196" t="s">
        <v>545</v>
      </c>
      <c r="DQ122" s="198" t="s">
        <v>545</v>
      </c>
      <c r="DT122" s="198" t="s">
        <v>545</v>
      </c>
      <c r="DW122" s="199" t="s">
        <v>545</v>
      </c>
      <c r="DZ122" s="199" t="s">
        <v>545</v>
      </c>
      <c r="EC122" s="199" t="s">
        <v>545</v>
      </c>
      <c r="EF122" s="199" t="s">
        <v>545</v>
      </c>
      <c r="EI122" s="199" t="s">
        <v>545</v>
      </c>
      <c r="EL122" s="199" t="s">
        <v>545</v>
      </c>
      <c r="EO122" s="199" t="s">
        <v>545</v>
      </c>
      <c r="ER122" s="199" t="s">
        <v>545</v>
      </c>
      <c r="EU122" s="199" t="s">
        <v>545</v>
      </c>
      <c r="EX122" s="199" t="s">
        <v>545</v>
      </c>
      <c r="FA122" s="199" t="s">
        <v>545</v>
      </c>
      <c r="FD122" s="199" t="s">
        <v>545</v>
      </c>
      <c r="FG122" s="199" t="s">
        <v>545</v>
      </c>
      <c r="FJ122" s="198" t="s">
        <v>545</v>
      </c>
      <c r="FM122" s="199" t="s">
        <v>545</v>
      </c>
      <c r="FP122" s="199" t="s">
        <v>545</v>
      </c>
      <c r="FS122" s="199" t="s">
        <v>545</v>
      </c>
      <c r="FV122" s="199" t="s">
        <v>545</v>
      </c>
      <c r="FY122" s="199" t="s">
        <v>545</v>
      </c>
      <c r="GB122" s="199" t="s">
        <v>545</v>
      </c>
      <c r="GE122" s="199" t="s">
        <v>545</v>
      </c>
      <c r="GH122" s="199" t="s">
        <v>545</v>
      </c>
      <c r="GK122" s="199" t="s">
        <v>545</v>
      </c>
      <c r="GN122" s="199" t="s">
        <v>545</v>
      </c>
      <c r="GQ122" s="199" t="s">
        <v>545</v>
      </c>
      <c r="GT122" s="198" t="s">
        <v>545</v>
      </c>
      <c r="GW122" s="198" t="s">
        <v>545</v>
      </c>
      <c r="GZ122" s="198" t="s">
        <v>545</v>
      </c>
      <c r="HC122" s="199" t="s">
        <v>545</v>
      </c>
      <c r="HF122" s="198" t="s">
        <v>545</v>
      </c>
      <c r="HI122" s="198" t="s">
        <v>545</v>
      </c>
      <c r="HL122" s="199" t="s">
        <v>545</v>
      </c>
      <c r="HO122" s="198" t="s">
        <v>545</v>
      </c>
      <c r="HR122" s="199" t="s">
        <v>545</v>
      </c>
      <c r="HU122" s="199" t="s">
        <v>545</v>
      </c>
      <c r="IA122" s="236" t="s">
        <v>545</v>
      </c>
      <c r="IB122" s="236" t="s">
        <v>545</v>
      </c>
      <c r="IC122" s="236" t="s">
        <v>545</v>
      </c>
      <c r="ID122" s="236" t="b">
        <v>1</v>
      </c>
    </row>
    <row r="123" spans="65:238" ht="14.4" x14ac:dyDescent="0.3">
      <c r="BM123" s="196" t="s">
        <v>545</v>
      </c>
      <c r="CW123" s="196" t="s">
        <v>545</v>
      </c>
      <c r="DQ123" s="198" t="s">
        <v>545</v>
      </c>
      <c r="DT123" s="198" t="s">
        <v>545</v>
      </c>
      <c r="DW123" s="199" t="s">
        <v>545</v>
      </c>
      <c r="DZ123" s="199" t="s">
        <v>545</v>
      </c>
      <c r="EC123" s="199" t="s">
        <v>545</v>
      </c>
      <c r="EF123" s="199" t="s">
        <v>545</v>
      </c>
      <c r="EI123" s="199" t="s">
        <v>545</v>
      </c>
      <c r="EL123" s="199" t="s">
        <v>545</v>
      </c>
      <c r="EO123" s="199" t="s">
        <v>545</v>
      </c>
      <c r="ER123" s="199" t="s">
        <v>545</v>
      </c>
      <c r="EU123" s="199" t="s">
        <v>545</v>
      </c>
      <c r="EX123" s="199" t="s">
        <v>545</v>
      </c>
      <c r="FA123" s="199" t="s">
        <v>545</v>
      </c>
      <c r="FD123" s="199" t="s">
        <v>545</v>
      </c>
      <c r="FG123" s="199" t="s">
        <v>545</v>
      </c>
      <c r="FJ123" s="198" t="s">
        <v>545</v>
      </c>
      <c r="FM123" s="199" t="s">
        <v>545</v>
      </c>
      <c r="FP123" s="199" t="s">
        <v>545</v>
      </c>
      <c r="FS123" s="199" t="s">
        <v>545</v>
      </c>
      <c r="FV123" s="199" t="s">
        <v>545</v>
      </c>
      <c r="FY123" s="199" t="s">
        <v>545</v>
      </c>
      <c r="GB123" s="199" t="s">
        <v>545</v>
      </c>
      <c r="GE123" s="199" t="s">
        <v>545</v>
      </c>
      <c r="GH123" s="199" t="s">
        <v>545</v>
      </c>
      <c r="GK123" s="199" t="s">
        <v>545</v>
      </c>
      <c r="GN123" s="199" t="s">
        <v>545</v>
      </c>
      <c r="GQ123" s="199" t="s">
        <v>545</v>
      </c>
      <c r="GT123" s="198" t="s">
        <v>545</v>
      </c>
      <c r="GW123" s="198" t="s">
        <v>545</v>
      </c>
      <c r="GZ123" s="198" t="s">
        <v>545</v>
      </c>
      <c r="HC123" s="199" t="s">
        <v>545</v>
      </c>
      <c r="HF123" s="198" t="s">
        <v>545</v>
      </c>
      <c r="HI123" s="198" t="s">
        <v>545</v>
      </c>
      <c r="HL123" s="199" t="s">
        <v>545</v>
      </c>
      <c r="HO123" s="198" t="s">
        <v>545</v>
      </c>
      <c r="HR123" s="199" t="s">
        <v>545</v>
      </c>
      <c r="HU123" s="199" t="s">
        <v>545</v>
      </c>
      <c r="IA123" s="236" t="s">
        <v>545</v>
      </c>
      <c r="IB123" s="236" t="s">
        <v>545</v>
      </c>
      <c r="IC123" s="236" t="s">
        <v>545</v>
      </c>
      <c r="ID123" s="236" t="b">
        <v>1</v>
      </c>
    </row>
    <row r="124" spans="65:238" ht="14.4" x14ac:dyDescent="0.3">
      <c r="BM124" s="196" t="s">
        <v>545</v>
      </c>
      <c r="CW124" s="196" t="s">
        <v>545</v>
      </c>
      <c r="DQ124" s="198" t="s">
        <v>545</v>
      </c>
      <c r="DT124" s="198" t="s">
        <v>545</v>
      </c>
      <c r="DW124" s="199" t="s">
        <v>545</v>
      </c>
      <c r="DZ124" s="199" t="s">
        <v>545</v>
      </c>
      <c r="EC124" s="199" t="s">
        <v>545</v>
      </c>
      <c r="EF124" s="199" t="s">
        <v>545</v>
      </c>
      <c r="EI124" s="199" t="s">
        <v>545</v>
      </c>
      <c r="EL124" s="199" t="s">
        <v>545</v>
      </c>
      <c r="EO124" s="199" t="s">
        <v>545</v>
      </c>
      <c r="ER124" s="199" t="s">
        <v>545</v>
      </c>
      <c r="EU124" s="199" t="s">
        <v>545</v>
      </c>
      <c r="EX124" s="199" t="s">
        <v>545</v>
      </c>
      <c r="FA124" s="199" t="s">
        <v>545</v>
      </c>
      <c r="FD124" s="199" t="s">
        <v>545</v>
      </c>
      <c r="FG124" s="199" t="s">
        <v>545</v>
      </c>
      <c r="FJ124" s="198" t="s">
        <v>545</v>
      </c>
      <c r="FM124" s="199" t="s">
        <v>545</v>
      </c>
      <c r="FP124" s="199" t="s">
        <v>545</v>
      </c>
      <c r="FS124" s="199" t="s">
        <v>545</v>
      </c>
      <c r="FV124" s="199" t="s">
        <v>545</v>
      </c>
      <c r="FY124" s="199" t="s">
        <v>545</v>
      </c>
      <c r="GB124" s="199" t="s">
        <v>545</v>
      </c>
      <c r="GE124" s="199" t="s">
        <v>545</v>
      </c>
      <c r="GH124" s="199" t="s">
        <v>545</v>
      </c>
      <c r="GK124" s="199" t="s">
        <v>545</v>
      </c>
      <c r="GN124" s="199" t="s">
        <v>545</v>
      </c>
      <c r="GQ124" s="199" t="s">
        <v>545</v>
      </c>
      <c r="GT124" s="198" t="s">
        <v>545</v>
      </c>
      <c r="GW124" s="198" t="s">
        <v>545</v>
      </c>
      <c r="GZ124" s="198" t="s">
        <v>545</v>
      </c>
      <c r="HC124" s="199" t="s">
        <v>545</v>
      </c>
      <c r="HF124" s="198" t="s">
        <v>545</v>
      </c>
      <c r="HI124" s="198" t="s">
        <v>545</v>
      </c>
      <c r="HL124" s="199" t="s">
        <v>545</v>
      </c>
      <c r="HO124" s="198" t="s">
        <v>545</v>
      </c>
      <c r="HR124" s="199" t="s">
        <v>545</v>
      </c>
      <c r="HU124" s="199" t="s">
        <v>545</v>
      </c>
      <c r="IA124" s="236" t="s">
        <v>545</v>
      </c>
      <c r="IB124" s="236" t="s">
        <v>545</v>
      </c>
      <c r="IC124" s="236" t="s">
        <v>545</v>
      </c>
      <c r="ID124" s="236" t="b">
        <v>1</v>
      </c>
    </row>
    <row r="125" spans="65:238" ht="14.4" x14ac:dyDescent="0.3">
      <c r="BM125" s="196" t="s">
        <v>545</v>
      </c>
      <c r="CW125" s="196" t="s">
        <v>545</v>
      </c>
      <c r="DQ125" s="198" t="s">
        <v>545</v>
      </c>
      <c r="DT125" s="198" t="s">
        <v>545</v>
      </c>
      <c r="DW125" s="199" t="s">
        <v>545</v>
      </c>
      <c r="DZ125" s="199" t="s">
        <v>545</v>
      </c>
      <c r="EC125" s="199" t="s">
        <v>545</v>
      </c>
      <c r="EF125" s="199" t="s">
        <v>545</v>
      </c>
      <c r="EI125" s="199" t="s">
        <v>545</v>
      </c>
      <c r="EL125" s="199" t="s">
        <v>545</v>
      </c>
      <c r="EO125" s="199" t="s">
        <v>545</v>
      </c>
      <c r="ER125" s="199" t="s">
        <v>545</v>
      </c>
      <c r="EU125" s="199" t="s">
        <v>545</v>
      </c>
      <c r="EX125" s="199" t="s">
        <v>545</v>
      </c>
      <c r="FA125" s="199" t="s">
        <v>545</v>
      </c>
      <c r="FD125" s="199" t="s">
        <v>545</v>
      </c>
      <c r="FG125" s="199" t="s">
        <v>545</v>
      </c>
      <c r="FJ125" s="198" t="s">
        <v>545</v>
      </c>
      <c r="FM125" s="199" t="s">
        <v>545</v>
      </c>
      <c r="FP125" s="199" t="s">
        <v>545</v>
      </c>
      <c r="FS125" s="199" t="s">
        <v>545</v>
      </c>
      <c r="FV125" s="199" t="s">
        <v>545</v>
      </c>
      <c r="FY125" s="199" t="s">
        <v>545</v>
      </c>
      <c r="GB125" s="199" t="s">
        <v>545</v>
      </c>
      <c r="GE125" s="199" t="s">
        <v>545</v>
      </c>
      <c r="GH125" s="199" t="s">
        <v>545</v>
      </c>
      <c r="GK125" s="199" t="s">
        <v>545</v>
      </c>
      <c r="GN125" s="199" t="s">
        <v>545</v>
      </c>
      <c r="GQ125" s="199" t="s">
        <v>545</v>
      </c>
      <c r="GT125" s="198" t="s">
        <v>545</v>
      </c>
      <c r="GW125" s="198" t="s">
        <v>545</v>
      </c>
      <c r="GZ125" s="198" t="s">
        <v>545</v>
      </c>
      <c r="HC125" s="199" t="s">
        <v>545</v>
      </c>
      <c r="HF125" s="198" t="s">
        <v>545</v>
      </c>
      <c r="HI125" s="198" t="s">
        <v>545</v>
      </c>
      <c r="HL125" s="199" t="s">
        <v>545</v>
      </c>
      <c r="HO125" s="198" t="s">
        <v>545</v>
      </c>
      <c r="HR125" s="199" t="s">
        <v>545</v>
      </c>
      <c r="HU125" s="199" t="s">
        <v>545</v>
      </c>
      <c r="IA125" s="236" t="s">
        <v>545</v>
      </c>
      <c r="IB125" s="236" t="s">
        <v>545</v>
      </c>
      <c r="IC125" s="236" t="s">
        <v>545</v>
      </c>
      <c r="ID125" s="236" t="b">
        <v>1</v>
      </c>
    </row>
    <row r="126" spans="65:238" ht="14.4" x14ac:dyDescent="0.3">
      <c r="BM126" s="196" t="s">
        <v>545</v>
      </c>
      <c r="CW126" s="196" t="s">
        <v>545</v>
      </c>
      <c r="DQ126" s="198" t="s">
        <v>545</v>
      </c>
      <c r="DT126" s="198" t="s">
        <v>545</v>
      </c>
      <c r="DW126" s="199" t="s">
        <v>545</v>
      </c>
      <c r="DZ126" s="199" t="s">
        <v>545</v>
      </c>
      <c r="EC126" s="199" t="s">
        <v>545</v>
      </c>
      <c r="EF126" s="199" t="s">
        <v>545</v>
      </c>
      <c r="EI126" s="199" t="s">
        <v>545</v>
      </c>
      <c r="EL126" s="199" t="s">
        <v>545</v>
      </c>
      <c r="EO126" s="199" t="s">
        <v>545</v>
      </c>
      <c r="ER126" s="199" t="s">
        <v>545</v>
      </c>
      <c r="EU126" s="199" t="s">
        <v>545</v>
      </c>
      <c r="EX126" s="199" t="s">
        <v>545</v>
      </c>
      <c r="FA126" s="199" t="s">
        <v>545</v>
      </c>
      <c r="FD126" s="199" t="s">
        <v>545</v>
      </c>
      <c r="FG126" s="199" t="s">
        <v>545</v>
      </c>
      <c r="FJ126" s="198" t="s">
        <v>545</v>
      </c>
      <c r="FM126" s="199" t="s">
        <v>545</v>
      </c>
      <c r="FP126" s="199" t="s">
        <v>545</v>
      </c>
      <c r="FS126" s="199" t="s">
        <v>545</v>
      </c>
      <c r="FV126" s="199" t="s">
        <v>545</v>
      </c>
      <c r="FY126" s="199" t="s">
        <v>545</v>
      </c>
      <c r="GB126" s="199" t="s">
        <v>545</v>
      </c>
      <c r="GE126" s="199" t="s">
        <v>545</v>
      </c>
      <c r="GH126" s="199" t="s">
        <v>545</v>
      </c>
      <c r="GK126" s="199" t="s">
        <v>545</v>
      </c>
      <c r="GN126" s="199" t="s">
        <v>545</v>
      </c>
      <c r="GQ126" s="199" t="s">
        <v>545</v>
      </c>
      <c r="GT126" s="198" t="s">
        <v>545</v>
      </c>
      <c r="GW126" s="198" t="s">
        <v>545</v>
      </c>
      <c r="GZ126" s="198" t="s">
        <v>545</v>
      </c>
      <c r="HC126" s="199" t="s">
        <v>545</v>
      </c>
      <c r="HF126" s="198" t="s">
        <v>545</v>
      </c>
      <c r="HI126" s="198" t="s">
        <v>545</v>
      </c>
      <c r="HL126" s="199" t="s">
        <v>545</v>
      </c>
      <c r="HO126" s="198" t="s">
        <v>545</v>
      </c>
      <c r="HR126" s="199" t="s">
        <v>545</v>
      </c>
      <c r="HU126" s="199" t="s">
        <v>545</v>
      </c>
      <c r="IA126" s="236" t="s">
        <v>545</v>
      </c>
      <c r="IB126" s="236" t="s">
        <v>545</v>
      </c>
      <c r="IC126" s="236" t="s">
        <v>545</v>
      </c>
      <c r="ID126" s="236" t="b">
        <v>1</v>
      </c>
    </row>
    <row r="127" spans="65:238" ht="14.4" x14ac:dyDescent="0.3">
      <c r="BM127" s="196" t="s">
        <v>545</v>
      </c>
      <c r="CW127" s="196" t="s">
        <v>545</v>
      </c>
      <c r="DQ127" s="198" t="s">
        <v>545</v>
      </c>
      <c r="DT127" s="198" t="s">
        <v>545</v>
      </c>
      <c r="DW127" s="199" t="s">
        <v>545</v>
      </c>
      <c r="DZ127" s="199" t="s">
        <v>545</v>
      </c>
      <c r="EC127" s="199" t="s">
        <v>545</v>
      </c>
      <c r="EF127" s="199" t="s">
        <v>545</v>
      </c>
      <c r="EI127" s="199" t="s">
        <v>545</v>
      </c>
      <c r="EL127" s="199" t="s">
        <v>545</v>
      </c>
      <c r="EO127" s="199" t="s">
        <v>545</v>
      </c>
      <c r="ER127" s="199" t="s">
        <v>545</v>
      </c>
      <c r="EU127" s="199" t="s">
        <v>545</v>
      </c>
      <c r="EX127" s="199" t="s">
        <v>545</v>
      </c>
      <c r="FA127" s="199" t="s">
        <v>545</v>
      </c>
      <c r="FD127" s="199" t="s">
        <v>545</v>
      </c>
      <c r="FG127" s="199" t="s">
        <v>545</v>
      </c>
      <c r="FJ127" s="198" t="s">
        <v>545</v>
      </c>
      <c r="FM127" s="199" t="s">
        <v>545</v>
      </c>
      <c r="FP127" s="199" t="s">
        <v>545</v>
      </c>
      <c r="FS127" s="199" t="s">
        <v>545</v>
      </c>
      <c r="FV127" s="199" t="s">
        <v>545</v>
      </c>
      <c r="FY127" s="199" t="s">
        <v>545</v>
      </c>
      <c r="GB127" s="199" t="s">
        <v>545</v>
      </c>
      <c r="GE127" s="199" t="s">
        <v>545</v>
      </c>
      <c r="GH127" s="199" t="s">
        <v>545</v>
      </c>
      <c r="GK127" s="199" t="s">
        <v>545</v>
      </c>
      <c r="GN127" s="199" t="s">
        <v>545</v>
      </c>
      <c r="GQ127" s="199" t="s">
        <v>545</v>
      </c>
      <c r="GT127" s="198" t="s">
        <v>545</v>
      </c>
      <c r="GW127" s="198" t="s">
        <v>545</v>
      </c>
      <c r="GZ127" s="198" t="s">
        <v>545</v>
      </c>
      <c r="HC127" s="199" t="s">
        <v>545</v>
      </c>
      <c r="HF127" s="198" t="s">
        <v>545</v>
      </c>
      <c r="HI127" s="198" t="s">
        <v>545</v>
      </c>
      <c r="HL127" s="199" t="s">
        <v>545</v>
      </c>
      <c r="HO127" s="198" t="s">
        <v>545</v>
      </c>
      <c r="HR127" s="199" t="s">
        <v>545</v>
      </c>
      <c r="HU127" s="199" t="s">
        <v>545</v>
      </c>
      <c r="IA127" s="236" t="s">
        <v>545</v>
      </c>
      <c r="IB127" s="236" t="s">
        <v>545</v>
      </c>
      <c r="IC127" s="236" t="s">
        <v>545</v>
      </c>
      <c r="ID127" s="236" t="b">
        <v>1</v>
      </c>
    </row>
    <row r="128" spans="65:238" ht="14.4" x14ac:dyDescent="0.3">
      <c r="BM128" s="196" t="s">
        <v>545</v>
      </c>
      <c r="CW128" s="196" t="s">
        <v>545</v>
      </c>
      <c r="DQ128" s="198" t="s">
        <v>545</v>
      </c>
      <c r="DT128" s="198" t="s">
        <v>545</v>
      </c>
      <c r="DW128" s="199" t="s">
        <v>545</v>
      </c>
      <c r="DZ128" s="199" t="s">
        <v>545</v>
      </c>
      <c r="EC128" s="199" t="s">
        <v>545</v>
      </c>
      <c r="EF128" s="199" t="s">
        <v>545</v>
      </c>
      <c r="EI128" s="199" t="s">
        <v>545</v>
      </c>
      <c r="EL128" s="199" t="s">
        <v>545</v>
      </c>
      <c r="EO128" s="199" t="s">
        <v>545</v>
      </c>
      <c r="ER128" s="199" t="s">
        <v>545</v>
      </c>
      <c r="EU128" s="199" t="s">
        <v>545</v>
      </c>
      <c r="EX128" s="199" t="s">
        <v>545</v>
      </c>
      <c r="FA128" s="199" t="s">
        <v>545</v>
      </c>
      <c r="FD128" s="199" t="s">
        <v>545</v>
      </c>
      <c r="FG128" s="199" t="s">
        <v>545</v>
      </c>
      <c r="FJ128" s="198" t="s">
        <v>545</v>
      </c>
      <c r="FM128" s="199" t="s">
        <v>545</v>
      </c>
      <c r="FP128" s="199" t="s">
        <v>545</v>
      </c>
      <c r="FS128" s="199" t="s">
        <v>545</v>
      </c>
      <c r="FV128" s="199" t="s">
        <v>545</v>
      </c>
      <c r="FY128" s="199" t="s">
        <v>545</v>
      </c>
      <c r="GB128" s="199" t="s">
        <v>545</v>
      </c>
      <c r="GE128" s="199" t="s">
        <v>545</v>
      </c>
      <c r="GH128" s="199" t="s">
        <v>545</v>
      </c>
      <c r="GK128" s="199" t="s">
        <v>545</v>
      </c>
      <c r="GN128" s="199" t="s">
        <v>545</v>
      </c>
      <c r="GQ128" s="199" t="s">
        <v>545</v>
      </c>
      <c r="GT128" s="198" t="s">
        <v>545</v>
      </c>
      <c r="GW128" s="198" t="s">
        <v>545</v>
      </c>
      <c r="GZ128" s="198" t="s">
        <v>545</v>
      </c>
      <c r="HC128" s="199" t="s">
        <v>545</v>
      </c>
      <c r="HF128" s="198" t="s">
        <v>545</v>
      </c>
      <c r="HI128" s="198" t="s">
        <v>545</v>
      </c>
      <c r="HL128" s="199" t="s">
        <v>545</v>
      </c>
      <c r="HO128" s="198" t="s">
        <v>545</v>
      </c>
      <c r="HR128" s="199" t="s">
        <v>545</v>
      </c>
      <c r="HU128" s="199" t="s">
        <v>545</v>
      </c>
      <c r="IA128" s="236" t="s">
        <v>545</v>
      </c>
      <c r="IB128" s="236" t="s">
        <v>545</v>
      </c>
      <c r="IC128" s="236" t="s">
        <v>545</v>
      </c>
      <c r="ID128" s="236" t="b">
        <v>1</v>
      </c>
    </row>
    <row r="129" spans="65:238" ht="14.4" x14ac:dyDescent="0.3">
      <c r="BM129" s="196" t="s">
        <v>545</v>
      </c>
      <c r="CW129" s="196" t="s">
        <v>545</v>
      </c>
      <c r="DQ129" s="198" t="s">
        <v>545</v>
      </c>
      <c r="DT129" s="198" t="s">
        <v>545</v>
      </c>
      <c r="DW129" s="199" t="s">
        <v>545</v>
      </c>
      <c r="DZ129" s="199" t="s">
        <v>545</v>
      </c>
      <c r="EC129" s="199" t="s">
        <v>545</v>
      </c>
      <c r="EF129" s="199" t="s">
        <v>545</v>
      </c>
      <c r="EI129" s="199" t="s">
        <v>545</v>
      </c>
      <c r="EL129" s="199" t="s">
        <v>545</v>
      </c>
      <c r="EO129" s="199" t="s">
        <v>545</v>
      </c>
      <c r="ER129" s="199" t="s">
        <v>545</v>
      </c>
      <c r="EU129" s="199" t="s">
        <v>545</v>
      </c>
      <c r="EX129" s="199" t="s">
        <v>545</v>
      </c>
      <c r="FA129" s="199" t="s">
        <v>545</v>
      </c>
      <c r="FD129" s="199" t="s">
        <v>545</v>
      </c>
      <c r="FG129" s="199" t="s">
        <v>545</v>
      </c>
      <c r="FJ129" s="198" t="s">
        <v>545</v>
      </c>
      <c r="FM129" s="199" t="s">
        <v>545</v>
      </c>
      <c r="FP129" s="199" t="s">
        <v>545</v>
      </c>
      <c r="FS129" s="199" t="s">
        <v>545</v>
      </c>
      <c r="FV129" s="199" t="s">
        <v>545</v>
      </c>
      <c r="FY129" s="199" t="s">
        <v>545</v>
      </c>
      <c r="GB129" s="199" t="s">
        <v>545</v>
      </c>
      <c r="GE129" s="199" t="s">
        <v>545</v>
      </c>
      <c r="GH129" s="199" t="s">
        <v>545</v>
      </c>
      <c r="GK129" s="199" t="s">
        <v>545</v>
      </c>
      <c r="GN129" s="199" t="s">
        <v>545</v>
      </c>
      <c r="GQ129" s="199" t="s">
        <v>545</v>
      </c>
      <c r="GT129" s="198" t="s">
        <v>545</v>
      </c>
      <c r="GW129" s="198" t="s">
        <v>545</v>
      </c>
      <c r="GZ129" s="198" t="s">
        <v>545</v>
      </c>
      <c r="HC129" s="199" t="s">
        <v>545</v>
      </c>
      <c r="HF129" s="198" t="s">
        <v>545</v>
      </c>
      <c r="HI129" s="198" t="s">
        <v>545</v>
      </c>
      <c r="HL129" s="199" t="s">
        <v>545</v>
      </c>
      <c r="HO129" s="198" t="s">
        <v>545</v>
      </c>
      <c r="HR129" s="199" t="s">
        <v>545</v>
      </c>
      <c r="HU129" s="199" t="s">
        <v>545</v>
      </c>
      <c r="IA129" s="236" t="s">
        <v>545</v>
      </c>
      <c r="IB129" s="236" t="s">
        <v>545</v>
      </c>
      <c r="IC129" s="236" t="s">
        <v>545</v>
      </c>
      <c r="ID129" s="236" t="b">
        <v>1</v>
      </c>
    </row>
    <row r="130" spans="65:238" ht="14.4" x14ac:dyDescent="0.3">
      <c r="BM130" s="196" t="s">
        <v>545</v>
      </c>
      <c r="CW130" s="196" t="s">
        <v>545</v>
      </c>
      <c r="DQ130" s="198" t="s">
        <v>545</v>
      </c>
      <c r="DT130" s="198" t="s">
        <v>545</v>
      </c>
      <c r="DW130" s="199" t="s">
        <v>545</v>
      </c>
      <c r="DZ130" s="199" t="s">
        <v>545</v>
      </c>
      <c r="EC130" s="199" t="s">
        <v>545</v>
      </c>
      <c r="EF130" s="199" t="s">
        <v>545</v>
      </c>
      <c r="EI130" s="199" t="s">
        <v>545</v>
      </c>
      <c r="EL130" s="199" t="s">
        <v>545</v>
      </c>
      <c r="EO130" s="199" t="s">
        <v>545</v>
      </c>
      <c r="ER130" s="199" t="s">
        <v>545</v>
      </c>
      <c r="EU130" s="199" t="s">
        <v>545</v>
      </c>
      <c r="EX130" s="199" t="s">
        <v>545</v>
      </c>
      <c r="FA130" s="199" t="s">
        <v>545</v>
      </c>
      <c r="FD130" s="199" t="s">
        <v>545</v>
      </c>
      <c r="FG130" s="199" t="s">
        <v>545</v>
      </c>
      <c r="FJ130" s="198" t="s">
        <v>545</v>
      </c>
      <c r="FM130" s="199" t="s">
        <v>545</v>
      </c>
      <c r="FP130" s="199" t="s">
        <v>545</v>
      </c>
      <c r="FS130" s="199" t="s">
        <v>545</v>
      </c>
      <c r="FV130" s="199" t="s">
        <v>545</v>
      </c>
      <c r="FY130" s="199" t="s">
        <v>545</v>
      </c>
      <c r="GB130" s="199" t="s">
        <v>545</v>
      </c>
      <c r="GE130" s="199" t="s">
        <v>545</v>
      </c>
      <c r="GH130" s="199" t="s">
        <v>545</v>
      </c>
      <c r="GK130" s="199" t="s">
        <v>545</v>
      </c>
      <c r="GN130" s="199" t="s">
        <v>545</v>
      </c>
      <c r="GQ130" s="199" t="s">
        <v>545</v>
      </c>
      <c r="GT130" s="198" t="s">
        <v>545</v>
      </c>
      <c r="GW130" s="198" t="s">
        <v>545</v>
      </c>
      <c r="GZ130" s="198" t="s">
        <v>545</v>
      </c>
      <c r="HC130" s="199" t="s">
        <v>545</v>
      </c>
      <c r="HF130" s="198" t="s">
        <v>545</v>
      </c>
      <c r="HI130" s="198" t="s">
        <v>545</v>
      </c>
      <c r="HL130" s="199" t="s">
        <v>545</v>
      </c>
      <c r="HO130" s="198" t="s">
        <v>545</v>
      </c>
      <c r="HR130" s="199" t="s">
        <v>545</v>
      </c>
      <c r="HU130" s="199" t="s">
        <v>545</v>
      </c>
      <c r="IA130" s="236" t="s">
        <v>545</v>
      </c>
      <c r="IB130" s="236" t="s">
        <v>545</v>
      </c>
      <c r="IC130" s="236" t="s">
        <v>545</v>
      </c>
      <c r="ID130" s="236" t="b">
        <v>1</v>
      </c>
    </row>
    <row r="131" spans="65:238" ht="14.4" x14ac:dyDescent="0.3">
      <c r="BM131" s="196" t="s">
        <v>545</v>
      </c>
      <c r="CW131" s="196" t="s">
        <v>545</v>
      </c>
      <c r="DQ131" s="198" t="s">
        <v>545</v>
      </c>
      <c r="DT131" s="198" t="s">
        <v>545</v>
      </c>
      <c r="DW131" s="199" t="s">
        <v>545</v>
      </c>
      <c r="DZ131" s="199" t="s">
        <v>545</v>
      </c>
      <c r="EC131" s="199" t="s">
        <v>545</v>
      </c>
      <c r="EF131" s="199" t="s">
        <v>545</v>
      </c>
      <c r="EI131" s="199" t="s">
        <v>545</v>
      </c>
      <c r="EL131" s="199" t="s">
        <v>545</v>
      </c>
      <c r="EO131" s="199" t="s">
        <v>545</v>
      </c>
      <c r="ER131" s="199" t="s">
        <v>545</v>
      </c>
      <c r="EU131" s="199" t="s">
        <v>545</v>
      </c>
      <c r="EX131" s="199" t="s">
        <v>545</v>
      </c>
      <c r="FA131" s="199" t="s">
        <v>545</v>
      </c>
      <c r="FD131" s="199" t="s">
        <v>545</v>
      </c>
      <c r="FG131" s="199" t="s">
        <v>545</v>
      </c>
      <c r="FJ131" s="198" t="s">
        <v>545</v>
      </c>
      <c r="FM131" s="199" t="s">
        <v>545</v>
      </c>
      <c r="FP131" s="199" t="s">
        <v>545</v>
      </c>
      <c r="FS131" s="199" t="s">
        <v>545</v>
      </c>
      <c r="FV131" s="199" t="s">
        <v>545</v>
      </c>
      <c r="FY131" s="199" t="s">
        <v>545</v>
      </c>
      <c r="GB131" s="199" t="s">
        <v>545</v>
      </c>
      <c r="GE131" s="199" t="s">
        <v>545</v>
      </c>
      <c r="GH131" s="199" t="s">
        <v>545</v>
      </c>
      <c r="GK131" s="199" t="s">
        <v>545</v>
      </c>
      <c r="GN131" s="199" t="s">
        <v>545</v>
      </c>
      <c r="GQ131" s="199" t="s">
        <v>545</v>
      </c>
      <c r="GT131" s="198" t="s">
        <v>545</v>
      </c>
      <c r="GW131" s="198" t="s">
        <v>545</v>
      </c>
      <c r="GZ131" s="198" t="s">
        <v>545</v>
      </c>
      <c r="HC131" s="199" t="s">
        <v>545</v>
      </c>
      <c r="HF131" s="198" t="s">
        <v>545</v>
      </c>
      <c r="HI131" s="198" t="s">
        <v>545</v>
      </c>
      <c r="HL131" s="199" t="s">
        <v>545</v>
      </c>
      <c r="HO131" s="198" t="s">
        <v>545</v>
      </c>
      <c r="HR131" s="199" t="s">
        <v>545</v>
      </c>
      <c r="HU131" s="199" t="s">
        <v>545</v>
      </c>
      <c r="IA131" s="236" t="s">
        <v>545</v>
      </c>
      <c r="IB131" s="236" t="s">
        <v>545</v>
      </c>
      <c r="IC131" s="236" t="s">
        <v>545</v>
      </c>
      <c r="ID131" s="236" t="b">
        <v>1</v>
      </c>
    </row>
    <row r="132" spans="65:238" ht="14.4" x14ac:dyDescent="0.3">
      <c r="BM132" s="196" t="s">
        <v>545</v>
      </c>
      <c r="CW132" s="196" t="s">
        <v>545</v>
      </c>
      <c r="DQ132" s="198" t="s">
        <v>545</v>
      </c>
      <c r="DT132" s="198" t="s">
        <v>545</v>
      </c>
      <c r="DW132" s="199" t="s">
        <v>545</v>
      </c>
      <c r="DZ132" s="199" t="s">
        <v>545</v>
      </c>
      <c r="EC132" s="199" t="s">
        <v>545</v>
      </c>
      <c r="EF132" s="199" t="s">
        <v>545</v>
      </c>
      <c r="EI132" s="199" t="s">
        <v>545</v>
      </c>
      <c r="EL132" s="199" t="s">
        <v>545</v>
      </c>
      <c r="EO132" s="199" t="s">
        <v>545</v>
      </c>
      <c r="ER132" s="199" t="s">
        <v>545</v>
      </c>
      <c r="EU132" s="199" t="s">
        <v>545</v>
      </c>
      <c r="EX132" s="199" t="s">
        <v>545</v>
      </c>
      <c r="FA132" s="199" t="s">
        <v>545</v>
      </c>
      <c r="FD132" s="199" t="s">
        <v>545</v>
      </c>
      <c r="FG132" s="199" t="s">
        <v>545</v>
      </c>
      <c r="FJ132" s="198" t="s">
        <v>545</v>
      </c>
      <c r="FM132" s="199" t="s">
        <v>545</v>
      </c>
      <c r="FP132" s="199" t="s">
        <v>545</v>
      </c>
      <c r="FS132" s="199" t="s">
        <v>545</v>
      </c>
      <c r="FV132" s="199" t="s">
        <v>545</v>
      </c>
      <c r="FY132" s="199" t="s">
        <v>545</v>
      </c>
      <c r="GB132" s="199" t="s">
        <v>545</v>
      </c>
      <c r="GE132" s="199" t="s">
        <v>545</v>
      </c>
      <c r="GH132" s="199" t="s">
        <v>545</v>
      </c>
      <c r="GK132" s="199" t="s">
        <v>545</v>
      </c>
      <c r="GN132" s="199" t="s">
        <v>545</v>
      </c>
      <c r="GQ132" s="199" t="s">
        <v>545</v>
      </c>
      <c r="GT132" s="198" t="s">
        <v>545</v>
      </c>
      <c r="GW132" s="198" t="s">
        <v>545</v>
      </c>
      <c r="GZ132" s="198" t="s">
        <v>545</v>
      </c>
      <c r="HC132" s="199" t="s">
        <v>545</v>
      </c>
      <c r="HF132" s="198" t="s">
        <v>545</v>
      </c>
      <c r="HI132" s="198" t="s">
        <v>545</v>
      </c>
      <c r="HL132" s="199" t="s">
        <v>545</v>
      </c>
      <c r="HO132" s="198" t="s">
        <v>545</v>
      </c>
      <c r="HR132" s="199" t="s">
        <v>545</v>
      </c>
      <c r="HU132" s="199" t="s">
        <v>545</v>
      </c>
      <c r="IA132" s="236" t="s">
        <v>545</v>
      </c>
      <c r="IB132" s="236" t="s">
        <v>545</v>
      </c>
      <c r="IC132" s="236" t="s">
        <v>545</v>
      </c>
      <c r="ID132" s="236" t="b">
        <v>1</v>
      </c>
    </row>
    <row r="133" spans="65:238" ht="14.4" x14ac:dyDescent="0.3">
      <c r="BM133" s="196" t="s">
        <v>545</v>
      </c>
      <c r="CW133" s="196" t="s">
        <v>545</v>
      </c>
      <c r="DQ133" s="198" t="s">
        <v>545</v>
      </c>
      <c r="DT133" s="198" t="s">
        <v>545</v>
      </c>
      <c r="DW133" s="199" t="s">
        <v>545</v>
      </c>
      <c r="DZ133" s="199" t="s">
        <v>545</v>
      </c>
      <c r="EC133" s="199" t="s">
        <v>545</v>
      </c>
      <c r="EF133" s="199" t="s">
        <v>545</v>
      </c>
      <c r="EI133" s="199" t="s">
        <v>545</v>
      </c>
      <c r="EL133" s="199" t="s">
        <v>545</v>
      </c>
      <c r="EO133" s="199" t="s">
        <v>545</v>
      </c>
      <c r="ER133" s="199" t="s">
        <v>545</v>
      </c>
      <c r="EU133" s="199" t="s">
        <v>545</v>
      </c>
      <c r="EX133" s="199" t="s">
        <v>545</v>
      </c>
      <c r="FA133" s="199" t="s">
        <v>545</v>
      </c>
      <c r="FD133" s="199" t="s">
        <v>545</v>
      </c>
      <c r="FG133" s="199" t="s">
        <v>545</v>
      </c>
      <c r="FJ133" s="198" t="s">
        <v>545</v>
      </c>
      <c r="FM133" s="199" t="s">
        <v>545</v>
      </c>
      <c r="FP133" s="199" t="s">
        <v>545</v>
      </c>
      <c r="FS133" s="199" t="s">
        <v>545</v>
      </c>
      <c r="FV133" s="199" t="s">
        <v>545</v>
      </c>
      <c r="FY133" s="199" t="s">
        <v>545</v>
      </c>
      <c r="GB133" s="199" t="s">
        <v>545</v>
      </c>
      <c r="GE133" s="199" t="s">
        <v>545</v>
      </c>
      <c r="GH133" s="199" t="s">
        <v>545</v>
      </c>
      <c r="GK133" s="199" t="s">
        <v>545</v>
      </c>
      <c r="GN133" s="199" t="s">
        <v>545</v>
      </c>
      <c r="GQ133" s="199" t="s">
        <v>545</v>
      </c>
      <c r="GT133" s="198" t="s">
        <v>545</v>
      </c>
      <c r="GW133" s="198" t="s">
        <v>545</v>
      </c>
      <c r="GZ133" s="198" t="s">
        <v>545</v>
      </c>
      <c r="HC133" s="199" t="s">
        <v>545</v>
      </c>
      <c r="HF133" s="198" t="s">
        <v>545</v>
      </c>
      <c r="HI133" s="198" t="s">
        <v>545</v>
      </c>
      <c r="HL133" s="199" t="s">
        <v>545</v>
      </c>
      <c r="HO133" s="198" t="s">
        <v>545</v>
      </c>
      <c r="HR133" s="199" t="s">
        <v>545</v>
      </c>
      <c r="HU133" s="199" t="s">
        <v>545</v>
      </c>
      <c r="IA133" s="236" t="s">
        <v>545</v>
      </c>
      <c r="IB133" s="236" t="s">
        <v>545</v>
      </c>
      <c r="IC133" s="236" t="s">
        <v>545</v>
      </c>
      <c r="ID133" s="236" t="b">
        <v>1</v>
      </c>
    </row>
    <row r="134" spans="65:238" ht="14.4" x14ac:dyDescent="0.3">
      <c r="BM134" s="196" t="s">
        <v>545</v>
      </c>
      <c r="CW134" s="196" t="s">
        <v>545</v>
      </c>
      <c r="DQ134" s="198" t="s">
        <v>545</v>
      </c>
      <c r="DT134" s="198" t="s">
        <v>545</v>
      </c>
      <c r="DW134" s="199" t="s">
        <v>545</v>
      </c>
      <c r="DZ134" s="199" t="s">
        <v>545</v>
      </c>
      <c r="EC134" s="199" t="s">
        <v>545</v>
      </c>
      <c r="EF134" s="199" t="s">
        <v>545</v>
      </c>
      <c r="EI134" s="199" t="s">
        <v>545</v>
      </c>
      <c r="EL134" s="199" t="s">
        <v>545</v>
      </c>
      <c r="EO134" s="199" t="s">
        <v>545</v>
      </c>
      <c r="ER134" s="199" t="s">
        <v>545</v>
      </c>
      <c r="EU134" s="199" t="s">
        <v>545</v>
      </c>
      <c r="EX134" s="199" t="s">
        <v>545</v>
      </c>
      <c r="FA134" s="199" t="s">
        <v>545</v>
      </c>
      <c r="FD134" s="199" t="s">
        <v>545</v>
      </c>
      <c r="FG134" s="199" t="s">
        <v>545</v>
      </c>
      <c r="FJ134" s="198" t="s">
        <v>545</v>
      </c>
      <c r="FM134" s="199" t="s">
        <v>545</v>
      </c>
      <c r="FP134" s="199" t="s">
        <v>545</v>
      </c>
      <c r="FS134" s="199" t="s">
        <v>545</v>
      </c>
      <c r="FV134" s="199" t="s">
        <v>545</v>
      </c>
      <c r="FY134" s="199" t="s">
        <v>545</v>
      </c>
      <c r="GB134" s="199" t="s">
        <v>545</v>
      </c>
      <c r="GE134" s="199" t="s">
        <v>545</v>
      </c>
      <c r="GH134" s="199" t="s">
        <v>545</v>
      </c>
      <c r="GK134" s="199" t="s">
        <v>545</v>
      </c>
      <c r="GN134" s="199" t="s">
        <v>545</v>
      </c>
      <c r="GQ134" s="199" t="s">
        <v>545</v>
      </c>
      <c r="GT134" s="198" t="s">
        <v>545</v>
      </c>
      <c r="GW134" s="198" t="s">
        <v>545</v>
      </c>
      <c r="GZ134" s="198" t="s">
        <v>545</v>
      </c>
      <c r="HC134" s="199" t="s">
        <v>545</v>
      </c>
      <c r="HF134" s="198" t="s">
        <v>545</v>
      </c>
      <c r="HI134" s="198" t="s">
        <v>545</v>
      </c>
      <c r="HL134" s="199" t="s">
        <v>545</v>
      </c>
      <c r="HO134" s="198" t="s">
        <v>545</v>
      </c>
      <c r="HR134" s="199" t="s">
        <v>545</v>
      </c>
      <c r="HU134" s="199" t="s">
        <v>545</v>
      </c>
      <c r="IA134" s="236" t="s">
        <v>545</v>
      </c>
      <c r="IB134" s="236" t="s">
        <v>545</v>
      </c>
      <c r="IC134" s="236" t="s">
        <v>545</v>
      </c>
      <c r="ID134" s="236" t="b">
        <v>1</v>
      </c>
    </row>
    <row r="135" spans="65:238" ht="14.4" x14ac:dyDescent="0.3">
      <c r="BM135" s="196" t="s">
        <v>545</v>
      </c>
      <c r="CW135" s="196" t="s">
        <v>545</v>
      </c>
      <c r="DQ135" s="198" t="s">
        <v>545</v>
      </c>
      <c r="DT135" s="198" t="s">
        <v>545</v>
      </c>
      <c r="DW135" s="199" t="s">
        <v>545</v>
      </c>
      <c r="DZ135" s="199" t="s">
        <v>545</v>
      </c>
      <c r="EC135" s="199" t="s">
        <v>545</v>
      </c>
      <c r="EF135" s="199" t="s">
        <v>545</v>
      </c>
      <c r="EI135" s="199" t="s">
        <v>545</v>
      </c>
      <c r="EL135" s="199" t="s">
        <v>545</v>
      </c>
      <c r="EO135" s="199" t="s">
        <v>545</v>
      </c>
      <c r="ER135" s="199" t="s">
        <v>545</v>
      </c>
      <c r="EU135" s="199" t="s">
        <v>545</v>
      </c>
      <c r="EX135" s="199" t="s">
        <v>545</v>
      </c>
      <c r="FA135" s="199" t="s">
        <v>545</v>
      </c>
      <c r="FD135" s="199" t="s">
        <v>545</v>
      </c>
      <c r="FG135" s="199" t="s">
        <v>545</v>
      </c>
      <c r="FJ135" s="198" t="s">
        <v>545</v>
      </c>
      <c r="FM135" s="199" t="s">
        <v>545</v>
      </c>
      <c r="FP135" s="199" t="s">
        <v>545</v>
      </c>
      <c r="FS135" s="199" t="s">
        <v>545</v>
      </c>
      <c r="FV135" s="199" t="s">
        <v>545</v>
      </c>
      <c r="FY135" s="199" t="s">
        <v>545</v>
      </c>
      <c r="GB135" s="199" t="s">
        <v>545</v>
      </c>
      <c r="GE135" s="199" t="s">
        <v>545</v>
      </c>
      <c r="GH135" s="199" t="s">
        <v>545</v>
      </c>
      <c r="GK135" s="199" t="s">
        <v>545</v>
      </c>
      <c r="GN135" s="199" t="s">
        <v>545</v>
      </c>
      <c r="GQ135" s="199" t="s">
        <v>545</v>
      </c>
      <c r="GT135" s="198" t="s">
        <v>545</v>
      </c>
      <c r="GW135" s="198" t="s">
        <v>545</v>
      </c>
      <c r="GZ135" s="198" t="s">
        <v>545</v>
      </c>
      <c r="HC135" s="199" t="s">
        <v>545</v>
      </c>
      <c r="HF135" s="198" t="s">
        <v>545</v>
      </c>
      <c r="HI135" s="198" t="s">
        <v>545</v>
      </c>
      <c r="HL135" s="199" t="s">
        <v>545</v>
      </c>
      <c r="HO135" s="198" t="s">
        <v>545</v>
      </c>
      <c r="HR135" s="199" t="s">
        <v>545</v>
      </c>
      <c r="HU135" s="199" t="s">
        <v>545</v>
      </c>
      <c r="IA135" s="236" t="s">
        <v>545</v>
      </c>
      <c r="IB135" s="236" t="s">
        <v>545</v>
      </c>
      <c r="IC135" s="236" t="s">
        <v>545</v>
      </c>
      <c r="ID135" s="236" t="b">
        <v>1</v>
      </c>
    </row>
    <row r="136" spans="65:238" ht="14.4" x14ac:dyDescent="0.3">
      <c r="BM136" s="196" t="s">
        <v>545</v>
      </c>
      <c r="CW136" s="196" t="s">
        <v>545</v>
      </c>
      <c r="DQ136" s="198" t="s">
        <v>545</v>
      </c>
      <c r="DT136" s="198" t="s">
        <v>545</v>
      </c>
      <c r="DW136" s="199" t="s">
        <v>545</v>
      </c>
      <c r="DZ136" s="199" t="s">
        <v>545</v>
      </c>
      <c r="EC136" s="199" t="s">
        <v>545</v>
      </c>
      <c r="EF136" s="199" t="s">
        <v>545</v>
      </c>
      <c r="EI136" s="199" t="s">
        <v>545</v>
      </c>
      <c r="EL136" s="199" t="s">
        <v>545</v>
      </c>
      <c r="EO136" s="199" t="s">
        <v>545</v>
      </c>
      <c r="ER136" s="199" t="s">
        <v>545</v>
      </c>
      <c r="EU136" s="199" t="s">
        <v>545</v>
      </c>
      <c r="EX136" s="199" t="s">
        <v>545</v>
      </c>
      <c r="FA136" s="199" t="s">
        <v>545</v>
      </c>
      <c r="FD136" s="199" t="s">
        <v>545</v>
      </c>
      <c r="FG136" s="199" t="s">
        <v>545</v>
      </c>
      <c r="FJ136" s="198" t="s">
        <v>545</v>
      </c>
      <c r="FM136" s="199" t="s">
        <v>545</v>
      </c>
      <c r="FP136" s="199" t="s">
        <v>545</v>
      </c>
      <c r="FS136" s="199" t="s">
        <v>545</v>
      </c>
      <c r="FV136" s="199" t="s">
        <v>545</v>
      </c>
      <c r="FY136" s="199" t="s">
        <v>545</v>
      </c>
      <c r="GB136" s="199" t="s">
        <v>545</v>
      </c>
      <c r="GE136" s="199" t="s">
        <v>545</v>
      </c>
      <c r="GH136" s="199" t="s">
        <v>545</v>
      </c>
      <c r="GK136" s="199" t="s">
        <v>545</v>
      </c>
      <c r="GN136" s="199" t="s">
        <v>545</v>
      </c>
      <c r="GQ136" s="199" t="s">
        <v>545</v>
      </c>
      <c r="GT136" s="198" t="s">
        <v>545</v>
      </c>
      <c r="GW136" s="198" t="s">
        <v>545</v>
      </c>
      <c r="GZ136" s="198" t="s">
        <v>545</v>
      </c>
      <c r="HC136" s="199" t="s">
        <v>545</v>
      </c>
      <c r="HF136" s="198" t="s">
        <v>545</v>
      </c>
      <c r="HI136" s="198" t="s">
        <v>545</v>
      </c>
      <c r="HL136" s="199" t="s">
        <v>545</v>
      </c>
      <c r="HO136" s="198" t="s">
        <v>545</v>
      </c>
      <c r="HR136" s="199" t="s">
        <v>545</v>
      </c>
      <c r="HU136" s="199" t="s">
        <v>545</v>
      </c>
      <c r="IA136" s="236" t="s">
        <v>545</v>
      </c>
      <c r="IB136" s="236" t="s">
        <v>545</v>
      </c>
      <c r="IC136" s="236" t="s">
        <v>545</v>
      </c>
      <c r="ID136" s="236" t="b">
        <v>1</v>
      </c>
    </row>
    <row r="137" spans="65:238" ht="14.4" x14ac:dyDescent="0.3">
      <c r="BM137" s="196" t="s">
        <v>545</v>
      </c>
      <c r="CW137" s="196" t="s">
        <v>545</v>
      </c>
      <c r="DQ137" s="198" t="s">
        <v>545</v>
      </c>
      <c r="DT137" s="198" t="s">
        <v>545</v>
      </c>
      <c r="DW137" s="199" t="s">
        <v>545</v>
      </c>
      <c r="DZ137" s="199" t="s">
        <v>545</v>
      </c>
      <c r="EC137" s="199" t="s">
        <v>545</v>
      </c>
      <c r="EF137" s="199" t="s">
        <v>545</v>
      </c>
      <c r="EI137" s="199" t="s">
        <v>545</v>
      </c>
      <c r="EL137" s="199" t="s">
        <v>545</v>
      </c>
      <c r="EO137" s="199" t="s">
        <v>545</v>
      </c>
      <c r="ER137" s="199" t="s">
        <v>545</v>
      </c>
      <c r="EU137" s="199" t="s">
        <v>545</v>
      </c>
      <c r="EX137" s="199" t="s">
        <v>545</v>
      </c>
      <c r="FA137" s="199" t="s">
        <v>545</v>
      </c>
      <c r="FD137" s="199" t="s">
        <v>545</v>
      </c>
      <c r="FG137" s="199" t="s">
        <v>545</v>
      </c>
      <c r="FJ137" s="198" t="s">
        <v>545</v>
      </c>
      <c r="FM137" s="199" t="s">
        <v>545</v>
      </c>
      <c r="FP137" s="199" t="s">
        <v>545</v>
      </c>
      <c r="FS137" s="199" t="s">
        <v>545</v>
      </c>
      <c r="FV137" s="199" t="s">
        <v>545</v>
      </c>
      <c r="FY137" s="199" t="s">
        <v>545</v>
      </c>
      <c r="GB137" s="199" t="s">
        <v>545</v>
      </c>
      <c r="GE137" s="199" t="s">
        <v>545</v>
      </c>
      <c r="GH137" s="199" t="s">
        <v>545</v>
      </c>
      <c r="GK137" s="199" t="s">
        <v>545</v>
      </c>
      <c r="GN137" s="199" t="s">
        <v>545</v>
      </c>
      <c r="GQ137" s="199" t="s">
        <v>545</v>
      </c>
      <c r="GT137" s="198" t="s">
        <v>545</v>
      </c>
      <c r="GW137" s="198" t="s">
        <v>545</v>
      </c>
      <c r="GZ137" s="198" t="s">
        <v>545</v>
      </c>
      <c r="HC137" s="199" t="s">
        <v>545</v>
      </c>
      <c r="HF137" s="198" t="s">
        <v>545</v>
      </c>
      <c r="HI137" s="198" t="s">
        <v>545</v>
      </c>
      <c r="HL137" s="199" t="s">
        <v>545</v>
      </c>
      <c r="HO137" s="198" t="s">
        <v>545</v>
      </c>
      <c r="HR137" s="199" t="s">
        <v>545</v>
      </c>
      <c r="HU137" s="199" t="s">
        <v>545</v>
      </c>
      <c r="IA137" s="236" t="s">
        <v>545</v>
      </c>
      <c r="IB137" s="236" t="s">
        <v>545</v>
      </c>
      <c r="IC137" s="236" t="s">
        <v>545</v>
      </c>
      <c r="ID137" s="236" t="b">
        <v>1</v>
      </c>
    </row>
    <row r="138" spans="65:238" ht="14.4" x14ac:dyDescent="0.3">
      <c r="BM138" s="196" t="s">
        <v>545</v>
      </c>
      <c r="CW138" s="196" t="s">
        <v>545</v>
      </c>
      <c r="DQ138" s="198" t="s">
        <v>545</v>
      </c>
      <c r="DT138" s="198" t="s">
        <v>545</v>
      </c>
      <c r="DW138" s="199" t="s">
        <v>545</v>
      </c>
      <c r="DZ138" s="199" t="s">
        <v>545</v>
      </c>
      <c r="EC138" s="199" t="s">
        <v>545</v>
      </c>
      <c r="EF138" s="199" t="s">
        <v>545</v>
      </c>
      <c r="EI138" s="199" t="s">
        <v>545</v>
      </c>
      <c r="EL138" s="199" t="s">
        <v>545</v>
      </c>
      <c r="EO138" s="199" t="s">
        <v>545</v>
      </c>
      <c r="ER138" s="199" t="s">
        <v>545</v>
      </c>
      <c r="EU138" s="199" t="s">
        <v>545</v>
      </c>
      <c r="EX138" s="199" t="s">
        <v>545</v>
      </c>
      <c r="FA138" s="199" t="s">
        <v>545</v>
      </c>
      <c r="FD138" s="199" t="s">
        <v>545</v>
      </c>
      <c r="FG138" s="199" t="s">
        <v>545</v>
      </c>
      <c r="FJ138" s="198" t="s">
        <v>545</v>
      </c>
      <c r="FM138" s="199" t="s">
        <v>545</v>
      </c>
      <c r="FP138" s="199" t="s">
        <v>545</v>
      </c>
      <c r="FS138" s="199" t="s">
        <v>545</v>
      </c>
      <c r="FV138" s="199" t="s">
        <v>545</v>
      </c>
      <c r="FY138" s="199" t="s">
        <v>545</v>
      </c>
      <c r="GB138" s="199" t="s">
        <v>545</v>
      </c>
      <c r="GE138" s="199" t="s">
        <v>545</v>
      </c>
      <c r="GH138" s="199" t="s">
        <v>545</v>
      </c>
      <c r="GK138" s="199" t="s">
        <v>545</v>
      </c>
      <c r="GN138" s="199" t="s">
        <v>545</v>
      </c>
      <c r="GQ138" s="199" t="s">
        <v>545</v>
      </c>
      <c r="GT138" s="198" t="s">
        <v>545</v>
      </c>
      <c r="GW138" s="198" t="s">
        <v>545</v>
      </c>
      <c r="GZ138" s="198" t="s">
        <v>545</v>
      </c>
      <c r="HC138" s="199" t="s">
        <v>545</v>
      </c>
      <c r="HF138" s="198" t="s">
        <v>545</v>
      </c>
      <c r="HI138" s="198" t="s">
        <v>545</v>
      </c>
      <c r="HL138" s="199" t="s">
        <v>545</v>
      </c>
      <c r="HO138" s="198" t="s">
        <v>545</v>
      </c>
      <c r="HR138" s="199" t="s">
        <v>545</v>
      </c>
      <c r="HU138" s="199" t="s">
        <v>545</v>
      </c>
      <c r="IA138" s="236" t="s">
        <v>545</v>
      </c>
      <c r="IB138" s="236" t="s">
        <v>545</v>
      </c>
      <c r="IC138" s="236" t="s">
        <v>545</v>
      </c>
      <c r="ID138" s="236" t="b">
        <v>1</v>
      </c>
    </row>
    <row r="139" spans="65:238" ht="14.4" x14ac:dyDescent="0.3">
      <c r="BM139" s="196" t="s">
        <v>545</v>
      </c>
      <c r="CW139" s="196" t="s">
        <v>545</v>
      </c>
      <c r="DQ139" s="198" t="s">
        <v>545</v>
      </c>
      <c r="DT139" s="198" t="s">
        <v>545</v>
      </c>
      <c r="DW139" s="199" t="s">
        <v>545</v>
      </c>
      <c r="DZ139" s="199" t="s">
        <v>545</v>
      </c>
      <c r="EC139" s="199" t="s">
        <v>545</v>
      </c>
      <c r="EF139" s="199" t="s">
        <v>545</v>
      </c>
      <c r="EI139" s="199" t="s">
        <v>545</v>
      </c>
      <c r="EL139" s="199" t="s">
        <v>545</v>
      </c>
      <c r="EO139" s="199" t="s">
        <v>545</v>
      </c>
      <c r="ER139" s="199" t="s">
        <v>545</v>
      </c>
      <c r="EU139" s="199" t="s">
        <v>545</v>
      </c>
      <c r="EX139" s="199" t="s">
        <v>545</v>
      </c>
      <c r="FA139" s="199" t="s">
        <v>545</v>
      </c>
      <c r="FD139" s="199" t="s">
        <v>545</v>
      </c>
      <c r="FG139" s="199" t="s">
        <v>545</v>
      </c>
      <c r="FJ139" s="198" t="s">
        <v>545</v>
      </c>
      <c r="FM139" s="199" t="s">
        <v>545</v>
      </c>
      <c r="FP139" s="199" t="s">
        <v>545</v>
      </c>
      <c r="FS139" s="199" t="s">
        <v>545</v>
      </c>
      <c r="FV139" s="199" t="s">
        <v>545</v>
      </c>
      <c r="FY139" s="199" t="s">
        <v>545</v>
      </c>
      <c r="GB139" s="199" t="s">
        <v>545</v>
      </c>
      <c r="GE139" s="199" t="s">
        <v>545</v>
      </c>
      <c r="GH139" s="199" t="s">
        <v>545</v>
      </c>
      <c r="GK139" s="199" t="s">
        <v>545</v>
      </c>
      <c r="GN139" s="199" t="s">
        <v>545</v>
      </c>
      <c r="GQ139" s="199" t="s">
        <v>545</v>
      </c>
      <c r="GT139" s="198" t="s">
        <v>545</v>
      </c>
      <c r="GW139" s="198" t="s">
        <v>545</v>
      </c>
      <c r="GZ139" s="198" t="s">
        <v>545</v>
      </c>
      <c r="HC139" s="199" t="s">
        <v>545</v>
      </c>
      <c r="HF139" s="198" t="s">
        <v>545</v>
      </c>
      <c r="HI139" s="198" t="s">
        <v>545</v>
      </c>
      <c r="HL139" s="199" t="s">
        <v>545</v>
      </c>
      <c r="HO139" s="198" t="s">
        <v>545</v>
      </c>
      <c r="HR139" s="199" t="s">
        <v>545</v>
      </c>
      <c r="HU139" s="199" t="s">
        <v>545</v>
      </c>
      <c r="IA139" s="236" t="s">
        <v>545</v>
      </c>
      <c r="IB139" s="236" t="s">
        <v>545</v>
      </c>
      <c r="IC139" s="236" t="s">
        <v>545</v>
      </c>
      <c r="ID139" s="236" t="b">
        <v>1</v>
      </c>
    </row>
    <row r="140" spans="65:238" ht="14.4" x14ac:dyDescent="0.3">
      <c r="BM140" s="196" t="s">
        <v>545</v>
      </c>
      <c r="CW140" s="196" t="s">
        <v>545</v>
      </c>
      <c r="DQ140" s="198" t="s">
        <v>545</v>
      </c>
      <c r="DT140" s="198" t="s">
        <v>545</v>
      </c>
      <c r="DW140" s="199" t="s">
        <v>545</v>
      </c>
      <c r="DZ140" s="199" t="s">
        <v>545</v>
      </c>
      <c r="EC140" s="199" t="s">
        <v>545</v>
      </c>
      <c r="EF140" s="199" t="s">
        <v>545</v>
      </c>
      <c r="EI140" s="199" t="s">
        <v>545</v>
      </c>
      <c r="EL140" s="199" t="s">
        <v>545</v>
      </c>
      <c r="EO140" s="199" t="s">
        <v>545</v>
      </c>
      <c r="ER140" s="199" t="s">
        <v>545</v>
      </c>
      <c r="EU140" s="199" t="s">
        <v>545</v>
      </c>
      <c r="EX140" s="199" t="s">
        <v>545</v>
      </c>
      <c r="FA140" s="199" t="s">
        <v>545</v>
      </c>
      <c r="FD140" s="199" t="s">
        <v>545</v>
      </c>
      <c r="FG140" s="199" t="s">
        <v>545</v>
      </c>
      <c r="FJ140" s="198" t="s">
        <v>545</v>
      </c>
      <c r="FM140" s="199" t="s">
        <v>545</v>
      </c>
      <c r="FP140" s="199" t="s">
        <v>545</v>
      </c>
      <c r="FS140" s="199" t="s">
        <v>545</v>
      </c>
      <c r="FV140" s="199" t="s">
        <v>545</v>
      </c>
      <c r="FY140" s="199" t="s">
        <v>545</v>
      </c>
      <c r="GB140" s="199" t="s">
        <v>545</v>
      </c>
      <c r="GE140" s="199" t="s">
        <v>545</v>
      </c>
      <c r="GH140" s="199" t="s">
        <v>545</v>
      </c>
      <c r="GK140" s="199" t="s">
        <v>545</v>
      </c>
      <c r="GN140" s="199" t="s">
        <v>545</v>
      </c>
      <c r="GQ140" s="199" t="s">
        <v>545</v>
      </c>
      <c r="GT140" s="198" t="s">
        <v>545</v>
      </c>
      <c r="GW140" s="198" t="s">
        <v>545</v>
      </c>
      <c r="GZ140" s="198" t="s">
        <v>545</v>
      </c>
      <c r="HC140" s="199" t="s">
        <v>545</v>
      </c>
      <c r="HF140" s="198" t="s">
        <v>545</v>
      </c>
      <c r="HI140" s="198" t="s">
        <v>545</v>
      </c>
      <c r="HL140" s="199" t="s">
        <v>545</v>
      </c>
      <c r="HO140" s="198" t="s">
        <v>545</v>
      </c>
      <c r="HR140" s="199" t="s">
        <v>545</v>
      </c>
      <c r="HU140" s="199" t="s">
        <v>545</v>
      </c>
      <c r="IA140" s="236" t="s">
        <v>545</v>
      </c>
      <c r="IB140" s="236" t="s">
        <v>545</v>
      </c>
      <c r="IC140" s="236" t="s">
        <v>545</v>
      </c>
      <c r="ID140" s="236" t="b">
        <v>1</v>
      </c>
    </row>
    <row r="141" spans="65:238" ht="14.4" x14ac:dyDescent="0.3">
      <c r="BM141" s="196" t="s">
        <v>545</v>
      </c>
      <c r="CW141" s="196" t="s">
        <v>545</v>
      </c>
      <c r="DQ141" s="198" t="s">
        <v>545</v>
      </c>
      <c r="DT141" s="198" t="s">
        <v>545</v>
      </c>
      <c r="DW141" s="199" t="s">
        <v>545</v>
      </c>
      <c r="DZ141" s="199" t="s">
        <v>545</v>
      </c>
      <c r="EC141" s="199" t="s">
        <v>545</v>
      </c>
      <c r="EF141" s="199" t="s">
        <v>545</v>
      </c>
      <c r="EI141" s="199" t="s">
        <v>545</v>
      </c>
      <c r="EL141" s="199" t="s">
        <v>545</v>
      </c>
      <c r="EO141" s="199" t="s">
        <v>545</v>
      </c>
      <c r="ER141" s="199" t="s">
        <v>545</v>
      </c>
      <c r="EU141" s="199" t="s">
        <v>545</v>
      </c>
      <c r="EX141" s="199" t="s">
        <v>545</v>
      </c>
      <c r="FA141" s="199" t="s">
        <v>545</v>
      </c>
      <c r="FD141" s="199" t="s">
        <v>545</v>
      </c>
      <c r="FG141" s="199" t="s">
        <v>545</v>
      </c>
      <c r="FJ141" s="198" t="s">
        <v>545</v>
      </c>
      <c r="FM141" s="199" t="s">
        <v>545</v>
      </c>
      <c r="FP141" s="199" t="s">
        <v>545</v>
      </c>
      <c r="FS141" s="199" t="s">
        <v>545</v>
      </c>
      <c r="FV141" s="199" t="s">
        <v>545</v>
      </c>
      <c r="FY141" s="199" t="s">
        <v>545</v>
      </c>
      <c r="GB141" s="199" t="s">
        <v>545</v>
      </c>
      <c r="GE141" s="199" t="s">
        <v>545</v>
      </c>
      <c r="GH141" s="199" t="s">
        <v>545</v>
      </c>
      <c r="GK141" s="199" t="s">
        <v>545</v>
      </c>
      <c r="GN141" s="199" t="s">
        <v>545</v>
      </c>
      <c r="GQ141" s="199" t="s">
        <v>545</v>
      </c>
      <c r="GT141" s="198" t="s">
        <v>545</v>
      </c>
      <c r="GW141" s="198" t="s">
        <v>545</v>
      </c>
      <c r="GZ141" s="198" t="s">
        <v>545</v>
      </c>
      <c r="HC141" s="199" t="s">
        <v>545</v>
      </c>
      <c r="HF141" s="198" t="s">
        <v>545</v>
      </c>
      <c r="HI141" s="198" t="s">
        <v>545</v>
      </c>
      <c r="HL141" s="199" t="s">
        <v>545</v>
      </c>
      <c r="HO141" s="198" t="s">
        <v>545</v>
      </c>
      <c r="HR141" s="199" t="s">
        <v>545</v>
      </c>
      <c r="HU141" s="199" t="s">
        <v>545</v>
      </c>
      <c r="IA141" s="236" t="s">
        <v>545</v>
      </c>
      <c r="IB141" s="236" t="s">
        <v>545</v>
      </c>
      <c r="IC141" s="236" t="s">
        <v>545</v>
      </c>
      <c r="ID141" s="236" t="b">
        <v>1</v>
      </c>
    </row>
    <row r="142" spans="65:238" ht="14.4" x14ac:dyDescent="0.3">
      <c r="BM142" s="196" t="s">
        <v>545</v>
      </c>
      <c r="CW142" s="196" t="s">
        <v>545</v>
      </c>
      <c r="DQ142" s="198" t="s">
        <v>545</v>
      </c>
      <c r="DT142" s="198" t="s">
        <v>545</v>
      </c>
      <c r="DW142" s="199" t="s">
        <v>545</v>
      </c>
      <c r="DZ142" s="199" t="s">
        <v>545</v>
      </c>
      <c r="EC142" s="199" t="s">
        <v>545</v>
      </c>
      <c r="EF142" s="199" t="s">
        <v>545</v>
      </c>
      <c r="EI142" s="199" t="s">
        <v>545</v>
      </c>
      <c r="EL142" s="199" t="s">
        <v>545</v>
      </c>
      <c r="EO142" s="199" t="s">
        <v>545</v>
      </c>
      <c r="ER142" s="199" t="s">
        <v>545</v>
      </c>
      <c r="EU142" s="199" t="s">
        <v>545</v>
      </c>
      <c r="EX142" s="199" t="s">
        <v>545</v>
      </c>
      <c r="FA142" s="199" t="s">
        <v>545</v>
      </c>
      <c r="FD142" s="199" t="s">
        <v>545</v>
      </c>
      <c r="FG142" s="199" t="s">
        <v>545</v>
      </c>
      <c r="FJ142" s="198" t="s">
        <v>545</v>
      </c>
      <c r="FM142" s="199" t="s">
        <v>545</v>
      </c>
      <c r="FP142" s="199" t="s">
        <v>545</v>
      </c>
      <c r="FS142" s="199" t="s">
        <v>545</v>
      </c>
      <c r="FV142" s="199" t="s">
        <v>545</v>
      </c>
      <c r="FY142" s="199" t="s">
        <v>545</v>
      </c>
      <c r="GB142" s="199" t="s">
        <v>545</v>
      </c>
      <c r="GE142" s="199" t="s">
        <v>545</v>
      </c>
      <c r="GH142" s="199" t="s">
        <v>545</v>
      </c>
      <c r="GK142" s="199" t="s">
        <v>545</v>
      </c>
      <c r="GN142" s="199" t="s">
        <v>545</v>
      </c>
      <c r="GQ142" s="199" t="s">
        <v>545</v>
      </c>
      <c r="GT142" s="198" t="s">
        <v>545</v>
      </c>
      <c r="GW142" s="198" t="s">
        <v>545</v>
      </c>
      <c r="GZ142" s="198" t="s">
        <v>545</v>
      </c>
      <c r="HC142" s="199" t="s">
        <v>545</v>
      </c>
      <c r="HF142" s="198" t="s">
        <v>545</v>
      </c>
      <c r="HI142" s="198" t="s">
        <v>545</v>
      </c>
      <c r="HL142" s="199" t="s">
        <v>545</v>
      </c>
      <c r="HO142" s="198" t="s">
        <v>545</v>
      </c>
      <c r="HR142" s="199" t="s">
        <v>545</v>
      </c>
      <c r="HU142" s="199" t="s">
        <v>545</v>
      </c>
      <c r="IA142" s="236" t="s">
        <v>545</v>
      </c>
      <c r="IB142" s="236" t="s">
        <v>545</v>
      </c>
      <c r="IC142" s="236" t="s">
        <v>545</v>
      </c>
      <c r="ID142" s="236" t="b">
        <v>1</v>
      </c>
    </row>
    <row r="143" spans="65:238" ht="14.4" x14ac:dyDescent="0.3">
      <c r="BM143" s="196" t="s">
        <v>545</v>
      </c>
      <c r="CW143" s="196" t="s">
        <v>545</v>
      </c>
      <c r="DQ143" s="198" t="s">
        <v>545</v>
      </c>
      <c r="DT143" s="198" t="s">
        <v>545</v>
      </c>
      <c r="DW143" s="199" t="s">
        <v>545</v>
      </c>
      <c r="DZ143" s="199" t="s">
        <v>545</v>
      </c>
      <c r="EC143" s="199" t="s">
        <v>545</v>
      </c>
      <c r="EF143" s="199" t="s">
        <v>545</v>
      </c>
      <c r="EI143" s="199" t="s">
        <v>545</v>
      </c>
      <c r="EL143" s="199" t="s">
        <v>545</v>
      </c>
      <c r="EO143" s="199" t="s">
        <v>545</v>
      </c>
      <c r="ER143" s="199" t="s">
        <v>545</v>
      </c>
      <c r="EU143" s="199" t="s">
        <v>545</v>
      </c>
      <c r="EX143" s="199" t="s">
        <v>545</v>
      </c>
      <c r="FA143" s="199" t="s">
        <v>545</v>
      </c>
      <c r="FD143" s="199" t="s">
        <v>545</v>
      </c>
      <c r="FG143" s="199" t="s">
        <v>545</v>
      </c>
      <c r="FJ143" s="198" t="s">
        <v>545</v>
      </c>
      <c r="FM143" s="199" t="s">
        <v>545</v>
      </c>
      <c r="FP143" s="199" t="s">
        <v>545</v>
      </c>
      <c r="FS143" s="199" t="s">
        <v>545</v>
      </c>
      <c r="FV143" s="199" t="s">
        <v>545</v>
      </c>
      <c r="FY143" s="199" t="s">
        <v>545</v>
      </c>
      <c r="GB143" s="199" t="s">
        <v>545</v>
      </c>
      <c r="GE143" s="199" t="s">
        <v>545</v>
      </c>
      <c r="GH143" s="199" t="s">
        <v>545</v>
      </c>
      <c r="GK143" s="199" t="s">
        <v>545</v>
      </c>
      <c r="GN143" s="199" t="s">
        <v>545</v>
      </c>
      <c r="GQ143" s="199" t="s">
        <v>545</v>
      </c>
      <c r="GT143" s="198" t="s">
        <v>545</v>
      </c>
      <c r="GW143" s="198" t="s">
        <v>545</v>
      </c>
      <c r="GZ143" s="198" t="s">
        <v>545</v>
      </c>
      <c r="HC143" s="199" t="s">
        <v>545</v>
      </c>
      <c r="HF143" s="198" t="s">
        <v>545</v>
      </c>
      <c r="HI143" s="198" t="s">
        <v>545</v>
      </c>
      <c r="HL143" s="199" t="s">
        <v>545</v>
      </c>
      <c r="HO143" s="198" t="s">
        <v>545</v>
      </c>
      <c r="HR143" s="199" t="s">
        <v>545</v>
      </c>
      <c r="HU143" s="199" t="s">
        <v>545</v>
      </c>
      <c r="IA143" s="236" t="s">
        <v>545</v>
      </c>
      <c r="IB143" s="236" t="s">
        <v>545</v>
      </c>
      <c r="IC143" s="236" t="s">
        <v>545</v>
      </c>
      <c r="ID143" s="236" t="b">
        <v>1</v>
      </c>
    </row>
    <row r="144" spans="65:238" ht="14.4" x14ac:dyDescent="0.3">
      <c r="BM144" s="196" t="s">
        <v>545</v>
      </c>
      <c r="CW144" s="196" t="s">
        <v>545</v>
      </c>
      <c r="DQ144" s="198" t="s">
        <v>545</v>
      </c>
      <c r="DT144" s="198" t="s">
        <v>545</v>
      </c>
      <c r="DW144" s="199" t="s">
        <v>545</v>
      </c>
      <c r="DZ144" s="199" t="s">
        <v>545</v>
      </c>
      <c r="EC144" s="199" t="s">
        <v>545</v>
      </c>
      <c r="EF144" s="199" t="s">
        <v>545</v>
      </c>
      <c r="EI144" s="199" t="s">
        <v>545</v>
      </c>
      <c r="EL144" s="199" t="s">
        <v>545</v>
      </c>
      <c r="EO144" s="199" t="s">
        <v>545</v>
      </c>
      <c r="ER144" s="199" t="s">
        <v>545</v>
      </c>
      <c r="EU144" s="199" t="s">
        <v>545</v>
      </c>
      <c r="EX144" s="199" t="s">
        <v>545</v>
      </c>
      <c r="FA144" s="199" t="s">
        <v>545</v>
      </c>
      <c r="FD144" s="199" t="s">
        <v>545</v>
      </c>
      <c r="FG144" s="199" t="s">
        <v>545</v>
      </c>
      <c r="FJ144" s="198" t="s">
        <v>545</v>
      </c>
      <c r="FM144" s="199" t="s">
        <v>545</v>
      </c>
      <c r="FP144" s="199" t="s">
        <v>545</v>
      </c>
      <c r="FS144" s="199" t="s">
        <v>545</v>
      </c>
      <c r="FV144" s="199" t="s">
        <v>545</v>
      </c>
      <c r="FY144" s="199" t="s">
        <v>545</v>
      </c>
      <c r="GB144" s="199" t="s">
        <v>545</v>
      </c>
      <c r="GE144" s="199" t="s">
        <v>545</v>
      </c>
      <c r="GH144" s="199" t="s">
        <v>545</v>
      </c>
      <c r="GK144" s="199" t="s">
        <v>545</v>
      </c>
      <c r="GN144" s="199" t="s">
        <v>545</v>
      </c>
      <c r="GQ144" s="199" t="s">
        <v>545</v>
      </c>
      <c r="GT144" s="198" t="s">
        <v>545</v>
      </c>
      <c r="GW144" s="198" t="s">
        <v>545</v>
      </c>
      <c r="GZ144" s="198" t="s">
        <v>545</v>
      </c>
      <c r="HC144" s="199" t="s">
        <v>545</v>
      </c>
      <c r="HF144" s="198" t="s">
        <v>545</v>
      </c>
      <c r="HI144" s="198" t="s">
        <v>545</v>
      </c>
      <c r="HL144" s="199" t="s">
        <v>545</v>
      </c>
      <c r="HO144" s="198" t="s">
        <v>545</v>
      </c>
      <c r="HR144" s="199" t="s">
        <v>545</v>
      </c>
      <c r="HU144" s="199" t="s">
        <v>545</v>
      </c>
      <c r="IA144" s="236" t="s">
        <v>545</v>
      </c>
      <c r="IB144" s="236" t="s">
        <v>545</v>
      </c>
      <c r="IC144" s="236" t="s">
        <v>545</v>
      </c>
      <c r="ID144" s="236" t="b">
        <v>1</v>
      </c>
    </row>
    <row r="145" spans="65:238" ht="14.4" x14ac:dyDescent="0.3">
      <c r="BM145" s="196" t="s">
        <v>545</v>
      </c>
      <c r="CW145" s="196" t="s">
        <v>545</v>
      </c>
      <c r="DQ145" s="198" t="s">
        <v>545</v>
      </c>
      <c r="DT145" s="198" t="s">
        <v>545</v>
      </c>
      <c r="DW145" s="199" t="s">
        <v>545</v>
      </c>
      <c r="DZ145" s="199" t="s">
        <v>545</v>
      </c>
      <c r="EC145" s="199" t="s">
        <v>545</v>
      </c>
      <c r="EF145" s="199" t="s">
        <v>545</v>
      </c>
      <c r="EI145" s="199" t="s">
        <v>545</v>
      </c>
      <c r="EL145" s="199" t="s">
        <v>545</v>
      </c>
      <c r="EO145" s="199" t="s">
        <v>545</v>
      </c>
      <c r="ER145" s="199" t="s">
        <v>545</v>
      </c>
      <c r="EU145" s="199" t="s">
        <v>545</v>
      </c>
      <c r="EX145" s="199" t="s">
        <v>545</v>
      </c>
      <c r="FA145" s="199" t="s">
        <v>545</v>
      </c>
      <c r="FD145" s="199" t="s">
        <v>545</v>
      </c>
      <c r="FG145" s="199" t="s">
        <v>545</v>
      </c>
      <c r="FJ145" s="198" t="s">
        <v>545</v>
      </c>
      <c r="FM145" s="199" t="s">
        <v>545</v>
      </c>
      <c r="FP145" s="199" t="s">
        <v>545</v>
      </c>
      <c r="FS145" s="199" t="s">
        <v>545</v>
      </c>
      <c r="FV145" s="199" t="s">
        <v>545</v>
      </c>
      <c r="FY145" s="199" t="s">
        <v>545</v>
      </c>
      <c r="GB145" s="199" t="s">
        <v>545</v>
      </c>
      <c r="GE145" s="199" t="s">
        <v>545</v>
      </c>
      <c r="GH145" s="199" t="s">
        <v>545</v>
      </c>
      <c r="GK145" s="199" t="s">
        <v>545</v>
      </c>
      <c r="GN145" s="199" t="s">
        <v>545</v>
      </c>
      <c r="GQ145" s="199" t="s">
        <v>545</v>
      </c>
      <c r="GT145" s="198" t="s">
        <v>545</v>
      </c>
      <c r="GW145" s="198" t="s">
        <v>545</v>
      </c>
      <c r="GZ145" s="198" t="s">
        <v>545</v>
      </c>
      <c r="HC145" s="199" t="s">
        <v>545</v>
      </c>
      <c r="HF145" s="198" t="s">
        <v>545</v>
      </c>
      <c r="HI145" s="198" t="s">
        <v>545</v>
      </c>
      <c r="HL145" s="199" t="s">
        <v>545</v>
      </c>
      <c r="HO145" s="198" t="s">
        <v>545</v>
      </c>
      <c r="HR145" s="199" t="s">
        <v>545</v>
      </c>
      <c r="HU145" s="199" t="s">
        <v>545</v>
      </c>
      <c r="IA145" s="236" t="s">
        <v>545</v>
      </c>
      <c r="IB145" s="236" t="s">
        <v>545</v>
      </c>
      <c r="IC145" s="236" t="s">
        <v>545</v>
      </c>
      <c r="ID145" s="236" t="b">
        <v>1</v>
      </c>
    </row>
    <row r="146" spans="65:238" ht="14.4" x14ac:dyDescent="0.3">
      <c r="BM146" s="196" t="s">
        <v>545</v>
      </c>
      <c r="CW146" s="196" t="s">
        <v>545</v>
      </c>
      <c r="DQ146" s="198" t="s">
        <v>545</v>
      </c>
      <c r="DT146" s="198" t="s">
        <v>545</v>
      </c>
      <c r="DW146" s="199" t="s">
        <v>545</v>
      </c>
      <c r="DZ146" s="199" t="s">
        <v>545</v>
      </c>
      <c r="EC146" s="199" t="s">
        <v>545</v>
      </c>
      <c r="EF146" s="199" t="s">
        <v>545</v>
      </c>
      <c r="EI146" s="199" t="s">
        <v>545</v>
      </c>
      <c r="EL146" s="199" t="s">
        <v>545</v>
      </c>
      <c r="EO146" s="199" t="s">
        <v>545</v>
      </c>
      <c r="ER146" s="199" t="s">
        <v>545</v>
      </c>
      <c r="EU146" s="199" t="s">
        <v>545</v>
      </c>
      <c r="EX146" s="199" t="s">
        <v>545</v>
      </c>
      <c r="FA146" s="199" t="s">
        <v>545</v>
      </c>
      <c r="FD146" s="199" t="s">
        <v>545</v>
      </c>
      <c r="FG146" s="199" t="s">
        <v>545</v>
      </c>
      <c r="FJ146" s="198" t="s">
        <v>545</v>
      </c>
      <c r="FM146" s="199" t="s">
        <v>545</v>
      </c>
      <c r="FP146" s="199" t="s">
        <v>545</v>
      </c>
      <c r="FS146" s="199" t="s">
        <v>545</v>
      </c>
      <c r="FV146" s="199" t="s">
        <v>545</v>
      </c>
      <c r="FY146" s="199" t="s">
        <v>545</v>
      </c>
      <c r="GB146" s="199" t="s">
        <v>545</v>
      </c>
      <c r="GE146" s="199" t="s">
        <v>545</v>
      </c>
      <c r="GH146" s="199" t="s">
        <v>545</v>
      </c>
      <c r="GK146" s="199" t="s">
        <v>545</v>
      </c>
      <c r="GN146" s="199" t="s">
        <v>545</v>
      </c>
      <c r="GQ146" s="199" t="s">
        <v>545</v>
      </c>
      <c r="GT146" s="198" t="s">
        <v>545</v>
      </c>
      <c r="GW146" s="198" t="s">
        <v>545</v>
      </c>
      <c r="GZ146" s="198" t="s">
        <v>545</v>
      </c>
      <c r="HC146" s="199" t="s">
        <v>545</v>
      </c>
      <c r="HF146" s="198" t="s">
        <v>545</v>
      </c>
      <c r="HI146" s="198" t="s">
        <v>545</v>
      </c>
      <c r="HL146" s="199" t="s">
        <v>545</v>
      </c>
      <c r="HO146" s="198" t="s">
        <v>545</v>
      </c>
      <c r="HR146" s="199" t="s">
        <v>545</v>
      </c>
      <c r="HU146" s="199" t="s">
        <v>545</v>
      </c>
      <c r="IA146" s="236" t="s">
        <v>545</v>
      </c>
      <c r="IB146" s="236" t="s">
        <v>545</v>
      </c>
      <c r="IC146" s="236" t="s">
        <v>545</v>
      </c>
      <c r="ID146" s="236" t="b">
        <v>1</v>
      </c>
    </row>
    <row r="147" spans="65:238" ht="14.4" x14ac:dyDescent="0.3">
      <c r="BM147" s="196" t="s">
        <v>545</v>
      </c>
      <c r="CW147" s="196" t="s">
        <v>545</v>
      </c>
      <c r="DQ147" s="198" t="s">
        <v>545</v>
      </c>
      <c r="DT147" s="198" t="s">
        <v>545</v>
      </c>
      <c r="DW147" s="199" t="s">
        <v>545</v>
      </c>
      <c r="DZ147" s="199" t="s">
        <v>545</v>
      </c>
      <c r="EC147" s="199" t="s">
        <v>545</v>
      </c>
      <c r="EF147" s="199" t="s">
        <v>545</v>
      </c>
      <c r="EI147" s="199" t="s">
        <v>545</v>
      </c>
      <c r="EL147" s="199" t="s">
        <v>545</v>
      </c>
      <c r="EO147" s="199" t="s">
        <v>545</v>
      </c>
      <c r="ER147" s="199" t="s">
        <v>545</v>
      </c>
      <c r="EU147" s="199" t="s">
        <v>545</v>
      </c>
      <c r="EX147" s="199" t="s">
        <v>545</v>
      </c>
      <c r="FA147" s="199" t="s">
        <v>545</v>
      </c>
      <c r="FD147" s="199" t="s">
        <v>545</v>
      </c>
      <c r="FG147" s="199" t="s">
        <v>545</v>
      </c>
      <c r="FJ147" s="198" t="s">
        <v>545</v>
      </c>
      <c r="FM147" s="199" t="s">
        <v>545</v>
      </c>
      <c r="FP147" s="199" t="s">
        <v>545</v>
      </c>
      <c r="FS147" s="199" t="s">
        <v>545</v>
      </c>
      <c r="FV147" s="199" t="s">
        <v>545</v>
      </c>
      <c r="FY147" s="199" t="s">
        <v>545</v>
      </c>
      <c r="GB147" s="199" t="s">
        <v>545</v>
      </c>
      <c r="GE147" s="199" t="s">
        <v>545</v>
      </c>
      <c r="GH147" s="199" t="s">
        <v>545</v>
      </c>
      <c r="GK147" s="199" t="s">
        <v>545</v>
      </c>
      <c r="GN147" s="199" t="s">
        <v>545</v>
      </c>
      <c r="GQ147" s="199" t="s">
        <v>545</v>
      </c>
      <c r="GT147" s="198" t="s">
        <v>545</v>
      </c>
      <c r="GW147" s="198" t="s">
        <v>545</v>
      </c>
      <c r="GZ147" s="198" t="s">
        <v>545</v>
      </c>
      <c r="HC147" s="199" t="s">
        <v>545</v>
      </c>
      <c r="HF147" s="198" t="s">
        <v>545</v>
      </c>
      <c r="HI147" s="198" t="s">
        <v>545</v>
      </c>
      <c r="HL147" s="199" t="s">
        <v>545</v>
      </c>
      <c r="HO147" s="198" t="s">
        <v>545</v>
      </c>
      <c r="HR147" s="199" t="s">
        <v>545</v>
      </c>
      <c r="HU147" s="199" t="s">
        <v>545</v>
      </c>
      <c r="IA147" s="236" t="s">
        <v>545</v>
      </c>
      <c r="IB147" s="236" t="s">
        <v>545</v>
      </c>
      <c r="IC147" s="236" t="s">
        <v>545</v>
      </c>
      <c r="ID147" s="236" t="b">
        <v>1</v>
      </c>
    </row>
    <row r="148" spans="65:238" ht="14.4" x14ac:dyDescent="0.3">
      <c r="BM148" s="196" t="s">
        <v>545</v>
      </c>
      <c r="CW148" s="196" t="s">
        <v>545</v>
      </c>
      <c r="DQ148" s="198" t="s">
        <v>545</v>
      </c>
      <c r="DT148" s="198" t="s">
        <v>545</v>
      </c>
      <c r="DW148" s="199" t="s">
        <v>545</v>
      </c>
      <c r="DZ148" s="199" t="s">
        <v>545</v>
      </c>
      <c r="EC148" s="199" t="s">
        <v>545</v>
      </c>
      <c r="EF148" s="199" t="s">
        <v>545</v>
      </c>
      <c r="EI148" s="199" t="s">
        <v>545</v>
      </c>
      <c r="EL148" s="199" t="s">
        <v>545</v>
      </c>
      <c r="EO148" s="199" t="s">
        <v>545</v>
      </c>
      <c r="ER148" s="199" t="s">
        <v>545</v>
      </c>
      <c r="EU148" s="199" t="s">
        <v>545</v>
      </c>
      <c r="EX148" s="199" t="s">
        <v>545</v>
      </c>
      <c r="FA148" s="199" t="s">
        <v>545</v>
      </c>
      <c r="FD148" s="199" t="s">
        <v>545</v>
      </c>
      <c r="FG148" s="199" t="s">
        <v>545</v>
      </c>
      <c r="FJ148" s="198" t="s">
        <v>545</v>
      </c>
      <c r="FM148" s="199" t="s">
        <v>545</v>
      </c>
      <c r="FP148" s="199" t="s">
        <v>545</v>
      </c>
      <c r="FS148" s="199" t="s">
        <v>545</v>
      </c>
      <c r="FV148" s="199" t="s">
        <v>545</v>
      </c>
      <c r="FY148" s="199" t="s">
        <v>545</v>
      </c>
      <c r="GB148" s="199" t="s">
        <v>545</v>
      </c>
      <c r="GE148" s="199" t="s">
        <v>545</v>
      </c>
      <c r="GH148" s="199" t="s">
        <v>545</v>
      </c>
      <c r="GK148" s="199" t="s">
        <v>545</v>
      </c>
      <c r="GN148" s="199" t="s">
        <v>545</v>
      </c>
      <c r="GQ148" s="199" t="s">
        <v>545</v>
      </c>
      <c r="GT148" s="198" t="s">
        <v>545</v>
      </c>
      <c r="GW148" s="198" t="s">
        <v>545</v>
      </c>
      <c r="GZ148" s="198" t="s">
        <v>545</v>
      </c>
      <c r="HC148" s="199" t="s">
        <v>545</v>
      </c>
      <c r="HF148" s="198" t="s">
        <v>545</v>
      </c>
      <c r="HI148" s="198" t="s">
        <v>545</v>
      </c>
      <c r="HL148" s="199" t="s">
        <v>545</v>
      </c>
      <c r="HO148" s="198" t="s">
        <v>545</v>
      </c>
      <c r="HR148" s="199" t="s">
        <v>545</v>
      </c>
      <c r="HU148" s="199" t="s">
        <v>545</v>
      </c>
      <c r="IA148" s="236" t="s">
        <v>545</v>
      </c>
      <c r="IB148" s="236" t="s">
        <v>545</v>
      </c>
      <c r="IC148" s="236" t="s">
        <v>545</v>
      </c>
      <c r="ID148" s="236" t="b">
        <v>1</v>
      </c>
    </row>
    <row r="149" spans="65:238" ht="14.4" x14ac:dyDescent="0.3">
      <c r="BM149" s="196" t="s">
        <v>545</v>
      </c>
      <c r="CW149" s="196" t="s">
        <v>545</v>
      </c>
      <c r="DQ149" s="198" t="s">
        <v>545</v>
      </c>
      <c r="DT149" s="198" t="s">
        <v>545</v>
      </c>
      <c r="DW149" s="199" t="s">
        <v>545</v>
      </c>
      <c r="DZ149" s="199" t="s">
        <v>545</v>
      </c>
      <c r="EC149" s="199" t="s">
        <v>545</v>
      </c>
      <c r="EF149" s="199" t="s">
        <v>545</v>
      </c>
      <c r="EI149" s="199" t="s">
        <v>545</v>
      </c>
      <c r="EL149" s="199" t="s">
        <v>545</v>
      </c>
      <c r="EO149" s="199" t="s">
        <v>545</v>
      </c>
      <c r="ER149" s="199" t="s">
        <v>545</v>
      </c>
      <c r="EU149" s="199" t="s">
        <v>545</v>
      </c>
      <c r="EX149" s="199" t="s">
        <v>545</v>
      </c>
      <c r="FA149" s="199" t="s">
        <v>545</v>
      </c>
      <c r="FD149" s="199" t="s">
        <v>545</v>
      </c>
      <c r="FG149" s="199" t="s">
        <v>545</v>
      </c>
      <c r="FJ149" s="198" t="s">
        <v>545</v>
      </c>
      <c r="FM149" s="199" t="s">
        <v>545</v>
      </c>
      <c r="FP149" s="199" t="s">
        <v>545</v>
      </c>
      <c r="FS149" s="199" t="s">
        <v>545</v>
      </c>
      <c r="FV149" s="199" t="s">
        <v>545</v>
      </c>
      <c r="FY149" s="199" t="s">
        <v>545</v>
      </c>
      <c r="GB149" s="199" t="s">
        <v>545</v>
      </c>
      <c r="GE149" s="199" t="s">
        <v>545</v>
      </c>
      <c r="GH149" s="199" t="s">
        <v>545</v>
      </c>
      <c r="GK149" s="199" t="s">
        <v>545</v>
      </c>
      <c r="GN149" s="199" t="s">
        <v>545</v>
      </c>
      <c r="GQ149" s="199" t="s">
        <v>545</v>
      </c>
      <c r="GT149" s="198" t="s">
        <v>545</v>
      </c>
      <c r="GW149" s="198" t="s">
        <v>545</v>
      </c>
      <c r="GZ149" s="198" t="s">
        <v>545</v>
      </c>
      <c r="HC149" s="199" t="s">
        <v>545</v>
      </c>
      <c r="HF149" s="198" t="s">
        <v>545</v>
      </c>
      <c r="HI149" s="198" t="s">
        <v>545</v>
      </c>
      <c r="HL149" s="199" t="s">
        <v>545</v>
      </c>
      <c r="HO149" s="198" t="s">
        <v>545</v>
      </c>
      <c r="HR149" s="199" t="s">
        <v>545</v>
      </c>
      <c r="HU149" s="199" t="s">
        <v>545</v>
      </c>
      <c r="IA149" s="236" t="s">
        <v>545</v>
      </c>
      <c r="IB149" s="236" t="s">
        <v>545</v>
      </c>
      <c r="IC149" s="236" t="s">
        <v>545</v>
      </c>
      <c r="ID149" s="236" t="b">
        <v>1</v>
      </c>
    </row>
    <row r="150" spans="65:238" ht="14.4" x14ac:dyDescent="0.3">
      <c r="BM150" s="196" t="s">
        <v>545</v>
      </c>
      <c r="CW150" s="196" t="s">
        <v>545</v>
      </c>
      <c r="DQ150" s="198" t="s">
        <v>545</v>
      </c>
      <c r="DT150" s="198" t="s">
        <v>545</v>
      </c>
      <c r="DW150" s="199" t="s">
        <v>545</v>
      </c>
      <c r="DZ150" s="199" t="s">
        <v>545</v>
      </c>
      <c r="EC150" s="199" t="s">
        <v>545</v>
      </c>
      <c r="EF150" s="199" t="s">
        <v>545</v>
      </c>
      <c r="EI150" s="199" t="s">
        <v>545</v>
      </c>
      <c r="EL150" s="199" t="s">
        <v>545</v>
      </c>
      <c r="EO150" s="199" t="s">
        <v>545</v>
      </c>
      <c r="ER150" s="199" t="s">
        <v>545</v>
      </c>
      <c r="EU150" s="199" t="s">
        <v>545</v>
      </c>
      <c r="EX150" s="199" t="s">
        <v>545</v>
      </c>
      <c r="FA150" s="199" t="s">
        <v>545</v>
      </c>
      <c r="FD150" s="199" t="s">
        <v>545</v>
      </c>
      <c r="FG150" s="199" t="s">
        <v>545</v>
      </c>
      <c r="FJ150" s="198" t="s">
        <v>545</v>
      </c>
      <c r="FM150" s="199" t="s">
        <v>545</v>
      </c>
      <c r="FP150" s="199" t="s">
        <v>545</v>
      </c>
      <c r="FS150" s="199" t="s">
        <v>545</v>
      </c>
      <c r="FV150" s="199" t="s">
        <v>545</v>
      </c>
      <c r="FY150" s="199" t="s">
        <v>545</v>
      </c>
      <c r="GB150" s="199" t="s">
        <v>545</v>
      </c>
      <c r="GE150" s="199" t="s">
        <v>545</v>
      </c>
      <c r="GH150" s="199" t="s">
        <v>545</v>
      </c>
      <c r="GK150" s="199" t="s">
        <v>545</v>
      </c>
      <c r="GN150" s="199" t="s">
        <v>545</v>
      </c>
      <c r="GQ150" s="199" t="s">
        <v>545</v>
      </c>
      <c r="GT150" s="198" t="s">
        <v>545</v>
      </c>
      <c r="GW150" s="198" t="s">
        <v>545</v>
      </c>
      <c r="GZ150" s="198" t="s">
        <v>545</v>
      </c>
      <c r="HC150" s="199" t="s">
        <v>545</v>
      </c>
      <c r="HF150" s="198" t="s">
        <v>545</v>
      </c>
      <c r="HI150" s="198" t="s">
        <v>545</v>
      </c>
      <c r="HL150" s="199" t="s">
        <v>545</v>
      </c>
      <c r="HO150" s="198" t="s">
        <v>545</v>
      </c>
      <c r="HR150" s="199" t="s">
        <v>545</v>
      </c>
      <c r="HU150" s="199" t="s">
        <v>545</v>
      </c>
      <c r="IA150" s="236" t="s">
        <v>545</v>
      </c>
      <c r="IB150" s="236" t="s">
        <v>545</v>
      </c>
      <c r="IC150" s="236" t="s">
        <v>545</v>
      </c>
      <c r="ID150" s="236" t="b">
        <v>1</v>
      </c>
    </row>
    <row r="151" spans="65:238" ht="14.4" x14ac:dyDescent="0.3">
      <c r="BM151" s="196" t="s">
        <v>545</v>
      </c>
      <c r="CW151" s="196" t="s">
        <v>545</v>
      </c>
      <c r="DQ151" s="198" t="s">
        <v>545</v>
      </c>
      <c r="DT151" s="198" t="s">
        <v>545</v>
      </c>
      <c r="DW151" s="199" t="s">
        <v>545</v>
      </c>
      <c r="DZ151" s="199" t="s">
        <v>545</v>
      </c>
      <c r="EC151" s="199" t="s">
        <v>545</v>
      </c>
      <c r="EF151" s="199" t="s">
        <v>545</v>
      </c>
      <c r="EI151" s="199" t="s">
        <v>545</v>
      </c>
      <c r="EL151" s="199" t="s">
        <v>545</v>
      </c>
      <c r="EO151" s="199" t="s">
        <v>545</v>
      </c>
      <c r="ER151" s="199" t="s">
        <v>545</v>
      </c>
      <c r="EU151" s="199" t="s">
        <v>545</v>
      </c>
      <c r="EX151" s="199" t="s">
        <v>545</v>
      </c>
      <c r="FA151" s="199" t="s">
        <v>545</v>
      </c>
      <c r="FD151" s="199" t="s">
        <v>545</v>
      </c>
      <c r="FG151" s="199" t="s">
        <v>545</v>
      </c>
      <c r="FJ151" s="198" t="s">
        <v>545</v>
      </c>
      <c r="FM151" s="199" t="s">
        <v>545</v>
      </c>
      <c r="FP151" s="199" t="s">
        <v>545</v>
      </c>
      <c r="FS151" s="199" t="s">
        <v>545</v>
      </c>
      <c r="FV151" s="199" t="s">
        <v>545</v>
      </c>
      <c r="FY151" s="199" t="s">
        <v>545</v>
      </c>
      <c r="GB151" s="199" t="s">
        <v>545</v>
      </c>
      <c r="GE151" s="199" t="s">
        <v>545</v>
      </c>
      <c r="GH151" s="199" t="s">
        <v>545</v>
      </c>
      <c r="GK151" s="199" t="s">
        <v>545</v>
      </c>
      <c r="GN151" s="199" t="s">
        <v>545</v>
      </c>
      <c r="GQ151" s="199" t="s">
        <v>545</v>
      </c>
      <c r="GT151" s="198" t="s">
        <v>545</v>
      </c>
      <c r="GW151" s="198" t="s">
        <v>545</v>
      </c>
      <c r="GZ151" s="198" t="s">
        <v>545</v>
      </c>
      <c r="HC151" s="199" t="s">
        <v>545</v>
      </c>
      <c r="HF151" s="198" t="s">
        <v>545</v>
      </c>
      <c r="HI151" s="198" t="s">
        <v>545</v>
      </c>
      <c r="HL151" s="199" t="s">
        <v>545</v>
      </c>
      <c r="HO151" s="198" t="s">
        <v>545</v>
      </c>
      <c r="HR151" s="199" t="s">
        <v>545</v>
      </c>
      <c r="HU151" s="199" t="s">
        <v>545</v>
      </c>
      <c r="IA151" s="236" t="s">
        <v>545</v>
      </c>
      <c r="IB151" s="236" t="s">
        <v>545</v>
      </c>
      <c r="IC151" s="236" t="s">
        <v>545</v>
      </c>
      <c r="ID151" s="236" t="b">
        <v>1</v>
      </c>
    </row>
    <row r="152" spans="65:238" ht="14.4" x14ac:dyDescent="0.3">
      <c r="BM152" s="196" t="s">
        <v>545</v>
      </c>
      <c r="CW152" s="196" t="s">
        <v>545</v>
      </c>
      <c r="DQ152" s="198" t="s">
        <v>545</v>
      </c>
      <c r="DT152" s="198" t="s">
        <v>545</v>
      </c>
      <c r="DW152" s="199" t="s">
        <v>545</v>
      </c>
      <c r="DZ152" s="199" t="s">
        <v>545</v>
      </c>
      <c r="EC152" s="199" t="s">
        <v>545</v>
      </c>
      <c r="EF152" s="199" t="s">
        <v>545</v>
      </c>
      <c r="EI152" s="199" t="s">
        <v>545</v>
      </c>
      <c r="EL152" s="199" t="s">
        <v>545</v>
      </c>
      <c r="EO152" s="199" t="s">
        <v>545</v>
      </c>
      <c r="ER152" s="199" t="s">
        <v>545</v>
      </c>
      <c r="EU152" s="199" t="s">
        <v>545</v>
      </c>
      <c r="EX152" s="199" t="s">
        <v>545</v>
      </c>
      <c r="FA152" s="199" t="s">
        <v>545</v>
      </c>
      <c r="FD152" s="199" t="s">
        <v>545</v>
      </c>
      <c r="FG152" s="199" t="s">
        <v>545</v>
      </c>
      <c r="FJ152" s="198" t="s">
        <v>545</v>
      </c>
      <c r="FM152" s="199" t="s">
        <v>545</v>
      </c>
      <c r="FP152" s="199" t="s">
        <v>545</v>
      </c>
      <c r="FS152" s="199" t="s">
        <v>545</v>
      </c>
      <c r="FV152" s="199" t="s">
        <v>545</v>
      </c>
      <c r="FY152" s="199" t="s">
        <v>545</v>
      </c>
      <c r="GB152" s="199" t="s">
        <v>545</v>
      </c>
      <c r="GE152" s="199" t="s">
        <v>545</v>
      </c>
      <c r="GH152" s="199" t="s">
        <v>545</v>
      </c>
      <c r="GK152" s="199" t="s">
        <v>545</v>
      </c>
      <c r="GN152" s="199" t="s">
        <v>545</v>
      </c>
      <c r="GQ152" s="199" t="s">
        <v>545</v>
      </c>
      <c r="GT152" s="198" t="s">
        <v>545</v>
      </c>
      <c r="GW152" s="198" t="s">
        <v>545</v>
      </c>
      <c r="GZ152" s="198" t="s">
        <v>545</v>
      </c>
      <c r="HC152" s="199" t="s">
        <v>545</v>
      </c>
      <c r="HF152" s="198" t="s">
        <v>545</v>
      </c>
      <c r="HI152" s="198" t="s">
        <v>545</v>
      </c>
      <c r="HL152" s="199" t="s">
        <v>545</v>
      </c>
      <c r="HO152" s="198" t="s">
        <v>545</v>
      </c>
      <c r="HR152" s="199" t="s">
        <v>545</v>
      </c>
      <c r="HU152" s="199" t="s">
        <v>545</v>
      </c>
      <c r="IA152" s="236" t="s">
        <v>545</v>
      </c>
      <c r="IB152" s="236" t="s">
        <v>545</v>
      </c>
      <c r="IC152" s="236" t="s">
        <v>545</v>
      </c>
      <c r="ID152" s="236" t="b">
        <v>1</v>
      </c>
    </row>
    <row r="153" spans="65:238" ht="14.4" x14ac:dyDescent="0.3">
      <c r="BM153" s="196" t="s">
        <v>545</v>
      </c>
      <c r="CW153" s="196" t="s">
        <v>545</v>
      </c>
      <c r="DQ153" s="198" t="s">
        <v>545</v>
      </c>
      <c r="DT153" s="198" t="s">
        <v>545</v>
      </c>
      <c r="DW153" s="199" t="s">
        <v>545</v>
      </c>
      <c r="DZ153" s="199" t="s">
        <v>545</v>
      </c>
      <c r="EC153" s="199" t="s">
        <v>545</v>
      </c>
      <c r="EF153" s="199" t="s">
        <v>545</v>
      </c>
      <c r="EI153" s="199" t="s">
        <v>545</v>
      </c>
      <c r="EL153" s="199" t="s">
        <v>545</v>
      </c>
      <c r="EO153" s="199" t="s">
        <v>545</v>
      </c>
      <c r="ER153" s="199" t="s">
        <v>545</v>
      </c>
      <c r="EU153" s="199" t="s">
        <v>545</v>
      </c>
      <c r="EX153" s="199" t="s">
        <v>545</v>
      </c>
      <c r="FA153" s="199" t="s">
        <v>545</v>
      </c>
      <c r="FD153" s="199" t="s">
        <v>545</v>
      </c>
      <c r="FG153" s="199" t="s">
        <v>545</v>
      </c>
      <c r="FJ153" s="198" t="s">
        <v>545</v>
      </c>
      <c r="FM153" s="199" t="s">
        <v>545</v>
      </c>
      <c r="FP153" s="199" t="s">
        <v>545</v>
      </c>
      <c r="FS153" s="199" t="s">
        <v>545</v>
      </c>
      <c r="FV153" s="199" t="s">
        <v>545</v>
      </c>
      <c r="FY153" s="199" t="s">
        <v>545</v>
      </c>
      <c r="GB153" s="199" t="s">
        <v>545</v>
      </c>
      <c r="GE153" s="199" t="s">
        <v>545</v>
      </c>
      <c r="GH153" s="199" t="s">
        <v>545</v>
      </c>
      <c r="GK153" s="199" t="s">
        <v>545</v>
      </c>
      <c r="GN153" s="199" t="s">
        <v>545</v>
      </c>
      <c r="GQ153" s="199" t="s">
        <v>545</v>
      </c>
      <c r="GT153" s="198" t="s">
        <v>545</v>
      </c>
      <c r="GW153" s="198" t="s">
        <v>545</v>
      </c>
      <c r="GZ153" s="198" t="s">
        <v>545</v>
      </c>
      <c r="HC153" s="199" t="s">
        <v>545</v>
      </c>
      <c r="HF153" s="198" t="s">
        <v>545</v>
      </c>
      <c r="HI153" s="198" t="s">
        <v>545</v>
      </c>
      <c r="HL153" s="199" t="s">
        <v>545</v>
      </c>
      <c r="HO153" s="198" t="s">
        <v>545</v>
      </c>
      <c r="HR153" s="199" t="s">
        <v>545</v>
      </c>
      <c r="HU153" s="199" t="s">
        <v>545</v>
      </c>
      <c r="IA153" s="236" t="s">
        <v>545</v>
      </c>
      <c r="IB153" s="236" t="s">
        <v>545</v>
      </c>
      <c r="IC153" s="236" t="s">
        <v>545</v>
      </c>
      <c r="ID153" s="236" t="b">
        <v>1</v>
      </c>
    </row>
    <row r="154" spans="65:238" ht="14.4" x14ac:dyDescent="0.3">
      <c r="BM154" s="196" t="s">
        <v>545</v>
      </c>
      <c r="CW154" s="196" t="s">
        <v>545</v>
      </c>
      <c r="DQ154" s="198" t="s">
        <v>545</v>
      </c>
      <c r="DT154" s="198" t="s">
        <v>545</v>
      </c>
      <c r="DW154" s="199" t="s">
        <v>545</v>
      </c>
      <c r="DZ154" s="199" t="s">
        <v>545</v>
      </c>
      <c r="EC154" s="199" t="s">
        <v>545</v>
      </c>
      <c r="EF154" s="199" t="s">
        <v>545</v>
      </c>
      <c r="EI154" s="199" t="s">
        <v>545</v>
      </c>
      <c r="EL154" s="199" t="s">
        <v>545</v>
      </c>
      <c r="EO154" s="199" t="s">
        <v>545</v>
      </c>
      <c r="ER154" s="199" t="s">
        <v>545</v>
      </c>
      <c r="EU154" s="199" t="s">
        <v>545</v>
      </c>
      <c r="EX154" s="199" t="s">
        <v>545</v>
      </c>
      <c r="FA154" s="199" t="s">
        <v>545</v>
      </c>
      <c r="FD154" s="199" t="s">
        <v>545</v>
      </c>
      <c r="FG154" s="199" t="s">
        <v>545</v>
      </c>
      <c r="FJ154" s="198" t="s">
        <v>545</v>
      </c>
      <c r="FM154" s="199" t="s">
        <v>545</v>
      </c>
      <c r="FP154" s="199" t="s">
        <v>545</v>
      </c>
      <c r="FS154" s="199" t="s">
        <v>545</v>
      </c>
      <c r="FV154" s="199" t="s">
        <v>545</v>
      </c>
      <c r="FY154" s="199" t="s">
        <v>545</v>
      </c>
      <c r="GB154" s="199" t="s">
        <v>545</v>
      </c>
      <c r="GE154" s="199" t="s">
        <v>545</v>
      </c>
      <c r="GH154" s="199" t="s">
        <v>545</v>
      </c>
      <c r="GK154" s="199" t="s">
        <v>545</v>
      </c>
      <c r="GN154" s="199" t="s">
        <v>545</v>
      </c>
      <c r="GQ154" s="199" t="s">
        <v>545</v>
      </c>
      <c r="GT154" s="198" t="s">
        <v>545</v>
      </c>
      <c r="GW154" s="198" t="s">
        <v>545</v>
      </c>
      <c r="GZ154" s="198" t="s">
        <v>545</v>
      </c>
      <c r="HC154" s="199" t="s">
        <v>545</v>
      </c>
      <c r="HF154" s="198" t="s">
        <v>545</v>
      </c>
      <c r="HI154" s="198" t="s">
        <v>545</v>
      </c>
      <c r="HL154" s="199" t="s">
        <v>545</v>
      </c>
      <c r="HO154" s="198" t="s">
        <v>545</v>
      </c>
      <c r="HR154" s="199" t="s">
        <v>545</v>
      </c>
      <c r="HU154" s="199" t="s">
        <v>545</v>
      </c>
      <c r="IA154" s="236" t="s">
        <v>545</v>
      </c>
      <c r="IB154" s="236" t="s">
        <v>545</v>
      </c>
      <c r="IC154" s="236" t="s">
        <v>545</v>
      </c>
      <c r="ID154" s="236" t="b">
        <v>1</v>
      </c>
    </row>
    <row r="155" spans="65:238" ht="14.4" x14ac:dyDescent="0.3">
      <c r="BM155" s="196" t="s">
        <v>545</v>
      </c>
      <c r="CW155" s="196" t="s">
        <v>545</v>
      </c>
      <c r="DQ155" s="198" t="s">
        <v>545</v>
      </c>
      <c r="DT155" s="198" t="s">
        <v>545</v>
      </c>
      <c r="DW155" s="199" t="s">
        <v>545</v>
      </c>
      <c r="DZ155" s="199" t="s">
        <v>545</v>
      </c>
      <c r="EC155" s="199" t="s">
        <v>545</v>
      </c>
      <c r="EF155" s="199" t="s">
        <v>545</v>
      </c>
      <c r="EI155" s="199" t="s">
        <v>545</v>
      </c>
      <c r="EL155" s="199" t="s">
        <v>545</v>
      </c>
      <c r="EO155" s="199" t="s">
        <v>545</v>
      </c>
      <c r="ER155" s="199" t="s">
        <v>545</v>
      </c>
      <c r="EU155" s="199" t="s">
        <v>545</v>
      </c>
      <c r="EX155" s="199" t="s">
        <v>545</v>
      </c>
      <c r="FA155" s="199" t="s">
        <v>545</v>
      </c>
      <c r="FD155" s="199" t="s">
        <v>545</v>
      </c>
      <c r="FG155" s="199" t="s">
        <v>545</v>
      </c>
      <c r="FJ155" s="198" t="s">
        <v>545</v>
      </c>
      <c r="FM155" s="199" t="s">
        <v>545</v>
      </c>
      <c r="FP155" s="199" t="s">
        <v>545</v>
      </c>
      <c r="FS155" s="199" t="s">
        <v>545</v>
      </c>
      <c r="FV155" s="199" t="s">
        <v>545</v>
      </c>
      <c r="FY155" s="199" t="s">
        <v>545</v>
      </c>
      <c r="GB155" s="199" t="s">
        <v>545</v>
      </c>
      <c r="GE155" s="199" t="s">
        <v>545</v>
      </c>
      <c r="GH155" s="199" t="s">
        <v>545</v>
      </c>
      <c r="GK155" s="199" t="s">
        <v>545</v>
      </c>
      <c r="GN155" s="199" t="s">
        <v>545</v>
      </c>
      <c r="GQ155" s="199" t="s">
        <v>545</v>
      </c>
      <c r="GT155" s="198" t="s">
        <v>545</v>
      </c>
      <c r="GW155" s="198" t="s">
        <v>545</v>
      </c>
      <c r="GZ155" s="198" t="s">
        <v>545</v>
      </c>
      <c r="HC155" s="199" t="s">
        <v>545</v>
      </c>
      <c r="HF155" s="198" t="s">
        <v>545</v>
      </c>
      <c r="HI155" s="198" t="s">
        <v>545</v>
      </c>
      <c r="HL155" s="199" t="s">
        <v>545</v>
      </c>
      <c r="HO155" s="198" t="s">
        <v>545</v>
      </c>
      <c r="HR155" s="199" t="s">
        <v>545</v>
      </c>
      <c r="HU155" s="199" t="s">
        <v>545</v>
      </c>
      <c r="IA155" s="236" t="s">
        <v>545</v>
      </c>
      <c r="IB155" s="236" t="s">
        <v>545</v>
      </c>
      <c r="IC155" s="236" t="s">
        <v>545</v>
      </c>
      <c r="ID155" s="236" t="b">
        <v>1</v>
      </c>
    </row>
    <row r="156" spans="65:238" ht="14.4" x14ac:dyDescent="0.3">
      <c r="BM156" s="196" t="s">
        <v>545</v>
      </c>
      <c r="CW156" s="196" t="s">
        <v>545</v>
      </c>
      <c r="DQ156" s="198" t="s">
        <v>545</v>
      </c>
      <c r="DT156" s="198" t="s">
        <v>545</v>
      </c>
      <c r="DW156" s="199" t="s">
        <v>545</v>
      </c>
      <c r="DZ156" s="199" t="s">
        <v>545</v>
      </c>
      <c r="EC156" s="199" t="s">
        <v>545</v>
      </c>
      <c r="EF156" s="199" t="s">
        <v>545</v>
      </c>
      <c r="EI156" s="199" t="s">
        <v>545</v>
      </c>
      <c r="EL156" s="199" t="s">
        <v>545</v>
      </c>
      <c r="EO156" s="199" t="s">
        <v>545</v>
      </c>
      <c r="ER156" s="199" t="s">
        <v>545</v>
      </c>
      <c r="EU156" s="199" t="s">
        <v>545</v>
      </c>
      <c r="EX156" s="199" t="s">
        <v>545</v>
      </c>
      <c r="FA156" s="199" t="s">
        <v>545</v>
      </c>
      <c r="FD156" s="199" t="s">
        <v>545</v>
      </c>
      <c r="FG156" s="199" t="s">
        <v>545</v>
      </c>
      <c r="FJ156" s="198" t="s">
        <v>545</v>
      </c>
      <c r="FM156" s="199" t="s">
        <v>545</v>
      </c>
      <c r="FP156" s="199" t="s">
        <v>545</v>
      </c>
      <c r="FS156" s="199" t="s">
        <v>545</v>
      </c>
      <c r="FV156" s="199" t="s">
        <v>545</v>
      </c>
      <c r="FY156" s="199" t="s">
        <v>545</v>
      </c>
      <c r="GB156" s="199" t="s">
        <v>545</v>
      </c>
      <c r="GE156" s="199" t="s">
        <v>545</v>
      </c>
      <c r="GH156" s="199" t="s">
        <v>545</v>
      </c>
      <c r="GK156" s="199" t="s">
        <v>545</v>
      </c>
      <c r="GN156" s="199" t="s">
        <v>545</v>
      </c>
      <c r="GQ156" s="199" t="s">
        <v>545</v>
      </c>
      <c r="GT156" s="198" t="s">
        <v>545</v>
      </c>
      <c r="GW156" s="198" t="s">
        <v>545</v>
      </c>
      <c r="GZ156" s="198" t="s">
        <v>545</v>
      </c>
      <c r="HC156" s="199" t="s">
        <v>545</v>
      </c>
      <c r="HF156" s="198" t="s">
        <v>545</v>
      </c>
      <c r="HI156" s="198" t="s">
        <v>545</v>
      </c>
      <c r="HL156" s="199" t="s">
        <v>545</v>
      </c>
      <c r="HO156" s="198" t="s">
        <v>545</v>
      </c>
      <c r="HR156" s="199" t="s">
        <v>545</v>
      </c>
      <c r="HU156" s="199" t="s">
        <v>545</v>
      </c>
      <c r="IA156" s="236" t="s">
        <v>545</v>
      </c>
      <c r="IB156" s="236" t="s">
        <v>545</v>
      </c>
      <c r="IC156" s="236" t="s">
        <v>545</v>
      </c>
      <c r="ID156" s="236" t="b">
        <v>1</v>
      </c>
    </row>
    <row r="157" spans="65:238" ht="14.4" x14ac:dyDescent="0.3">
      <c r="BM157" s="196" t="s">
        <v>545</v>
      </c>
      <c r="CW157" s="196" t="s">
        <v>545</v>
      </c>
      <c r="DQ157" s="198" t="s">
        <v>545</v>
      </c>
      <c r="DT157" s="198" t="s">
        <v>545</v>
      </c>
      <c r="DW157" s="199" t="s">
        <v>545</v>
      </c>
      <c r="DZ157" s="199" t="s">
        <v>545</v>
      </c>
      <c r="EC157" s="199" t="s">
        <v>545</v>
      </c>
      <c r="EF157" s="199" t="s">
        <v>545</v>
      </c>
      <c r="EI157" s="199" t="s">
        <v>545</v>
      </c>
      <c r="EL157" s="199" t="s">
        <v>545</v>
      </c>
      <c r="EO157" s="199" t="s">
        <v>545</v>
      </c>
      <c r="ER157" s="199" t="s">
        <v>545</v>
      </c>
      <c r="EU157" s="199" t="s">
        <v>545</v>
      </c>
      <c r="EX157" s="199" t="s">
        <v>545</v>
      </c>
      <c r="FA157" s="199" t="s">
        <v>545</v>
      </c>
      <c r="FD157" s="199" t="s">
        <v>545</v>
      </c>
      <c r="FG157" s="199" t="s">
        <v>545</v>
      </c>
      <c r="FJ157" s="198" t="s">
        <v>545</v>
      </c>
      <c r="FM157" s="199" t="s">
        <v>545</v>
      </c>
      <c r="FP157" s="199" t="s">
        <v>545</v>
      </c>
      <c r="FS157" s="199" t="s">
        <v>545</v>
      </c>
      <c r="FV157" s="199" t="s">
        <v>545</v>
      </c>
      <c r="FY157" s="199" t="s">
        <v>545</v>
      </c>
      <c r="GB157" s="199" t="s">
        <v>545</v>
      </c>
      <c r="GE157" s="199" t="s">
        <v>545</v>
      </c>
      <c r="GH157" s="199" t="s">
        <v>545</v>
      </c>
      <c r="GK157" s="199" t="s">
        <v>545</v>
      </c>
      <c r="GN157" s="199" t="s">
        <v>545</v>
      </c>
      <c r="GQ157" s="199" t="s">
        <v>545</v>
      </c>
      <c r="GT157" s="198" t="s">
        <v>545</v>
      </c>
      <c r="GW157" s="198" t="s">
        <v>545</v>
      </c>
      <c r="GZ157" s="198" t="s">
        <v>545</v>
      </c>
      <c r="HC157" s="199" t="s">
        <v>545</v>
      </c>
      <c r="HF157" s="198" t="s">
        <v>545</v>
      </c>
      <c r="HI157" s="198" t="s">
        <v>545</v>
      </c>
      <c r="HL157" s="199" t="s">
        <v>545</v>
      </c>
      <c r="HO157" s="198" t="s">
        <v>545</v>
      </c>
      <c r="HR157" s="199" t="s">
        <v>545</v>
      </c>
      <c r="HU157" s="199" t="s">
        <v>545</v>
      </c>
      <c r="IA157" s="236" t="s">
        <v>545</v>
      </c>
      <c r="IB157" s="236" t="s">
        <v>545</v>
      </c>
      <c r="IC157" s="236" t="s">
        <v>545</v>
      </c>
      <c r="ID157" s="236" t="b">
        <v>1</v>
      </c>
    </row>
    <row r="158" spans="65:238" ht="14.4" x14ac:dyDescent="0.3">
      <c r="BM158" s="196" t="s">
        <v>545</v>
      </c>
      <c r="CW158" s="196" t="s">
        <v>545</v>
      </c>
      <c r="DQ158" s="198" t="s">
        <v>545</v>
      </c>
      <c r="DT158" s="198" t="s">
        <v>545</v>
      </c>
      <c r="DW158" s="199" t="s">
        <v>545</v>
      </c>
      <c r="DZ158" s="199" t="s">
        <v>545</v>
      </c>
      <c r="EC158" s="199" t="s">
        <v>545</v>
      </c>
      <c r="EF158" s="199" t="s">
        <v>545</v>
      </c>
      <c r="EI158" s="199" t="s">
        <v>545</v>
      </c>
      <c r="EL158" s="199" t="s">
        <v>545</v>
      </c>
      <c r="EO158" s="199" t="s">
        <v>545</v>
      </c>
      <c r="ER158" s="199" t="s">
        <v>545</v>
      </c>
      <c r="EU158" s="199" t="s">
        <v>545</v>
      </c>
      <c r="EX158" s="199" t="s">
        <v>545</v>
      </c>
      <c r="FA158" s="199" t="s">
        <v>545</v>
      </c>
      <c r="FD158" s="199" t="s">
        <v>545</v>
      </c>
      <c r="FG158" s="199" t="s">
        <v>545</v>
      </c>
      <c r="FJ158" s="198" t="s">
        <v>545</v>
      </c>
      <c r="FM158" s="199" t="s">
        <v>545</v>
      </c>
      <c r="FP158" s="199" t="s">
        <v>545</v>
      </c>
      <c r="FS158" s="199" t="s">
        <v>545</v>
      </c>
      <c r="FV158" s="199" t="s">
        <v>545</v>
      </c>
      <c r="FY158" s="199" t="s">
        <v>545</v>
      </c>
      <c r="GB158" s="199" t="s">
        <v>545</v>
      </c>
      <c r="GE158" s="199" t="s">
        <v>545</v>
      </c>
      <c r="GH158" s="199" t="s">
        <v>545</v>
      </c>
      <c r="GK158" s="199" t="s">
        <v>545</v>
      </c>
      <c r="GN158" s="199" t="s">
        <v>545</v>
      </c>
      <c r="GQ158" s="199" t="s">
        <v>545</v>
      </c>
      <c r="GT158" s="198" t="s">
        <v>545</v>
      </c>
      <c r="GW158" s="198" t="s">
        <v>545</v>
      </c>
      <c r="GZ158" s="198" t="s">
        <v>545</v>
      </c>
      <c r="HC158" s="199" t="s">
        <v>545</v>
      </c>
      <c r="HF158" s="198" t="s">
        <v>545</v>
      </c>
      <c r="HI158" s="198" t="s">
        <v>545</v>
      </c>
      <c r="HL158" s="199" t="s">
        <v>545</v>
      </c>
      <c r="HO158" s="198" t="s">
        <v>545</v>
      </c>
      <c r="HR158" s="199" t="s">
        <v>545</v>
      </c>
      <c r="HU158" s="199" t="s">
        <v>545</v>
      </c>
      <c r="IA158" s="236" t="s">
        <v>545</v>
      </c>
      <c r="IB158" s="236" t="s">
        <v>545</v>
      </c>
      <c r="IC158" s="236" t="s">
        <v>545</v>
      </c>
      <c r="ID158" s="236" t="b">
        <v>1</v>
      </c>
    </row>
    <row r="159" spans="65:238" ht="14.4" x14ac:dyDescent="0.3">
      <c r="BM159" s="196" t="s">
        <v>545</v>
      </c>
      <c r="CW159" s="196" t="s">
        <v>545</v>
      </c>
      <c r="DQ159" s="198" t="s">
        <v>545</v>
      </c>
      <c r="DT159" s="198" t="s">
        <v>545</v>
      </c>
      <c r="DW159" s="199" t="s">
        <v>545</v>
      </c>
      <c r="DZ159" s="199" t="s">
        <v>545</v>
      </c>
      <c r="EC159" s="199" t="s">
        <v>545</v>
      </c>
      <c r="EF159" s="199" t="s">
        <v>545</v>
      </c>
      <c r="EI159" s="199" t="s">
        <v>545</v>
      </c>
      <c r="EL159" s="199" t="s">
        <v>545</v>
      </c>
      <c r="EO159" s="199" t="s">
        <v>545</v>
      </c>
      <c r="ER159" s="199" t="s">
        <v>545</v>
      </c>
      <c r="EU159" s="199" t="s">
        <v>545</v>
      </c>
      <c r="EX159" s="199" t="s">
        <v>545</v>
      </c>
      <c r="FA159" s="199" t="s">
        <v>545</v>
      </c>
      <c r="FD159" s="199" t="s">
        <v>545</v>
      </c>
      <c r="FG159" s="199" t="s">
        <v>545</v>
      </c>
      <c r="FJ159" s="198" t="s">
        <v>545</v>
      </c>
      <c r="FM159" s="199" t="s">
        <v>545</v>
      </c>
      <c r="FP159" s="199" t="s">
        <v>545</v>
      </c>
      <c r="FS159" s="199" t="s">
        <v>545</v>
      </c>
      <c r="FV159" s="199" t="s">
        <v>545</v>
      </c>
      <c r="FY159" s="199" t="s">
        <v>545</v>
      </c>
      <c r="GB159" s="199" t="s">
        <v>545</v>
      </c>
      <c r="GE159" s="199" t="s">
        <v>545</v>
      </c>
      <c r="GH159" s="199" t="s">
        <v>545</v>
      </c>
      <c r="GK159" s="199" t="s">
        <v>545</v>
      </c>
      <c r="GN159" s="199" t="s">
        <v>545</v>
      </c>
      <c r="GQ159" s="199" t="s">
        <v>545</v>
      </c>
      <c r="GT159" s="198" t="s">
        <v>545</v>
      </c>
      <c r="GW159" s="198" t="s">
        <v>545</v>
      </c>
      <c r="GZ159" s="198" t="s">
        <v>545</v>
      </c>
      <c r="HC159" s="199" t="s">
        <v>545</v>
      </c>
      <c r="HF159" s="198" t="s">
        <v>545</v>
      </c>
      <c r="HI159" s="198" t="s">
        <v>545</v>
      </c>
      <c r="HL159" s="199" t="s">
        <v>545</v>
      </c>
      <c r="HO159" s="198" t="s">
        <v>545</v>
      </c>
      <c r="HR159" s="199" t="s">
        <v>545</v>
      </c>
      <c r="HU159" s="199" t="s">
        <v>545</v>
      </c>
      <c r="IA159" s="236" t="s">
        <v>545</v>
      </c>
      <c r="IB159" s="236" t="s">
        <v>545</v>
      </c>
      <c r="IC159" s="236" t="s">
        <v>545</v>
      </c>
      <c r="ID159" s="236" t="b">
        <v>1</v>
      </c>
    </row>
    <row r="160" spans="65:238" ht="14.4" x14ac:dyDescent="0.3">
      <c r="BM160" s="196" t="s">
        <v>545</v>
      </c>
      <c r="CW160" s="196" t="s">
        <v>545</v>
      </c>
      <c r="DQ160" s="198" t="s">
        <v>545</v>
      </c>
      <c r="DT160" s="198" t="s">
        <v>545</v>
      </c>
      <c r="DW160" s="199" t="s">
        <v>545</v>
      </c>
      <c r="DZ160" s="199" t="s">
        <v>545</v>
      </c>
      <c r="EC160" s="199" t="s">
        <v>545</v>
      </c>
      <c r="EF160" s="199" t="s">
        <v>545</v>
      </c>
      <c r="EI160" s="199" t="s">
        <v>545</v>
      </c>
      <c r="EL160" s="199" t="s">
        <v>545</v>
      </c>
      <c r="EO160" s="199" t="s">
        <v>545</v>
      </c>
      <c r="ER160" s="199" t="s">
        <v>545</v>
      </c>
      <c r="EU160" s="199" t="s">
        <v>545</v>
      </c>
      <c r="EX160" s="199" t="s">
        <v>545</v>
      </c>
      <c r="FA160" s="199" t="s">
        <v>545</v>
      </c>
      <c r="FD160" s="199" t="s">
        <v>545</v>
      </c>
      <c r="FG160" s="199" t="s">
        <v>545</v>
      </c>
      <c r="FJ160" s="198" t="s">
        <v>545</v>
      </c>
      <c r="FM160" s="199" t="s">
        <v>545</v>
      </c>
      <c r="FP160" s="199" t="s">
        <v>545</v>
      </c>
      <c r="FS160" s="199" t="s">
        <v>545</v>
      </c>
      <c r="FV160" s="199" t="s">
        <v>545</v>
      </c>
      <c r="FY160" s="199" t="s">
        <v>545</v>
      </c>
      <c r="GB160" s="199" t="s">
        <v>545</v>
      </c>
      <c r="GE160" s="199" t="s">
        <v>545</v>
      </c>
      <c r="GH160" s="199" t="s">
        <v>545</v>
      </c>
      <c r="GK160" s="199" t="s">
        <v>545</v>
      </c>
      <c r="GN160" s="199" t="s">
        <v>545</v>
      </c>
      <c r="GQ160" s="199" t="s">
        <v>545</v>
      </c>
      <c r="GT160" s="198" t="s">
        <v>545</v>
      </c>
      <c r="GW160" s="198" t="s">
        <v>545</v>
      </c>
      <c r="GZ160" s="198" t="s">
        <v>545</v>
      </c>
      <c r="HC160" s="199" t="s">
        <v>545</v>
      </c>
      <c r="HF160" s="198" t="s">
        <v>545</v>
      </c>
      <c r="HI160" s="198" t="s">
        <v>545</v>
      </c>
      <c r="HL160" s="199" t="s">
        <v>545</v>
      </c>
      <c r="HO160" s="198" t="s">
        <v>545</v>
      </c>
      <c r="HR160" s="199" t="s">
        <v>545</v>
      </c>
      <c r="HU160" s="199" t="s">
        <v>545</v>
      </c>
      <c r="IA160" s="236" t="s">
        <v>545</v>
      </c>
      <c r="IB160" s="236" t="s">
        <v>545</v>
      </c>
      <c r="IC160" s="236" t="s">
        <v>545</v>
      </c>
      <c r="ID160" s="236" t="b">
        <v>1</v>
      </c>
    </row>
    <row r="161" spans="65:238" ht="14.4" x14ac:dyDescent="0.3">
      <c r="BM161" s="196" t="s">
        <v>545</v>
      </c>
      <c r="CW161" s="196" t="s">
        <v>545</v>
      </c>
      <c r="DQ161" s="198" t="s">
        <v>545</v>
      </c>
      <c r="DT161" s="198" t="s">
        <v>545</v>
      </c>
      <c r="DW161" s="199" t="s">
        <v>545</v>
      </c>
      <c r="DZ161" s="199" t="s">
        <v>545</v>
      </c>
      <c r="EC161" s="199" t="s">
        <v>545</v>
      </c>
      <c r="EF161" s="199" t="s">
        <v>545</v>
      </c>
      <c r="EI161" s="199" t="s">
        <v>545</v>
      </c>
      <c r="EL161" s="199" t="s">
        <v>545</v>
      </c>
      <c r="EO161" s="199" t="s">
        <v>545</v>
      </c>
      <c r="ER161" s="199" t="s">
        <v>545</v>
      </c>
      <c r="EU161" s="199" t="s">
        <v>545</v>
      </c>
      <c r="EX161" s="199" t="s">
        <v>545</v>
      </c>
      <c r="FA161" s="199" t="s">
        <v>545</v>
      </c>
      <c r="FD161" s="199" t="s">
        <v>545</v>
      </c>
      <c r="FG161" s="199" t="s">
        <v>545</v>
      </c>
      <c r="FJ161" s="198" t="s">
        <v>545</v>
      </c>
      <c r="FM161" s="199" t="s">
        <v>545</v>
      </c>
      <c r="FP161" s="199" t="s">
        <v>545</v>
      </c>
      <c r="FS161" s="199" t="s">
        <v>545</v>
      </c>
      <c r="FV161" s="199" t="s">
        <v>545</v>
      </c>
      <c r="FY161" s="199" t="s">
        <v>545</v>
      </c>
      <c r="GB161" s="199" t="s">
        <v>545</v>
      </c>
      <c r="GE161" s="199" t="s">
        <v>545</v>
      </c>
      <c r="GH161" s="199" t="s">
        <v>545</v>
      </c>
      <c r="GK161" s="199" t="s">
        <v>545</v>
      </c>
      <c r="GN161" s="199" t="s">
        <v>545</v>
      </c>
      <c r="GQ161" s="199" t="s">
        <v>545</v>
      </c>
      <c r="GT161" s="198" t="s">
        <v>545</v>
      </c>
      <c r="GW161" s="198" t="s">
        <v>545</v>
      </c>
      <c r="GZ161" s="198" t="s">
        <v>545</v>
      </c>
      <c r="HC161" s="199" t="s">
        <v>545</v>
      </c>
      <c r="HF161" s="198" t="s">
        <v>545</v>
      </c>
      <c r="HI161" s="198" t="s">
        <v>545</v>
      </c>
      <c r="HL161" s="199" t="s">
        <v>545</v>
      </c>
      <c r="HO161" s="198" t="s">
        <v>545</v>
      </c>
      <c r="HR161" s="199" t="s">
        <v>545</v>
      </c>
      <c r="HU161" s="199" t="s">
        <v>545</v>
      </c>
      <c r="IA161" s="236" t="s">
        <v>545</v>
      </c>
      <c r="IB161" s="236" t="s">
        <v>545</v>
      </c>
      <c r="IC161" s="236" t="s">
        <v>545</v>
      </c>
      <c r="ID161" s="236" t="b">
        <v>1</v>
      </c>
    </row>
    <row r="162" spans="65:238" ht="14.4" x14ac:dyDescent="0.3">
      <c r="BM162" s="196" t="s">
        <v>545</v>
      </c>
      <c r="CW162" s="196" t="s">
        <v>545</v>
      </c>
      <c r="DQ162" s="198" t="s">
        <v>545</v>
      </c>
      <c r="DT162" s="198" t="s">
        <v>545</v>
      </c>
      <c r="DW162" s="199" t="s">
        <v>545</v>
      </c>
      <c r="DZ162" s="199" t="s">
        <v>545</v>
      </c>
      <c r="EC162" s="199" t="s">
        <v>545</v>
      </c>
      <c r="EF162" s="199" t="s">
        <v>545</v>
      </c>
      <c r="EI162" s="199" t="s">
        <v>545</v>
      </c>
      <c r="EL162" s="199" t="s">
        <v>545</v>
      </c>
      <c r="EO162" s="199" t="s">
        <v>545</v>
      </c>
      <c r="ER162" s="199" t="s">
        <v>545</v>
      </c>
      <c r="EU162" s="199" t="s">
        <v>545</v>
      </c>
      <c r="EX162" s="199" t="s">
        <v>545</v>
      </c>
      <c r="FA162" s="199" t="s">
        <v>545</v>
      </c>
      <c r="FD162" s="199" t="s">
        <v>545</v>
      </c>
      <c r="FG162" s="199" t="s">
        <v>545</v>
      </c>
      <c r="FJ162" s="198" t="s">
        <v>545</v>
      </c>
      <c r="FM162" s="199" t="s">
        <v>545</v>
      </c>
      <c r="FP162" s="199" t="s">
        <v>545</v>
      </c>
      <c r="FS162" s="199" t="s">
        <v>545</v>
      </c>
      <c r="FV162" s="199" t="s">
        <v>545</v>
      </c>
      <c r="FY162" s="199" t="s">
        <v>545</v>
      </c>
      <c r="GB162" s="199" t="s">
        <v>545</v>
      </c>
      <c r="GE162" s="199" t="s">
        <v>545</v>
      </c>
      <c r="GH162" s="199" t="s">
        <v>545</v>
      </c>
      <c r="GK162" s="199" t="s">
        <v>545</v>
      </c>
      <c r="GN162" s="199" t="s">
        <v>545</v>
      </c>
      <c r="GQ162" s="199" t="s">
        <v>545</v>
      </c>
      <c r="GT162" s="198" t="s">
        <v>545</v>
      </c>
      <c r="GW162" s="198" t="s">
        <v>545</v>
      </c>
      <c r="GZ162" s="198" t="s">
        <v>545</v>
      </c>
      <c r="HC162" s="199" t="s">
        <v>545</v>
      </c>
      <c r="HF162" s="198" t="s">
        <v>545</v>
      </c>
      <c r="HI162" s="198" t="s">
        <v>545</v>
      </c>
      <c r="HL162" s="199" t="s">
        <v>545</v>
      </c>
      <c r="HO162" s="198" t="s">
        <v>545</v>
      </c>
      <c r="HR162" s="199" t="s">
        <v>545</v>
      </c>
      <c r="HU162" s="199" t="s">
        <v>545</v>
      </c>
      <c r="IA162" s="236" t="s">
        <v>545</v>
      </c>
      <c r="IB162" s="236" t="s">
        <v>545</v>
      </c>
      <c r="IC162" s="236" t="s">
        <v>545</v>
      </c>
      <c r="ID162" s="236" t="b">
        <v>1</v>
      </c>
    </row>
    <row r="163" spans="65:238" ht="14.4" x14ac:dyDescent="0.3">
      <c r="BM163" s="196" t="s">
        <v>545</v>
      </c>
      <c r="CW163" s="196" t="s">
        <v>545</v>
      </c>
      <c r="DQ163" s="198" t="s">
        <v>545</v>
      </c>
      <c r="DT163" s="198" t="s">
        <v>545</v>
      </c>
      <c r="DW163" s="199" t="s">
        <v>545</v>
      </c>
      <c r="DZ163" s="199" t="s">
        <v>545</v>
      </c>
      <c r="EC163" s="199" t="s">
        <v>545</v>
      </c>
      <c r="EF163" s="199" t="s">
        <v>545</v>
      </c>
      <c r="EI163" s="199" t="s">
        <v>545</v>
      </c>
      <c r="EL163" s="199" t="s">
        <v>545</v>
      </c>
      <c r="EO163" s="199" t="s">
        <v>545</v>
      </c>
      <c r="ER163" s="199" t="s">
        <v>545</v>
      </c>
      <c r="EU163" s="199" t="s">
        <v>545</v>
      </c>
      <c r="EX163" s="199" t="s">
        <v>545</v>
      </c>
      <c r="FA163" s="199" t="s">
        <v>545</v>
      </c>
      <c r="FD163" s="199" t="s">
        <v>545</v>
      </c>
      <c r="FG163" s="199" t="s">
        <v>545</v>
      </c>
      <c r="FJ163" s="198" t="s">
        <v>545</v>
      </c>
      <c r="FM163" s="199" t="s">
        <v>545</v>
      </c>
      <c r="FP163" s="199" t="s">
        <v>545</v>
      </c>
      <c r="FS163" s="199" t="s">
        <v>545</v>
      </c>
      <c r="FV163" s="199" t="s">
        <v>545</v>
      </c>
      <c r="FY163" s="199" t="s">
        <v>545</v>
      </c>
      <c r="GB163" s="199" t="s">
        <v>545</v>
      </c>
      <c r="GE163" s="199" t="s">
        <v>545</v>
      </c>
      <c r="GH163" s="199" t="s">
        <v>545</v>
      </c>
      <c r="GK163" s="199" t="s">
        <v>545</v>
      </c>
      <c r="GN163" s="199" t="s">
        <v>545</v>
      </c>
      <c r="GQ163" s="199" t="s">
        <v>545</v>
      </c>
      <c r="GT163" s="198" t="s">
        <v>545</v>
      </c>
      <c r="GW163" s="198" t="s">
        <v>545</v>
      </c>
      <c r="GZ163" s="198" t="s">
        <v>545</v>
      </c>
      <c r="HC163" s="199" t="s">
        <v>545</v>
      </c>
      <c r="HF163" s="198" t="s">
        <v>545</v>
      </c>
      <c r="HI163" s="198" t="s">
        <v>545</v>
      </c>
      <c r="HL163" s="199" t="s">
        <v>545</v>
      </c>
      <c r="HO163" s="198" t="s">
        <v>545</v>
      </c>
      <c r="HR163" s="199" t="s">
        <v>545</v>
      </c>
      <c r="HU163" s="199" t="s">
        <v>545</v>
      </c>
      <c r="IA163" s="236" t="s">
        <v>545</v>
      </c>
      <c r="IB163" s="236" t="s">
        <v>545</v>
      </c>
      <c r="IC163" s="236" t="s">
        <v>545</v>
      </c>
      <c r="ID163" s="236" t="b">
        <v>1</v>
      </c>
    </row>
    <row r="164" spans="65:238" ht="14.4" x14ac:dyDescent="0.3">
      <c r="BM164" s="196" t="s">
        <v>545</v>
      </c>
      <c r="CW164" s="196" t="s">
        <v>545</v>
      </c>
      <c r="DQ164" s="198" t="s">
        <v>545</v>
      </c>
      <c r="DT164" s="198" t="s">
        <v>545</v>
      </c>
      <c r="DW164" s="199" t="s">
        <v>545</v>
      </c>
      <c r="DZ164" s="199" t="s">
        <v>545</v>
      </c>
      <c r="EC164" s="199" t="s">
        <v>545</v>
      </c>
      <c r="EF164" s="199" t="s">
        <v>545</v>
      </c>
      <c r="EI164" s="199" t="s">
        <v>545</v>
      </c>
      <c r="EL164" s="199" t="s">
        <v>545</v>
      </c>
      <c r="EO164" s="199" t="s">
        <v>545</v>
      </c>
      <c r="ER164" s="199" t="s">
        <v>545</v>
      </c>
      <c r="EU164" s="199" t="s">
        <v>545</v>
      </c>
      <c r="EX164" s="199" t="s">
        <v>545</v>
      </c>
      <c r="FA164" s="199" t="s">
        <v>545</v>
      </c>
      <c r="FD164" s="199" t="s">
        <v>545</v>
      </c>
      <c r="FG164" s="199" t="s">
        <v>545</v>
      </c>
      <c r="FJ164" s="198" t="s">
        <v>545</v>
      </c>
      <c r="FM164" s="199" t="s">
        <v>545</v>
      </c>
      <c r="FP164" s="199" t="s">
        <v>545</v>
      </c>
      <c r="FS164" s="199" t="s">
        <v>545</v>
      </c>
      <c r="FV164" s="199" t="s">
        <v>545</v>
      </c>
      <c r="FY164" s="199" t="s">
        <v>545</v>
      </c>
      <c r="GB164" s="199" t="s">
        <v>545</v>
      </c>
      <c r="GE164" s="199" t="s">
        <v>545</v>
      </c>
      <c r="GH164" s="199" t="s">
        <v>545</v>
      </c>
      <c r="GK164" s="199" t="s">
        <v>545</v>
      </c>
      <c r="GN164" s="199" t="s">
        <v>545</v>
      </c>
      <c r="GQ164" s="199" t="s">
        <v>545</v>
      </c>
      <c r="GT164" s="198" t="s">
        <v>545</v>
      </c>
      <c r="GW164" s="198" t="s">
        <v>545</v>
      </c>
      <c r="GZ164" s="198" t="s">
        <v>545</v>
      </c>
      <c r="HC164" s="199" t="s">
        <v>545</v>
      </c>
      <c r="HF164" s="198" t="s">
        <v>545</v>
      </c>
      <c r="HI164" s="198" t="s">
        <v>545</v>
      </c>
      <c r="HL164" s="199" t="s">
        <v>545</v>
      </c>
      <c r="HO164" s="198" t="s">
        <v>545</v>
      </c>
      <c r="HR164" s="199" t="s">
        <v>545</v>
      </c>
      <c r="HU164" s="199" t="s">
        <v>545</v>
      </c>
      <c r="IA164" s="236" t="s">
        <v>545</v>
      </c>
      <c r="IB164" s="236" t="s">
        <v>545</v>
      </c>
      <c r="IC164" s="236" t="s">
        <v>545</v>
      </c>
      <c r="ID164" s="236" t="b">
        <v>1</v>
      </c>
    </row>
    <row r="165" spans="65:238" ht="14.4" x14ac:dyDescent="0.3">
      <c r="BM165" s="196" t="s">
        <v>545</v>
      </c>
      <c r="CW165" s="196" t="s">
        <v>545</v>
      </c>
      <c r="DQ165" s="198" t="s">
        <v>545</v>
      </c>
      <c r="DT165" s="198" t="s">
        <v>545</v>
      </c>
      <c r="DW165" s="199" t="s">
        <v>545</v>
      </c>
      <c r="DZ165" s="199" t="s">
        <v>545</v>
      </c>
      <c r="EC165" s="199" t="s">
        <v>545</v>
      </c>
      <c r="EF165" s="199" t="s">
        <v>545</v>
      </c>
      <c r="EI165" s="199" t="s">
        <v>545</v>
      </c>
      <c r="EL165" s="199" t="s">
        <v>545</v>
      </c>
      <c r="EO165" s="199" t="s">
        <v>545</v>
      </c>
      <c r="ER165" s="199" t="s">
        <v>545</v>
      </c>
      <c r="EU165" s="199" t="s">
        <v>545</v>
      </c>
      <c r="EX165" s="199" t="s">
        <v>545</v>
      </c>
      <c r="FA165" s="199" t="s">
        <v>545</v>
      </c>
      <c r="FD165" s="199" t="s">
        <v>545</v>
      </c>
      <c r="FG165" s="199" t="s">
        <v>545</v>
      </c>
      <c r="FJ165" s="198" t="s">
        <v>545</v>
      </c>
      <c r="FM165" s="199" t="s">
        <v>545</v>
      </c>
      <c r="FP165" s="199" t="s">
        <v>545</v>
      </c>
      <c r="FS165" s="199" t="s">
        <v>545</v>
      </c>
      <c r="FV165" s="199" t="s">
        <v>545</v>
      </c>
      <c r="FY165" s="199" t="s">
        <v>545</v>
      </c>
      <c r="GB165" s="199" t="s">
        <v>545</v>
      </c>
      <c r="GE165" s="199" t="s">
        <v>545</v>
      </c>
      <c r="GH165" s="199" t="s">
        <v>545</v>
      </c>
      <c r="GK165" s="199" t="s">
        <v>545</v>
      </c>
      <c r="GN165" s="199" t="s">
        <v>545</v>
      </c>
      <c r="GQ165" s="199" t="s">
        <v>545</v>
      </c>
      <c r="GT165" s="198" t="s">
        <v>545</v>
      </c>
      <c r="GW165" s="198" t="s">
        <v>545</v>
      </c>
      <c r="GZ165" s="198" t="s">
        <v>545</v>
      </c>
      <c r="HC165" s="199" t="s">
        <v>545</v>
      </c>
      <c r="HF165" s="198" t="s">
        <v>545</v>
      </c>
      <c r="HI165" s="198" t="s">
        <v>545</v>
      </c>
      <c r="HL165" s="199" t="s">
        <v>545</v>
      </c>
      <c r="HO165" s="198" t="s">
        <v>545</v>
      </c>
      <c r="HR165" s="199" t="s">
        <v>545</v>
      </c>
      <c r="HU165" s="199" t="s">
        <v>545</v>
      </c>
      <c r="IA165" s="236" t="s">
        <v>545</v>
      </c>
      <c r="IB165" s="236" t="s">
        <v>545</v>
      </c>
      <c r="IC165" s="236" t="s">
        <v>545</v>
      </c>
      <c r="ID165" s="236" t="b">
        <v>1</v>
      </c>
    </row>
    <row r="166" spans="65:238" ht="14.4" x14ac:dyDescent="0.3">
      <c r="BM166" s="196" t="s">
        <v>545</v>
      </c>
      <c r="CW166" s="196" t="s">
        <v>545</v>
      </c>
      <c r="DQ166" s="198" t="s">
        <v>545</v>
      </c>
      <c r="DT166" s="198" t="s">
        <v>545</v>
      </c>
      <c r="DW166" s="199" t="s">
        <v>545</v>
      </c>
      <c r="DZ166" s="199" t="s">
        <v>545</v>
      </c>
      <c r="EC166" s="199" t="s">
        <v>545</v>
      </c>
      <c r="EF166" s="199" t="s">
        <v>545</v>
      </c>
      <c r="EI166" s="199" t="s">
        <v>545</v>
      </c>
      <c r="EL166" s="199" t="s">
        <v>545</v>
      </c>
      <c r="EO166" s="199" t="s">
        <v>545</v>
      </c>
      <c r="ER166" s="199" t="s">
        <v>545</v>
      </c>
      <c r="EU166" s="199" t="s">
        <v>545</v>
      </c>
      <c r="EX166" s="199" t="s">
        <v>545</v>
      </c>
      <c r="FA166" s="199" t="s">
        <v>545</v>
      </c>
      <c r="FD166" s="199" t="s">
        <v>545</v>
      </c>
      <c r="FG166" s="199" t="s">
        <v>545</v>
      </c>
      <c r="FJ166" s="198" t="s">
        <v>545</v>
      </c>
      <c r="FM166" s="199" t="s">
        <v>545</v>
      </c>
      <c r="FP166" s="199" t="s">
        <v>545</v>
      </c>
      <c r="FS166" s="199" t="s">
        <v>545</v>
      </c>
      <c r="FV166" s="199" t="s">
        <v>545</v>
      </c>
      <c r="FY166" s="199" t="s">
        <v>545</v>
      </c>
      <c r="GB166" s="199" t="s">
        <v>545</v>
      </c>
      <c r="GE166" s="199" t="s">
        <v>545</v>
      </c>
      <c r="GH166" s="199" t="s">
        <v>545</v>
      </c>
      <c r="GK166" s="199" t="s">
        <v>545</v>
      </c>
      <c r="GN166" s="199" t="s">
        <v>545</v>
      </c>
      <c r="GQ166" s="199" t="s">
        <v>545</v>
      </c>
      <c r="GT166" s="198" t="s">
        <v>545</v>
      </c>
      <c r="GW166" s="198" t="s">
        <v>545</v>
      </c>
      <c r="GZ166" s="198" t="s">
        <v>545</v>
      </c>
      <c r="HC166" s="199" t="s">
        <v>545</v>
      </c>
      <c r="HF166" s="198" t="s">
        <v>545</v>
      </c>
      <c r="HI166" s="198" t="s">
        <v>545</v>
      </c>
      <c r="HL166" s="199" t="s">
        <v>545</v>
      </c>
      <c r="HO166" s="198" t="s">
        <v>545</v>
      </c>
      <c r="HR166" s="199" t="s">
        <v>545</v>
      </c>
      <c r="HU166" s="199" t="s">
        <v>545</v>
      </c>
      <c r="IA166" s="236" t="s">
        <v>545</v>
      </c>
      <c r="IB166" s="236" t="s">
        <v>545</v>
      </c>
      <c r="IC166" s="236" t="s">
        <v>545</v>
      </c>
      <c r="ID166" s="236" t="b">
        <v>1</v>
      </c>
    </row>
    <row r="167" spans="65:238" ht="14.4" x14ac:dyDescent="0.3">
      <c r="BM167" s="196" t="s">
        <v>545</v>
      </c>
      <c r="CW167" s="196" t="s">
        <v>545</v>
      </c>
      <c r="DQ167" s="198" t="s">
        <v>545</v>
      </c>
      <c r="DT167" s="198" t="s">
        <v>545</v>
      </c>
      <c r="DW167" s="199" t="s">
        <v>545</v>
      </c>
      <c r="DZ167" s="199" t="s">
        <v>545</v>
      </c>
      <c r="EC167" s="199" t="s">
        <v>545</v>
      </c>
      <c r="EF167" s="199" t="s">
        <v>545</v>
      </c>
      <c r="EI167" s="199" t="s">
        <v>545</v>
      </c>
      <c r="EL167" s="199" t="s">
        <v>545</v>
      </c>
      <c r="EO167" s="199" t="s">
        <v>545</v>
      </c>
      <c r="ER167" s="199" t="s">
        <v>545</v>
      </c>
      <c r="EU167" s="199" t="s">
        <v>545</v>
      </c>
      <c r="EX167" s="199" t="s">
        <v>545</v>
      </c>
      <c r="FA167" s="199" t="s">
        <v>545</v>
      </c>
      <c r="FD167" s="199" t="s">
        <v>545</v>
      </c>
      <c r="FG167" s="199" t="s">
        <v>545</v>
      </c>
      <c r="FJ167" s="198" t="s">
        <v>545</v>
      </c>
      <c r="FM167" s="199" t="s">
        <v>545</v>
      </c>
      <c r="FP167" s="199" t="s">
        <v>545</v>
      </c>
      <c r="FS167" s="199" t="s">
        <v>545</v>
      </c>
      <c r="FV167" s="199" t="s">
        <v>545</v>
      </c>
      <c r="FY167" s="199" t="s">
        <v>545</v>
      </c>
      <c r="GB167" s="199" t="s">
        <v>545</v>
      </c>
      <c r="GE167" s="199" t="s">
        <v>545</v>
      </c>
      <c r="GH167" s="199" t="s">
        <v>545</v>
      </c>
      <c r="GK167" s="199" t="s">
        <v>545</v>
      </c>
      <c r="GN167" s="199" t="s">
        <v>545</v>
      </c>
      <c r="GQ167" s="199" t="s">
        <v>545</v>
      </c>
      <c r="GT167" s="198" t="s">
        <v>545</v>
      </c>
      <c r="GW167" s="198" t="s">
        <v>545</v>
      </c>
      <c r="GZ167" s="198" t="s">
        <v>545</v>
      </c>
      <c r="HC167" s="199" t="s">
        <v>545</v>
      </c>
      <c r="HF167" s="198" t="s">
        <v>545</v>
      </c>
      <c r="HI167" s="198" t="s">
        <v>545</v>
      </c>
      <c r="HL167" s="199" t="s">
        <v>545</v>
      </c>
      <c r="HO167" s="198" t="s">
        <v>545</v>
      </c>
      <c r="HR167" s="199" t="s">
        <v>545</v>
      </c>
      <c r="HU167" s="199" t="s">
        <v>545</v>
      </c>
      <c r="IA167" s="236" t="s">
        <v>545</v>
      </c>
      <c r="IB167" s="236" t="s">
        <v>545</v>
      </c>
      <c r="IC167" s="236" t="s">
        <v>545</v>
      </c>
      <c r="ID167" s="236" t="b">
        <v>1</v>
      </c>
    </row>
    <row r="168" spans="65:238" ht="14.4" x14ac:dyDescent="0.3">
      <c r="BM168" s="196" t="s">
        <v>545</v>
      </c>
      <c r="CW168" s="196" t="s">
        <v>545</v>
      </c>
      <c r="DQ168" s="198" t="s">
        <v>545</v>
      </c>
      <c r="DT168" s="198" t="s">
        <v>545</v>
      </c>
      <c r="DW168" s="199" t="s">
        <v>545</v>
      </c>
      <c r="DZ168" s="199" t="s">
        <v>545</v>
      </c>
      <c r="EC168" s="199" t="s">
        <v>545</v>
      </c>
      <c r="EF168" s="199" t="s">
        <v>545</v>
      </c>
      <c r="EI168" s="199" t="s">
        <v>545</v>
      </c>
      <c r="EL168" s="199" t="s">
        <v>545</v>
      </c>
      <c r="EO168" s="199" t="s">
        <v>545</v>
      </c>
      <c r="ER168" s="199" t="s">
        <v>545</v>
      </c>
      <c r="EU168" s="199" t="s">
        <v>545</v>
      </c>
      <c r="EX168" s="199" t="s">
        <v>545</v>
      </c>
      <c r="FA168" s="199" t="s">
        <v>545</v>
      </c>
      <c r="FD168" s="199" t="s">
        <v>545</v>
      </c>
      <c r="FG168" s="199" t="s">
        <v>545</v>
      </c>
      <c r="FJ168" s="198" t="s">
        <v>545</v>
      </c>
      <c r="FM168" s="199" t="s">
        <v>545</v>
      </c>
      <c r="FP168" s="199" t="s">
        <v>545</v>
      </c>
      <c r="FS168" s="199" t="s">
        <v>545</v>
      </c>
      <c r="FV168" s="199" t="s">
        <v>545</v>
      </c>
      <c r="FY168" s="199" t="s">
        <v>545</v>
      </c>
      <c r="GB168" s="199" t="s">
        <v>545</v>
      </c>
      <c r="GE168" s="199" t="s">
        <v>545</v>
      </c>
      <c r="GH168" s="199" t="s">
        <v>545</v>
      </c>
      <c r="GK168" s="199" t="s">
        <v>545</v>
      </c>
      <c r="GN168" s="199" t="s">
        <v>545</v>
      </c>
      <c r="GQ168" s="199" t="s">
        <v>545</v>
      </c>
      <c r="GT168" s="198" t="s">
        <v>545</v>
      </c>
      <c r="GW168" s="198" t="s">
        <v>545</v>
      </c>
      <c r="GZ168" s="198" t="s">
        <v>545</v>
      </c>
      <c r="HC168" s="199" t="s">
        <v>545</v>
      </c>
      <c r="HF168" s="198" t="s">
        <v>545</v>
      </c>
      <c r="HI168" s="198" t="s">
        <v>545</v>
      </c>
      <c r="HL168" s="199" t="s">
        <v>545</v>
      </c>
      <c r="HO168" s="198" t="s">
        <v>545</v>
      </c>
      <c r="HR168" s="199" t="s">
        <v>545</v>
      </c>
      <c r="HU168" s="199" t="s">
        <v>545</v>
      </c>
      <c r="IA168" s="236" t="s">
        <v>545</v>
      </c>
      <c r="IB168" s="236" t="s">
        <v>545</v>
      </c>
      <c r="IC168" s="236" t="s">
        <v>545</v>
      </c>
      <c r="ID168" s="236" t="b">
        <v>1</v>
      </c>
    </row>
    <row r="169" spans="65:238" ht="14.4" x14ac:dyDescent="0.3">
      <c r="BM169" s="196" t="s">
        <v>545</v>
      </c>
      <c r="CW169" s="196" t="s">
        <v>545</v>
      </c>
      <c r="DQ169" s="198" t="s">
        <v>545</v>
      </c>
      <c r="DT169" s="198" t="s">
        <v>545</v>
      </c>
      <c r="DW169" s="199" t="s">
        <v>545</v>
      </c>
      <c r="DZ169" s="199" t="s">
        <v>545</v>
      </c>
      <c r="EC169" s="199" t="s">
        <v>545</v>
      </c>
      <c r="EF169" s="199" t="s">
        <v>545</v>
      </c>
      <c r="EI169" s="199" t="s">
        <v>545</v>
      </c>
      <c r="EL169" s="199" t="s">
        <v>545</v>
      </c>
      <c r="EO169" s="199" t="s">
        <v>545</v>
      </c>
      <c r="ER169" s="199" t="s">
        <v>545</v>
      </c>
      <c r="EU169" s="199" t="s">
        <v>545</v>
      </c>
      <c r="EX169" s="199" t="s">
        <v>545</v>
      </c>
      <c r="FA169" s="199" t="s">
        <v>545</v>
      </c>
      <c r="FD169" s="199" t="s">
        <v>545</v>
      </c>
      <c r="FG169" s="199" t="s">
        <v>545</v>
      </c>
      <c r="FJ169" s="198" t="s">
        <v>545</v>
      </c>
      <c r="FM169" s="199" t="s">
        <v>545</v>
      </c>
      <c r="FP169" s="199" t="s">
        <v>545</v>
      </c>
      <c r="FS169" s="199" t="s">
        <v>545</v>
      </c>
      <c r="FV169" s="199" t="s">
        <v>545</v>
      </c>
      <c r="FY169" s="199" t="s">
        <v>545</v>
      </c>
      <c r="GB169" s="199" t="s">
        <v>545</v>
      </c>
      <c r="GE169" s="199" t="s">
        <v>545</v>
      </c>
      <c r="GH169" s="199" t="s">
        <v>545</v>
      </c>
      <c r="GK169" s="199" t="s">
        <v>545</v>
      </c>
      <c r="GN169" s="199" t="s">
        <v>545</v>
      </c>
      <c r="GQ169" s="199" t="s">
        <v>545</v>
      </c>
      <c r="GT169" s="198" t="s">
        <v>545</v>
      </c>
      <c r="GW169" s="198" t="s">
        <v>545</v>
      </c>
      <c r="GZ169" s="198" t="s">
        <v>545</v>
      </c>
      <c r="HC169" s="199" t="s">
        <v>545</v>
      </c>
      <c r="HF169" s="198" t="s">
        <v>545</v>
      </c>
      <c r="HI169" s="198" t="s">
        <v>545</v>
      </c>
      <c r="HL169" s="199" t="s">
        <v>545</v>
      </c>
      <c r="HO169" s="198" t="s">
        <v>545</v>
      </c>
      <c r="HR169" s="199" t="s">
        <v>545</v>
      </c>
      <c r="HU169" s="199" t="s">
        <v>545</v>
      </c>
      <c r="IA169" s="236" t="s">
        <v>545</v>
      </c>
      <c r="IB169" s="236" t="s">
        <v>545</v>
      </c>
      <c r="IC169" s="236" t="s">
        <v>545</v>
      </c>
      <c r="ID169" s="236" t="b">
        <v>1</v>
      </c>
    </row>
    <row r="170" spans="65:238" ht="14.4" x14ac:dyDescent="0.3">
      <c r="BM170" s="196" t="s">
        <v>545</v>
      </c>
      <c r="CW170" s="196" t="s">
        <v>545</v>
      </c>
      <c r="DQ170" s="198" t="s">
        <v>545</v>
      </c>
      <c r="DT170" s="198" t="s">
        <v>545</v>
      </c>
      <c r="DW170" s="199" t="s">
        <v>545</v>
      </c>
      <c r="DZ170" s="199" t="s">
        <v>545</v>
      </c>
      <c r="EC170" s="199" t="s">
        <v>545</v>
      </c>
      <c r="EF170" s="199" t="s">
        <v>545</v>
      </c>
      <c r="EI170" s="199" t="s">
        <v>545</v>
      </c>
      <c r="EL170" s="199" t="s">
        <v>545</v>
      </c>
      <c r="EO170" s="199" t="s">
        <v>545</v>
      </c>
      <c r="ER170" s="199" t="s">
        <v>545</v>
      </c>
      <c r="EU170" s="199" t="s">
        <v>545</v>
      </c>
      <c r="EX170" s="199" t="s">
        <v>545</v>
      </c>
      <c r="FA170" s="199" t="s">
        <v>545</v>
      </c>
      <c r="FD170" s="199" t="s">
        <v>545</v>
      </c>
      <c r="FG170" s="199" t="s">
        <v>545</v>
      </c>
      <c r="FJ170" s="198" t="s">
        <v>545</v>
      </c>
      <c r="FM170" s="199" t="s">
        <v>545</v>
      </c>
      <c r="FP170" s="199" t="s">
        <v>545</v>
      </c>
      <c r="FS170" s="199" t="s">
        <v>545</v>
      </c>
      <c r="FV170" s="199" t="s">
        <v>545</v>
      </c>
      <c r="FY170" s="199" t="s">
        <v>545</v>
      </c>
      <c r="GB170" s="199" t="s">
        <v>545</v>
      </c>
      <c r="GE170" s="199" t="s">
        <v>545</v>
      </c>
      <c r="GH170" s="199" t="s">
        <v>545</v>
      </c>
      <c r="GK170" s="199" t="s">
        <v>545</v>
      </c>
      <c r="GN170" s="199" t="s">
        <v>545</v>
      </c>
      <c r="GQ170" s="199" t="s">
        <v>545</v>
      </c>
      <c r="GT170" s="198" t="s">
        <v>545</v>
      </c>
      <c r="GW170" s="198" t="s">
        <v>545</v>
      </c>
      <c r="GZ170" s="198" t="s">
        <v>545</v>
      </c>
      <c r="HC170" s="199" t="s">
        <v>545</v>
      </c>
      <c r="HF170" s="198" t="s">
        <v>545</v>
      </c>
      <c r="HI170" s="198" t="s">
        <v>545</v>
      </c>
      <c r="HL170" s="199" t="s">
        <v>545</v>
      </c>
      <c r="HO170" s="198" t="s">
        <v>545</v>
      </c>
      <c r="HR170" s="199" t="s">
        <v>545</v>
      </c>
      <c r="HU170" s="199" t="s">
        <v>545</v>
      </c>
      <c r="IA170" s="236" t="s">
        <v>545</v>
      </c>
      <c r="IB170" s="236" t="s">
        <v>545</v>
      </c>
      <c r="IC170" s="236" t="s">
        <v>545</v>
      </c>
      <c r="ID170" s="236" t="b">
        <v>1</v>
      </c>
    </row>
    <row r="171" spans="65:238" ht="14.4" x14ac:dyDescent="0.3">
      <c r="BM171" s="196" t="s">
        <v>545</v>
      </c>
      <c r="CW171" s="196" t="s">
        <v>545</v>
      </c>
      <c r="DQ171" s="198" t="s">
        <v>545</v>
      </c>
      <c r="DT171" s="198" t="s">
        <v>545</v>
      </c>
      <c r="DW171" s="199" t="s">
        <v>545</v>
      </c>
      <c r="DZ171" s="199" t="s">
        <v>545</v>
      </c>
      <c r="EC171" s="199" t="s">
        <v>545</v>
      </c>
      <c r="EF171" s="199" t="s">
        <v>545</v>
      </c>
      <c r="EI171" s="199" t="s">
        <v>545</v>
      </c>
      <c r="EL171" s="199" t="s">
        <v>545</v>
      </c>
      <c r="EO171" s="199" t="s">
        <v>545</v>
      </c>
      <c r="ER171" s="199" t="s">
        <v>545</v>
      </c>
      <c r="EU171" s="199" t="s">
        <v>545</v>
      </c>
      <c r="EX171" s="199" t="s">
        <v>545</v>
      </c>
      <c r="FA171" s="199" t="s">
        <v>545</v>
      </c>
      <c r="FD171" s="199" t="s">
        <v>545</v>
      </c>
      <c r="FG171" s="199" t="s">
        <v>545</v>
      </c>
      <c r="FJ171" s="198" t="s">
        <v>545</v>
      </c>
      <c r="FM171" s="199" t="s">
        <v>545</v>
      </c>
      <c r="FP171" s="199" t="s">
        <v>545</v>
      </c>
      <c r="FS171" s="199" t="s">
        <v>545</v>
      </c>
      <c r="FV171" s="199" t="s">
        <v>545</v>
      </c>
      <c r="FY171" s="199" t="s">
        <v>545</v>
      </c>
      <c r="GB171" s="199" t="s">
        <v>545</v>
      </c>
      <c r="GE171" s="199" t="s">
        <v>545</v>
      </c>
      <c r="GH171" s="199" t="s">
        <v>545</v>
      </c>
      <c r="GK171" s="199" t="s">
        <v>545</v>
      </c>
      <c r="GN171" s="199" t="s">
        <v>545</v>
      </c>
      <c r="GQ171" s="199" t="s">
        <v>545</v>
      </c>
      <c r="GT171" s="198" t="s">
        <v>545</v>
      </c>
      <c r="GW171" s="198" t="s">
        <v>545</v>
      </c>
      <c r="GZ171" s="198" t="s">
        <v>545</v>
      </c>
      <c r="HC171" s="199" t="s">
        <v>545</v>
      </c>
      <c r="HF171" s="198" t="s">
        <v>545</v>
      </c>
      <c r="HI171" s="198" t="s">
        <v>545</v>
      </c>
      <c r="HL171" s="199" t="s">
        <v>545</v>
      </c>
      <c r="HO171" s="198" t="s">
        <v>545</v>
      </c>
      <c r="HR171" s="199" t="s">
        <v>545</v>
      </c>
      <c r="HU171" s="199" t="s">
        <v>545</v>
      </c>
      <c r="IA171" s="236" t="s">
        <v>545</v>
      </c>
      <c r="IB171" s="236" t="s">
        <v>545</v>
      </c>
      <c r="IC171" s="236" t="s">
        <v>545</v>
      </c>
      <c r="ID171" s="236" t="b">
        <v>1</v>
      </c>
    </row>
    <row r="172" spans="65:238" ht="14.4" x14ac:dyDescent="0.3">
      <c r="BM172" s="196" t="s">
        <v>545</v>
      </c>
      <c r="CW172" s="196" t="s">
        <v>545</v>
      </c>
      <c r="DQ172" s="198" t="s">
        <v>545</v>
      </c>
      <c r="DT172" s="198" t="s">
        <v>545</v>
      </c>
      <c r="DW172" s="199" t="s">
        <v>545</v>
      </c>
      <c r="DZ172" s="199" t="s">
        <v>545</v>
      </c>
      <c r="EC172" s="199" t="s">
        <v>545</v>
      </c>
      <c r="EF172" s="199" t="s">
        <v>545</v>
      </c>
      <c r="EI172" s="199" t="s">
        <v>545</v>
      </c>
      <c r="EL172" s="199" t="s">
        <v>545</v>
      </c>
      <c r="EO172" s="199" t="s">
        <v>545</v>
      </c>
      <c r="ER172" s="199" t="s">
        <v>545</v>
      </c>
      <c r="EU172" s="199" t="s">
        <v>545</v>
      </c>
      <c r="EX172" s="199" t="s">
        <v>545</v>
      </c>
      <c r="FA172" s="199" t="s">
        <v>545</v>
      </c>
      <c r="FD172" s="199" t="s">
        <v>545</v>
      </c>
      <c r="FG172" s="199" t="s">
        <v>545</v>
      </c>
      <c r="FJ172" s="198" t="s">
        <v>545</v>
      </c>
      <c r="FM172" s="199" t="s">
        <v>545</v>
      </c>
      <c r="FP172" s="199" t="s">
        <v>545</v>
      </c>
      <c r="FS172" s="199" t="s">
        <v>545</v>
      </c>
      <c r="FV172" s="199" t="s">
        <v>545</v>
      </c>
      <c r="FY172" s="199" t="s">
        <v>545</v>
      </c>
      <c r="GB172" s="199" t="s">
        <v>545</v>
      </c>
      <c r="GE172" s="199" t="s">
        <v>545</v>
      </c>
      <c r="GH172" s="199" t="s">
        <v>545</v>
      </c>
      <c r="GK172" s="199" t="s">
        <v>545</v>
      </c>
      <c r="GN172" s="199" t="s">
        <v>545</v>
      </c>
      <c r="GQ172" s="199" t="s">
        <v>545</v>
      </c>
      <c r="GT172" s="198" t="s">
        <v>545</v>
      </c>
      <c r="GW172" s="198" t="s">
        <v>545</v>
      </c>
      <c r="GZ172" s="198" t="s">
        <v>545</v>
      </c>
      <c r="HC172" s="199" t="s">
        <v>545</v>
      </c>
      <c r="HF172" s="198" t="s">
        <v>545</v>
      </c>
      <c r="HI172" s="198" t="s">
        <v>545</v>
      </c>
      <c r="HL172" s="199" t="s">
        <v>545</v>
      </c>
      <c r="HO172" s="198" t="s">
        <v>545</v>
      </c>
      <c r="HR172" s="199" t="s">
        <v>545</v>
      </c>
      <c r="HU172" s="199" t="s">
        <v>545</v>
      </c>
      <c r="IA172" s="236" t="s">
        <v>545</v>
      </c>
      <c r="IB172" s="236" t="s">
        <v>545</v>
      </c>
      <c r="IC172" s="236" t="s">
        <v>545</v>
      </c>
      <c r="ID172" s="236" t="b">
        <v>1</v>
      </c>
    </row>
    <row r="173" spans="65:238" ht="14.4" x14ac:dyDescent="0.3">
      <c r="BM173" s="196" t="s">
        <v>545</v>
      </c>
      <c r="CW173" s="196" t="s">
        <v>545</v>
      </c>
      <c r="DQ173" s="198" t="s">
        <v>545</v>
      </c>
      <c r="DT173" s="198" t="s">
        <v>545</v>
      </c>
      <c r="DW173" s="199" t="s">
        <v>545</v>
      </c>
      <c r="DZ173" s="199" t="s">
        <v>545</v>
      </c>
      <c r="EC173" s="199" t="s">
        <v>545</v>
      </c>
      <c r="EF173" s="199" t="s">
        <v>545</v>
      </c>
      <c r="EI173" s="199" t="s">
        <v>545</v>
      </c>
      <c r="EL173" s="199" t="s">
        <v>545</v>
      </c>
      <c r="EO173" s="199" t="s">
        <v>545</v>
      </c>
      <c r="ER173" s="199" t="s">
        <v>545</v>
      </c>
      <c r="EU173" s="199" t="s">
        <v>545</v>
      </c>
      <c r="EX173" s="199" t="s">
        <v>545</v>
      </c>
      <c r="FA173" s="199" t="s">
        <v>545</v>
      </c>
      <c r="FD173" s="199" t="s">
        <v>545</v>
      </c>
      <c r="FG173" s="199" t="s">
        <v>545</v>
      </c>
      <c r="FJ173" s="198" t="s">
        <v>545</v>
      </c>
      <c r="FM173" s="199" t="s">
        <v>545</v>
      </c>
      <c r="FP173" s="199" t="s">
        <v>545</v>
      </c>
      <c r="FS173" s="199" t="s">
        <v>545</v>
      </c>
      <c r="FV173" s="199" t="s">
        <v>545</v>
      </c>
      <c r="FY173" s="199" t="s">
        <v>545</v>
      </c>
      <c r="GB173" s="199" t="s">
        <v>545</v>
      </c>
      <c r="GE173" s="199" t="s">
        <v>545</v>
      </c>
      <c r="GH173" s="199" t="s">
        <v>545</v>
      </c>
      <c r="GK173" s="199" t="s">
        <v>545</v>
      </c>
      <c r="GN173" s="199" t="s">
        <v>545</v>
      </c>
      <c r="GQ173" s="199" t="s">
        <v>545</v>
      </c>
      <c r="GT173" s="198" t="s">
        <v>545</v>
      </c>
      <c r="GW173" s="198" t="s">
        <v>545</v>
      </c>
      <c r="GZ173" s="198" t="s">
        <v>545</v>
      </c>
      <c r="HC173" s="199" t="s">
        <v>545</v>
      </c>
      <c r="HF173" s="198" t="s">
        <v>545</v>
      </c>
      <c r="HI173" s="198" t="s">
        <v>545</v>
      </c>
      <c r="HL173" s="199" t="s">
        <v>545</v>
      </c>
      <c r="HO173" s="198" t="s">
        <v>545</v>
      </c>
      <c r="HR173" s="199" t="s">
        <v>545</v>
      </c>
      <c r="HU173" s="199" t="s">
        <v>545</v>
      </c>
      <c r="IA173" s="236" t="s">
        <v>545</v>
      </c>
      <c r="IB173" s="236" t="s">
        <v>545</v>
      </c>
      <c r="IC173" s="236" t="s">
        <v>545</v>
      </c>
      <c r="ID173" s="236" t="b">
        <v>1</v>
      </c>
    </row>
    <row r="174" spans="65:238" ht="14.4" x14ac:dyDescent="0.3">
      <c r="BM174" s="196" t="s">
        <v>545</v>
      </c>
      <c r="CW174" s="196" t="s">
        <v>545</v>
      </c>
      <c r="DQ174" s="198" t="s">
        <v>545</v>
      </c>
      <c r="DT174" s="198" t="s">
        <v>545</v>
      </c>
      <c r="DW174" s="199" t="s">
        <v>545</v>
      </c>
      <c r="DZ174" s="199" t="s">
        <v>545</v>
      </c>
      <c r="EC174" s="199" t="s">
        <v>545</v>
      </c>
      <c r="EF174" s="199" t="s">
        <v>545</v>
      </c>
      <c r="EI174" s="199" t="s">
        <v>545</v>
      </c>
      <c r="EL174" s="199" t="s">
        <v>545</v>
      </c>
      <c r="EO174" s="199" t="s">
        <v>545</v>
      </c>
      <c r="ER174" s="199" t="s">
        <v>545</v>
      </c>
      <c r="EU174" s="199" t="s">
        <v>545</v>
      </c>
      <c r="EX174" s="199" t="s">
        <v>545</v>
      </c>
      <c r="FA174" s="199" t="s">
        <v>545</v>
      </c>
      <c r="FD174" s="199" t="s">
        <v>545</v>
      </c>
      <c r="FG174" s="199" t="s">
        <v>545</v>
      </c>
      <c r="FJ174" s="198" t="s">
        <v>545</v>
      </c>
      <c r="FM174" s="199" t="s">
        <v>545</v>
      </c>
      <c r="FP174" s="199" t="s">
        <v>545</v>
      </c>
      <c r="FS174" s="199" t="s">
        <v>545</v>
      </c>
      <c r="FV174" s="199" t="s">
        <v>545</v>
      </c>
      <c r="FY174" s="199" t="s">
        <v>545</v>
      </c>
      <c r="GB174" s="199" t="s">
        <v>545</v>
      </c>
      <c r="GE174" s="199" t="s">
        <v>545</v>
      </c>
      <c r="GH174" s="199" t="s">
        <v>545</v>
      </c>
      <c r="GK174" s="199" t="s">
        <v>545</v>
      </c>
      <c r="GN174" s="199" t="s">
        <v>545</v>
      </c>
      <c r="GQ174" s="199" t="s">
        <v>545</v>
      </c>
      <c r="GT174" s="198" t="s">
        <v>545</v>
      </c>
      <c r="GW174" s="198" t="s">
        <v>545</v>
      </c>
      <c r="GZ174" s="198" t="s">
        <v>545</v>
      </c>
      <c r="HC174" s="199" t="s">
        <v>545</v>
      </c>
      <c r="HF174" s="198" t="s">
        <v>545</v>
      </c>
      <c r="HI174" s="198" t="s">
        <v>545</v>
      </c>
      <c r="HL174" s="199" t="s">
        <v>545</v>
      </c>
      <c r="HO174" s="198" t="s">
        <v>545</v>
      </c>
      <c r="HR174" s="199" t="s">
        <v>545</v>
      </c>
      <c r="HU174" s="199" t="s">
        <v>545</v>
      </c>
      <c r="IA174" s="236" t="s">
        <v>545</v>
      </c>
      <c r="IB174" s="236" t="s">
        <v>545</v>
      </c>
      <c r="IC174" s="236" t="s">
        <v>545</v>
      </c>
      <c r="ID174" s="236" t="b">
        <v>1</v>
      </c>
    </row>
    <row r="175" spans="65:238" ht="14.4" x14ac:dyDescent="0.3">
      <c r="BM175" s="196" t="s">
        <v>545</v>
      </c>
      <c r="CW175" s="196" t="s">
        <v>545</v>
      </c>
      <c r="DQ175" s="198" t="s">
        <v>545</v>
      </c>
      <c r="DT175" s="198" t="s">
        <v>545</v>
      </c>
      <c r="DW175" s="199" t="s">
        <v>545</v>
      </c>
      <c r="DZ175" s="199" t="s">
        <v>545</v>
      </c>
      <c r="EC175" s="199" t="s">
        <v>545</v>
      </c>
      <c r="EF175" s="199" t="s">
        <v>545</v>
      </c>
      <c r="EI175" s="199" t="s">
        <v>545</v>
      </c>
      <c r="EL175" s="199" t="s">
        <v>545</v>
      </c>
      <c r="EO175" s="199" t="s">
        <v>545</v>
      </c>
      <c r="ER175" s="199" t="s">
        <v>545</v>
      </c>
      <c r="EU175" s="199" t="s">
        <v>545</v>
      </c>
      <c r="EX175" s="199" t="s">
        <v>545</v>
      </c>
      <c r="FA175" s="199" t="s">
        <v>545</v>
      </c>
      <c r="FD175" s="199" t="s">
        <v>545</v>
      </c>
      <c r="FG175" s="199" t="s">
        <v>545</v>
      </c>
      <c r="FJ175" s="198" t="s">
        <v>545</v>
      </c>
      <c r="FM175" s="199" t="s">
        <v>545</v>
      </c>
      <c r="FP175" s="199" t="s">
        <v>545</v>
      </c>
      <c r="FS175" s="199" t="s">
        <v>545</v>
      </c>
      <c r="FV175" s="199" t="s">
        <v>545</v>
      </c>
      <c r="FY175" s="199" t="s">
        <v>545</v>
      </c>
      <c r="GB175" s="199" t="s">
        <v>545</v>
      </c>
      <c r="GE175" s="199" t="s">
        <v>545</v>
      </c>
      <c r="GH175" s="199" t="s">
        <v>545</v>
      </c>
      <c r="GK175" s="199" t="s">
        <v>545</v>
      </c>
      <c r="GN175" s="199" t="s">
        <v>545</v>
      </c>
      <c r="GQ175" s="199" t="s">
        <v>545</v>
      </c>
      <c r="GT175" s="198" t="s">
        <v>545</v>
      </c>
      <c r="GW175" s="198" t="s">
        <v>545</v>
      </c>
      <c r="GZ175" s="198" t="s">
        <v>545</v>
      </c>
      <c r="HC175" s="199" t="s">
        <v>545</v>
      </c>
      <c r="HF175" s="198" t="s">
        <v>545</v>
      </c>
      <c r="HI175" s="198" t="s">
        <v>545</v>
      </c>
      <c r="HL175" s="199" t="s">
        <v>545</v>
      </c>
      <c r="HO175" s="198" t="s">
        <v>545</v>
      </c>
      <c r="HR175" s="199" t="s">
        <v>545</v>
      </c>
      <c r="HU175" s="199" t="s">
        <v>545</v>
      </c>
      <c r="IA175" s="236" t="s">
        <v>545</v>
      </c>
      <c r="IB175" s="236" t="s">
        <v>545</v>
      </c>
      <c r="IC175" s="236" t="s">
        <v>545</v>
      </c>
      <c r="ID175" s="236" t="b">
        <v>1</v>
      </c>
    </row>
    <row r="176" spans="65:238" ht="14.4" x14ac:dyDescent="0.3">
      <c r="BM176" s="196" t="s">
        <v>545</v>
      </c>
      <c r="CW176" s="196" t="s">
        <v>545</v>
      </c>
      <c r="DQ176" s="198" t="s">
        <v>545</v>
      </c>
      <c r="DT176" s="198" t="s">
        <v>545</v>
      </c>
      <c r="DW176" s="199" t="s">
        <v>545</v>
      </c>
      <c r="DZ176" s="199" t="s">
        <v>545</v>
      </c>
      <c r="EC176" s="199" t="s">
        <v>545</v>
      </c>
      <c r="EF176" s="199" t="s">
        <v>545</v>
      </c>
      <c r="EI176" s="199" t="s">
        <v>545</v>
      </c>
      <c r="EL176" s="199" t="s">
        <v>545</v>
      </c>
      <c r="EO176" s="199" t="s">
        <v>545</v>
      </c>
      <c r="ER176" s="199" t="s">
        <v>545</v>
      </c>
      <c r="EU176" s="199" t="s">
        <v>545</v>
      </c>
      <c r="EX176" s="199" t="s">
        <v>545</v>
      </c>
      <c r="FA176" s="199" t="s">
        <v>545</v>
      </c>
      <c r="FD176" s="199" t="s">
        <v>545</v>
      </c>
      <c r="FG176" s="199" t="s">
        <v>545</v>
      </c>
      <c r="FJ176" s="198" t="s">
        <v>545</v>
      </c>
      <c r="FM176" s="199" t="s">
        <v>545</v>
      </c>
      <c r="FP176" s="199" t="s">
        <v>545</v>
      </c>
      <c r="FS176" s="199" t="s">
        <v>545</v>
      </c>
      <c r="FV176" s="199" t="s">
        <v>545</v>
      </c>
      <c r="FY176" s="199" t="s">
        <v>545</v>
      </c>
      <c r="GB176" s="199" t="s">
        <v>545</v>
      </c>
      <c r="GE176" s="199" t="s">
        <v>545</v>
      </c>
      <c r="GH176" s="199" t="s">
        <v>545</v>
      </c>
      <c r="GK176" s="199" t="s">
        <v>545</v>
      </c>
      <c r="GN176" s="199" t="s">
        <v>545</v>
      </c>
      <c r="GQ176" s="199" t="s">
        <v>545</v>
      </c>
      <c r="GT176" s="198" t="s">
        <v>545</v>
      </c>
      <c r="GW176" s="198" t="s">
        <v>545</v>
      </c>
      <c r="GZ176" s="198" t="s">
        <v>545</v>
      </c>
      <c r="HC176" s="199" t="s">
        <v>545</v>
      </c>
      <c r="HF176" s="198" t="s">
        <v>545</v>
      </c>
      <c r="HI176" s="198" t="s">
        <v>545</v>
      </c>
      <c r="HL176" s="199" t="s">
        <v>545</v>
      </c>
      <c r="HO176" s="198" t="s">
        <v>545</v>
      </c>
      <c r="HR176" s="199" t="s">
        <v>545</v>
      </c>
      <c r="HU176" s="199" t="s">
        <v>545</v>
      </c>
      <c r="IA176" s="236" t="s">
        <v>545</v>
      </c>
      <c r="IB176" s="236" t="s">
        <v>545</v>
      </c>
      <c r="IC176" s="236" t="s">
        <v>545</v>
      </c>
      <c r="ID176" s="236" t="b">
        <v>1</v>
      </c>
    </row>
    <row r="177" spans="65:238" ht="14.4" x14ac:dyDescent="0.3">
      <c r="BM177" s="196" t="s">
        <v>545</v>
      </c>
      <c r="CW177" s="196" t="s">
        <v>545</v>
      </c>
      <c r="DQ177" s="198" t="s">
        <v>545</v>
      </c>
      <c r="DT177" s="198" t="s">
        <v>545</v>
      </c>
      <c r="DW177" s="199" t="s">
        <v>545</v>
      </c>
      <c r="DZ177" s="199" t="s">
        <v>545</v>
      </c>
      <c r="EC177" s="199" t="s">
        <v>545</v>
      </c>
      <c r="EF177" s="199" t="s">
        <v>545</v>
      </c>
      <c r="EI177" s="199" t="s">
        <v>545</v>
      </c>
      <c r="EL177" s="199" t="s">
        <v>545</v>
      </c>
      <c r="EO177" s="199" t="s">
        <v>545</v>
      </c>
      <c r="ER177" s="199" t="s">
        <v>545</v>
      </c>
      <c r="EU177" s="199" t="s">
        <v>545</v>
      </c>
      <c r="EX177" s="199" t="s">
        <v>545</v>
      </c>
      <c r="FA177" s="199" t="s">
        <v>545</v>
      </c>
      <c r="FD177" s="199" t="s">
        <v>545</v>
      </c>
      <c r="FG177" s="199" t="s">
        <v>545</v>
      </c>
      <c r="FJ177" s="198" t="s">
        <v>545</v>
      </c>
      <c r="FM177" s="199" t="s">
        <v>545</v>
      </c>
      <c r="FP177" s="199" t="s">
        <v>545</v>
      </c>
      <c r="FS177" s="199" t="s">
        <v>545</v>
      </c>
      <c r="FV177" s="199" t="s">
        <v>545</v>
      </c>
      <c r="FY177" s="199" t="s">
        <v>545</v>
      </c>
      <c r="GB177" s="199" t="s">
        <v>545</v>
      </c>
      <c r="GE177" s="199" t="s">
        <v>545</v>
      </c>
      <c r="GH177" s="199" t="s">
        <v>545</v>
      </c>
      <c r="GK177" s="199" t="s">
        <v>545</v>
      </c>
      <c r="GN177" s="199" t="s">
        <v>545</v>
      </c>
      <c r="GQ177" s="199" t="s">
        <v>545</v>
      </c>
      <c r="GT177" s="198" t="s">
        <v>545</v>
      </c>
      <c r="GW177" s="198" t="s">
        <v>545</v>
      </c>
      <c r="GZ177" s="198" t="s">
        <v>545</v>
      </c>
      <c r="HC177" s="199" t="s">
        <v>545</v>
      </c>
      <c r="HF177" s="198" t="s">
        <v>545</v>
      </c>
      <c r="HI177" s="198" t="s">
        <v>545</v>
      </c>
      <c r="HL177" s="199" t="s">
        <v>545</v>
      </c>
      <c r="HO177" s="198" t="s">
        <v>545</v>
      </c>
      <c r="HR177" s="199" t="s">
        <v>545</v>
      </c>
      <c r="HU177" s="199" t="s">
        <v>545</v>
      </c>
      <c r="IA177" s="236" t="s">
        <v>545</v>
      </c>
      <c r="IB177" s="236" t="s">
        <v>545</v>
      </c>
      <c r="IC177" s="236" t="s">
        <v>545</v>
      </c>
      <c r="ID177" s="236" t="b">
        <v>1</v>
      </c>
    </row>
    <row r="178" spans="65:238" ht="14.4" x14ac:dyDescent="0.3">
      <c r="BM178" s="196" t="s">
        <v>545</v>
      </c>
      <c r="CW178" s="196" t="s">
        <v>545</v>
      </c>
      <c r="DQ178" s="198" t="s">
        <v>545</v>
      </c>
      <c r="DT178" s="198" t="s">
        <v>545</v>
      </c>
      <c r="DW178" s="199" t="s">
        <v>545</v>
      </c>
      <c r="DZ178" s="199" t="s">
        <v>545</v>
      </c>
      <c r="EC178" s="199" t="s">
        <v>545</v>
      </c>
      <c r="EF178" s="199" t="s">
        <v>545</v>
      </c>
      <c r="EI178" s="199" t="s">
        <v>545</v>
      </c>
      <c r="EL178" s="199" t="s">
        <v>545</v>
      </c>
      <c r="EO178" s="199" t="s">
        <v>545</v>
      </c>
      <c r="ER178" s="199" t="s">
        <v>545</v>
      </c>
      <c r="EU178" s="199" t="s">
        <v>545</v>
      </c>
      <c r="EX178" s="199" t="s">
        <v>545</v>
      </c>
      <c r="FA178" s="199" t="s">
        <v>545</v>
      </c>
      <c r="FD178" s="199" t="s">
        <v>545</v>
      </c>
      <c r="FG178" s="199" t="s">
        <v>545</v>
      </c>
      <c r="FJ178" s="198" t="s">
        <v>545</v>
      </c>
      <c r="FM178" s="199" t="s">
        <v>545</v>
      </c>
      <c r="FP178" s="199" t="s">
        <v>545</v>
      </c>
      <c r="FS178" s="199" t="s">
        <v>545</v>
      </c>
      <c r="FV178" s="199" t="s">
        <v>545</v>
      </c>
      <c r="FY178" s="199" t="s">
        <v>545</v>
      </c>
      <c r="GB178" s="199" t="s">
        <v>545</v>
      </c>
      <c r="GE178" s="199" t="s">
        <v>545</v>
      </c>
      <c r="GH178" s="199" t="s">
        <v>545</v>
      </c>
      <c r="GK178" s="199" t="s">
        <v>545</v>
      </c>
      <c r="GN178" s="199" t="s">
        <v>545</v>
      </c>
      <c r="GQ178" s="199" t="s">
        <v>545</v>
      </c>
      <c r="GT178" s="198" t="s">
        <v>545</v>
      </c>
      <c r="GW178" s="198" t="s">
        <v>545</v>
      </c>
      <c r="GZ178" s="198" t="s">
        <v>545</v>
      </c>
      <c r="HC178" s="199" t="s">
        <v>545</v>
      </c>
      <c r="HF178" s="198" t="s">
        <v>545</v>
      </c>
      <c r="HI178" s="198" t="s">
        <v>545</v>
      </c>
      <c r="HL178" s="199" t="s">
        <v>545</v>
      </c>
      <c r="HO178" s="198" t="s">
        <v>545</v>
      </c>
      <c r="HR178" s="199" t="s">
        <v>545</v>
      </c>
      <c r="HU178" s="199" t="s">
        <v>545</v>
      </c>
      <c r="IA178" s="236" t="s">
        <v>545</v>
      </c>
      <c r="IB178" s="236" t="s">
        <v>545</v>
      </c>
      <c r="IC178" s="236" t="s">
        <v>545</v>
      </c>
      <c r="ID178" s="236" t="b">
        <v>1</v>
      </c>
    </row>
    <row r="179" spans="65:238" ht="14.4" x14ac:dyDescent="0.3">
      <c r="BM179" s="196" t="s">
        <v>545</v>
      </c>
      <c r="CW179" s="196" t="s">
        <v>545</v>
      </c>
      <c r="DQ179" s="198" t="s">
        <v>545</v>
      </c>
      <c r="DT179" s="198" t="s">
        <v>545</v>
      </c>
      <c r="DW179" s="199" t="s">
        <v>545</v>
      </c>
      <c r="DZ179" s="199" t="s">
        <v>545</v>
      </c>
      <c r="EC179" s="199" t="s">
        <v>545</v>
      </c>
      <c r="EF179" s="199" t="s">
        <v>545</v>
      </c>
      <c r="EI179" s="199" t="s">
        <v>545</v>
      </c>
      <c r="EL179" s="199" t="s">
        <v>545</v>
      </c>
      <c r="EO179" s="199" t="s">
        <v>545</v>
      </c>
      <c r="ER179" s="199" t="s">
        <v>545</v>
      </c>
      <c r="EU179" s="199" t="s">
        <v>545</v>
      </c>
      <c r="EX179" s="199" t="s">
        <v>545</v>
      </c>
      <c r="FA179" s="199" t="s">
        <v>545</v>
      </c>
      <c r="FD179" s="199" t="s">
        <v>545</v>
      </c>
      <c r="FG179" s="199" t="s">
        <v>545</v>
      </c>
      <c r="FJ179" s="198" t="s">
        <v>545</v>
      </c>
      <c r="FM179" s="199" t="s">
        <v>545</v>
      </c>
      <c r="FP179" s="199" t="s">
        <v>545</v>
      </c>
      <c r="FS179" s="199" t="s">
        <v>545</v>
      </c>
      <c r="FV179" s="199" t="s">
        <v>545</v>
      </c>
      <c r="FY179" s="199" t="s">
        <v>545</v>
      </c>
      <c r="GB179" s="199" t="s">
        <v>545</v>
      </c>
      <c r="GE179" s="199" t="s">
        <v>545</v>
      </c>
      <c r="GH179" s="199" t="s">
        <v>545</v>
      </c>
      <c r="GK179" s="199" t="s">
        <v>545</v>
      </c>
      <c r="GN179" s="199" t="s">
        <v>545</v>
      </c>
      <c r="GQ179" s="199" t="s">
        <v>545</v>
      </c>
      <c r="GT179" s="198" t="s">
        <v>545</v>
      </c>
      <c r="GW179" s="198" t="s">
        <v>545</v>
      </c>
      <c r="GZ179" s="198" t="s">
        <v>545</v>
      </c>
      <c r="HC179" s="199" t="s">
        <v>545</v>
      </c>
      <c r="HF179" s="198" t="s">
        <v>545</v>
      </c>
      <c r="HI179" s="198" t="s">
        <v>545</v>
      </c>
      <c r="HL179" s="199" t="s">
        <v>545</v>
      </c>
      <c r="HO179" s="198" t="s">
        <v>545</v>
      </c>
      <c r="HR179" s="199" t="s">
        <v>545</v>
      </c>
      <c r="HU179" s="199" t="s">
        <v>545</v>
      </c>
      <c r="IA179" s="236" t="s">
        <v>545</v>
      </c>
      <c r="IB179" s="236" t="s">
        <v>545</v>
      </c>
      <c r="IC179" s="236" t="s">
        <v>545</v>
      </c>
      <c r="ID179" s="236" t="b">
        <v>1</v>
      </c>
    </row>
    <row r="180" spans="65:238" ht="14.4" x14ac:dyDescent="0.3">
      <c r="BM180" s="196" t="s">
        <v>545</v>
      </c>
      <c r="CW180" s="196" t="s">
        <v>545</v>
      </c>
      <c r="DQ180" s="198" t="s">
        <v>545</v>
      </c>
      <c r="DT180" s="198" t="s">
        <v>545</v>
      </c>
      <c r="DW180" s="199" t="s">
        <v>545</v>
      </c>
      <c r="DZ180" s="199" t="s">
        <v>545</v>
      </c>
      <c r="EC180" s="199" t="s">
        <v>545</v>
      </c>
      <c r="EF180" s="199" t="s">
        <v>545</v>
      </c>
      <c r="EI180" s="199" t="s">
        <v>545</v>
      </c>
      <c r="EL180" s="199" t="s">
        <v>545</v>
      </c>
      <c r="EO180" s="199" t="s">
        <v>545</v>
      </c>
      <c r="ER180" s="199" t="s">
        <v>545</v>
      </c>
      <c r="EU180" s="199" t="s">
        <v>545</v>
      </c>
      <c r="EX180" s="199" t="s">
        <v>545</v>
      </c>
      <c r="FA180" s="199" t="s">
        <v>545</v>
      </c>
      <c r="FD180" s="199" t="s">
        <v>545</v>
      </c>
      <c r="FG180" s="199" t="s">
        <v>545</v>
      </c>
      <c r="FJ180" s="198" t="s">
        <v>545</v>
      </c>
      <c r="FM180" s="199" t="s">
        <v>545</v>
      </c>
      <c r="FP180" s="199" t="s">
        <v>545</v>
      </c>
      <c r="FS180" s="199" t="s">
        <v>545</v>
      </c>
      <c r="FV180" s="199" t="s">
        <v>545</v>
      </c>
      <c r="FY180" s="199" t="s">
        <v>545</v>
      </c>
      <c r="GB180" s="199" t="s">
        <v>545</v>
      </c>
      <c r="GE180" s="199" t="s">
        <v>545</v>
      </c>
      <c r="GH180" s="199" t="s">
        <v>545</v>
      </c>
      <c r="GK180" s="199" t="s">
        <v>545</v>
      </c>
      <c r="GN180" s="199" t="s">
        <v>545</v>
      </c>
      <c r="GQ180" s="199" t="s">
        <v>545</v>
      </c>
      <c r="GT180" s="198" t="s">
        <v>545</v>
      </c>
      <c r="GW180" s="198" t="s">
        <v>545</v>
      </c>
      <c r="GZ180" s="198" t="s">
        <v>545</v>
      </c>
      <c r="HC180" s="199" t="s">
        <v>545</v>
      </c>
      <c r="HF180" s="198" t="s">
        <v>545</v>
      </c>
      <c r="HI180" s="198" t="s">
        <v>545</v>
      </c>
      <c r="HL180" s="199" t="s">
        <v>545</v>
      </c>
      <c r="HO180" s="198" t="s">
        <v>545</v>
      </c>
      <c r="HR180" s="199" t="s">
        <v>545</v>
      </c>
      <c r="HU180" s="199" t="s">
        <v>545</v>
      </c>
      <c r="IA180" s="236" t="s">
        <v>545</v>
      </c>
      <c r="IB180" s="236" t="s">
        <v>545</v>
      </c>
      <c r="IC180" s="236" t="s">
        <v>545</v>
      </c>
      <c r="ID180" s="236" t="b">
        <v>1</v>
      </c>
    </row>
    <row r="181" spans="65:238" ht="14.4" x14ac:dyDescent="0.3">
      <c r="BM181" s="196" t="s">
        <v>545</v>
      </c>
      <c r="CW181" s="196" t="s">
        <v>545</v>
      </c>
      <c r="DQ181" s="198" t="s">
        <v>545</v>
      </c>
      <c r="DT181" s="198" t="s">
        <v>545</v>
      </c>
      <c r="DW181" s="199" t="s">
        <v>545</v>
      </c>
      <c r="DZ181" s="199" t="s">
        <v>545</v>
      </c>
      <c r="EC181" s="199" t="s">
        <v>545</v>
      </c>
      <c r="EF181" s="199" t="s">
        <v>545</v>
      </c>
      <c r="EI181" s="199" t="s">
        <v>545</v>
      </c>
      <c r="EL181" s="199" t="s">
        <v>545</v>
      </c>
      <c r="EO181" s="199" t="s">
        <v>545</v>
      </c>
      <c r="ER181" s="199" t="s">
        <v>545</v>
      </c>
      <c r="EU181" s="199" t="s">
        <v>545</v>
      </c>
      <c r="EX181" s="199" t="s">
        <v>545</v>
      </c>
      <c r="FA181" s="199" t="s">
        <v>545</v>
      </c>
      <c r="FD181" s="199" t="s">
        <v>545</v>
      </c>
      <c r="FG181" s="199" t="s">
        <v>545</v>
      </c>
      <c r="FJ181" s="198" t="s">
        <v>545</v>
      </c>
      <c r="FM181" s="199" t="s">
        <v>545</v>
      </c>
      <c r="FP181" s="199" t="s">
        <v>545</v>
      </c>
      <c r="FS181" s="199" t="s">
        <v>545</v>
      </c>
      <c r="FV181" s="199" t="s">
        <v>545</v>
      </c>
      <c r="FY181" s="199" t="s">
        <v>545</v>
      </c>
      <c r="GB181" s="199" t="s">
        <v>545</v>
      </c>
      <c r="GE181" s="199" t="s">
        <v>545</v>
      </c>
      <c r="GH181" s="199" t="s">
        <v>545</v>
      </c>
      <c r="GK181" s="199" t="s">
        <v>545</v>
      </c>
      <c r="GN181" s="199" t="s">
        <v>545</v>
      </c>
      <c r="GQ181" s="199" t="s">
        <v>545</v>
      </c>
      <c r="GT181" s="198" t="s">
        <v>545</v>
      </c>
      <c r="GW181" s="198" t="s">
        <v>545</v>
      </c>
      <c r="GZ181" s="198" t="s">
        <v>545</v>
      </c>
      <c r="HC181" s="199" t="s">
        <v>545</v>
      </c>
      <c r="HF181" s="198" t="s">
        <v>545</v>
      </c>
      <c r="HI181" s="198" t="s">
        <v>545</v>
      </c>
      <c r="HL181" s="199" t="s">
        <v>545</v>
      </c>
      <c r="HO181" s="198" t="s">
        <v>545</v>
      </c>
      <c r="HR181" s="199" t="s">
        <v>545</v>
      </c>
      <c r="HU181" s="199" t="s">
        <v>545</v>
      </c>
      <c r="IA181" s="236" t="s">
        <v>545</v>
      </c>
      <c r="IB181" s="236" t="s">
        <v>545</v>
      </c>
      <c r="IC181" s="236" t="s">
        <v>545</v>
      </c>
      <c r="ID181" s="236" t="b">
        <v>1</v>
      </c>
    </row>
    <row r="182" spans="65:238" ht="14.4" x14ac:dyDescent="0.3">
      <c r="BM182" s="196" t="s">
        <v>545</v>
      </c>
      <c r="CW182" s="196" t="s">
        <v>545</v>
      </c>
      <c r="DQ182" s="198" t="s">
        <v>545</v>
      </c>
      <c r="DT182" s="198" t="s">
        <v>545</v>
      </c>
      <c r="DW182" s="199" t="s">
        <v>545</v>
      </c>
      <c r="DZ182" s="199" t="s">
        <v>545</v>
      </c>
      <c r="EC182" s="199" t="s">
        <v>545</v>
      </c>
      <c r="EF182" s="199" t="s">
        <v>545</v>
      </c>
      <c r="EI182" s="199" t="s">
        <v>545</v>
      </c>
      <c r="EL182" s="199" t="s">
        <v>545</v>
      </c>
      <c r="EO182" s="199" t="s">
        <v>545</v>
      </c>
      <c r="ER182" s="199" t="s">
        <v>545</v>
      </c>
      <c r="EU182" s="199" t="s">
        <v>545</v>
      </c>
      <c r="EX182" s="199" t="s">
        <v>545</v>
      </c>
      <c r="FA182" s="199" t="s">
        <v>545</v>
      </c>
      <c r="FD182" s="199" t="s">
        <v>545</v>
      </c>
      <c r="FG182" s="199" t="s">
        <v>545</v>
      </c>
      <c r="FJ182" s="198" t="s">
        <v>545</v>
      </c>
      <c r="FM182" s="199" t="s">
        <v>545</v>
      </c>
      <c r="FP182" s="199" t="s">
        <v>545</v>
      </c>
      <c r="FS182" s="199" t="s">
        <v>545</v>
      </c>
      <c r="FV182" s="199" t="s">
        <v>545</v>
      </c>
      <c r="FY182" s="199" t="s">
        <v>545</v>
      </c>
      <c r="GB182" s="199" t="s">
        <v>545</v>
      </c>
      <c r="GE182" s="199" t="s">
        <v>545</v>
      </c>
      <c r="GH182" s="199" t="s">
        <v>545</v>
      </c>
      <c r="GK182" s="199" t="s">
        <v>545</v>
      </c>
      <c r="GN182" s="199" t="s">
        <v>545</v>
      </c>
      <c r="GQ182" s="199" t="s">
        <v>545</v>
      </c>
      <c r="GT182" s="198" t="s">
        <v>545</v>
      </c>
      <c r="GW182" s="198" t="s">
        <v>545</v>
      </c>
      <c r="GZ182" s="198" t="s">
        <v>545</v>
      </c>
      <c r="HC182" s="199" t="s">
        <v>545</v>
      </c>
      <c r="HF182" s="198" t="s">
        <v>545</v>
      </c>
      <c r="HI182" s="198" t="s">
        <v>545</v>
      </c>
      <c r="HL182" s="199" t="s">
        <v>545</v>
      </c>
      <c r="HO182" s="198" t="s">
        <v>545</v>
      </c>
      <c r="HR182" s="199" t="s">
        <v>545</v>
      </c>
      <c r="HU182" s="199" t="s">
        <v>545</v>
      </c>
      <c r="IA182" s="236" t="s">
        <v>545</v>
      </c>
      <c r="IB182" s="236" t="s">
        <v>545</v>
      </c>
      <c r="IC182" s="236" t="s">
        <v>545</v>
      </c>
      <c r="ID182" s="236" t="b">
        <v>1</v>
      </c>
    </row>
    <row r="183" spans="65:238" ht="14.4" x14ac:dyDescent="0.3">
      <c r="BM183" s="196" t="s">
        <v>545</v>
      </c>
      <c r="CW183" s="196" t="s">
        <v>545</v>
      </c>
      <c r="DQ183" s="198" t="s">
        <v>545</v>
      </c>
      <c r="DT183" s="198" t="s">
        <v>545</v>
      </c>
      <c r="DW183" s="199" t="s">
        <v>545</v>
      </c>
      <c r="DZ183" s="199" t="s">
        <v>545</v>
      </c>
      <c r="EC183" s="199" t="s">
        <v>545</v>
      </c>
      <c r="EF183" s="199" t="s">
        <v>545</v>
      </c>
      <c r="EI183" s="199" t="s">
        <v>545</v>
      </c>
      <c r="EL183" s="199" t="s">
        <v>545</v>
      </c>
      <c r="EO183" s="199" t="s">
        <v>545</v>
      </c>
      <c r="ER183" s="199" t="s">
        <v>545</v>
      </c>
      <c r="EU183" s="199" t="s">
        <v>545</v>
      </c>
      <c r="EX183" s="199" t="s">
        <v>545</v>
      </c>
      <c r="FA183" s="199" t="s">
        <v>545</v>
      </c>
      <c r="FD183" s="199" t="s">
        <v>545</v>
      </c>
      <c r="FG183" s="199" t="s">
        <v>545</v>
      </c>
      <c r="FJ183" s="198" t="s">
        <v>545</v>
      </c>
      <c r="FM183" s="199" t="s">
        <v>545</v>
      </c>
      <c r="FP183" s="199" t="s">
        <v>545</v>
      </c>
      <c r="FS183" s="199" t="s">
        <v>545</v>
      </c>
      <c r="FV183" s="199" t="s">
        <v>545</v>
      </c>
      <c r="FY183" s="199" t="s">
        <v>545</v>
      </c>
      <c r="GB183" s="199" t="s">
        <v>545</v>
      </c>
      <c r="GE183" s="199" t="s">
        <v>545</v>
      </c>
      <c r="GH183" s="199" t="s">
        <v>545</v>
      </c>
      <c r="GK183" s="199" t="s">
        <v>545</v>
      </c>
      <c r="GN183" s="199" t="s">
        <v>545</v>
      </c>
      <c r="GQ183" s="199" t="s">
        <v>545</v>
      </c>
      <c r="GT183" s="198" t="s">
        <v>545</v>
      </c>
      <c r="GW183" s="198" t="s">
        <v>545</v>
      </c>
      <c r="GZ183" s="198" t="s">
        <v>545</v>
      </c>
      <c r="HC183" s="199" t="s">
        <v>545</v>
      </c>
      <c r="HF183" s="198" t="s">
        <v>545</v>
      </c>
      <c r="HI183" s="198" t="s">
        <v>545</v>
      </c>
      <c r="HL183" s="199" t="s">
        <v>545</v>
      </c>
      <c r="HO183" s="198" t="s">
        <v>545</v>
      </c>
      <c r="HR183" s="199" t="s">
        <v>545</v>
      </c>
      <c r="HU183" s="199" t="s">
        <v>545</v>
      </c>
      <c r="IA183" s="236" t="s">
        <v>545</v>
      </c>
      <c r="IB183" s="236" t="s">
        <v>545</v>
      </c>
      <c r="IC183" s="236" t="s">
        <v>545</v>
      </c>
      <c r="ID183" s="236" t="b">
        <v>1</v>
      </c>
    </row>
    <row r="184" spans="65:238" ht="14.4" x14ac:dyDescent="0.3">
      <c r="BM184" s="196" t="s">
        <v>545</v>
      </c>
      <c r="CW184" s="196" t="s">
        <v>545</v>
      </c>
      <c r="DQ184" s="198" t="s">
        <v>545</v>
      </c>
      <c r="DT184" s="198" t="s">
        <v>545</v>
      </c>
      <c r="DW184" s="199" t="s">
        <v>545</v>
      </c>
      <c r="DZ184" s="199" t="s">
        <v>545</v>
      </c>
      <c r="EC184" s="199" t="s">
        <v>545</v>
      </c>
      <c r="EF184" s="199" t="s">
        <v>545</v>
      </c>
      <c r="EI184" s="199" t="s">
        <v>545</v>
      </c>
      <c r="EL184" s="199" t="s">
        <v>545</v>
      </c>
      <c r="EO184" s="199" t="s">
        <v>545</v>
      </c>
      <c r="ER184" s="199" t="s">
        <v>545</v>
      </c>
      <c r="EU184" s="199" t="s">
        <v>545</v>
      </c>
      <c r="EX184" s="199" t="s">
        <v>545</v>
      </c>
      <c r="FA184" s="199" t="s">
        <v>545</v>
      </c>
      <c r="FD184" s="199" t="s">
        <v>545</v>
      </c>
      <c r="FG184" s="199" t="s">
        <v>545</v>
      </c>
      <c r="FJ184" s="198" t="s">
        <v>545</v>
      </c>
      <c r="FM184" s="199" t="s">
        <v>545</v>
      </c>
      <c r="FP184" s="199" t="s">
        <v>545</v>
      </c>
      <c r="FS184" s="199" t="s">
        <v>545</v>
      </c>
      <c r="FV184" s="199" t="s">
        <v>545</v>
      </c>
      <c r="FY184" s="199" t="s">
        <v>545</v>
      </c>
      <c r="GB184" s="199" t="s">
        <v>545</v>
      </c>
      <c r="GE184" s="199" t="s">
        <v>545</v>
      </c>
      <c r="GH184" s="199" t="s">
        <v>545</v>
      </c>
      <c r="GK184" s="199" t="s">
        <v>545</v>
      </c>
      <c r="GN184" s="199" t="s">
        <v>545</v>
      </c>
      <c r="GQ184" s="199" t="s">
        <v>545</v>
      </c>
      <c r="GT184" s="198" t="s">
        <v>545</v>
      </c>
      <c r="GW184" s="198" t="s">
        <v>545</v>
      </c>
      <c r="GZ184" s="198" t="s">
        <v>545</v>
      </c>
      <c r="HC184" s="199" t="s">
        <v>545</v>
      </c>
      <c r="HF184" s="198" t="s">
        <v>545</v>
      </c>
      <c r="HI184" s="198" t="s">
        <v>545</v>
      </c>
      <c r="HL184" s="199" t="s">
        <v>545</v>
      </c>
      <c r="HO184" s="198" t="s">
        <v>545</v>
      </c>
      <c r="HR184" s="199" t="s">
        <v>545</v>
      </c>
      <c r="HU184" s="199" t="s">
        <v>545</v>
      </c>
      <c r="IA184" s="236" t="s">
        <v>545</v>
      </c>
      <c r="IB184" s="236" t="s">
        <v>545</v>
      </c>
      <c r="IC184" s="236" t="s">
        <v>545</v>
      </c>
      <c r="ID184" s="236" t="b">
        <v>1</v>
      </c>
    </row>
    <row r="185" spans="65:238" ht="14.4" x14ac:dyDescent="0.3">
      <c r="BM185" s="196" t="s">
        <v>545</v>
      </c>
      <c r="CW185" s="196" t="s">
        <v>545</v>
      </c>
      <c r="DQ185" s="198" t="s">
        <v>545</v>
      </c>
      <c r="DT185" s="198" t="s">
        <v>545</v>
      </c>
      <c r="DW185" s="199" t="s">
        <v>545</v>
      </c>
      <c r="DZ185" s="199" t="s">
        <v>545</v>
      </c>
      <c r="EC185" s="199" t="s">
        <v>545</v>
      </c>
      <c r="EF185" s="199" t="s">
        <v>545</v>
      </c>
      <c r="EI185" s="199" t="s">
        <v>545</v>
      </c>
      <c r="EL185" s="199" t="s">
        <v>545</v>
      </c>
      <c r="EO185" s="199" t="s">
        <v>545</v>
      </c>
      <c r="ER185" s="199" t="s">
        <v>545</v>
      </c>
      <c r="EU185" s="199" t="s">
        <v>545</v>
      </c>
      <c r="EX185" s="199" t="s">
        <v>545</v>
      </c>
      <c r="FA185" s="199" t="s">
        <v>545</v>
      </c>
      <c r="FD185" s="199" t="s">
        <v>545</v>
      </c>
      <c r="FG185" s="199" t="s">
        <v>545</v>
      </c>
      <c r="FJ185" s="198" t="s">
        <v>545</v>
      </c>
      <c r="FM185" s="199" t="s">
        <v>545</v>
      </c>
      <c r="FP185" s="199" t="s">
        <v>545</v>
      </c>
      <c r="FS185" s="199" t="s">
        <v>545</v>
      </c>
      <c r="FV185" s="199" t="s">
        <v>545</v>
      </c>
      <c r="FY185" s="199" t="s">
        <v>545</v>
      </c>
      <c r="GB185" s="199" t="s">
        <v>545</v>
      </c>
      <c r="GE185" s="199" t="s">
        <v>545</v>
      </c>
      <c r="GH185" s="199" t="s">
        <v>545</v>
      </c>
      <c r="GK185" s="199" t="s">
        <v>545</v>
      </c>
      <c r="GN185" s="199" t="s">
        <v>545</v>
      </c>
      <c r="GQ185" s="199" t="s">
        <v>545</v>
      </c>
      <c r="GT185" s="198" t="s">
        <v>545</v>
      </c>
      <c r="GW185" s="198" t="s">
        <v>545</v>
      </c>
      <c r="GZ185" s="198" t="s">
        <v>545</v>
      </c>
      <c r="HC185" s="199" t="s">
        <v>545</v>
      </c>
      <c r="HF185" s="198" t="s">
        <v>545</v>
      </c>
      <c r="HI185" s="198" t="s">
        <v>545</v>
      </c>
      <c r="HL185" s="199" t="s">
        <v>545</v>
      </c>
      <c r="HO185" s="198" t="s">
        <v>545</v>
      </c>
      <c r="HR185" s="199" t="s">
        <v>545</v>
      </c>
      <c r="HU185" s="199" t="s">
        <v>545</v>
      </c>
      <c r="IA185" s="236" t="s">
        <v>545</v>
      </c>
      <c r="IB185" s="236" t="s">
        <v>545</v>
      </c>
      <c r="IC185" s="236" t="s">
        <v>545</v>
      </c>
      <c r="ID185" s="236" t="b">
        <v>1</v>
      </c>
    </row>
    <row r="186" spans="65:238" ht="14.4" x14ac:dyDescent="0.3">
      <c r="BM186" s="196" t="s">
        <v>545</v>
      </c>
      <c r="CW186" s="196" t="s">
        <v>545</v>
      </c>
      <c r="DQ186" s="198" t="s">
        <v>545</v>
      </c>
      <c r="DT186" s="198" t="s">
        <v>545</v>
      </c>
      <c r="DW186" s="199" t="s">
        <v>545</v>
      </c>
      <c r="DZ186" s="199" t="s">
        <v>545</v>
      </c>
      <c r="EC186" s="199" t="s">
        <v>545</v>
      </c>
      <c r="EF186" s="199" t="s">
        <v>545</v>
      </c>
      <c r="EI186" s="199" t="s">
        <v>545</v>
      </c>
      <c r="EL186" s="199" t="s">
        <v>545</v>
      </c>
      <c r="EO186" s="199" t="s">
        <v>545</v>
      </c>
      <c r="ER186" s="199" t="s">
        <v>545</v>
      </c>
      <c r="EU186" s="199" t="s">
        <v>545</v>
      </c>
      <c r="EX186" s="199" t="s">
        <v>545</v>
      </c>
      <c r="FA186" s="199" t="s">
        <v>545</v>
      </c>
      <c r="FD186" s="199" t="s">
        <v>545</v>
      </c>
      <c r="FG186" s="199" t="s">
        <v>545</v>
      </c>
      <c r="FJ186" s="198" t="s">
        <v>545</v>
      </c>
      <c r="FM186" s="199" t="s">
        <v>545</v>
      </c>
      <c r="FP186" s="199" t="s">
        <v>545</v>
      </c>
      <c r="FS186" s="199" t="s">
        <v>545</v>
      </c>
      <c r="FV186" s="199" t="s">
        <v>545</v>
      </c>
      <c r="FY186" s="199" t="s">
        <v>545</v>
      </c>
      <c r="GB186" s="199" t="s">
        <v>545</v>
      </c>
      <c r="GE186" s="199" t="s">
        <v>545</v>
      </c>
      <c r="GH186" s="199" t="s">
        <v>545</v>
      </c>
      <c r="GK186" s="199" t="s">
        <v>545</v>
      </c>
      <c r="GN186" s="199" t="s">
        <v>545</v>
      </c>
      <c r="GQ186" s="199" t="s">
        <v>545</v>
      </c>
      <c r="GT186" s="198" t="s">
        <v>545</v>
      </c>
      <c r="GW186" s="198" t="s">
        <v>545</v>
      </c>
      <c r="GZ186" s="198" t="s">
        <v>545</v>
      </c>
      <c r="HC186" s="199" t="s">
        <v>545</v>
      </c>
      <c r="HF186" s="198" t="s">
        <v>545</v>
      </c>
      <c r="HI186" s="198" t="s">
        <v>545</v>
      </c>
      <c r="HL186" s="199" t="s">
        <v>545</v>
      </c>
      <c r="HO186" s="198" t="s">
        <v>545</v>
      </c>
      <c r="HR186" s="199" t="s">
        <v>545</v>
      </c>
      <c r="HU186" s="199" t="s">
        <v>545</v>
      </c>
      <c r="IA186" s="236" t="s">
        <v>545</v>
      </c>
      <c r="IB186" s="236" t="s">
        <v>545</v>
      </c>
      <c r="IC186" s="236" t="s">
        <v>545</v>
      </c>
      <c r="ID186" s="236" t="b">
        <v>1</v>
      </c>
    </row>
    <row r="187" spans="65:238" ht="14.4" x14ac:dyDescent="0.3">
      <c r="BM187" s="196" t="s">
        <v>545</v>
      </c>
      <c r="CW187" s="196" t="s">
        <v>545</v>
      </c>
      <c r="DQ187" s="198" t="s">
        <v>545</v>
      </c>
      <c r="DT187" s="198" t="s">
        <v>545</v>
      </c>
      <c r="DW187" s="199" t="s">
        <v>545</v>
      </c>
      <c r="DZ187" s="199" t="s">
        <v>545</v>
      </c>
      <c r="EC187" s="199" t="s">
        <v>545</v>
      </c>
      <c r="EF187" s="199" t="s">
        <v>545</v>
      </c>
      <c r="EI187" s="199" t="s">
        <v>545</v>
      </c>
      <c r="EL187" s="199" t="s">
        <v>545</v>
      </c>
      <c r="EO187" s="199" t="s">
        <v>545</v>
      </c>
      <c r="ER187" s="199" t="s">
        <v>545</v>
      </c>
      <c r="EU187" s="199" t="s">
        <v>545</v>
      </c>
      <c r="EX187" s="199" t="s">
        <v>545</v>
      </c>
      <c r="FA187" s="199" t="s">
        <v>545</v>
      </c>
      <c r="FD187" s="199" t="s">
        <v>545</v>
      </c>
      <c r="FG187" s="199" t="s">
        <v>545</v>
      </c>
      <c r="FJ187" s="198" t="s">
        <v>545</v>
      </c>
      <c r="FM187" s="199" t="s">
        <v>545</v>
      </c>
      <c r="FP187" s="199" t="s">
        <v>545</v>
      </c>
      <c r="FS187" s="199" t="s">
        <v>545</v>
      </c>
      <c r="FV187" s="199" t="s">
        <v>545</v>
      </c>
      <c r="FY187" s="199" t="s">
        <v>545</v>
      </c>
      <c r="GB187" s="199" t="s">
        <v>545</v>
      </c>
      <c r="GE187" s="199" t="s">
        <v>545</v>
      </c>
      <c r="GH187" s="199" t="s">
        <v>545</v>
      </c>
      <c r="GK187" s="199" t="s">
        <v>545</v>
      </c>
      <c r="GN187" s="199" t="s">
        <v>545</v>
      </c>
      <c r="GQ187" s="199" t="s">
        <v>545</v>
      </c>
      <c r="GT187" s="198" t="s">
        <v>545</v>
      </c>
      <c r="GW187" s="198" t="s">
        <v>545</v>
      </c>
      <c r="GZ187" s="198" t="s">
        <v>545</v>
      </c>
      <c r="HC187" s="199" t="s">
        <v>545</v>
      </c>
      <c r="HF187" s="198" t="s">
        <v>545</v>
      </c>
      <c r="HI187" s="198" t="s">
        <v>545</v>
      </c>
      <c r="HL187" s="199" t="s">
        <v>545</v>
      </c>
      <c r="HO187" s="198" t="s">
        <v>545</v>
      </c>
      <c r="HR187" s="199" t="s">
        <v>545</v>
      </c>
      <c r="HU187" s="199" t="s">
        <v>545</v>
      </c>
      <c r="IA187" s="236" t="s">
        <v>545</v>
      </c>
      <c r="IB187" s="236" t="s">
        <v>545</v>
      </c>
      <c r="IC187" s="236" t="s">
        <v>545</v>
      </c>
      <c r="ID187" s="236" t="b">
        <v>1</v>
      </c>
    </row>
    <row r="188" spans="65:238" ht="14.4" x14ac:dyDescent="0.3">
      <c r="BM188" s="196" t="s">
        <v>545</v>
      </c>
      <c r="CW188" s="196" t="s">
        <v>545</v>
      </c>
      <c r="DQ188" s="198" t="s">
        <v>545</v>
      </c>
      <c r="DT188" s="198" t="s">
        <v>545</v>
      </c>
      <c r="DW188" s="199" t="s">
        <v>545</v>
      </c>
      <c r="DZ188" s="199" t="s">
        <v>545</v>
      </c>
      <c r="EC188" s="199" t="s">
        <v>545</v>
      </c>
      <c r="EF188" s="199" t="s">
        <v>545</v>
      </c>
      <c r="EI188" s="199" t="s">
        <v>545</v>
      </c>
      <c r="EL188" s="199" t="s">
        <v>545</v>
      </c>
      <c r="EO188" s="199" t="s">
        <v>545</v>
      </c>
      <c r="ER188" s="199" t="s">
        <v>545</v>
      </c>
      <c r="EU188" s="199" t="s">
        <v>545</v>
      </c>
      <c r="EX188" s="199" t="s">
        <v>545</v>
      </c>
      <c r="FA188" s="199" t="s">
        <v>545</v>
      </c>
      <c r="FD188" s="199" t="s">
        <v>545</v>
      </c>
      <c r="FG188" s="199" t="s">
        <v>545</v>
      </c>
      <c r="FJ188" s="198" t="s">
        <v>545</v>
      </c>
      <c r="FM188" s="199" t="s">
        <v>545</v>
      </c>
      <c r="FP188" s="199" t="s">
        <v>545</v>
      </c>
      <c r="FS188" s="199" t="s">
        <v>545</v>
      </c>
      <c r="FV188" s="199" t="s">
        <v>545</v>
      </c>
      <c r="FY188" s="199" t="s">
        <v>545</v>
      </c>
      <c r="GB188" s="199" t="s">
        <v>545</v>
      </c>
      <c r="GE188" s="199" t="s">
        <v>545</v>
      </c>
      <c r="GH188" s="199" t="s">
        <v>545</v>
      </c>
      <c r="GK188" s="199" t="s">
        <v>545</v>
      </c>
      <c r="GN188" s="199" t="s">
        <v>545</v>
      </c>
      <c r="GQ188" s="199" t="s">
        <v>545</v>
      </c>
      <c r="GT188" s="198" t="s">
        <v>545</v>
      </c>
      <c r="GW188" s="198" t="s">
        <v>545</v>
      </c>
      <c r="GZ188" s="198" t="s">
        <v>545</v>
      </c>
      <c r="HC188" s="199" t="s">
        <v>545</v>
      </c>
      <c r="HF188" s="198" t="s">
        <v>545</v>
      </c>
      <c r="HI188" s="198" t="s">
        <v>545</v>
      </c>
      <c r="HL188" s="199" t="s">
        <v>545</v>
      </c>
      <c r="HO188" s="198" t="s">
        <v>545</v>
      </c>
      <c r="HR188" s="199" t="s">
        <v>545</v>
      </c>
      <c r="HU188" s="199" t="s">
        <v>545</v>
      </c>
      <c r="IA188" s="236" t="s">
        <v>545</v>
      </c>
      <c r="IB188" s="236" t="s">
        <v>545</v>
      </c>
      <c r="IC188" s="236" t="s">
        <v>545</v>
      </c>
      <c r="ID188" s="236" t="b">
        <v>1</v>
      </c>
    </row>
    <row r="189" spans="65:238" ht="14.4" x14ac:dyDescent="0.3">
      <c r="BM189" s="196" t="s">
        <v>545</v>
      </c>
      <c r="CW189" s="196" t="s">
        <v>545</v>
      </c>
      <c r="DQ189" s="198" t="s">
        <v>545</v>
      </c>
      <c r="DT189" s="198" t="s">
        <v>545</v>
      </c>
      <c r="DW189" s="199" t="s">
        <v>545</v>
      </c>
      <c r="DZ189" s="199" t="s">
        <v>545</v>
      </c>
      <c r="EC189" s="199" t="s">
        <v>545</v>
      </c>
      <c r="EF189" s="199" t="s">
        <v>545</v>
      </c>
      <c r="EI189" s="199" t="s">
        <v>545</v>
      </c>
      <c r="EL189" s="199" t="s">
        <v>545</v>
      </c>
      <c r="EO189" s="199" t="s">
        <v>545</v>
      </c>
      <c r="ER189" s="199" t="s">
        <v>545</v>
      </c>
      <c r="EU189" s="199" t="s">
        <v>545</v>
      </c>
      <c r="EX189" s="199" t="s">
        <v>545</v>
      </c>
      <c r="FA189" s="199" t="s">
        <v>545</v>
      </c>
      <c r="FD189" s="199" t="s">
        <v>545</v>
      </c>
      <c r="FG189" s="199" t="s">
        <v>545</v>
      </c>
      <c r="FJ189" s="198" t="s">
        <v>545</v>
      </c>
      <c r="FM189" s="199" t="s">
        <v>545</v>
      </c>
      <c r="FP189" s="199" t="s">
        <v>545</v>
      </c>
      <c r="FS189" s="199" t="s">
        <v>545</v>
      </c>
      <c r="FV189" s="199" t="s">
        <v>545</v>
      </c>
      <c r="FY189" s="199" t="s">
        <v>545</v>
      </c>
      <c r="GB189" s="199" t="s">
        <v>545</v>
      </c>
      <c r="GE189" s="199" t="s">
        <v>545</v>
      </c>
      <c r="GH189" s="199" t="s">
        <v>545</v>
      </c>
      <c r="GK189" s="199" t="s">
        <v>545</v>
      </c>
      <c r="GN189" s="199" t="s">
        <v>545</v>
      </c>
      <c r="GQ189" s="199" t="s">
        <v>545</v>
      </c>
      <c r="GT189" s="198" t="s">
        <v>545</v>
      </c>
      <c r="GW189" s="198" t="s">
        <v>545</v>
      </c>
      <c r="GZ189" s="198" t="s">
        <v>545</v>
      </c>
      <c r="HC189" s="199" t="s">
        <v>545</v>
      </c>
      <c r="HF189" s="198" t="s">
        <v>545</v>
      </c>
      <c r="HI189" s="198" t="s">
        <v>545</v>
      </c>
      <c r="HL189" s="199" t="s">
        <v>545</v>
      </c>
      <c r="HO189" s="198" t="s">
        <v>545</v>
      </c>
      <c r="HR189" s="199" t="s">
        <v>545</v>
      </c>
      <c r="HU189" s="199" t="s">
        <v>545</v>
      </c>
      <c r="IA189" s="236" t="s">
        <v>545</v>
      </c>
      <c r="IB189" s="236" t="s">
        <v>545</v>
      </c>
      <c r="IC189" s="236" t="s">
        <v>545</v>
      </c>
      <c r="ID189" s="236" t="b">
        <v>1</v>
      </c>
    </row>
    <row r="190" spans="65:238" ht="14.4" x14ac:dyDescent="0.3">
      <c r="BM190" s="196" t="s">
        <v>545</v>
      </c>
      <c r="CW190" s="196" t="s">
        <v>545</v>
      </c>
      <c r="DQ190" s="198" t="s">
        <v>545</v>
      </c>
      <c r="DT190" s="198" t="s">
        <v>545</v>
      </c>
      <c r="DW190" s="199" t="s">
        <v>545</v>
      </c>
      <c r="DZ190" s="199" t="s">
        <v>545</v>
      </c>
      <c r="EC190" s="199" t="s">
        <v>545</v>
      </c>
      <c r="EF190" s="199" t="s">
        <v>545</v>
      </c>
      <c r="EI190" s="199" t="s">
        <v>545</v>
      </c>
      <c r="EL190" s="199" t="s">
        <v>545</v>
      </c>
      <c r="EO190" s="199" t="s">
        <v>545</v>
      </c>
      <c r="ER190" s="199" t="s">
        <v>545</v>
      </c>
      <c r="EU190" s="199" t="s">
        <v>545</v>
      </c>
      <c r="EX190" s="199" t="s">
        <v>545</v>
      </c>
      <c r="FA190" s="199" t="s">
        <v>545</v>
      </c>
      <c r="FD190" s="199" t="s">
        <v>545</v>
      </c>
      <c r="FG190" s="199" t="s">
        <v>545</v>
      </c>
      <c r="FJ190" s="198" t="s">
        <v>545</v>
      </c>
      <c r="FM190" s="199" t="s">
        <v>545</v>
      </c>
      <c r="FP190" s="199" t="s">
        <v>545</v>
      </c>
      <c r="FS190" s="199" t="s">
        <v>545</v>
      </c>
      <c r="FV190" s="199" t="s">
        <v>545</v>
      </c>
      <c r="FY190" s="199" t="s">
        <v>545</v>
      </c>
      <c r="GB190" s="199" t="s">
        <v>545</v>
      </c>
      <c r="GE190" s="199" t="s">
        <v>545</v>
      </c>
      <c r="GH190" s="199" t="s">
        <v>545</v>
      </c>
      <c r="GK190" s="199" t="s">
        <v>545</v>
      </c>
      <c r="GN190" s="199" t="s">
        <v>545</v>
      </c>
      <c r="GQ190" s="199" t="s">
        <v>545</v>
      </c>
      <c r="GT190" s="198" t="s">
        <v>545</v>
      </c>
      <c r="GW190" s="198" t="s">
        <v>545</v>
      </c>
      <c r="GZ190" s="198" t="s">
        <v>545</v>
      </c>
      <c r="HC190" s="199" t="s">
        <v>545</v>
      </c>
      <c r="HF190" s="198" t="s">
        <v>545</v>
      </c>
      <c r="HI190" s="198" t="s">
        <v>545</v>
      </c>
      <c r="HL190" s="199" t="s">
        <v>545</v>
      </c>
      <c r="HO190" s="198" t="s">
        <v>545</v>
      </c>
      <c r="HR190" s="199" t="s">
        <v>545</v>
      </c>
      <c r="HU190" s="199" t="s">
        <v>545</v>
      </c>
      <c r="IA190" s="236" t="s">
        <v>545</v>
      </c>
      <c r="IB190" s="236" t="s">
        <v>545</v>
      </c>
      <c r="IC190" s="236" t="s">
        <v>545</v>
      </c>
      <c r="ID190" s="236" t="b">
        <v>1</v>
      </c>
    </row>
    <row r="191" spans="65:238" ht="14.4" x14ac:dyDescent="0.3">
      <c r="BM191" s="196" t="s">
        <v>545</v>
      </c>
      <c r="CW191" s="196" t="s">
        <v>545</v>
      </c>
      <c r="DQ191" s="198" t="s">
        <v>545</v>
      </c>
      <c r="DT191" s="198" t="s">
        <v>545</v>
      </c>
      <c r="DW191" s="199" t="s">
        <v>545</v>
      </c>
      <c r="DZ191" s="199" t="s">
        <v>545</v>
      </c>
      <c r="EC191" s="199" t="s">
        <v>545</v>
      </c>
      <c r="EF191" s="199" t="s">
        <v>545</v>
      </c>
      <c r="EI191" s="199" t="s">
        <v>545</v>
      </c>
      <c r="EL191" s="199" t="s">
        <v>545</v>
      </c>
      <c r="EO191" s="199" t="s">
        <v>545</v>
      </c>
      <c r="ER191" s="199" t="s">
        <v>545</v>
      </c>
      <c r="EU191" s="199" t="s">
        <v>545</v>
      </c>
      <c r="EX191" s="199" t="s">
        <v>545</v>
      </c>
      <c r="FA191" s="199" t="s">
        <v>545</v>
      </c>
      <c r="FD191" s="199" t="s">
        <v>545</v>
      </c>
      <c r="FG191" s="199" t="s">
        <v>545</v>
      </c>
      <c r="FJ191" s="198" t="s">
        <v>545</v>
      </c>
      <c r="FM191" s="199" t="s">
        <v>545</v>
      </c>
      <c r="FP191" s="199" t="s">
        <v>545</v>
      </c>
      <c r="FS191" s="199" t="s">
        <v>545</v>
      </c>
      <c r="FV191" s="199" t="s">
        <v>545</v>
      </c>
      <c r="FY191" s="199" t="s">
        <v>545</v>
      </c>
      <c r="GB191" s="199" t="s">
        <v>545</v>
      </c>
      <c r="GE191" s="199" t="s">
        <v>545</v>
      </c>
      <c r="GH191" s="199" t="s">
        <v>545</v>
      </c>
      <c r="GK191" s="199" t="s">
        <v>545</v>
      </c>
      <c r="GN191" s="199" t="s">
        <v>545</v>
      </c>
      <c r="GQ191" s="199" t="s">
        <v>545</v>
      </c>
      <c r="GT191" s="198" t="s">
        <v>545</v>
      </c>
      <c r="GW191" s="198" t="s">
        <v>545</v>
      </c>
      <c r="GZ191" s="198" t="s">
        <v>545</v>
      </c>
      <c r="HC191" s="199" t="s">
        <v>545</v>
      </c>
      <c r="HF191" s="198" t="s">
        <v>545</v>
      </c>
      <c r="HI191" s="198" t="s">
        <v>545</v>
      </c>
      <c r="HL191" s="199" t="s">
        <v>545</v>
      </c>
      <c r="HO191" s="198" t="s">
        <v>545</v>
      </c>
      <c r="HR191" s="199" t="s">
        <v>545</v>
      </c>
      <c r="HU191" s="199" t="s">
        <v>545</v>
      </c>
      <c r="IA191" s="236" t="s">
        <v>545</v>
      </c>
      <c r="IB191" s="236" t="s">
        <v>545</v>
      </c>
      <c r="IC191" s="236" t="s">
        <v>545</v>
      </c>
      <c r="ID191" s="236" t="b">
        <v>1</v>
      </c>
    </row>
    <row r="192" spans="65:238" ht="14.4" x14ac:dyDescent="0.3">
      <c r="BM192" s="196" t="s">
        <v>545</v>
      </c>
      <c r="CW192" s="196" t="s">
        <v>545</v>
      </c>
      <c r="DQ192" s="198" t="s">
        <v>545</v>
      </c>
      <c r="DT192" s="198" t="s">
        <v>545</v>
      </c>
      <c r="DW192" s="199" t="s">
        <v>545</v>
      </c>
      <c r="DZ192" s="199" t="s">
        <v>545</v>
      </c>
      <c r="EC192" s="199" t="s">
        <v>545</v>
      </c>
      <c r="EF192" s="199" t="s">
        <v>545</v>
      </c>
      <c r="EI192" s="199" t="s">
        <v>545</v>
      </c>
      <c r="EL192" s="199" t="s">
        <v>545</v>
      </c>
      <c r="EO192" s="199" t="s">
        <v>545</v>
      </c>
      <c r="ER192" s="199" t="s">
        <v>545</v>
      </c>
      <c r="EU192" s="199" t="s">
        <v>545</v>
      </c>
      <c r="EX192" s="199" t="s">
        <v>545</v>
      </c>
      <c r="FA192" s="199" t="s">
        <v>545</v>
      </c>
      <c r="FD192" s="199" t="s">
        <v>545</v>
      </c>
      <c r="FG192" s="199" t="s">
        <v>545</v>
      </c>
      <c r="FJ192" s="198" t="s">
        <v>545</v>
      </c>
      <c r="FM192" s="199" t="s">
        <v>545</v>
      </c>
      <c r="FP192" s="199" t="s">
        <v>545</v>
      </c>
      <c r="FS192" s="199" t="s">
        <v>545</v>
      </c>
      <c r="FV192" s="199" t="s">
        <v>545</v>
      </c>
      <c r="FY192" s="199" t="s">
        <v>545</v>
      </c>
      <c r="GB192" s="199" t="s">
        <v>545</v>
      </c>
      <c r="GE192" s="199" t="s">
        <v>545</v>
      </c>
      <c r="GH192" s="199" t="s">
        <v>545</v>
      </c>
      <c r="GK192" s="199" t="s">
        <v>545</v>
      </c>
      <c r="GN192" s="199" t="s">
        <v>545</v>
      </c>
      <c r="GQ192" s="199" t="s">
        <v>545</v>
      </c>
      <c r="GT192" s="198" t="s">
        <v>545</v>
      </c>
      <c r="GW192" s="198" t="s">
        <v>545</v>
      </c>
      <c r="GZ192" s="198" t="s">
        <v>545</v>
      </c>
      <c r="HC192" s="199" t="s">
        <v>545</v>
      </c>
      <c r="HF192" s="198" t="s">
        <v>545</v>
      </c>
      <c r="HI192" s="198" t="s">
        <v>545</v>
      </c>
      <c r="HL192" s="199" t="s">
        <v>545</v>
      </c>
      <c r="HO192" s="198" t="s">
        <v>545</v>
      </c>
      <c r="HR192" s="199" t="s">
        <v>545</v>
      </c>
      <c r="HU192" s="199" t="s">
        <v>545</v>
      </c>
      <c r="IA192" s="236" t="s">
        <v>545</v>
      </c>
      <c r="IB192" s="236" t="s">
        <v>545</v>
      </c>
      <c r="IC192" s="236" t="s">
        <v>545</v>
      </c>
      <c r="ID192" s="236" t="b">
        <v>1</v>
      </c>
    </row>
    <row r="193" spans="65:238" ht="14.4" x14ac:dyDescent="0.3">
      <c r="BM193" s="196" t="s">
        <v>545</v>
      </c>
      <c r="CW193" s="196" t="s">
        <v>545</v>
      </c>
      <c r="DQ193" s="198" t="s">
        <v>545</v>
      </c>
      <c r="DT193" s="198" t="s">
        <v>545</v>
      </c>
      <c r="DW193" s="199" t="s">
        <v>545</v>
      </c>
      <c r="DZ193" s="199" t="s">
        <v>545</v>
      </c>
      <c r="EC193" s="199" t="s">
        <v>545</v>
      </c>
      <c r="EF193" s="199" t="s">
        <v>545</v>
      </c>
      <c r="EI193" s="199" t="s">
        <v>545</v>
      </c>
      <c r="EL193" s="199" t="s">
        <v>545</v>
      </c>
      <c r="EO193" s="199" t="s">
        <v>545</v>
      </c>
      <c r="ER193" s="199" t="s">
        <v>545</v>
      </c>
      <c r="EU193" s="199" t="s">
        <v>545</v>
      </c>
      <c r="EX193" s="199" t="s">
        <v>545</v>
      </c>
      <c r="FA193" s="199" t="s">
        <v>545</v>
      </c>
      <c r="FD193" s="199" t="s">
        <v>545</v>
      </c>
      <c r="FG193" s="199" t="s">
        <v>545</v>
      </c>
      <c r="FJ193" s="198" t="s">
        <v>545</v>
      </c>
      <c r="FM193" s="199" t="s">
        <v>545</v>
      </c>
      <c r="FP193" s="199" t="s">
        <v>545</v>
      </c>
      <c r="FS193" s="199" t="s">
        <v>545</v>
      </c>
      <c r="FV193" s="199" t="s">
        <v>545</v>
      </c>
      <c r="FY193" s="199" t="s">
        <v>545</v>
      </c>
      <c r="GB193" s="199" t="s">
        <v>545</v>
      </c>
      <c r="GE193" s="199" t="s">
        <v>545</v>
      </c>
      <c r="GH193" s="199" t="s">
        <v>545</v>
      </c>
      <c r="GK193" s="199" t="s">
        <v>545</v>
      </c>
      <c r="GN193" s="199" t="s">
        <v>545</v>
      </c>
      <c r="GQ193" s="199" t="s">
        <v>545</v>
      </c>
      <c r="GT193" s="198" t="s">
        <v>545</v>
      </c>
      <c r="GW193" s="198" t="s">
        <v>545</v>
      </c>
      <c r="GZ193" s="198" t="s">
        <v>545</v>
      </c>
      <c r="HC193" s="199" t="s">
        <v>545</v>
      </c>
      <c r="HF193" s="198" t="s">
        <v>545</v>
      </c>
      <c r="HI193" s="198" t="s">
        <v>545</v>
      </c>
      <c r="HL193" s="199" t="s">
        <v>545</v>
      </c>
      <c r="HO193" s="198" t="s">
        <v>545</v>
      </c>
      <c r="HR193" s="199" t="s">
        <v>545</v>
      </c>
      <c r="HU193" s="199" t="s">
        <v>545</v>
      </c>
      <c r="IA193" s="236" t="s">
        <v>545</v>
      </c>
      <c r="IB193" s="236" t="s">
        <v>545</v>
      </c>
      <c r="IC193" s="236" t="s">
        <v>545</v>
      </c>
      <c r="ID193" s="236" t="b">
        <v>1</v>
      </c>
    </row>
    <row r="194" spans="65:238" ht="14.4" x14ac:dyDescent="0.3">
      <c r="BM194" s="196" t="s">
        <v>545</v>
      </c>
      <c r="CW194" s="196" t="s">
        <v>545</v>
      </c>
      <c r="DQ194" s="198" t="s">
        <v>545</v>
      </c>
      <c r="DT194" s="198" t="s">
        <v>545</v>
      </c>
      <c r="DW194" s="199" t="s">
        <v>545</v>
      </c>
      <c r="DZ194" s="199" t="s">
        <v>545</v>
      </c>
      <c r="EC194" s="199" t="s">
        <v>545</v>
      </c>
      <c r="EF194" s="199" t="s">
        <v>545</v>
      </c>
      <c r="EI194" s="199" t="s">
        <v>545</v>
      </c>
      <c r="EL194" s="199" t="s">
        <v>545</v>
      </c>
      <c r="EO194" s="199" t="s">
        <v>545</v>
      </c>
      <c r="ER194" s="199" t="s">
        <v>545</v>
      </c>
      <c r="EU194" s="199" t="s">
        <v>545</v>
      </c>
      <c r="EX194" s="199" t="s">
        <v>545</v>
      </c>
      <c r="FA194" s="199" t="s">
        <v>545</v>
      </c>
      <c r="FD194" s="199" t="s">
        <v>545</v>
      </c>
      <c r="FG194" s="199" t="s">
        <v>545</v>
      </c>
      <c r="FJ194" s="198" t="s">
        <v>545</v>
      </c>
      <c r="FM194" s="199" t="s">
        <v>545</v>
      </c>
      <c r="FP194" s="199" t="s">
        <v>545</v>
      </c>
      <c r="FS194" s="199" t="s">
        <v>545</v>
      </c>
      <c r="FV194" s="199" t="s">
        <v>545</v>
      </c>
      <c r="FY194" s="199" t="s">
        <v>545</v>
      </c>
      <c r="GB194" s="199" t="s">
        <v>545</v>
      </c>
      <c r="GE194" s="199" t="s">
        <v>545</v>
      </c>
      <c r="GH194" s="199" t="s">
        <v>545</v>
      </c>
      <c r="GK194" s="199" t="s">
        <v>545</v>
      </c>
      <c r="GN194" s="199" t="s">
        <v>545</v>
      </c>
      <c r="GQ194" s="199" t="s">
        <v>545</v>
      </c>
      <c r="GT194" s="198" t="s">
        <v>545</v>
      </c>
      <c r="GW194" s="198" t="s">
        <v>545</v>
      </c>
      <c r="GZ194" s="198" t="s">
        <v>545</v>
      </c>
      <c r="HC194" s="199" t="s">
        <v>545</v>
      </c>
      <c r="HF194" s="198" t="s">
        <v>545</v>
      </c>
      <c r="HI194" s="198" t="s">
        <v>545</v>
      </c>
      <c r="HL194" s="199" t="s">
        <v>545</v>
      </c>
      <c r="HO194" s="198" t="s">
        <v>545</v>
      </c>
      <c r="HR194" s="199" t="s">
        <v>545</v>
      </c>
      <c r="HU194" s="199" t="s">
        <v>545</v>
      </c>
      <c r="IA194" s="236" t="s">
        <v>545</v>
      </c>
      <c r="IB194" s="236" t="s">
        <v>545</v>
      </c>
      <c r="IC194" s="236" t="s">
        <v>545</v>
      </c>
      <c r="ID194" s="236" t="b">
        <v>1</v>
      </c>
    </row>
    <row r="195" spans="65:238" ht="14.4" x14ac:dyDescent="0.3">
      <c r="BM195" s="196" t="s">
        <v>545</v>
      </c>
      <c r="CW195" s="196" t="s">
        <v>545</v>
      </c>
      <c r="DQ195" s="198" t="s">
        <v>545</v>
      </c>
      <c r="DT195" s="198" t="s">
        <v>545</v>
      </c>
      <c r="DW195" s="199" t="s">
        <v>545</v>
      </c>
      <c r="DZ195" s="199" t="s">
        <v>545</v>
      </c>
      <c r="EC195" s="199" t="s">
        <v>545</v>
      </c>
      <c r="EF195" s="199" t="s">
        <v>545</v>
      </c>
      <c r="EI195" s="199" t="s">
        <v>545</v>
      </c>
      <c r="EL195" s="199" t="s">
        <v>545</v>
      </c>
      <c r="EO195" s="199" t="s">
        <v>545</v>
      </c>
      <c r="ER195" s="199" t="s">
        <v>545</v>
      </c>
      <c r="EU195" s="199" t="s">
        <v>545</v>
      </c>
      <c r="EX195" s="199" t="s">
        <v>545</v>
      </c>
      <c r="FA195" s="199" t="s">
        <v>545</v>
      </c>
      <c r="FD195" s="199" t="s">
        <v>545</v>
      </c>
      <c r="FG195" s="199" t="s">
        <v>545</v>
      </c>
      <c r="FJ195" s="198" t="s">
        <v>545</v>
      </c>
      <c r="FM195" s="199" t="s">
        <v>545</v>
      </c>
      <c r="FP195" s="199" t="s">
        <v>545</v>
      </c>
      <c r="FS195" s="199" t="s">
        <v>545</v>
      </c>
      <c r="FV195" s="199" t="s">
        <v>545</v>
      </c>
      <c r="FY195" s="199" t="s">
        <v>545</v>
      </c>
      <c r="GB195" s="199" t="s">
        <v>545</v>
      </c>
      <c r="GE195" s="199" t="s">
        <v>545</v>
      </c>
      <c r="GH195" s="199" t="s">
        <v>545</v>
      </c>
      <c r="GK195" s="199" t="s">
        <v>545</v>
      </c>
      <c r="GN195" s="199" t="s">
        <v>545</v>
      </c>
      <c r="GQ195" s="199" t="s">
        <v>545</v>
      </c>
      <c r="GT195" s="198" t="s">
        <v>545</v>
      </c>
      <c r="GW195" s="198" t="s">
        <v>545</v>
      </c>
      <c r="GZ195" s="198" t="s">
        <v>545</v>
      </c>
      <c r="HC195" s="199" t="s">
        <v>545</v>
      </c>
      <c r="HF195" s="198" t="s">
        <v>545</v>
      </c>
      <c r="HI195" s="198" t="s">
        <v>545</v>
      </c>
      <c r="HL195" s="199" t="s">
        <v>545</v>
      </c>
      <c r="HO195" s="198" t="s">
        <v>545</v>
      </c>
      <c r="HR195" s="199" t="s">
        <v>545</v>
      </c>
      <c r="HU195" s="199" t="s">
        <v>545</v>
      </c>
      <c r="IA195" s="236" t="s">
        <v>545</v>
      </c>
      <c r="IB195" s="236" t="s">
        <v>545</v>
      </c>
      <c r="IC195" s="236" t="s">
        <v>545</v>
      </c>
      <c r="ID195" s="236" t="b">
        <v>1</v>
      </c>
    </row>
    <row r="196" spans="65:238" ht="14.4" x14ac:dyDescent="0.3">
      <c r="BM196" s="196" t="s">
        <v>545</v>
      </c>
      <c r="CW196" s="196" t="s">
        <v>545</v>
      </c>
      <c r="DQ196" s="198" t="s">
        <v>545</v>
      </c>
      <c r="DT196" s="198" t="s">
        <v>545</v>
      </c>
      <c r="DW196" s="199" t="s">
        <v>545</v>
      </c>
      <c r="DZ196" s="199" t="s">
        <v>545</v>
      </c>
      <c r="EC196" s="199" t="s">
        <v>545</v>
      </c>
      <c r="EF196" s="199" t="s">
        <v>545</v>
      </c>
      <c r="EI196" s="199" t="s">
        <v>545</v>
      </c>
      <c r="EL196" s="199" t="s">
        <v>545</v>
      </c>
      <c r="EO196" s="199" t="s">
        <v>545</v>
      </c>
      <c r="ER196" s="199" t="s">
        <v>545</v>
      </c>
      <c r="EU196" s="199" t="s">
        <v>545</v>
      </c>
      <c r="EX196" s="199" t="s">
        <v>545</v>
      </c>
      <c r="FA196" s="199" t="s">
        <v>545</v>
      </c>
      <c r="FD196" s="199" t="s">
        <v>545</v>
      </c>
      <c r="FG196" s="199" t="s">
        <v>545</v>
      </c>
      <c r="FJ196" s="198" t="s">
        <v>545</v>
      </c>
      <c r="FM196" s="199" t="s">
        <v>545</v>
      </c>
      <c r="FP196" s="199" t="s">
        <v>545</v>
      </c>
      <c r="FS196" s="199" t="s">
        <v>545</v>
      </c>
      <c r="FV196" s="199" t="s">
        <v>545</v>
      </c>
      <c r="FY196" s="199" t="s">
        <v>545</v>
      </c>
      <c r="GB196" s="199" t="s">
        <v>545</v>
      </c>
      <c r="GE196" s="199" t="s">
        <v>545</v>
      </c>
      <c r="GH196" s="199" t="s">
        <v>545</v>
      </c>
      <c r="GK196" s="199" t="s">
        <v>545</v>
      </c>
      <c r="GN196" s="199" t="s">
        <v>545</v>
      </c>
      <c r="GQ196" s="199" t="s">
        <v>545</v>
      </c>
      <c r="GT196" s="198" t="s">
        <v>545</v>
      </c>
      <c r="GW196" s="198" t="s">
        <v>545</v>
      </c>
      <c r="GZ196" s="198" t="s">
        <v>545</v>
      </c>
      <c r="HC196" s="199" t="s">
        <v>545</v>
      </c>
      <c r="HF196" s="198" t="s">
        <v>545</v>
      </c>
      <c r="HI196" s="198" t="s">
        <v>545</v>
      </c>
      <c r="HL196" s="199" t="s">
        <v>545</v>
      </c>
      <c r="HO196" s="198" t="s">
        <v>545</v>
      </c>
      <c r="HR196" s="199" t="s">
        <v>545</v>
      </c>
      <c r="HU196" s="199" t="s">
        <v>545</v>
      </c>
      <c r="IA196" s="236" t="s">
        <v>545</v>
      </c>
      <c r="IB196" s="236" t="s">
        <v>545</v>
      </c>
      <c r="IC196" s="236" t="s">
        <v>545</v>
      </c>
      <c r="ID196" s="236" t="b">
        <v>1</v>
      </c>
    </row>
    <row r="197" spans="65:238" ht="14.4" x14ac:dyDescent="0.3">
      <c r="BM197" s="196" t="s">
        <v>545</v>
      </c>
      <c r="CW197" s="196" t="s">
        <v>545</v>
      </c>
      <c r="DQ197" s="198" t="s">
        <v>545</v>
      </c>
      <c r="DT197" s="198" t="s">
        <v>545</v>
      </c>
      <c r="DW197" s="199" t="s">
        <v>545</v>
      </c>
      <c r="DZ197" s="199" t="s">
        <v>545</v>
      </c>
      <c r="EC197" s="199" t="s">
        <v>545</v>
      </c>
      <c r="EF197" s="199" t="s">
        <v>545</v>
      </c>
      <c r="EI197" s="199" t="s">
        <v>545</v>
      </c>
      <c r="EL197" s="199" t="s">
        <v>545</v>
      </c>
      <c r="EO197" s="199" t="s">
        <v>545</v>
      </c>
      <c r="ER197" s="199" t="s">
        <v>545</v>
      </c>
      <c r="EU197" s="199" t="s">
        <v>545</v>
      </c>
      <c r="EX197" s="199" t="s">
        <v>545</v>
      </c>
      <c r="FA197" s="199" t="s">
        <v>545</v>
      </c>
      <c r="FD197" s="199" t="s">
        <v>545</v>
      </c>
      <c r="FG197" s="199" t="s">
        <v>545</v>
      </c>
      <c r="FJ197" s="198" t="s">
        <v>545</v>
      </c>
      <c r="FM197" s="199" t="s">
        <v>545</v>
      </c>
      <c r="FP197" s="199" t="s">
        <v>545</v>
      </c>
      <c r="FS197" s="199" t="s">
        <v>545</v>
      </c>
      <c r="FV197" s="199" t="s">
        <v>545</v>
      </c>
      <c r="FY197" s="199" t="s">
        <v>545</v>
      </c>
      <c r="GB197" s="199" t="s">
        <v>545</v>
      </c>
      <c r="GE197" s="199" t="s">
        <v>545</v>
      </c>
      <c r="GH197" s="199" t="s">
        <v>545</v>
      </c>
      <c r="GK197" s="199" t="s">
        <v>545</v>
      </c>
      <c r="GN197" s="199" t="s">
        <v>545</v>
      </c>
      <c r="GQ197" s="199" t="s">
        <v>545</v>
      </c>
      <c r="GT197" s="198" t="s">
        <v>545</v>
      </c>
      <c r="GW197" s="198" t="s">
        <v>545</v>
      </c>
      <c r="GZ197" s="198" t="s">
        <v>545</v>
      </c>
      <c r="HC197" s="199" t="s">
        <v>545</v>
      </c>
      <c r="HF197" s="198" t="s">
        <v>545</v>
      </c>
      <c r="HI197" s="198" t="s">
        <v>545</v>
      </c>
      <c r="HL197" s="199" t="s">
        <v>545</v>
      </c>
      <c r="HO197" s="198" t="s">
        <v>545</v>
      </c>
      <c r="HR197" s="199" t="s">
        <v>545</v>
      </c>
      <c r="HU197" s="199" t="s">
        <v>545</v>
      </c>
      <c r="IA197" s="236" t="s">
        <v>545</v>
      </c>
      <c r="IB197" s="236" t="s">
        <v>545</v>
      </c>
      <c r="IC197" s="236" t="s">
        <v>545</v>
      </c>
      <c r="ID197" s="236" t="b">
        <v>1</v>
      </c>
    </row>
    <row r="198" spans="65:238" ht="14.4" x14ac:dyDescent="0.3">
      <c r="BM198" s="196" t="s">
        <v>545</v>
      </c>
      <c r="CW198" s="196" t="s">
        <v>545</v>
      </c>
      <c r="DQ198" s="198" t="s">
        <v>545</v>
      </c>
      <c r="DT198" s="198" t="s">
        <v>545</v>
      </c>
      <c r="DW198" s="199" t="s">
        <v>545</v>
      </c>
      <c r="DZ198" s="199" t="s">
        <v>545</v>
      </c>
      <c r="EC198" s="199" t="s">
        <v>545</v>
      </c>
      <c r="EF198" s="199" t="s">
        <v>545</v>
      </c>
      <c r="EI198" s="199" t="s">
        <v>545</v>
      </c>
      <c r="EL198" s="199" t="s">
        <v>545</v>
      </c>
      <c r="EO198" s="199" t="s">
        <v>545</v>
      </c>
      <c r="ER198" s="199" t="s">
        <v>545</v>
      </c>
      <c r="EU198" s="199" t="s">
        <v>545</v>
      </c>
      <c r="EX198" s="199" t="s">
        <v>545</v>
      </c>
      <c r="FA198" s="199" t="s">
        <v>545</v>
      </c>
      <c r="FD198" s="199" t="s">
        <v>545</v>
      </c>
      <c r="FG198" s="199" t="s">
        <v>545</v>
      </c>
      <c r="FJ198" s="198" t="s">
        <v>545</v>
      </c>
      <c r="FM198" s="199" t="s">
        <v>545</v>
      </c>
      <c r="FP198" s="199" t="s">
        <v>545</v>
      </c>
      <c r="FS198" s="199" t="s">
        <v>545</v>
      </c>
      <c r="FV198" s="199" t="s">
        <v>545</v>
      </c>
      <c r="FY198" s="199" t="s">
        <v>545</v>
      </c>
      <c r="GB198" s="199" t="s">
        <v>545</v>
      </c>
      <c r="GE198" s="199" t="s">
        <v>545</v>
      </c>
      <c r="GH198" s="199" t="s">
        <v>545</v>
      </c>
      <c r="GK198" s="199" t="s">
        <v>545</v>
      </c>
      <c r="GN198" s="199" t="s">
        <v>545</v>
      </c>
      <c r="GQ198" s="199" t="s">
        <v>545</v>
      </c>
      <c r="GT198" s="198" t="s">
        <v>545</v>
      </c>
      <c r="GW198" s="198" t="s">
        <v>545</v>
      </c>
      <c r="GZ198" s="198" t="s">
        <v>545</v>
      </c>
      <c r="HC198" s="199" t="s">
        <v>545</v>
      </c>
      <c r="HF198" s="198" t="s">
        <v>545</v>
      </c>
      <c r="HI198" s="198" t="s">
        <v>545</v>
      </c>
      <c r="HL198" s="199" t="s">
        <v>545</v>
      </c>
      <c r="HO198" s="198" t="s">
        <v>545</v>
      </c>
      <c r="HR198" s="199" t="s">
        <v>545</v>
      </c>
      <c r="HU198" s="199" t="s">
        <v>545</v>
      </c>
      <c r="IA198" s="236" t="s">
        <v>545</v>
      </c>
      <c r="IB198" s="236" t="s">
        <v>545</v>
      </c>
      <c r="IC198" s="236" t="s">
        <v>545</v>
      </c>
      <c r="ID198" s="236" t="b">
        <v>1</v>
      </c>
    </row>
    <row r="199" spans="65:238" ht="14.4" x14ac:dyDescent="0.3">
      <c r="BM199" s="196" t="s">
        <v>545</v>
      </c>
      <c r="CW199" s="196" t="s">
        <v>545</v>
      </c>
      <c r="DQ199" s="198" t="s">
        <v>545</v>
      </c>
      <c r="DT199" s="198" t="s">
        <v>545</v>
      </c>
      <c r="DW199" s="199" t="s">
        <v>545</v>
      </c>
      <c r="DZ199" s="199" t="s">
        <v>545</v>
      </c>
      <c r="EC199" s="199" t="s">
        <v>545</v>
      </c>
      <c r="EF199" s="199" t="s">
        <v>545</v>
      </c>
      <c r="EI199" s="199" t="s">
        <v>545</v>
      </c>
      <c r="EL199" s="199" t="s">
        <v>545</v>
      </c>
      <c r="EO199" s="199" t="s">
        <v>545</v>
      </c>
      <c r="ER199" s="199" t="s">
        <v>545</v>
      </c>
      <c r="EU199" s="199" t="s">
        <v>545</v>
      </c>
      <c r="EX199" s="199" t="s">
        <v>545</v>
      </c>
      <c r="FA199" s="199" t="s">
        <v>545</v>
      </c>
      <c r="FD199" s="199" t="s">
        <v>545</v>
      </c>
      <c r="FG199" s="199" t="s">
        <v>545</v>
      </c>
      <c r="FJ199" s="198" t="s">
        <v>545</v>
      </c>
      <c r="FM199" s="199" t="s">
        <v>545</v>
      </c>
      <c r="FP199" s="199" t="s">
        <v>545</v>
      </c>
      <c r="FS199" s="199" t="s">
        <v>545</v>
      </c>
      <c r="FV199" s="199" t="s">
        <v>545</v>
      </c>
      <c r="FY199" s="199" t="s">
        <v>545</v>
      </c>
      <c r="GB199" s="199" t="s">
        <v>545</v>
      </c>
      <c r="GE199" s="199" t="s">
        <v>545</v>
      </c>
      <c r="GH199" s="199" t="s">
        <v>545</v>
      </c>
      <c r="GK199" s="199" t="s">
        <v>545</v>
      </c>
      <c r="GN199" s="199" t="s">
        <v>545</v>
      </c>
      <c r="GQ199" s="199" t="s">
        <v>545</v>
      </c>
      <c r="GT199" s="198" t="s">
        <v>545</v>
      </c>
      <c r="GW199" s="198" t="s">
        <v>545</v>
      </c>
      <c r="GZ199" s="198" t="s">
        <v>545</v>
      </c>
      <c r="HC199" s="199" t="s">
        <v>545</v>
      </c>
      <c r="HF199" s="198" t="s">
        <v>545</v>
      </c>
      <c r="HI199" s="198" t="s">
        <v>545</v>
      </c>
      <c r="HL199" s="199" t="s">
        <v>545</v>
      </c>
      <c r="HO199" s="198" t="s">
        <v>545</v>
      </c>
      <c r="HR199" s="199" t="s">
        <v>545</v>
      </c>
      <c r="HU199" s="199" t="s">
        <v>545</v>
      </c>
      <c r="IA199" s="236" t="s">
        <v>545</v>
      </c>
      <c r="IB199" s="236" t="s">
        <v>545</v>
      </c>
      <c r="IC199" s="236" t="s">
        <v>545</v>
      </c>
      <c r="ID199" s="236" t="b">
        <v>1</v>
      </c>
    </row>
    <row r="200" spans="65:238" ht="14.4" x14ac:dyDescent="0.3">
      <c r="BM200" s="196" t="s">
        <v>545</v>
      </c>
      <c r="CW200" s="196" t="s">
        <v>545</v>
      </c>
      <c r="DQ200" s="198" t="s">
        <v>545</v>
      </c>
      <c r="DT200" s="198" t="s">
        <v>545</v>
      </c>
      <c r="DW200" s="199" t="s">
        <v>545</v>
      </c>
      <c r="DZ200" s="199" t="s">
        <v>545</v>
      </c>
      <c r="EC200" s="199" t="s">
        <v>545</v>
      </c>
      <c r="EF200" s="199" t="s">
        <v>545</v>
      </c>
      <c r="EI200" s="199" t="s">
        <v>545</v>
      </c>
      <c r="EL200" s="199" t="s">
        <v>545</v>
      </c>
      <c r="EO200" s="199" t="s">
        <v>545</v>
      </c>
      <c r="ER200" s="199" t="s">
        <v>545</v>
      </c>
      <c r="EU200" s="199" t="s">
        <v>545</v>
      </c>
      <c r="EX200" s="199" t="s">
        <v>545</v>
      </c>
      <c r="FA200" s="199" t="s">
        <v>545</v>
      </c>
      <c r="FD200" s="199" t="s">
        <v>545</v>
      </c>
      <c r="FG200" s="199" t="s">
        <v>545</v>
      </c>
      <c r="FJ200" s="198" t="s">
        <v>545</v>
      </c>
      <c r="FM200" s="199" t="s">
        <v>545</v>
      </c>
      <c r="FP200" s="199" t="s">
        <v>545</v>
      </c>
      <c r="FS200" s="199" t="s">
        <v>545</v>
      </c>
      <c r="FV200" s="199" t="s">
        <v>545</v>
      </c>
      <c r="FY200" s="199" t="s">
        <v>545</v>
      </c>
      <c r="GB200" s="199" t="s">
        <v>545</v>
      </c>
      <c r="GE200" s="199" t="s">
        <v>545</v>
      </c>
      <c r="GH200" s="199" t="s">
        <v>545</v>
      </c>
      <c r="GK200" s="199" t="s">
        <v>545</v>
      </c>
      <c r="GN200" s="199" t="s">
        <v>545</v>
      </c>
      <c r="GQ200" s="199" t="s">
        <v>545</v>
      </c>
      <c r="GT200" s="198" t="s">
        <v>545</v>
      </c>
      <c r="GW200" s="198" t="s">
        <v>545</v>
      </c>
      <c r="GZ200" s="198" t="s">
        <v>545</v>
      </c>
      <c r="HC200" s="199" t="s">
        <v>545</v>
      </c>
      <c r="HF200" s="198" t="s">
        <v>545</v>
      </c>
      <c r="HI200" s="198" t="s">
        <v>545</v>
      </c>
      <c r="HL200" s="199" t="s">
        <v>545</v>
      </c>
      <c r="HO200" s="198" t="s">
        <v>545</v>
      </c>
      <c r="HR200" s="199" t="s">
        <v>545</v>
      </c>
      <c r="HU200" s="199" t="s">
        <v>545</v>
      </c>
      <c r="IA200" s="236" t="s">
        <v>545</v>
      </c>
      <c r="IB200" s="236" t="s">
        <v>545</v>
      </c>
      <c r="IC200" s="236" t="s">
        <v>545</v>
      </c>
      <c r="ID200" s="236" t="b">
        <v>1</v>
      </c>
    </row>
    <row r="201" spans="65:238" ht="14.4" x14ac:dyDescent="0.3">
      <c r="BM201" s="196" t="s">
        <v>545</v>
      </c>
      <c r="CW201" s="196" t="s">
        <v>545</v>
      </c>
      <c r="DQ201" s="198" t="s">
        <v>545</v>
      </c>
      <c r="DT201" s="198" t="s">
        <v>545</v>
      </c>
      <c r="DW201" s="199" t="s">
        <v>545</v>
      </c>
      <c r="DZ201" s="199" t="s">
        <v>545</v>
      </c>
      <c r="EC201" s="199" t="s">
        <v>545</v>
      </c>
      <c r="EF201" s="199" t="s">
        <v>545</v>
      </c>
      <c r="EI201" s="199" t="s">
        <v>545</v>
      </c>
      <c r="EL201" s="199" t="s">
        <v>545</v>
      </c>
      <c r="EO201" s="199" t="s">
        <v>545</v>
      </c>
      <c r="ER201" s="199" t="s">
        <v>545</v>
      </c>
      <c r="EU201" s="199" t="s">
        <v>545</v>
      </c>
      <c r="EX201" s="199" t="s">
        <v>545</v>
      </c>
      <c r="FA201" s="199" t="s">
        <v>545</v>
      </c>
      <c r="FD201" s="199" t="s">
        <v>545</v>
      </c>
      <c r="FG201" s="199" t="s">
        <v>545</v>
      </c>
      <c r="FJ201" s="198" t="s">
        <v>545</v>
      </c>
      <c r="FM201" s="199" t="s">
        <v>545</v>
      </c>
      <c r="FP201" s="199" t="s">
        <v>545</v>
      </c>
      <c r="FS201" s="199" t="s">
        <v>545</v>
      </c>
      <c r="FV201" s="199" t="s">
        <v>545</v>
      </c>
      <c r="FY201" s="199" t="s">
        <v>545</v>
      </c>
      <c r="GB201" s="199" t="s">
        <v>545</v>
      </c>
      <c r="GE201" s="199" t="s">
        <v>545</v>
      </c>
      <c r="GH201" s="199" t="s">
        <v>545</v>
      </c>
      <c r="GK201" s="199" t="s">
        <v>545</v>
      </c>
      <c r="GN201" s="199" t="s">
        <v>545</v>
      </c>
      <c r="GQ201" s="199" t="s">
        <v>545</v>
      </c>
      <c r="GT201" s="198" t="s">
        <v>545</v>
      </c>
      <c r="GW201" s="198" t="s">
        <v>545</v>
      </c>
      <c r="GZ201" s="198" t="s">
        <v>545</v>
      </c>
      <c r="HC201" s="199" t="s">
        <v>545</v>
      </c>
      <c r="HF201" s="198" t="s">
        <v>545</v>
      </c>
      <c r="HI201" s="198" t="s">
        <v>545</v>
      </c>
      <c r="HL201" s="199" t="s">
        <v>545</v>
      </c>
      <c r="HO201" s="198" t="s">
        <v>545</v>
      </c>
      <c r="HR201" s="199" t="s">
        <v>545</v>
      </c>
      <c r="HU201" s="199" t="s">
        <v>545</v>
      </c>
      <c r="IA201" s="236" t="s">
        <v>545</v>
      </c>
      <c r="IB201" s="236" t="s">
        <v>545</v>
      </c>
      <c r="IC201" s="236" t="s">
        <v>545</v>
      </c>
      <c r="ID201" s="236" t="b">
        <v>1</v>
      </c>
    </row>
    <row r="202" spans="65:238" ht="14.4" x14ac:dyDescent="0.3">
      <c r="BM202" s="196" t="s">
        <v>545</v>
      </c>
      <c r="CW202" s="196" t="s">
        <v>545</v>
      </c>
      <c r="DQ202" s="198" t="s">
        <v>545</v>
      </c>
      <c r="DT202" s="198" t="s">
        <v>545</v>
      </c>
      <c r="DW202" s="199" t="s">
        <v>545</v>
      </c>
      <c r="DZ202" s="199" t="s">
        <v>545</v>
      </c>
      <c r="EC202" s="199" t="s">
        <v>545</v>
      </c>
      <c r="EF202" s="199" t="s">
        <v>545</v>
      </c>
      <c r="EI202" s="199" t="s">
        <v>545</v>
      </c>
      <c r="EL202" s="199" t="s">
        <v>545</v>
      </c>
      <c r="EO202" s="199" t="s">
        <v>545</v>
      </c>
      <c r="ER202" s="199" t="s">
        <v>545</v>
      </c>
      <c r="EU202" s="199" t="s">
        <v>545</v>
      </c>
      <c r="EX202" s="199" t="s">
        <v>545</v>
      </c>
      <c r="FA202" s="199" t="s">
        <v>545</v>
      </c>
      <c r="FD202" s="199" t="s">
        <v>545</v>
      </c>
      <c r="FG202" s="199" t="s">
        <v>545</v>
      </c>
      <c r="FJ202" s="198" t="s">
        <v>545</v>
      </c>
      <c r="FM202" s="199" t="s">
        <v>545</v>
      </c>
      <c r="FP202" s="199" t="s">
        <v>545</v>
      </c>
      <c r="FS202" s="199" t="s">
        <v>545</v>
      </c>
      <c r="FV202" s="199" t="s">
        <v>545</v>
      </c>
      <c r="FY202" s="199" t="s">
        <v>545</v>
      </c>
      <c r="GB202" s="199" t="s">
        <v>545</v>
      </c>
      <c r="GE202" s="199" t="s">
        <v>545</v>
      </c>
      <c r="GH202" s="199" t="s">
        <v>545</v>
      </c>
      <c r="GK202" s="199" t="s">
        <v>545</v>
      </c>
      <c r="GN202" s="199" t="s">
        <v>545</v>
      </c>
      <c r="GQ202" s="199" t="s">
        <v>545</v>
      </c>
      <c r="GT202" s="198" t="s">
        <v>545</v>
      </c>
      <c r="GW202" s="198" t="s">
        <v>545</v>
      </c>
      <c r="GZ202" s="198" t="s">
        <v>545</v>
      </c>
      <c r="HC202" s="199" t="s">
        <v>545</v>
      </c>
      <c r="HF202" s="198" t="s">
        <v>545</v>
      </c>
      <c r="HI202" s="198" t="s">
        <v>545</v>
      </c>
      <c r="HL202" s="199" t="s">
        <v>545</v>
      </c>
      <c r="HO202" s="198" t="s">
        <v>545</v>
      </c>
      <c r="HR202" s="199" t="s">
        <v>545</v>
      </c>
      <c r="HU202" s="199" t="s">
        <v>545</v>
      </c>
      <c r="IA202" s="236" t="s">
        <v>545</v>
      </c>
      <c r="IB202" s="236" t="s">
        <v>545</v>
      </c>
      <c r="IC202" s="236" t="s">
        <v>545</v>
      </c>
      <c r="ID202" s="236" t="b">
        <v>1</v>
      </c>
    </row>
    <row r="203" spans="65:238" ht="14.4" x14ac:dyDescent="0.3">
      <c r="BM203" s="196" t="s">
        <v>545</v>
      </c>
      <c r="CW203" s="196" t="s">
        <v>545</v>
      </c>
      <c r="DQ203" s="198" t="s">
        <v>545</v>
      </c>
      <c r="DT203" s="198" t="s">
        <v>545</v>
      </c>
      <c r="DW203" s="199" t="s">
        <v>545</v>
      </c>
      <c r="DZ203" s="199" t="s">
        <v>545</v>
      </c>
      <c r="EC203" s="199" t="s">
        <v>545</v>
      </c>
      <c r="EF203" s="199" t="s">
        <v>545</v>
      </c>
      <c r="EI203" s="199" t="s">
        <v>545</v>
      </c>
      <c r="EL203" s="199" t="s">
        <v>545</v>
      </c>
      <c r="EO203" s="199" t="s">
        <v>545</v>
      </c>
      <c r="ER203" s="199" t="s">
        <v>545</v>
      </c>
      <c r="EU203" s="199" t="s">
        <v>545</v>
      </c>
      <c r="EX203" s="199" t="s">
        <v>545</v>
      </c>
      <c r="FA203" s="199" t="s">
        <v>545</v>
      </c>
      <c r="FD203" s="199" t="s">
        <v>545</v>
      </c>
      <c r="FG203" s="199" t="s">
        <v>545</v>
      </c>
      <c r="FJ203" s="198" t="s">
        <v>545</v>
      </c>
      <c r="FM203" s="199" t="s">
        <v>545</v>
      </c>
      <c r="FP203" s="199" t="s">
        <v>545</v>
      </c>
      <c r="FS203" s="199" t="s">
        <v>545</v>
      </c>
      <c r="FV203" s="199" t="s">
        <v>545</v>
      </c>
      <c r="FY203" s="199" t="s">
        <v>545</v>
      </c>
      <c r="GB203" s="199" t="s">
        <v>545</v>
      </c>
      <c r="GE203" s="199" t="s">
        <v>545</v>
      </c>
      <c r="GH203" s="199" t="s">
        <v>545</v>
      </c>
      <c r="GK203" s="199" t="s">
        <v>545</v>
      </c>
      <c r="GN203" s="199" t="s">
        <v>545</v>
      </c>
      <c r="GQ203" s="199" t="s">
        <v>545</v>
      </c>
      <c r="GT203" s="198" t="s">
        <v>545</v>
      </c>
      <c r="GW203" s="198" t="s">
        <v>545</v>
      </c>
      <c r="GZ203" s="198" t="s">
        <v>545</v>
      </c>
      <c r="HC203" s="199" t="s">
        <v>545</v>
      </c>
      <c r="HF203" s="198" t="s">
        <v>545</v>
      </c>
      <c r="HI203" s="198" t="s">
        <v>545</v>
      </c>
      <c r="HL203" s="199" t="s">
        <v>545</v>
      </c>
      <c r="HO203" s="198" t="s">
        <v>545</v>
      </c>
      <c r="HR203" s="199" t="s">
        <v>545</v>
      </c>
      <c r="HU203" s="199" t="s">
        <v>545</v>
      </c>
      <c r="IA203" s="236" t="s">
        <v>545</v>
      </c>
      <c r="IB203" s="236" t="s">
        <v>545</v>
      </c>
      <c r="IC203" s="236" t="s">
        <v>545</v>
      </c>
      <c r="ID203" s="236" t="b">
        <v>1</v>
      </c>
    </row>
    <row r="204" spans="65:238" ht="14.4" x14ac:dyDescent="0.3">
      <c r="BM204" s="196" t="s">
        <v>545</v>
      </c>
      <c r="CW204" s="196" t="s">
        <v>545</v>
      </c>
      <c r="DQ204" s="198" t="s">
        <v>545</v>
      </c>
      <c r="DT204" s="198" t="s">
        <v>545</v>
      </c>
      <c r="DW204" s="199" t="s">
        <v>545</v>
      </c>
      <c r="DZ204" s="199" t="s">
        <v>545</v>
      </c>
      <c r="EC204" s="199" t="s">
        <v>545</v>
      </c>
      <c r="EF204" s="199" t="s">
        <v>545</v>
      </c>
      <c r="EI204" s="199" t="s">
        <v>545</v>
      </c>
      <c r="EL204" s="199" t="s">
        <v>545</v>
      </c>
      <c r="EO204" s="199" t="s">
        <v>545</v>
      </c>
      <c r="ER204" s="199" t="s">
        <v>545</v>
      </c>
      <c r="EU204" s="199" t="s">
        <v>545</v>
      </c>
      <c r="EX204" s="199" t="s">
        <v>545</v>
      </c>
      <c r="FA204" s="199" t="s">
        <v>545</v>
      </c>
      <c r="FD204" s="199" t="s">
        <v>545</v>
      </c>
      <c r="FG204" s="199" t="s">
        <v>545</v>
      </c>
      <c r="FJ204" s="198" t="s">
        <v>545</v>
      </c>
      <c r="FM204" s="199" t="s">
        <v>545</v>
      </c>
      <c r="FP204" s="199" t="s">
        <v>545</v>
      </c>
      <c r="FS204" s="199" t="s">
        <v>545</v>
      </c>
      <c r="FV204" s="199" t="s">
        <v>545</v>
      </c>
      <c r="FY204" s="199" t="s">
        <v>545</v>
      </c>
      <c r="GB204" s="199" t="s">
        <v>545</v>
      </c>
      <c r="GE204" s="199" t="s">
        <v>545</v>
      </c>
      <c r="GH204" s="199" t="s">
        <v>545</v>
      </c>
      <c r="GK204" s="199" t="s">
        <v>545</v>
      </c>
      <c r="GN204" s="199" t="s">
        <v>545</v>
      </c>
      <c r="GQ204" s="199" t="s">
        <v>545</v>
      </c>
      <c r="GT204" s="198" t="s">
        <v>545</v>
      </c>
      <c r="GW204" s="198" t="s">
        <v>545</v>
      </c>
      <c r="GZ204" s="198" t="s">
        <v>545</v>
      </c>
      <c r="HC204" s="199" t="s">
        <v>545</v>
      </c>
      <c r="HF204" s="198" t="s">
        <v>545</v>
      </c>
      <c r="HI204" s="198" t="s">
        <v>545</v>
      </c>
      <c r="HL204" s="199" t="s">
        <v>545</v>
      </c>
      <c r="HO204" s="198" t="s">
        <v>545</v>
      </c>
      <c r="HR204" s="199" t="s">
        <v>545</v>
      </c>
      <c r="HU204" s="199" t="s">
        <v>545</v>
      </c>
      <c r="IA204" s="236" t="s">
        <v>545</v>
      </c>
      <c r="IB204" s="236" t="s">
        <v>545</v>
      </c>
      <c r="IC204" s="236" t="s">
        <v>545</v>
      </c>
      <c r="ID204" s="236" t="b">
        <v>1</v>
      </c>
    </row>
    <row r="205" spans="65:238" ht="14.4" x14ac:dyDescent="0.3">
      <c r="BM205" s="196" t="s">
        <v>545</v>
      </c>
      <c r="CW205" s="196" t="s">
        <v>545</v>
      </c>
      <c r="DQ205" s="198" t="s">
        <v>545</v>
      </c>
      <c r="DT205" s="198" t="s">
        <v>545</v>
      </c>
      <c r="DW205" s="199" t="s">
        <v>545</v>
      </c>
      <c r="DZ205" s="199" t="s">
        <v>545</v>
      </c>
      <c r="EC205" s="199" t="s">
        <v>545</v>
      </c>
      <c r="EF205" s="199" t="s">
        <v>545</v>
      </c>
      <c r="EI205" s="199" t="s">
        <v>545</v>
      </c>
      <c r="EL205" s="199" t="s">
        <v>545</v>
      </c>
      <c r="EO205" s="199" t="s">
        <v>545</v>
      </c>
      <c r="ER205" s="199" t="s">
        <v>545</v>
      </c>
      <c r="EU205" s="199" t="s">
        <v>545</v>
      </c>
      <c r="EX205" s="199" t="s">
        <v>545</v>
      </c>
      <c r="FA205" s="199" t="s">
        <v>545</v>
      </c>
      <c r="FD205" s="199" t="s">
        <v>545</v>
      </c>
      <c r="FG205" s="199" t="s">
        <v>545</v>
      </c>
      <c r="FJ205" s="198" t="s">
        <v>545</v>
      </c>
      <c r="FM205" s="199" t="s">
        <v>545</v>
      </c>
      <c r="FP205" s="199" t="s">
        <v>545</v>
      </c>
      <c r="FS205" s="199" t="s">
        <v>545</v>
      </c>
      <c r="FV205" s="199" t="s">
        <v>545</v>
      </c>
      <c r="FY205" s="199" t="s">
        <v>545</v>
      </c>
      <c r="GB205" s="199" t="s">
        <v>545</v>
      </c>
      <c r="GE205" s="199" t="s">
        <v>545</v>
      </c>
      <c r="GH205" s="199" t="s">
        <v>545</v>
      </c>
      <c r="GK205" s="199" t="s">
        <v>545</v>
      </c>
      <c r="GN205" s="199" t="s">
        <v>545</v>
      </c>
      <c r="GQ205" s="199" t="s">
        <v>545</v>
      </c>
      <c r="GT205" s="198" t="s">
        <v>545</v>
      </c>
      <c r="GW205" s="198" t="s">
        <v>545</v>
      </c>
      <c r="GZ205" s="198" t="s">
        <v>545</v>
      </c>
      <c r="HC205" s="199" t="s">
        <v>545</v>
      </c>
      <c r="HF205" s="198" t="s">
        <v>545</v>
      </c>
      <c r="HI205" s="198" t="s">
        <v>545</v>
      </c>
      <c r="HL205" s="199" t="s">
        <v>545</v>
      </c>
      <c r="HO205" s="198" t="s">
        <v>545</v>
      </c>
      <c r="HR205" s="199" t="s">
        <v>545</v>
      </c>
      <c r="HU205" s="199" t="s">
        <v>545</v>
      </c>
      <c r="IA205" s="236" t="s">
        <v>545</v>
      </c>
      <c r="IB205" s="236" t="s">
        <v>545</v>
      </c>
      <c r="IC205" s="236" t="s">
        <v>545</v>
      </c>
      <c r="ID205" s="236" t="b">
        <v>1</v>
      </c>
    </row>
    <row r="206" spans="65:238" ht="14.4" x14ac:dyDescent="0.3">
      <c r="BM206" s="196" t="s">
        <v>545</v>
      </c>
      <c r="CW206" s="196" t="s">
        <v>545</v>
      </c>
      <c r="DQ206" s="198" t="s">
        <v>545</v>
      </c>
      <c r="DT206" s="198" t="s">
        <v>545</v>
      </c>
      <c r="DW206" s="199" t="s">
        <v>545</v>
      </c>
      <c r="DZ206" s="199" t="s">
        <v>545</v>
      </c>
      <c r="EC206" s="199" t="s">
        <v>545</v>
      </c>
      <c r="EF206" s="199" t="s">
        <v>545</v>
      </c>
      <c r="EI206" s="199" t="s">
        <v>545</v>
      </c>
      <c r="EL206" s="199" t="s">
        <v>545</v>
      </c>
      <c r="EO206" s="199" t="s">
        <v>545</v>
      </c>
      <c r="ER206" s="199" t="s">
        <v>545</v>
      </c>
      <c r="EU206" s="199" t="s">
        <v>545</v>
      </c>
      <c r="EX206" s="199" t="s">
        <v>545</v>
      </c>
      <c r="FA206" s="199" t="s">
        <v>545</v>
      </c>
      <c r="FD206" s="199" t="s">
        <v>545</v>
      </c>
      <c r="FG206" s="199" t="s">
        <v>545</v>
      </c>
      <c r="FJ206" s="198" t="s">
        <v>545</v>
      </c>
      <c r="FM206" s="199" t="s">
        <v>545</v>
      </c>
      <c r="FP206" s="199" t="s">
        <v>545</v>
      </c>
      <c r="FS206" s="199" t="s">
        <v>545</v>
      </c>
      <c r="FV206" s="199" t="s">
        <v>545</v>
      </c>
      <c r="FY206" s="199" t="s">
        <v>545</v>
      </c>
      <c r="GB206" s="199" t="s">
        <v>545</v>
      </c>
      <c r="GE206" s="199" t="s">
        <v>545</v>
      </c>
      <c r="GH206" s="199" t="s">
        <v>545</v>
      </c>
      <c r="GK206" s="199" t="s">
        <v>545</v>
      </c>
      <c r="GN206" s="199" t="s">
        <v>545</v>
      </c>
      <c r="GQ206" s="199" t="s">
        <v>545</v>
      </c>
      <c r="GT206" s="198" t="s">
        <v>545</v>
      </c>
      <c r="GW206" s="198" t="s">
        <v>545</v>
      </c>
      <c r="GZ206" s="198" t="s">
        <v>545</v>
      </c>
      <c r="HC206" s="199" t="s">
        <v>545</v>
      </c>
      <c r="HF206" s="198" t="s">
        <v>545</v>
      </c>
      <c r="HI206" s="198" t="s">
        <v>545</v>
      </c>
      <c r="HL206" s="199" t="s">
        <v>545</v>
      </c>
      <c r="HO206" s="198" t="s">
        <v>545</v>
      </c>
      <c r="HR206" s="199" t="s">
        <v>545</v>
      </c>
      <c r="HU206" s="199" t="s">
        <v>545</v>
      </c>
      <c r="IA206" s="236" t="s">
        <v>545</v>
      </c>
      <c r="IB206" s="236" t="s">
        <v>545</v>
      </c>
      <c r="IC206" s="236" t="s">
        <v>545</v>
      </c>
      <c r="ID206" s="236" t="b">
        <v>1</v>
      </c>
    </row>
    <row r="207" spans="65:238" ht="14.4" x14ac:dyDescent="0.3">
      <c r="BM207" s="196" t="s">
        <v>545</v>
      </c>
      <c r="CW207" s="196" t="s">
        <v>545</v>
      </c>
      <c r="DQ207" s="198" t="s">
        <v>545</v>
      </c>
      <c r="DT207" s="198" t="s">
        <v>545</v>
      </c>
      <c r="DW207" s="199" t="s">
        <v>545</v>
      </c>
      <c r="DZ207" s="199" t="s">
        <v>545</v>
      </c>
      <c r="EC207" s="199" t="s">
        <v>545</v>
      </c>
      <c r="EF207" s="199" t="s">
        <v>545</v>
      </c>
      <c r="EI207" s="199" t="s">
        <v>545</v>
      </c>
      <c r="EL207" s="199" t="s">
        <v>545</v>
      </c>
      <c r="EO207" s="199" t="s">
        <v>545</v>
      </c>
      <c r="ER207" s="199" t="s">
        <v>545</v>
      </c>
      <c r="EU207" s="199" t="s">
        <v>545</v>
      </c>
      <c r="EX207" s="199" t="s">
        <v>545</v>
      </c>
      <c r="FA207" s="199" t="s">
        <v>545</v>
      </c>
      <c r="FD207" s="199" t="s">
        <v>545</v>
      </c>
      <c r="FG207" s="199" t="s">
        <v>545</v>
      </c>
      <c r="FJ207" s="198" t="s">
        <v>545</v>
      </c>
      <c r="FM207" s="199" t="s">
        <v>545</v>
      </c>
      <c r="FP207" s="199" t="s">
        <v>545</v>
      </c>
      <c r="FS207" s="199" t="s">
        <v>545</v>
      </c>
      <c r="FV207" s="199" t="s">
        <v>545</v>
      </c>
      <c r="FY207" s="199" t="s">
        <v>545</v>
      </c>
      <c r="GB207" s="199" t="s">
        <v>545</v>
      </c>
      <c r="GE207" s="199" t="s">
        <v>545</v>
      </c>
      <c r="GH207" s="199" t="s">
        <v>545</v>
      </c>
      <c r="GK207" s="199" t="s">
        <v>545</v>
      </c>
      <c r="GN207" s="199" t="s">
        <v>545</v>
      </c>
      <c r="GQ207" s="199" t="s">
        <v>545</v>
      </c>
      <c r="GT207" s="198" t="s">
        <v>545</v>
      </c>
      <c r="GW207" s="198" t="s">
        <v>545</v>
      </c>
      <c r="GZ207" s="198" t="s">
        <v>545</v>
      </c>
      <c r="HC207" s="199" t="s">
        <v>545</v>
      </c>
      <c r="HF207" s="198" t="s">
        <v>545</v>
      </c>
      <c r="HI207" s="198" t="s">
        <v>545</v>
      </c>
      <c r="HL207" s="199" t="s">
        <v>545</v>
      </c>
      <c r="HO207" s="198" t="s">
        <v>545</v>
      </c>
      <c r="HR207" s="199" t="s">
        <v>545</v>
      </c>
      <c r="HU207" s="199" t="s">
        <v>545</v>
      </c>
      <c r="IA207" s="236" t="s">
        <v>545</v>
      </c>
      <c r="IB207" s="236" t="s">
        <v>545</v>
      </c>
      <c r="IC207" s="236" t="s">
        <v>545</v>
      </c>
      <c r="ID207" s="236" t="b">
        <v>1</v>
      </c>
    </row>
    <row r="208" spans="65:238" ht="14.4" x14ac:dyDescent="0.3">
      <c r="BM208" s="196" t="s">
        <v>545</v>
      </c>
      <c r="CW208" s="196" t="s">
        <v>545</v>
      </c>
      <c r="DQ208" s="198" t="s">
        <v>545</v>
      </c>
      <c r="DT208" s="198" t="s">
        <v>545</v>
      </c>
      <c r="DW208" s="199" t="s">
        <v>545</v>
      </c>
      <c r="DZ208" s="199" t="s">
        <v>545</v>
      </c>
      <c r="EC208" s="199" t="s">
        <v>545</v>
      </c>
      <c r="EF208" s="199" t="s">
        <v>545</v>
      </c>
      <c r="EI208" s="199" t="s">
        <v>545</v>
      </c>
      <c r="EL208" s="199" t="s">
        <v>545</v>
      </c>
      <c r="EO208" s="199" t="s">
        <v>545</v>
      </c>
      <c r="ER208" s="199" t="s">
        <v>545</v>
      </c>
      <c r="EU208" s="199" t="s">
        <v>545</v>
      </c>
      <c r="EX208" s="199" t="s">
        <v>545</v>
      </c>
      <c r="FA208" s="199" t="s">
        <v>545</v>
      </c>
      <c r="FD208" s="199" t="s">
        <v>545</v>
      </c>
      <c r="FG208" s="199" t="s">
        <v>545</v>
      </c>
      <c r="FJ208" s="198" t="s">
        <v>545</v>
      </c>
      <c r="FM208" s="199" t="s">
        <v>545</v>
      </c>
      <c r="FP208" s="199" t="s">
        <v>545</v>
      </c>
      <c r="FS208" s="199" t="s">
        <v>545</v>
      </c>
      <c r="FV208" s="199" t="s">
        <v>545</v>
      </c>
      <c r="FY208" s="199" t="s">
        <v>545</v>
      </c>
      <c r="GB208" s="199" t="s">
        <v>545</v>
      </c>
      <c r="GE208" s="199" t="s">
        <v>545</v>
      </c>
      <c r="GH208" s="199" t="s">
        <v>545</v>
      </c>
      <c r="GK208" s="199" t="s">
        <v>545</v>
      </c>
      <c r="GN208" s="199" t="s">
        <v>545</v>
      </c>
      <c r="GQ208" s="199" t="s">
        <v>545</v>
      </c>
      <c r="GT208" s="198" t="s">
        <v>545</v>
      </c>
      <c r="GW208" s="198" t="s">
        <v>545</v>
      </c>
      <c r="GZ208" s="198" t="s">
        <v>545</v>
      </c>
      <c r="HC208" s="199" t="s">
        <v>545</v>
      </c>
      <c r="HF208" s="198" t="s">
        <v>545</v>
      </c>
      <c r="HI208" s="198" t="s">
        <v>545</v>
      </c>
      <c r="HL208" s="199" t="s">
        <v>545</v>
      </c>
      <c r="HO208" s="198" t="s">
        <v>545</v>
      </c>
      <c r="HR208" s="199" t="s">
        <v>545</v>
      </c>
      <c r="HU208" s="199" t="s">
        <v>545</v>
      </c>
      <c r="IA208" s="236" t="s">
        <v>545</v>
      </c>
      <c r="IB208" s="236" t="s">
        <v>545</v>
      </c>
      <c r="IC208" s="236" t="s">
        <v>545</v>
      </c>
      <c r="ID208" s="236" t="b">
        <v>1</v>
      </c>
    </row>
    <row r="209" spans="65:238" ht="14.4" x14ac:dyDescent="0.3">
      <c r="BM209" s="196" t="s">
        <v>545</v>
      </c>
      <c r="CW209" s="196" t="s">
        <v>545</v>
      </c>
      <c r="DQ209" s="198" t="s">
        <v>545</v>
      </c>
      <c r="DT209" s="198" t="s">
        <v>545</v>
      </c>
      <c r="DW209" s="199" t="s">
        <v>545</v>
      </c>
      <c r="DZ209" s="199" t="s">
        <v>545</v>
      </c>
      <c r="EC209" s="199" t="s">
        <v>545</v>
      </c>
      <c r="EF209" s="199" t="s">
        <v>545</v>
      </c>
      <c r="EI209" s="199" t="s">
        <v>545</v>
      </c>
      <c r="EL209" s="199" t="s">
        <v>545</v>
      </c>
      <c r="EO209" s="199" t="s">
        <v>545</v>
      </c>
      <c r="ER209" s="199" t="s">
        <v>545</v>
      </c>
      <c r="EU209" s="199" t="s">
        <v>545</v>
      </c>
      <c r="EX209" s="199" t="s">
        <v>545</v>
      </c>
      <c r="FA209" s="199" t="s">
        <v>545</v>
      </c>
      <c r="FD209" s="199" t="s">
        <v>545</v>
      </c>
      <c r="FG209" s="199" t="s">
        <v>545</v>
      </c>
      <c r="FJ209" s="198" t="s">
        <v>545</v>
      </c>
      <c r="FM209" s="199" t="s">
        <v>545</v>
      </c>
      <c r="FP209" s="199" t="s">
        <v>545</v>
      </c>
      <c r="FS209" s="199" t="s">
        <v>545</v>
      </c>
      <c r="FV209" s="199" t="s">
        <v>545</v>
      </c>
      <c r="FY209" s="199" t="s">
        <v>545</v>
      </c>
      <c r="GB209" s="199" t="s">
        <v>545</v>
      </c>
      <c r="GE209" s="199" t="s">
        <v>545</v>
      </c>
      <c r="GH209" s="199" t="s">
        <v>545</v>
      </c>
      <c r="GK209" s="199" t="s">
        <v>545</v>
      </c>
      <c r="GN209" s="199" t="s">
        <v>545</v>
      </c>
      <c r="GQ209" s="199" t="s">
        <v>545</v>
      </c>
      <c r="GT209" s="198" t="s">
        <v>545</v>
      </c>
      <c r="GW209" s="198" t="s">
        <v>545</v>
      </c>
      <c r="GZ209" s="198" t="s">
        <v>545</v>
      </c>
      <c r="HC209" s="199" t="s">
        <v>545</v>
      </c>
      <c r="HF209" s="198" t="s">
        <v>545</v>
      </c>
      <c r="HI209" s="198" t="s">
        <v>545</v>
      </c>
      <c r="HL209" s="199" t="s">
        <v>545</v>
      </c>
      <c r="HO209" s="198" t="s">
        <v>545</v>
      </c>
      <c r="HR209" s="199" t="s">
        <v>545</v>
      </c>
      <c r="HU209" s="199" t="s">
        <v>545</v>
      </c>
      <c r="IA209" s="236" t="s">
        <v>545</v>
      </c>
      <c r="IB209" s="236" t="s">
        <v>545</v>
      </c>
      <c r="IC209" s="236" t="s">
        <v>545</v>
      </c>
      <c r="ID209" s="236" t="b">
        <v>1</v>
      </c>
    </row>
    <row r="210" spans="65:238" ht="14.4" x14ac:dyDescent="0.3">
      <c r="BM210" s="196" t="s">
        <v>545</v>
      </c>
      <c r="CW210" s="196" t="s">
        <v>545</v>
      </c>
      <c r="DQ210" s="198" t="s">
        <v>545</v>
      </c>
      <c r="DT210" s="198" t="s">
        <v>545</v>
      </c>
      <c r="DW210" s="199" t="s">
        <v>545</v>
      </c>
      <c r="DZ210" s="199" t="s">
        <v>545</v>
      </c>
      <c r="EC210" s="199" t="s">
        <v>545</v>
      </c>
      <c r="EF210" s="199" t="s">
        <v>545</v>
      </c>
      <c r="EI210" s="199" t="s">
        <v>545</v>
      </c>
      <c r="EL210" s="199" t="s">
        <v>545</v>
      </c>
      <c r="EO210" s="199" t="s">
        <v>545</v>
      </c>
      <c r="ER210" s="199" t="s">
        <v>545</v>
      </c>
      <c r="EU210" s="199" t="s">
        <v>545</v>
      </c>
      <c r="EX210" s="199" t="s">
        <v>545</v>
      </c>
      <c r="FA210" s="199" t="s">
        <v>545</v>
      </c>
      <c r="FD210" s="199" t="s">
        <v>545</v>
      </c>
      <c r="FG210" s="199" t="s">
        <v>545</v>
      </c>
      <c r="FJ210" s="198" t="s">
        <v>545</v>
      </c>
      <c r="FM210" s="199" t="s">
        <v>545</v>
      </c>
      <c r="FP210" s="199" t="s">
        <v>545</v>
      </c>
      <c r="FS210" s="199" t="s">
        <v>545</v>
      </c>
      <c r="FV210" s="199" t="s">
        <v>545</v>
      </c>
      <c r="FY210" s="199" t="s">
        <v>545</v>
      </c>
      <c r="GB210" s="199" t="s">
        <v>545</v>
      </c>
      <c r="GE210" s="199" t="s">
        <v>545</v>
      </c>
      <c r="GH210" s="199" t="s">
        <v>545</v>
      </c>
      <c r="GK210" s="199" t="s">
        <v>545</v>
      </c>
      <c r="GN210" s="199" t="s">
        <v>545</v>
      </c>
      <c r="GQ210" s="199" t="s">
        <v>545</v>
      </c>
      <c r="GT210" s="198" t="s">
        <v>545</v>
      </c>
      <c r="GW210" s="198" t="s">
        <v>545</v>
      </c>
      <c r="GZ210" s="198" t="s">
        <v>545</v>
      </c>
      <c r="HC210" s="199" t="s">
        <v>545</v>
      </c>
      <c r="HF210" s="198" t="s">
        <v>545</v>
      </c>
      <c r="HI210" s="198" t="s">
        <v>545</v>
      </c>
      <c r="HL210" s="199" t="s">
        <v>545</v>
      </c>
      <c r="HO210" s="198" t="s">
        <v>545</v>
      </c>
      <c r="HR210" s="199" t="s">
        <v>545</v>
      </c>
      <c r="HU210" s="199" t="s">
        <v>545</v>
      </c>
      <c r="IA210" s="236" t="s">
        <v>545</v>
      </c>
      <c r="IB210" s="236" t="s">
        <v>545</v>
      </c>
      <c r="IC210" s="236" t="s">
        <v>545</v>
      </c>
      <c r="ID210" s="236" t="b">
        <v>1</v>
      </c>
    </row>
    <row r="211" spans="65:238" ht="14.4" x14ac:dyDescent="0.3">
      <c r="BM211" s="196" t="s">
        <v>545</v>
      </c>
      <c r="CW211" s="196" t="s">
        <v>545</v>
      </c>
      <c r="DQ211" s="198" t="s">
        <v>545</v>
      </c>
      <c r="DT211" s="198" t="s">
        <v>545</v>
      </c>
      <c r="DW211" s="199" t="s">
        <v>545</v>
      </c>
      <c r="DZ211" s="199" t="s">
        <v>545</v>
      </c>
      <c r="EC211" s="199" t="s">
        <v>545</v>
      </c>
      <c r="EF211" s="199" t="s">
        <v>545</v>
      </c>
      <c r="EI211" s="199" t="s">
        <v>545</v>
      </c>
      <c r="EL211" s="199" t="s">
        <v>545</v>
      </c>
      <c r="EO211" s="199" t="s">
        <v>545</v>
      </c>
      <c r="ER211" s="199" t="s">
        <v>545</v>
      </c>
      <c r="EU211" s="199" t="s">
        <v>545</v>
      </c>
      <c r="EX211" s="199" t="s">
        <v>545</v>
      </c>
      <c r="FA211" s="199" t="s">
        <v>545</v>
      </c>
      <c r="FD211" s="199" t="s">
        <v>545</v>
      </c>
      <c r="FG211" s="199" t="s">
        <v>545</v>
      </c>
      <c r="FJ211" s="198" t="s">
        <v>545</v>
      </c>
      <c r="FM211" s="199" t="s">
        <v>545</v>
      </c>
      <c r="FP211" s="199" t="s">
        <v>545</v>
      </c>
      <c r="FS211" s="199" t="s">
        <v>545</v>
      </c>
      <c r="FV211" s="199" t="s">
        <v>545</v>
      </c>
      <c r="FY211" s="199" t="s">
        <v>545</v>
      </c>
      <c r="GB211" s="199" t="s">
        <v>545</v>
      </c>
      <c r="GE211" s="199" t="s">
        <v>545</v>
      </c>
      <c r="GH211" s="199" t="s">
        <v>545</v>
      </c>
      <c r="GK211" s="199" t="s">
        <v>545</v>
      </c>
      <c r="GN211" s="199" t="s">
        <v>545</v>
      </c>
      <c r="GQ211" s="199" t="s">
        <v>545</v>
      </c>
      <c r="GT211" s="198" t="s">
        <v>545</v>
      </c>
      <c r="GW211" s="198" t="s">
        <v>545</v>
      </c>
      <c r="GZ211" s="198" t="s">
        <v>545</v>
      </c>
      <c r="HC211" s="199" t="s">
        <v>545</v>
      </c>
      <c r="HF211" s="198" t="s">
        <v>545</v>
      </c>
      <c r="HI211" s="198" t="s">
        <v>545</v>
      </c>
      <c r="HL211" s="199" t="s">
        <v>545</v>
      </c>
      <c r="HO211" s="198" t="s">
        <v>545</v>
      </c>
      <c r="HR211" s="199" t="s">
        <v>545</v>
      </c>
      <c r="HU211" s="199" t="s">
        <v>545</v>
      </c>
      <c r="IA211" s="236" t="s">
        <v>545</v>
      </c>
      <c r="IB211" s="236" t="s">
        <v>545</v>
      </c>
      <c r="IC211" s="236" t="s">
        <v>545</v>
      </c>
      <c r="ID211" s="236" t="b">
        <v>1</v>
      </c>
    </row>
    <row r="212" spans="65:238" ht="14.4" x14ac:dyDescent="0.3">
      <c r="BM212" s="196" t="s">
        <v>545</v>
      </c>
      <c r="CW212" s="196" t="s">
        <v>545</v>
      </c>
      <c r="DQ212" s="198" t="s">
        <v>545</v>
      </c>
      <c r="DT212" s="198" t="s">
        <v>545</v>
      </c>
      <c r="DW212" s="199" t="s">
        <v>545</v>
      </c>
      <c r="DZ212" s="199" t="s">
        <v>545</v>
      </c>
      <c r="EC212" s="199" t="s">
        <v>545</v>
      </c>
      <c r="EF212" s="199" t="s">
        <v>545</v>
      </c>
      <c r="EI212" s="199" t="s">
        <v>545</v>
      </c>
      <c r="EL212" s="199" t="s">
        <v>545</v>
      </c>
      <c r="EO212" s="199" t="s">
        <v>545</v>
      </c>
      <c r="ER212" s="199" t="s">
        <v>545</v>
      </c>
      <c r="EU212" s="199" t="s">
        <v>545</v>
      </c>
      <c r="EX212" s="199" t="s">
        <v>545</v>
      </c>
      <c r="FA212" s="199" t="s">
        <v>545</v>
      </c>
      <c r="FD212" s="199" t="s">
        <v>545</v>
      </c>
      <c r="FG212" s="199" t="s">
        <v>545</v>
      </c>
      <c r="FJ212" s="198" t="s">
        <v>545</v>
      </c>
      <c r="FM212" s="199" t="s">
        <v>545</v>
      </c>
      <c r="FP212" s="199" t="s">
        <v>545</v>
      </c>
      <c r="FS212" s="199" t="s">
        <v>545</v>
      </c>
      <c r="FV212" s="199" t="s">
        <v>545</v>
      </c>
      <c r="FY212" s="199" t="s">
        <v>545</v>
      </c>
      <c r="GB212" s="199" t="s">
        <v>545</v>
      </c>
      <c r="GE212" s="199" t="s">
        <v>545</v>
      </c>
      <c r="GH212" s="199" t="s">
        <v>545</v>
      </c>
      <c r="GK212" s="199" t="s">
        <v>545</v>
      </c>
      <c r="GN212" s="199" t="s">
        <v>545</v>
      </c>
      <c r="GQ212" s="199" t="s">
        <v>545</v>
      </c>
      <c r="GT212" s="198" t="s">
        <v>545</v>
      </c>
      <c r="GW212" s="198" t="s">
        <v>545</v>
      </c>
      <c r="GZ212" s="198" t="s">
        <v>545</v>
      </c>
      <c r="HC212" s="199" t="s">
        <v>545</v>
      </c>
      <c r="HF212" s="198" t="s">
        <v>545</v>
      </c>
      <c r="HI212" s="198" t="s">
        <v>545</v>
      </c>
      <c r="HL212" s="199" t="s">
        <v>545</v>
      </c>
      <c r="HO212" s="198" t="s">
        <v>545</v>
      </c>
      <c r="HR212" s="199" t="s">
        <v>545</v>
      </c>
      <c r="HU212" s="199" t="s">
        <v>545</v>
      </c>
      <c r="IA212" s="236" t="s">
        <v>545</v>
      </c>
      <c r="IB212" s="236" t="s">
        <v>545</v>
      </c>
      <c r="IC212" s="236" t="s">
        <v>545</v>
      </c>
      <c r="ID212" s="236" t="b">
        <v>1</v>
      </c>
    </row>
    <row r="213" spans="65:238" ht="14.4" x14ac:dyDescent="0.3">
      <c r="BM213" s="196" t="s">
        <v>545</v>
      </c>
      <c r="CW213" s="196" t="s">
        <v>545</v>
      </c>
      <c r="DQ213" s="198" t="s">
        <v>545</v>
      </c>
      <c r="DT213" s="198" t="s">
        <v>545</v>
      </c>
      <c r="DW213" s="199" t="s">
        <v>545</v>
      </c>
      <c r="DZ213" s="199" t="s">
        <v>545</v>
      </c>
      <c r="EC213" s="199" t="s">
        <v>545</v>
      </c>
      <c r="EF213" s="199" t="s">
        <v>545</v>
      </c>
      <c r="EI213" s="199" t="s">
        <v>545</v>
      </c>
      <c r="EL213" s="199" t="s">
        <v>545</v>
      </c>
      <c r="EO213" s="199" t="s">
        <v>545</v>
      </c>
      <c r="ER213" s="199" t="s">
        <v>545</v>
      </c>
      <c r="EU213" s="199" t="s">
        <v>545</v>
      </c>
      <c r="EX213" s="199" t="s">
        <v>545</v>
      </c>
      <c r="FA213" s="199" t="s">
        <v>545</v>
      </c>
      <c r="FD213" s="199" t="s">
        <v>545</v>
      </c>
      <c r="FG213" s="199" t="s">
        <v>545</v>
      </c>
      <c r="FJ213" s="198" t="s">
        <v>545</v>
      </c>
      <c r="FM213" s="199" t="s">
        <v>545</v>
      </c>
      <c r="FP213" s="199" t="s">
        <v>545</v>
      </c>
      <c r="FS213" s="199" t="s">
        <v>545</v>
      </c>
      <c r="FV213" s="199" t="s">
        <v>545</v>
      </c>
      <c r="FY213" s="199" t="s">
        <v>545</v>
      </c>
      <c r="GB213" s="199" t="s">
        <v>545</v>
      </c>
      <c r="GE213" s="199" t="s">
        <v>545</v>
      </c>
      <c r="GH213" s="199" t="s">
        <v>545</v>
      </c>
      <c r="GK213" s="199" t="s">
        <v>545</v>
      </c>
      <c r="GN213" s="199" t="s">
        <v>545</v>
      </c>
      <c r="GQ213" s="199" t="s">
        <v>545</v>
      </c>
      <c r="GT213" s="198" t="s">
        <v>545</v>
      </c>
      <c r="GW213" s="198" t="s">
        <v>545</v>
      </c>
      <c r="GZ213" s="198" t="s">
        <v>545</v>
      </c>
      <c r="HC213" s="199" t="s">
        <v>545</v>
      </c>
      <c r="HF213" s="198" t="s">
        <v>545</v>
      </c>
      <c r="HI213" s="198" t="s">
        <v>545</v>
      </c>
      <c r="HL213" s="199" t="s">
        <v>545</v>
      </c>
      <c r="HO213" s="198" t="s">
        <v>545</v>
      </c>
      <c r="HR213" s="199" t="s">
        <v>545</v>
      </c>
      <c r="HU213" s="199" t="s">
        <v>545</v>
      </c>
      <c r="IA213" s="236" t="s">
        <v>545</v>
      </c>
      <c r="IB213" s="236" t="s">
        <v>545</v>
      </c>
      <c r="IC213" s="236" t="s">
        <v>545</v>
      </c>
      <c r="ID213" s="236" t="b">
        <v>1</v>
      </c>
    </row>
    <row r="214" spans="65:238" ht="14.4" x14ac:dyDescent="0.3">
      <c r="BM214" s="196" t="s">
        <v>545</v>
      </c>
      <c r="CW214" s="196" t="s">
        <v>545</v>
      </c>
      <c r="DQ214" s="198" t="s">
        <v>545</v>
      </c>
      <c r="DT214" s="198" t="s">
        <v>545</v>
      </c>
      <c r="DW214" s="199" t="s">
        <v>545</v>
      </c>
      <c r="DZ214" s="199" t="s">
        <v>545</v>
      </c>
      <c r="EC214" s="199" t="s">
        <v>545</v>
      </c>
      <c r="EF214" s="199" t="s">
        <v>545</v>
      </c>
      <c r="EI214" s="199" t="s">
        <v>545</v>
      </c>
      <c r="EL214" s="199" t="s">
        <v>545</v>
      </c>
      <c r="EO214" s="199" t="s">
        <v>545</v>
      </c>
      <c r="ER214" s="199" t="s">
        <v>545</v>
      </c>
      <c r="EU214" s="199" t="s">
        <v>545</v>
      </c>
      <c r="EX214" s="199" t="s">
        <v>545</v>
      </c>
      <c r="FA214" s="199" t="s">
        <v>545</v>
      </c>
      <c r="FD214" s="199" t="s">
        <v>545</v>
      </c>
      <c r="FG214" s="199" t="s">
        <v>545</v>
      </c>
      <c r="FJ214" s="198" t="s">
        <v>545</v>
      </c>
      <c r="FM214" s="199" t="s">
        <v>545</v>
      </c>
      <c r="FP214" s="199" t="s">
        <v>545</v>
      </c>
      <c r="FS214" s="199" t="s">
        <v>545</v>
      </c>
      <c r="FV214" s="199" t="s">
        <v>545</v>
      </c>
      <c r="FY214" s="199" t="s">
        <v>545</v>
      </c>
      <c r="GB214" s="199" t="s">
        <v>545</v>
      </c>
      <c r="GE214" s="199" t="s">
        <v>545</v>
      </c>
      <c r="GH214" s="199" t="s">
        <v>545</v>
      </c>
      <c r="GK214" s="199" t="s">
        <v>545</v>
      </c>
      <c r="GN214" s="199" t="s">
        <v>545</v>
      </c>
      <c r="GQ214" s="199" t="s">
        <v>545</v>
      </c>
      <c r="GT214" s="198" t="s">
        <v>545</v>
      </c>
      <c r="GW214" s="198" t="s">
        <v>545</v>
      </c>
      <c r="GZ214" s="198" t="s">
        <v>545</v>
      </c>
      <c r="HC214" s="199" t="s">
        <v>545</v>
      </c>
      <c r="HF214" s="198" t="s">
        <v>545</v>
      </c>
      <c r="HI214" s="198" t="s">
        <v>545</v>
      </c>
      <c r="HL214" s="199" t="s">
        <v>545</v>
      </c>
      <c r="HO214" s="198" t="s">
        <v>545</v>
      </c>
      <c r="HR214" s="199" t="s">
        <v>545</v>
      </c>
      <c r="HU214" s="199" t="s">
        <v>545</v>
      </c>
      <c r="IA214" s="236" t="s">
        <v>545</v>
      </c>
      <c r="IB214" s="236" t="s">
        <v>545</v>
      </c>
      <c r="IC214" s="236" t="s">
        <v>545</v>
      </c>
      <c r="ID214" s="236" t="b">
        <v>1</v>
      </c>
    </row>
    <row r="215" spans="65:238" ht="14.4" x14ac:dyDescent="0.3">
      <c r="BM215" s="196" t="s">
        <v>545</v>
      </c>
      <c r="CW215" s="196" t="s">
        <v>545</v>
      </c>
      <c r="DQ215" s="198" t="s">
        <v>545</v>
      </c>
      <c r="DT215" s="198" t="s">
        <v>545</v>
      </c>
      <c r="DW215" s="199" t="s">
        <v>545</v>
      </c>
      <c r="DZ215" s="199" t="s">
        <v>545</v>
      </c>
      <c r="EC215" s="199" t="s">
        <v>545</v>
      </c>
      <c r="EF215" s="199" t="s">
        <v>545</v>
      </c>
      <c r="EI215" s="199" t="s">
        <v>545</v>
      </c>
      <c r="EL215" s="199" t="s">
        <v>545</v>
      </c>
      <c r="EO215" s="199" t="s">
        <v>545</v>
      </c>
      <c r="ER215" s="199" t="s">
        <v>545</v>
      </c>
      <c r="EU215" s="199" t="s">
        <v>545</v>
      </c>
      <c r="EX215" s="199" t="s">
        <v>545</v>
      </c>
      <c r="FA215" s="199" t="s">
        <v>545</v>
      </c>
      <c r="FD215" s="199" t="s">
        <v>545</v>
      </c>
      <c r="FG215" s="199" t="s">
        <v>545</v>
      </c>
      <c r="FJ215" s="198" t="s">
        <v>545</v>
      </c>
      <c r="FM215" s="199" t="s">
        <v>545</v>
      </c>
      <c r="FP215" s="199" t="s">
        <v>545</v>
      </c>
      <c r="FS215" s="199" t="s">
        <v>545</v>
      </c>
      <c r="FV215" s="199" t="s">
        <v>545</v>
      </c>
      <c r="FY215" s="199" t="s">
        <v>545</v>
      </c>
      <c r="GB215" s="199" t="s">
        <v>545</v>
      </c>
      <c r="GE215" s="199" t="s">
        <v>545</v>
      </c>
      <c r="GH215" s="199" t="s">
        <v>545</v>
      </c>
      <c r="GK215" s="199" t="s">
        <v>545</v>
      </c>
      <c r="GN215" s="199" t="s">
        <v>545</v>
      </c>
      <c r="GQ215" s="199" t="s">
        <v>545</v>
      </c>
      <c r="GT215" s="198" t="s">
        <v>545</v>
      </c>
      <c r="GW215" s="198" t="s">
        <v>545</v>
      </c>
      <c r="GZ215" s="198" t="s">
        <v>545</v>
      </c>
      <c r="HC215" s="199" t="s">
        <v>545</v>
      </c>
      <c r="HF215" s="198" t="s">
        <v>545</v>
      </c>
      <c r="HI215" s="198" t="s">
        <v>545</v>
      </c>
      <c r="HL215" s="199" t="s">
        <v>545</v>
      </c>
      <c r="HO215" s="198" t="s">
        <v>545</v>
      </c>
      <c r="HR215" s="199" t="s">
        <v>545</v>
      </c>
      <c r="HU215" s="199" t="s">
        <v>545</v>
      </c>
      <c r="IA215" s="236" t="s">
        <v>545</v>
      </c>
      <c r="IB215" s="236" t="s">
        <v>545</v>
      </c>
      <c r="IC215" s="236" t="s">
        <v>545</v>
      </c>
      <c r="ID215" s="236" t="b">
        <v>1</v>
      </c>
    </row>
    <row r="216" spans="65:238" ht="14.4" x14ac:dyDescent="0.3">
      <c r="BM216" s="196" t="s">
        <v>545</v>
      </c>
      <c r="CW216" s="196" t="s">
        <v>545</v>
      </c>
      <c r="DQ216" s="198" t="s">
        <v>545</v>
      </c>
      <c r="DT216" s="198" t="s">
        <v>545</v>
      </c>
      <c r="DW216" s="199" t="s">
        <v>545</v>
      </c>
      <c r="DZ216" s="199" t="s">
        <v>545</v>
      </c>
      <c r="EC216" s="199" t="s">
        <v>545</v>
      </c>
      <c r="EF216" s="199" t="s">
        <v>545</v>
      </c>
      <c r="EI216" s="199" t="s">
        <v>545</v>
      </c>
      <c r="EL216" s="199" t="s">
        <v>545</v>
      </c>
      <c r="EO216" s="199" t="s">
        <v>545</v>
      </c>
      <c r="ER216" s="199" t="s">
        <v>545</v>
      </c>
      <c r="EU216" s="199" t="s">
        <v>545</v>
      </c>
      <c r="EX216" s="199" t="s">
        <v>545</v>
      </c>
      <c r="FA216" s="199" t="s">
        <v>545</v>
      </c>
      <c r="FD216" s="199" t="s">
        <v>545</v>
      </c>
      <c r="FG216" s="199" t="s">
        <v>545</v>
      </c>
      <c r="FJ216" s="198" t="s">
        <v>545</v>
      </c>
      <c r="FM216" s="199" t="s">
        <v>545</v>
      </c>
      <c r="FP216" s="199" t="s">
        <v>545</v>
      </c>
      <c r="FS216" s="199" t="s">
        <v>545</v>
      </c>
      <c r="FV216" s="199" t="s">
        <v>545</v>
      </c>
      <c r="FY216" s="199" t="s">
        <v>545</v>
      </c>
      <c r="GB216" s="199" t="s">
        <v>545</v>
      </c>
      <c r="GE216" s="199" t="s">
        <v>545</v>
      </c>
      <c r="GH216" s="199" t="s">
        <v>545</v>
      </c>
      <c r="GK216" s="199" t="s">
        <v>545</v>
      </c>
      <c r="GN216" s="199" t="s">
        <v>545</v>
      </c>
      <c r="GQ216" s="199" t="s">
        <v>545</v>
      </c>
      <c r="GT216" s="198" t="s">
        <v>545</v>
      </c>
      <c r="GW216" s="198" t="s">
        <v>545</v>
      </c>
      <c r="GZ216" s="198" t="s">
        <v>545</v>
      </c>
      <c r="HC216" s="199" t="s">
        <v>545</v>
      </c>
      <c r="HF216" s="198" t="s">
        <v>545</v>
      </c>
      <c r="HI216" s="198" t="s">
        <v>545</v>
      </c>
      <c r="HL216" s="199" t="s">
        <v>545</v>
      </c>
      <c r="HO216" s="198" t="s">
        <v>545</v>
      </c>
      <c r="HR216" s="199" t="s">
        <v>545</v>
      </c>
      <c r="HU216" s="199" t="s">
        <v>545</v>
      </c>
      <c r="IA216" s="236" t="s">
        <v>545</v>
      </c>
      <c r="IB216" s="236" t="s">
        <v>545</v>
      </c>
      <c r="IC216" s="236" t="s">
        <v>545</v>
      </c>
      <c r="ID216" s="236" t="b">
        <v>1</v>
      </c>
    </row>
    <row r="217" spans="65:238" ht="14.4" x14ac:dyDescent="0.3">
      <c r="BM217" s="196" t="s">
        <v>545</v>
      </c>
      <c r="CW217" s="196" t="s">
        <v>545</v>
      </c>
      <c r="DQ217" s="198" t="s">
        <v>545</v>
      </c>
      <c r="DT217" s="198" t="s">
        <v>545</v>
      </c>
      <c r="DW217" s="199" t="s">
        <v>545</v>
      </c>
      <c r="DZ217" s="199" t="s">
        <v>545</v>
      </c>
      <c r="EC217" s="199" t="s">
        <v>545</v>
      </c>
      <c r="EF217" s="199" t="s">
        <v>545</v>
      </c>
      <c r="EI217" s="199" t="s">
        <v>545</v>
      </c>
      <c r="EL217" s="199" t="s">
        <v>545</v>
      </c>
      <c r="EO217" s="199" t="s">
        <v>545</v>
      </c>
      <c r="ER217" s="199" t="s">
        <v>545</v>
      </c>
      <c r="EU217" s="199" t="s">
        <v>545</v>
      </c>
      <c r="EX217" s="199" t="s">
        <v>545</v>
      </c>
      <c r="FA217" s="199" t="s">
        <v>545</v>
      </c>
      <c r="FD217" s="199" t="s">
        <v>545</v>
      </c>
      <c r="FG217" s="199" t="s">
        <v>545</v>
      </c>
      <c r="FJ217" s="198" t="s">
        <v>545</v>
      </c>
      <c r="FM217" s="199" t="s">
        <v>545</v>
      </c>
      <c r="FP217" s="199" t="s">
        <v>545</v>
      </c>
      <c r="FS217" s="199" t="s">
        <v>545</v>
      </c>
      <c r="FV217" s="199" t="s">
        <v>545</v>
      </c>
      <c r="FY217" s="199" t="s">
        <v>545</v>
      </c>
      <c r="GB217" s="199" t="s">
        <v>545</v>
      </c>
      <c r="GE217" s="199" t="s">
        <v>545</v>
      </c>
      <c r="GH217" s="199" t="s">
        <v>545</v>
      </c>
      <c r="GK217" s="199" t="s">
        <v>545</v>
      </c>
      <c r="GN217" s="199" t="s">
        <v>545</v>
      </c>
      <c r="GQ217" s="199" t="s">
        <v>545</v>
      </c>
      <c r="GT217" s="198" t="s">
        <v>545</v>
      </c>
      <c r="GW217" s="198" t="s">
        <v>545</v>
      </c>
      <c r="GZ217" s="198" t="s">
        <v>545</v>
      </c>
      <c r="HC217" s="199" t="s">
        <v>545</v>
      </c>
      <c r="HF217" s="198" t="s">
        <v>545</v>
      </c>
      <c r="HI217" s="198" t="s">
        <v>545</v>
      </c>
      <c r="HL217" s="199" t="s">
        <v>545</v>
      </c>
      <c r="HO217" s="198" t="s">
        <v>545</v>
      </c>
      <c r="HR217" s="199" t="s">
        <v>545</v>
      </c>
      <c r="HU217" s="199" t="s">
        <v>545</v>
      </c>
      <c r="IA217" s="236" t="s">
        <v>545</v>
      </c>
      <c r="IB217" s="236" t="s">
        <v>545</v>
      </c>
      <c r="IC217" s="236" t="s">
        <v>545</v>
      </c>
      <c r="ID217" s="236" t="b">
        <v>1</v>
      </c>
    </row>
    <row r="218" spans="65:238" ht="14.4" x14ac:dyDescent="0.3">
      <c r="BM218" s="196" t="s">
        <v>545</v>
      </c>
      <c r="CW218" s="196" t="s">
        <v>545</v>
      </c>
      <c r="DQ218" s="198" t="s">
        <v>545</v>
      </c>
      <c r="DT218" s="198" t="s">
        <v>545</v>
      </c>
      <c r="DW218" s="199" t="s">
        <v>545</v>
      </c>
      <c r="DZ218" s="199" t="s">
        <v>545</v>
      </c>
      <c r="EC218" s="199" t="s">
        <v>545</v>
      </c>
      <c r="EF218" s="199" t="s">
        <v>545</v>
      </c>
      <c r="EI218" s="199" t="s">
        <v>545</v>
      </c>
      <c r="EL218" s="199" t="s">
        <v>545</v>
      </c>
      <c r="EO218" s="199" t="s">
        <v>545</v>
      </c>
      <c r="ER218" s="199" t="s">
        <v>545</v>
      </c>
      <c r="EU218" s="199" t="s">
        <v>545</v>
      </c>
      <c r="EX218" s="199" t="s">
        <v>545</v>
      </c>
      <c r="FA218" s="199" t="s">
        <v>545</v>
      </c>
      <c r="FD218" s="199" t="s">
        <v>545</v>
      </c>
      <c r="FG218" s="199" t="s">
        <v>545</v>
      </c>
      <c r="FJ218" s="198" t="s">
        <v>545</v>
      </c>
      <c r="FM218" s="199" t="s">
        <v>545</v>
      </c>
      <c r="FP218" s="199" t="s">
        <v>545</v>
      </c>
      <c r="FS218" s="199" t="s">
        <v>545</v>
      </c>
      <c r="FV218" s="199" t="s">
        <v>545</v>
      </c>
      <c r="FY218" s="199" t="s">
        <v>545</v>
      </c>
      <c r="GB218" s="199" t="s">
        <v>545</v>
      </c>
      <c r="GE218" s="199" t="s">
        <v>545</v>
      </c>
      <c r="GH218" s="199" t="s">
        <v>545</v>
      </c>
      <c r="GK218" s="199" t="s">
        <v>545</v>
      </c>
      <c r="GN218" s="199" t="s">
        <v>545</v>
      </c>
      <c r="GQ218" s="199" t="s">
        <v>545</v>
      </c>
      <c r="GT218" s="198" t="s">
        <v>545</v>
      </c>
      <c r="GW218" s="198" t="s">
        <v>545</v>
      </c>
      <c r="GZ218" s="198" t="s">
        <v>545</v>
      </c>
      <c r="HC218" s="199" t="s">
        <v>545</v>
      </c>
      <c r="HF218" s="198" t="s">
        <v>545</v>
      </c>
      <c r="HI218" s="198" t="s">
        <v>545</v>
      </c>
      <c r="HL218" s="199" t="s">
        <v>545</v>
      </c>
      <c r="HO218" s="198" t="s">
        <v>545</v>
      </c>
      <c r="HR218" s="199" t="s">
        <v>545</v>
      </c>
      <c r="HU218" s="199" t="s">
        <v>545</v>
      </c>
      <c r="IA218" s="236" t="s">
        <v>545</v>
      </c>
      <c r="IB218" s="236" t="s">
        <v>545</v>
      </c>
      <c r="IC218" s="236" t="s">
        <v>545</v>
      </c>
      <c r="ID218" s="236" t="b">
        <v>1</v>
      </c>
    </row>
    <row r="219" spans="65:238" ht="14.4" x14ac:dyDescent="0.3">
      <c r="BM219" s="196" t="s">
        <v>545</v>
      </c>
      <c r="CW219" s="196" t="s">
        <v>545</v>
      </c>
      <c r="DQ219" s="198" t="s">
        <v>545</v>
      </c>
      <c r="DT219" s="198" t="s">
        <v>545</v>
      </c>
      <c r="DW219" s="199" t="s">
        <v>545</v>
      </c>
      <c r="DZ219" s="199" t="s">
        <v>545</v>
      </c>
      <c r="EC219" s="199" t="s">
        <v>545</v>
      </c>
      <c r="EF219" s="199" t="s">
        <v>545</v>
      </c>
      <c r="EI219" s="199" t="s">
        <v>545</v>
      </c>
      <c r="EL219" s="199" t="s">
        <v>545</v>
      </c>
      <c r="EO219" s="199" t="s">
        <v>545</v>
      </c>
      <c r="ER219" s="199" t="s">
        <v>545</v>
      </c>
      <c r="EU219" s="199" t="s">
        <v>545</v>
      </c>
      <c r="EX219" s="199" t="s">
        <v>545</v>
      </c>
      <c r="FA219" s="199" t="s">
        <v>545</v>
      </c>
      <c r="FD219" s="199" t="s">
        <v>545</v>
      </c>
      <c r="FG219" s="199" t="s">
        <v>545</v>
      </c>
      <c r="FJ219" s="198" t="s">
        <v>545</v>
      </c>
      <c r="FM219" s="199" t="s">
        <v>545</v>
      </c>
      <c r="FP219" s="199" t="s">
        <v>545</v>
      </c>
      <c r="FS219" s="199" t="s">
        <v>545</v>
      </c>
      <c r="FV219" s="199" t="s">
        <v>545</v>
      </c>
      <c r="FY219" s="199" t="s">
        <v>545</v>
      </c>
      <c r="GB219" s="199" t="s">
        <v>545</v>
      </c>
      <c r="GE219" s="199" t="s">
        <v>545</v>
      </c>
      <c r="GH219" s="199" t="s">
        <v>545</v>
      </c>
      <c r="GK219" s="199" t="s">
        <v>545</v>
      </c>
      <c r="GN219" s="199" t="s">
        <v>545</v>
      </c>
      <c r="GQ219" s="199" t="s">
        <v>545</v>
      </c>
      <c r="GT219" s="198" t="s">
        <v>545</v>
      </c>
      <c r="GW219" s="198" t="s">
        <v>545</v>
      </c>
      <c r="GZ219" s="198" t="s">
        <v>545</v>
      </c>
      <c r="HC219" s="199" t="s">
        <v>545</v>
      </c>
      <c r="HF219" s="198" t="s">
        <v>545</v>
      </c>
      <c r="HI219" s="198" t="s">
        <v>545</v>
      </c>
      <c r="HL219" s="199" t="s">
        <v>545</v>
      </c>
      <c r="HO219" s="198" t="s">
        <v>545</v>
      </c>
      <c r="HR219" s="199" t="s">
        <v>545</v>
      </c>
      <c r="HU219" s="199" t="s">
        <v>545</v>
      </c>
      <c r="IA219" s="236" t="s">
        <v>545</v>
      </c>
      <c r="IB219" s="236" t="s">
        <v>545</v>
      </c>
      <c r="IC219" s="236" t="s">
        <v>545</v>
      </c>
      <c r="ID219" s="236" t="b">
        <v>1</v>
      </c>
    </row>
    <row r="220" spans="65:238" ht="14.4" x14ac:dyDescent="0.3">
      <c r="BM220" s="196" t="s">
        <v>545</v>
      </c>
      <c r="CW220" s="196" t="s">
        <v>545</v>
      </c>
      <c r="DQ220" s="198" t="s">
        <v>545</v>
      </c>
      <c r="DT220" s="198" t="s">
        <v>545</v>
      </c>
      <c r="DW220" s="199" t="s">
        <v>545</v>
      </c>
      <c r="DZ220" s="199" t="s">
        <v>545</v>
      </c>
      <c r="EC220" s="199" t="s">
        <v>545</v>
      </c>
      <c r="EF220" s="199" t="s">
        <v>545</v>
      </c>
      <c r="EI220" s="199" t="s">
        <v>545</v>
      </c>
      <c r="EL220" s="199" t="s">
        <v>545</v>
      </c>
      <c r="EO220" s="199" t="s">
        <v>545</v>
      </c>
      <c r="ER220" s="199" t="s">
        <v>545</v>
      </c>
      <c r="EU220" s="199" t="s">
        <v>545</v>
      </c>
      <c r="EX220" s="199" t="s">
        <v>545</v>
      </c>
      <c r="FA220" s="199" t="s">
        <v>545</v>
      </c>
      <c r="FD220" s="199" t="s">
        <v>545</v>
      </c>
      <c r="FG220" s="199" t="s">
        <v>545</v>
      </c>
      <c r="FJ220" s="198" t="s">
        <v>545</v>
      </c>
      <c r="FM220" s="199" t="s">
        <v>545</v>
      </c>
      <c r="FP220" s="199" t="s">
        <v>545</v>
      </c>
      <c r="FS220" s="199" t="s">
        <v>545</v>
      </c>
      <c r="FV220" s="199" t="s">
        <v>545</v>
      </c>
      <c r="FY220" s="199" t="s">
        <v>545</v>
      </c>
      <c r="GB220" s="199" t="s">
        <v>545</v>
      </c>
      <c r="GE220" s="199" t="s">
        <v>545</v>
      </c>
      <c r="GH220" s="199" t="s">
        <v>545</v>
      </c>
      <c r="GK220" s="199" t="s">
        <v>545</v>
      </c>
      <c r="GN220" s="199" t="s">
        <v>545</v>
      </c>
      <c r="GQ220" s="199" t="s">
        <v>545</v>
      </c>
      <c r="GT220" s="198" t="s">
        <v>545</v>
      </c>
      <c r="GW220" s="198" t="s">
        <v>545</v>
      </c>
      <c r="GZ220" s="198" t="s">
        <v>545</v>
      </c>
      <c r="HC220" s="199" t="s">
        <v>545</v>
      </c>
      <c r="HF220" s="198" t="s">
        <v>545</v>
      </c>
      <c r="HI220" s="198" t="s">
        <v>545</v>
      </c>
      <c r="HL220" s="199" t="s">
        <v>545</v>
      </c>
      <c r="HO220" s="198" t="s">
        <v>545</v>
      </c>
      <c r="HR220" s="199" t="s">
        <v>545</v>
      </c>
      <c r="HU220" s="199" t="s">
        <v>545</v>
      </c>
      <c r="IA220" s="236" t="s">
        <v>545</v>
      </c>
      <c r="IB220" s="236" t="s">
        <v>545</v>
      </c>
      <c r="IC220" s="236" t="s">
        <v>545</v>
      </c>
      <c r="ID220" s="236" t="b">
        <v>1</v>
      </c>
    </row>
    <row r="221" spans="65:238" ht="14.4" x14ac:dyDescent="0.3">
      <c r="BM221" s="196" t="s">
        <v>545</v>
      </c>
      <c r="CW221" s="196" t="s">
        <v>545</v>
      </c>
      <c r="DQ221" s="198" t="s">
        <v>545</v>
      </c>
      <c r="DT221" s="198" t="s">
        <v>545</v>
      </c>
      <c r="DW221" s="199" t="s">
        <v>545</v>
      </c>
      <c r="DZ221" s="199" t="s">
        <v>545</v>
      </c>
      <c r="EC221" s="199" t="s">
        <v>545</v>
      </c>
      <c r="EF221" s="199" t="s">
        <v>545</v>
      </c>
      <c r="EI221" s="199" t="s">
        <v>545</v>
      </c>
      <c r="EL221" s="199" t="s">
        <v>545</v>
      </c>
      <c r="EO221" s="199" t="s">
        <v>545</v>
      </c>
      <c r="ER221" s="199" t="s">
        <v>545</v>
      </c>
      <c r="EU221" s="199" t="s">
        <v>545</v>
      </c>
      <c r="EX221" s="199" t="s">
        <v>545</v>
      </c>
      <c r="FA221" s="199" t="s">
        <v>545</v>
      </c>
      <c r="FD221" s="199" t="s">
        <v>545</v>
      </c>
      <c r="FG221" s="199" t="s">
        <v>545</v>
      </c>
      <c r="FJ221" s="198" t="s">
        <v>545</v>
      </c>
      <c r="FM221" s="199" t="s">
        <v>545</v>
      </c>
      <c r="FP221" s="199" t="s">
        <v>545</v>
      </c>
      <c r="FS221" s="199" t="s">
        <v>545</v>
      </c>
      <c r="FV221" s="199" t="s">
        <v>545</v>
      </c>
      <c r="FY221" s="199" t="s">
        <v>545</v>
      </c>
      <c r="GB221" s="199" t="s">
        <v>545</v>
      </c>
      <c r="GE221" s="199" t="s">
        <v>545</v>
      </c>
      <c r="GH221" s="199" t="s">
        <v>545</v>
      </c>
      <c r="GK221" s="199" t="s">
        <v>545</v>
      </c>
      <c r="GN221" s="199" t="s">
        <v>545</v>
      </c>
      <c r="GQ221" s="199" t="s">
        <v>545</v>
      </c>
      <c r="GT221" s="198" t="s">
        <v>545</v>
      </c>
      <c r="GW221" s="198" t="s">
        <v>545</v>
      </c>
      <c r="GZ221" s="198" t="s">
        <v>545</v>
      </c>
      <c r="HC221" s="199" t="s">
        <v>545</v>
      </c>
      <c r="HF221" s="198" t="s">
        <v>545</v>
      </c>
      <c r="HI221" s="198" t="s">
        <v>545</v>
      </c>
      <c r="HL221" s="199" t="s">
        <v>545</v>
      </c>
      <c r="HO221" s="198" t="s">
        <v>545</v>
      </c>
      <c r="HR221" s="199" t="s">
        <v>545</v>
      </c>
      <c r="HU221" s="199" t="s">
        <v>545</v>
      </c>
      <c r="IA221" s="236" t="s">
        <v>545</v>
      </c>
      <c r="IB221" s="236" t="s">
        <v>545</v>
      </c>
      <c r="IC221" s="236" t="s">
        <v>545</v>
      </c>
      <c r="ID221" s="236" t="b">
        <v>1</v>
      </c>
    </row>
    <row r="222" spans="65:238" ht="14.4" x14ac:dyDescent="0.3">
      <c r="BM222" s="196" t="s">
        <v>545</v>
      </c>
      <c r="CW222" s="196" t="s">
        <v>545</v>
      </c>
      <c r="DQ222" s="198" t="s">
        <v>545</v>
      </c>
      <c r="DT222" s="198" t="s">
        <v>545</v>
      </c>
      <c r="DW222" s="199" t="s">
        <v>545</v>
      </c>
      <c r="DZ222" s="199" t="s">
        <v>545</v>
      </c>
      <c r="EC222" s="199" t="s">
        <v>545</v>
      </c>
      <c r="EF222" s="199" t="s">
        <v>545</v>
      </c>
      <c r="EI222" s="199" t="s">
        <v>545</v>
      </c>
      <c r="EL222" s="199" t="s">
        <v>545</v>
      </c>
      <c r="EO222" s="199" t="s">
        <v>545</v>
      </c>
      <c r="ER222" s="199" t="s">
        <v>545</v>
      </c>
      <c r="EU222" s="199" t="s">
        <v>545</v>
      </c>
      <c r="EX222" s="199" t="s">
        <v>545</v>
      </c>
      <c r="FA222" s="199" t="s">
        <v>545</v>
      </c>
      <c r="FD222" s="199" t="s">
        <v>545</v>
      </c>
      <c r="FG222" s="199" t="s">
        <v>545</v>
      </c>
      <c r="FJ222" s="198" t="s">
        <v>545</v>
      </c>
      <c r="FM222" s="199" t="s">
        <v>545</v>
      </c>
      <c r="FP222" s="199" t="s">
        <v>545</v>
      </c>
      <c r="FS222" s="199" t="s">
        <v>545</v>
      </c>
      <c r="FV222" s="199" t="s">
        <v>545</v>
      </c>
      <c r="FY222" s="199" t="s">
        <v>545</v>
      </c>
      <c r="GB222" s="199" t="s">
        <v>545</v>
      </c>
      <c r="GE222" s="199" t="s">
        <v>545</v>
      </c>
      <c r="GH222" s="199" t="s">
        <v>545</v>
      </c>
      <c r="GK222" s="199" t="s">
        <v>545</v>
      </c>
      <c r="GN222" s="199" t="s">
        <v>545</v>
      </c>
      <c r="GQ222" s="199" t="s">
        <v>545</v>
      </c>
      <c r="GT222" s="198" t="s">
        <v>545</v>
      </c>
      <c r="GW222" s="198" t="s">
        <v>545</v>
      </c>
      <c r="GZ222" s="198" t="s">
        <v>545</v>
      </c>
      <c r="HC222" s="199" t="s">
        <v>545</v>
      </c>
      <c r="HF222" s="198" t="s">
        <v>545</v>
      </c>
      <c r="HI222" s="198" t="s">
        <v>545</v>
      </c>
      <c r="HL222" s="199" t="s">
        <v>545</v>
      </c>
      <c r="HO222" s="198" t="s">
        <v>545</v>
      </c>
      <c r="HR222" s="199" t="s">
        <v>545</v>
      </c>
      <c r="HU222" s="199" t="s">
        <v>545</v>
      </c>
      <c r="IA222" s="236" t="s">
        <v>545</v>
      </c>
      <c r="IB222" s="236" t="s">
        <v>545</v>
      </c>
      <c r="IC222" s="236" t="s">
        <v>545</v>
      </c>
      <c r="ID222" s="236" t="b">
        <v>1</v>
      </c>
    </row>
    <row r="223" spans="65:238" ht="14.4" x14ac:dyDescent="0.3">
      <c r="BM223" s="196" t="s">
        <v>545</v>
      </c>
      <c r="CW223" s="196" t="s">
        <v>545</v>
      </c>
      <c r="DQ223" s="198" t="s">
        <v>545</v>
      </c>
      <c r="DT223" s="198" t="s">
        <v>545</v>
      </c>
      <c r="DW223" s="199" t="s">
        <v>545</v>
      </c>
      <c r="DZ223" s="199" t="s">
        <v>545</v>
      </c>
      <c r="EC223" s="199" t="s">
        <v>545</v>
      </c>
      <c r="EF223" s="199" t="s">
        <v>545</v>
      </c>
      <c r="EI223" s="199" t="s">
        <v>545</v>
      </c>
      <c r="EL223" s="199" t="s">
        <v>545</v>
      </c>
      <c r="EO223" s="199" t="s">
        <v>545</v>
      </c>
      <c r="ER223" s="199" t="s">
        <v>545</v>
      </c>
      <c r="EU223" s="199" t="s">
        <v>545</v>
      </c>
      <c r="EX223" s="199" t="s">
        <v>545</v>
      </c>
      <c r="FA223" s="199" t="s">
        <v>545</v>
      </c>
      <c r="FD223" s="199" t="s">
        <v>545</v>
      </c>
      <c r="FG223" s="199" t="s">
        <v>545</v>
      </c>
      <c r="FJ223" s="198" t="s">
        <v>545</v>
      </c>
      <c r="FM223" s="199" t="s">
        <v>545</v>
      </c>
      <c r="FP223" s="199" t="s">
        <v>545</v>
      </c>
      <c r="FS223" s="199" t="s">
        <v>545</v>
      </c>
      <c r="FV223" s="199" t="s">
        <v>545</v>
      </c>
      <c r="FY223" s="199" t="s">
        <v>545</v>
      </c>
      <c r="GB223" s="199" t="s">
        <v>545</v>
      </c>
      <c r="GE223" s="199" t="s">
        <v>545</v>
      </c>
      <c r="GH223" s="199" t="s">
        <v>545</v>
      </c>
      <c r="GK223" s="199" t="s">
        <v>545</v>
      </c>
      <c r="GN223" s="199" t="s">
        <v>545</v>
      </c>
      <c r="GQ223" s="199" t="s">
        <v>545</v>
      </c>
      <c r="GT223" s="198" t="s">
        <v>545</v>
      </c>
      <c r="GW223" s="198" t="s">
        <v>545</v>
      </c>
      <c r="GZ223" s="198" t="s">
        <v>545</v>
      </c>
      <c r="HC223" s="199" t="s">
        <v>545</v>
      </c>
      <c r="HF223" s="198" t="s">
        <v>545</v>
      </c>
      <c r="HI223" s="198" t="s">
        <v>545</v>
      </c>
      <c r="HL223" s="199" t="s">
        <v>545</v>
      </c>
      <c r="HO223" s="198" t="s">
        <v>545</v>
      </c>
      <c r="HR223" s="199" t="s">
        <v>545</v>
      </c>
      <c r="HU223" s="199" t="s">
        <v>545</v>
      </c>
      <c r="IA223" s="236" t="s">
        <v>545</v>
      </c>
      <c r="IB223" s="236" t="s">
        <v>545</v>
      </c>
      <c r="IC223" s="236" t="s">
        <v>545</v>
      </c>
      <c r="ID223" s="236" t="b">
        <v>1</v>
      </c>
    </row>
    <row r="224" spans="65:238" ht="14.4" x14ac:dyDescent="0.3">
      <c r="BM224" s="196" t="s">
        <v>545</v>
      </c>
      <c r="CW224" s="196" t="s">
        <v>545</v>
      </c>
      <c r="DQ224" s="198" t="s">
        <v>545</v>
      </c>
      <c r="DT224" s="198" t="s">
        <v>545</v>
      </c>
      <c r="DW224" s="199" t="s">
        <v>545</v>
      </c>
      <c r="DZ224" s="199" t="s">
        <v>545</v>
      </c>
      <c r="EC224" s="199" t="s">
        <v>545</v>
      </c>
      <c r="EF224" s="199" t="s">
        <v>545</v>
      </c>
      <c r="EI224" s="199" t="s">
        <v>545</v>
      </c>
      <c r="EL224" s="199" t="s">
        <v>545</v>
      </c>
      <c r="EO224" s="199" t="s">
        <v>545</v>
      </c>
      <c r="ER224" s="199" t="s">
        <v>545</v>
      </c>
      <c r="EU224" s="199" t="s">
        <v>545</v>
      </c>
      <c r="EX224" s="199" t="s">
        <v>545</v>
      </c>
      <c r="FA224" s="199" t="s">
        <v>545</v>
      </c>
      <c r="FD224" s="199" t="s">
        <v>545</v>
      </c>
      <c r="FG224" s="199" t="s">
        <v>545</v>
      </c>
      <c r="FJ224" s="198" t="s">
        <v>545</v>
      </c>
      <c r="FM224" s="199" t="s">
        <v>545</v>
      </c>
      <c r="FP224" s="199" t="s">
        <v>545</v>
      </c>
      <c r="FS224" s="199" t="s">
        <v>545</v>
      </c>
      <c r="FV224" s="199" t="s">
        <v>545</v>
      </c>
      <c r="FY224" s="199" t="s">
        <v>545</v>
      </c>
      <c r="GB224" s="199" t="s">
        <v>545</v>
      </c>
      <c r="GE224" s="199" t="s">
        <v>545</v>
      </c>
      <c r="GH224" s="199" t="s">
        <v>545</v>
      </c>
      <c r="GK224" s="199" t="s">
        <v>545</v>
      </c>
      <c r="GN224" s="199" t="s">
        <v>545</v>
      </c>
      <c r="GQ224" s="199" t="s">
        <v>545</v>
      </c>
      <c r="GT224" s="198" t="s">
        <v>545</v>
      </c>
      <c r="GW224" s="198" t="s">
        <v>545</v>
      </c>
      <c r="GZ224" s="198" t="s">
        <v>545</v>
      </c>
      <c r="HC224" s="199" t="s">
        <v>545</v>
      </c>
      <c r="HF224" s="198" t="s">
        <v>545</v>
      </c>
      <c r="HI224" s="198" t="s">
        <v>545</v>
      </c>
      <c r="HL224" s="199" t="s">
        <v>545</v>
      </c>
      <c r="HO224" s="198" t="s">
        <v>545</v>
      </c>
      <c r="HR224" s="199" t="s">
        <v>545</v>
      </c>
      <c r="HU224" s="199" t="s">
        <v>545</v>
      </c>
      <c r="IA224" s="236" t="s">
        <v>545</v>
      </c>
      <c r="IB224" s="236" t="s">
        <v>545</v>
      </c>
      <c r="IC224" s="236" t="s">
        <v>545</v>
      </c>
      <c r="ID224" s="236" t="b">
        <v>1</v>
      </c>
    </row>
    <row r="225" spans="65:238" ht="14.4" x14ac:dyDescent="0.3">
      <c r="BM225" s="196" t="s">
        <v>545</v>
      </c>
      <c r="CW225" s="196" t="s">
        <v>545</v>
      </c>
      <c r="DQ225" s="198" t="s">
        <v>545</v>
      </c>
      <c r="DT225" s="198" t="s">
        <v>545</v>
      </c>
      <c r="DW225" s="199" t="s">
        <v>545</v>
      </c>
      <c r="DZ225" s="199" t="s">
        <v>545</v>
      </c>
      <c r="EC225" s="199" t="s">
        <v>545</v>
      </c>
      <c r="EF225" s="199" t="s">
        <v>545</v>
      </c>
      <c r="EI225" s="199" t="s">
        <v>545</v>
      </c>
      <c r="EL225" s="199" t="s">
        <v>545</v>
      </c>
      <c r="EO225" s="199" t="s">
        <v>545</v>
      </c>
      <c r="ER225" s="199" t="s">
        <v>545</v>
      </c>
      <c r="EU225" s="199" t="s">
        <v>545</v>
      </c>
      <c r="EX225" s="199" t="s">
        <v>545</v>
      </c>
      <c r="FA225" s="199" t="s">
        <v>545</v>
      </c>
      <c r="FD225" s="199" t="s">
        <v>545</v>
      </c>
      <c r="FG225" s="199" t="s">
        <v>545</v>
      </c>
      <c r="FJ225" s="198" t="s">
        <v>545</v>
      </c>
      <c r="FM225" s="199" t="s">
        <v>545</v>
      </c>
      <c r="FP225" s="199" t="s">
        <v>545</v>
      </c>
      <c r="FS225" s="199" t="s">
        <v>545</v>
      </c>
      <c r="FV225" s="199" t="s">
        <v>545</v>
      </c>
      <c r="FY225" s="199" t="s">
        <v>545</v>
      </c>
      <c r="GB225" s="199" t="s">
        <v>545</v>
      </c>
      <c r="GE225" s="199" t="s">
        <v>545</v>
      </c>
      <c r="GH225" s="199" t="s">
        <v>545</v>
      </c>
      <c r="GK225" s="199" t="s">
        <v>545</v>
      </c>
      <c r="GN225" s="199" t="s">
        <v>545</v>
      </c>
      <c r="GQ225" s="199" t="s">
        <v>545</v>
      </c>
      <c r="GT225" s="198" t="s">
        <v>545</v>
      </c>
      <c r="GW225" s="198" t="s">
        <v>545</v>
      </c>
      <c r="GZ225" s="198" t="s">
        <v>545</v>
      </c>
      <c r="HC225" s="199" t="s">
        <v>545</v>
      </c>
      <c r="HF225" s="198" t="s">
        <v>545</v>
      </c>
      <c r="HI225" s="198" t="s">
        <v>545</v>
      </c>
      <c r="HL225" s="199" t="s">
        <v>545</v>
      </c>
      <c r="HO225" s="198" t="s">
        <v>545</v>
      </c>
      <c r="HR225" s="199" t="s">
        <v>545</v>
      </c>
      <c r="HU225" s="199" t="s">
        <v>545</v>
      </c>
      <c r="IA225" s="236" t="s">
        <v>545</v>
      </c>
      <c r="IB225" s="236" t="s">
        <v>545</v>
      </c>
      <c r="IC225" s="236" t="s">
        <v>545</v>
      </c>
      <c r="ID225" s="236" t="b">
        <v>1</v>
      </c>
    </row>
    <row r="226" spans="65:238" ht="14.4" x14ac:dyDescent="0.3">
      <c r="BM226" s="196" t="s">
        <v>545</v>
      </c>
      <c r="CW226" s="196" t="s">
        <v>545</v>
      </c>
      <c r="DQ226" s="198" t="s">
        <v>545</v>
      </c>
      <c r="DT226" s="198" t="s">
        <v>545</v>
      </c>
      <c r="DW226" s="199" t="s">
        <v>545</v>
      </c>
      <c r="DZ226" s="199" t="s">
        <v>545</v>
      </c>
      <c r="EC226" s="199" t="s">
        <v>545</v>
      </c>
      <c r="EF226" s="199" t="s">
        <v>545</v>
      </c>
      <c r="EI226" s="199" t="s">
        <v>545</v>
      </c>
      <c r="EL226" s="199" t="s">
        <v>545</v>
      </c>
      <c r="EO226" s="199" t="s">
        <v>545</v>
      </c>
      <c r="ER226" s="199" t="s">
        <v>545</v>
      </c>
      <c r="EU226" s="199" t="s">
        <v>545</v>
      </c>
      <c r="EX226" s="199" t="s">
        <v>545</v>
      </c>
      <c r="FA226" s="199" t="s">
        <v>545</v>
      </c>
      <c r="FD226" s="199" t="s">
        <v>545</v>
      </c>
      <c r="FG226" s="199" t="s">
        <v>545</v>
      </c>
      <c r="FJ226" s="198" t="s">
        <v>545</v>
      </c>
      <c r="FM226" s="199" t="s">
        <v>545</v>
      </c>
      <c r="FP226" s="199" t="s">
        <v>545</v>
      </c>
      <c r="FS226" s="199" t="s">
        <v>545</v>
      </c>
      <c r="FV226" s="199" t="s">
        <v>545</v>
      </c>
      <c r="FY226" s="199" t="s">
        <v>545</v>
      </c>
      <c r="GB226" s="199" t="s">
        <v>545</v>
      </c>
      <c r="GE226" s="199" t="s">
        <v>545</v>
      </c>
      <c r="GH226" s="199" t="s">
        <v>545</v>
      </c>
      <c r="GK226" s="199" t="s">
        <v>545</v>
      </c>
      <c r="GN226" s="199" t="s">
        <v>545</v>
      </c>
      <c r="GQ226" s="199" t="s">
        <v>545</v>
      </c>
      <c r="GT226" s="198" t="s">
        <v>545</v>
      </c>
      <c r="GW226" s="198" t="s">
        <v>545</v>
      </c>
      <c r="GZ226" s="198" t="s">
        <v>545</v>
      </c>
      <c r="HC226" s="199" t="s">
        <v>545</v>
      </c>
      <c r="HF226" s="198" t="s">
        <v>545</v>
      </c>
      <c r="HI226" s="198" t="s">
        <v>545</v>
      </c>
      <c r="HL226" s="199" t="s">
        <v>545</v>
      </c>
      <c r="HO226" s="198" t="s">
        <v>545</v>
      </c>
      <c r="HR226" s="199" t="s">
        <v>545</v>
      </c>
      <c r="HU226" s="199" t="s">
        <v>545</v>
      </c>
      <c r="IA226" s="236" t="s">
        <v>545</v>
      </c>
      <c r="IB226" s="236" t="s">
        <v>545</v>
      </c>
      <c r="IC226" s="236" t="s">
        <v>545</v>
      </c>
      <c r="ID226" s="236" t="b">
        <v>1</v>
      </c>
    </row>
    <row r="227" spans="65:238" ht="14.4" x14ac:dyDescent="0.3">
      <c r="BM227" s="196" t="s">
        <v>545</v>
      </c>
      <c r="CW227" s="196" t="s">
        <v>545</v>
      </c>
      <c r="DQ227" s="198" t="s">
        <v>545</v>
      </c>
      <c r="DT227" s="198" t="s">
        <v>545</v>
      </c>
      <c r="DW227" s="199" t="s">
        <v>545</v>
      </c>
      <c r="DZ227" s="199" t="s">
        <v>545</v>
      </c>
      <c r="EC227" s="199" t="s">
        <v>545</v>
      </c>
      <c r="EF227" s="199" t="s">
        <v>545</v>
      </c>
      <c r="EI227" s="199" t="s">
        <v>545</v>
      </c>
      <c r="EL227" s="199" t="s">
        <v>545</v>
      </c>
      <c r="EO227" s="199" t="s">
        <v>545</v>
      </c>
      <c r="ER227" s="199" t="s">
        <v>545</v>
      </c>
      <c r="EU227" s="199" t="s">
        <v>545</v>
      </c>
      <c r="EX227" s="199" t="s">
        <v>545</v>
      </c>
      <c r="FA227" s="199" t="s">
        <v>545</v>
      </c>
      <c r="FD227" s="199" t="s">
        <v>545</v>
      </c>
      <c r="FG227" s="199" t="s">
        <v>545</v>
      </c>
      <c r="FJ227" s="198" t="s">
        <v>545</v>
      </c>
      <c r="FM227" s="199" t="s">
        <v>545</v>
      </c>
      <c r="FP227" s="199" t="s">
        <v>545</v>
      </c>
      <c r="FS227" s="199" t="s">
        <v>545</v>
      </c>
      <c r="FV227" s="199" t="s">
        <v>545</v>
      </c>
      <c r="FY227" s="199" t="s">
        <v>545</v>
      </c>
      <c r="GB227" s="199" t="s">
        <v>545</v>
      </c>
      <c r="GE227" s="199" t="s">
        <v>545</v>
      </c>
      <c r="GH227" s="199" t="s">
        <v>545</v>
      </c>
      <c r="GK227" s="199" t="s">
        <v>545</v>
      </c>
      <c r="GN227" s="199" t="s">
        <v>545</v>
      </c>
      <c r="GQ227" s="199" t="s">
        <v>545</v>
      </c>
      <c r="GT227" s="198" t="s">
        <v>545</v>
      </c>
      <c r="GW227" s="198" t="s">
        <v>545</v>
      </c>
      <c r="GZ227" s="198" t="s">
        <v>545</v>
      </c>
      <c r="HC227" s="199" t="s">
        <v>545</v>
      </c>
      <c r="HF227" s="198" t="s">
        <v>545</v>
      </c>
      <c r="HI227" s="198" t="s">
        <v>545</v>
      </c>
      <c r="HL227" s="199" t="s">
        <v>545</v>
      </c>
      <c r="HO227" s="198" t="s">
        <v>545</v>
      </c>
      <c r="HR227" s="199" t="s">
        <v>545</v>
      </c>
      <c r="HU227" s="199" t="s">
        <v>545</v>
      </c>
      <c r="IA227" s="236" t="s">
        <v>545</v>
      </c>
      <c r="IB227" s="236" t="s">
        <v>545</v>
      </c>
      <c r="IC227" s="236" t="s">
        <v>545</v>
      </c>
      <c r="ID227" s="236" t="b">
        <v>1</v>
      </c>
    </row>
    <row r="228" spans="65:238" ht="14.4" x14ac:dyDescent="0.3">
      <c r="BM228" s="196" t="s">
        <v>545</v>
      </c>
      <c r="CW228" s="196" t="s">
        <v>545</v>
      </c>
      <c r="DQ228" s="198" t="s">
        <v>545</v>
      </c>
      <c r="DT228" s="198" t="s">
        <v>545</v>
      </c>
      <c r="DW228" s="199" t="s">
        <v>545</v>
      </c>
      <c r="DZ228" s="199" t="s">
        <v>545</v>
      </c>
      <c r="EC228" s="199" t="s">
        <v>545</v>
      </c>
      <c r="EF228" s="199" t="s">
        <v>545</v>
      </c>
      <c r="EI228" s="199" t="s">
        <v>545</v>
      </c>
      <c r="EL228" s="199" t="s">
        <v>545</v>
      </c>
      <c r="EO228" s="199" t="s">
        <v>545</v>
      </c>
      <c r="ER228" s="199" t="s">
        <v>545</v>
      </c>
      <c r="EU228" s="199" t="s">
        <v>545</v>
      </c>
      <c r="EX228" s="199" t="s">
        <v>545</v>
      </c>
      <c r="FA228" s="199" t="s">
        <v>545</v>
      </c>
      <c r="FD228" s="199" t="s">
        <v>545</v>
      </c>
      <c r="FG228" s="199" t="s">
        <v>545</v>
      </c>
      <c r="FJ228" s="198" t="s">
        <v>545</v>
      </c>
      <c r="FM228" s="199" t="s">
        <v>545</v>
      </c>
      <c r="FP228" s="199" t="s">
        <v>545</v>
      </c>
      <c r="FS228" s="199" t="s">
        <v>545</v>
      </c>
      <c r="FV228" s="199" t="s">
        <v>545</v>
      </c>
      <c r="FY228" s="199" t="s">
        <v>545</v>
      </c>
      <c r="GB228" s="199" t="s">
        <v>545</v>
      </c>
      <c r="GE228" s="199" t="s">
        <v>545</v>
      </c>
      <c r="GH228" s="199" t="s">
        <v>545</v>
      </c>
      <c r="GK228" s="199" t="s">
        <v>545</v>
      </c>
      <c r="GN228" s="199" t="s">
        <v>545</v>
      </c>
      <c r="GQ228" s="199" t="s">
        <v>545</v>
      </c>
      <c r="GT228" s="198" t="s">
        <v>545</v>
      </c>
      <c r="GW228" s="198" t="s">
        <v>545</v>
      </c>
      <c r="GZ228" s="198" t="s">
        <v>545</v>
      </c>
      <c r="HC228" s="199" t="s">
        <v>545</v>
      </c>
      <c r="HF228" s="198" t="s">
        <v>545</v>
      </c>
      <c r="HI228" s="198" t="s">
        <v>545</v>
      </c>
      <c r="HL228" s="199" t="s">
        <v>545</v>
      </c>
      <c r="HO228" s="198" t="s">
        <v>545</v>
      </c>
      <c r="HR228" s="199" t="s">
        <v>545</v>
      </c>
      <c r="HU228" s="199" t="s">
        <v>545</v>
      </c>
      <c r="IA228" s="236" t="s">
        <v>545</v>
      </c>
      <c r="IB228" s="236" t="s">
        <v>545</v>
      </c>
      <c r="IC228" s="236" t="s">
        <v>545</v>
      </c>
      <c r="ID228" s="236" t="b">
        <v>1</v>
      </c>
    </row>
    <row r="229" spans="65:238" ht="14.4" x14ac:dyDescent="0.3">
      <c r="BM229" s="196" t="s">
        <v>545</v>
      </c>
      <c r="CW229" s="196" t="s">
        <v>545</v>
      </c>
      <c r="DQ229" s="198" t="s">
        <v>545</v>
      </c>
      <c r="DT229" s="198" t="s">
        <v>545</v>
      </c>
      <c r="DW229" s="199" t="s">
        <v>545</v>
      </c>
      <c r="DZ229" s="199" t="s">
        <v>545</v>
      </c>
      <c r="EC229" s="199" t="s">
        <v>545</v>
      </c>
      <c r="EF229" s="199" t="s">
        <v>545</v>
      </c>
      <c r="EI229" s="199" t="s">
        <v>545</v>
      </c>
      <c r="EL229" s="199" t="s">
        <v>545</v>
      </c>
      <c r="EO229" s="199" t="s">
        <v>545</v>
      </c>
      <c r="ER229" s="199" t="s">
        <v>545</v>
      </c>
      <c r="EU229" s="199" t="s">
        <v>545</v>
      </c>
      <c r="EX229" s="199" t="s">
        <v>545</v>
      </c>
      <c r="FA229" s="199" t="s">
        <v>545</v>
      </c>
      <c r="FD229" s="199" t="s">
        <v>545</v>
      </c>
      <c r="FG229" s="199" t="s">
        <v>545</v>
      </c>
      <c r="FJ229" s="198" t="s">
        <v>545</v>
      </c>
      <c r="FM229" s="199" t="s">
        <v>545</v>
      </c>
      <c r="FP229" s="199" t="s">
        <v>545</v>
      </c>
      <c r="FS229" s="199" t="s">
        <v>545</v>
      </c>
      <c r="FV229" s="199" t="s">
        <v>545</v>
      </c>
      <c r="FY229" s="199" t="s">
        <v>545</v>
      </c>
      <c r="GB229" s="199" t="s">
        <v>545</v>
      </c>
      <c r="GE229" s="199" t="s">
        <v>545</v>
      </c>
      <c r="GH229" s="199" t="s">
        <v>545</v>
      </c>
      <c r="GK229" s="199" t="s">
        <v>545</v>
      </c>
      <c r="GN229" s="199" t="s">
        <v>545</v>
      </c>
      <c r="GQ229" s="199" t="s">
        <v>545</v>
      </c>
      <c r="GT229" s="198" t="s">
        <v>545</v>
      </c>
      <c r="GW229" s="198" t="s">
        <v>545</v>
      </c>
      <c r="GZ229" s="198" t="s">
        <v>545</v>
      </c>
      <c r="HC229" s="199" t="s">
        <v>545</v>
      </c>
      <c r="HF229" s="198" t="s">
        <v>545</v>
      </c>
      <c r="HI229" s="198" t="s">
        <v>545</v>
      </c>
      <c r="HL229" s="199" t="s">
        <v>545</v>
      </c>
      <c r="HO229" s="198" t="s">
        <v>545</v>
      </c>
      <c r="HR229" s="199" t="s">
        <v>545</v>
      </c>
      <c r="HU229" s="199" t="s">
        <v>545</v>
      </c>
      <c r="IA229" s="236" t="s">
        <v>545</v>
      </c>
      <c r="IB229" s="236" t="s">
        <v>545</v>
      </c>
      <c r="IC229" s="236" t="s">
        <v>545</v>
      </c>
      <c r="ID229" s="236" t="b">
        <v>1</v>
      </c>
    </row>
    <row r="230" spans="65:238" ht="14.4" x14ac:dyDescent="0.3">
      <c r="BM230" s="196" t="s">
        <v>545</v>
      </c>
      <c r="CW230" s="196" t="s">
        <v>545</v>
      </c>
      <c r="DQ230" s="198" t="s">
        <v>545</v>
      </c>
      <c r="DT230" s="198" t="s">
        <v>545</v>
      </c>
      <c r="DW230" s="199" t="s">
        <v>545</v>
      </c>
      <c r="DZ230" s="199" t="s">
        <v>545</v>
      </c>
      <c r="EC230" s="199" t="s">
        <v>545</v>
      </c>
      <c r="EF230" s="199" t="s">
        <v>545</v>
      </c>
      <c r="EI230" s="199" t="s">
        <v>545</v>
      </c>
      <c r="EL230" s="199" t="s">
        <v>545</v>
      </c>
      <c r="EO230" s="199" t="s">
        <v>545</v>
      </c>
      <c r="ER230" s="199" t="s">
        <v>545</v>
      </c>
      <c r="EU230" s="199" t="s">
        <v>545</v>
      </c>
      <c r="EX230" s="199" t="s">
        <v>545</v>
      </c>
      <c r="FA230" s="199" t="s">
        <v>545</v>
      </c>
      <c r="FD230" s="199" t="s">
        <v>545</v>
      </c>
      <c r="FG230" s="199" t="s">
        <v>545</v>
      </c>
      <c r="FJ230" s="198" t="s">
        <v>545</v>
      </c>
      <c r="FM230" s="199" t="s">
        <v>545</v>
      </c>
      <c r="FP230" s="199" t="s">
        <v>545</v>
      </c>
      <c r="FS230" s="199" t="s">
        <v>545</v>
      </c>
      <c r="FV230" s="199" t="s">
        <v>545</v>
      </c>
      <c r="FY230" s="199" t="s">
        <v>545</v>
      </c>
      <c r="GB230" s="199" t="s">
        <v>545</v>
      </c>
      <c r="GE230" s="199" t="s">
        <v>545</v>
      </c>
      <c r="GH230" s="199" t="s">
        <v>545</v>
      </c>
      <c r="GK230" s="199" t="s">
        <v>545</v>
      </c>
      <c r="GN230" s="199" t="s">
        <v>545</v>
      </c>
      <c r="GQ230" s="199" t="s">
        <v>545</v>
      </c>
      <c r="GT230" s="198" t="s">
        <v>545</v>
      </c>
      <c r="GW230" s="198" t="s">
        <v>545</v>
      </c>
      <c r="GZ230" s="198" t="s">
        <v>545</v>
      </c>
      <c r="HC230" s="199" t="s">
        <v>545</v>
      </c>
      <c r="HF230" s="198" t="s">
        <v>545</v>
      </c>
      <c r="HI230" s="198" t="s">
        <v>545</v>
      </c>
      <c r="HL230" s="199" t="s">
        <v>545</v>
      </c>
      <c r="HO230" s="198" t="s">
        <v>545</v>
      </c>
      <c r="HR230" s="199" t="s">
        <v>545</v>
      </c>
      <c r="HU230" s="199" t="s">
        <v>545</v>
      </c>
      <c r="IA230" s="236" t="s">
        <v>545</v>
      </c>
      <c r="IB230" s="236" t="s">
        <v>545</v>
      </c>
      <c r="IC230" s="236" t="s">
        <v>545</v>
      </c>
      <c r="ID230" s="236" t="b">
        <v>1</v>
      </c>
    </row>
    <row r="231" spans="65:238" ht="14.4" x14ac:dyDescent="0.3">
      <c r="BM231" s="196" t="s">
        <v>545</v>
      </c>
      <c r="CW231" s="196" t="s">
        <v>545</v>
      </c>
      <c r="DQ231" s="198" t="s">
        <v>545</v>
      </c>
      <c r="DT231" s="198" t="s">
        <v>545</v>
      </c>
      <c r="DW231" s="199" t="s">
        <v>545</v>
      </c>
      <c r="DZ231" s="199" t="s">
        <v>545</v>
      </c>
      <c r="EC231" s="199" t="s">
        <v>545</v>
      </c>
      <c r="EF231" s="199" t="s">
        <v>545</v>
      </c>
      <c r="EI231" s="199" t="s">
        <v>545</v>
      </c>
      <c r="EL231" s="199" t="s">
        <v>545</v>
      </c>
      <c r="EO231" s="199" t="s">
        <v>545</v>
      </c>
      <c r="ER231" s="199" t="s">
        <v>545</v>
      </c>
      <c r="EU231" s="199" t="s">
        <v>545</v>
      </c>
      <c r="EX231" s="199" t="s">
        <v>545</v>
      </c>
      <c r="FA231" s="199" t="s">
        <v>545</v>
      </c>
      <c r="FD231" s="199" t="s">
        <v>545</v>
      </c>
      <c r="FG231" s="199" t="s">
        <v>545</v>
      </c>
      <c r="FJ231" s="198" t="s">
        <v>545</v>
      </c>
      <c r="FM231" s="199" t="s">
        <v>545</v>
      </c>
      <c r="FP231" s="199" t="s">
        <v>545</v>
      </c>
      <c r="FS231" s="199" t="s">
        <v>545</v>
      </c>
      <c r="FV231" s="199" t="s">
        <v>545</v>
      </c>
      <c r="FY231" s="199" t="s">
        <v>545</v>
      </c>
      <c r="GB231" s="199" t="s">
        <v>545</v>
      </c>
      <c r="GE231" s="199" t="s">
        <v>545</v>
      </c>
      <c r="GH231" s="199" t="s">
        <v>545</v>
      </c>
      <c r="GK231" s="199" t="s">
        <v>545</v>
      </c>
      <c r="GN231" s="199" t="s">
        <v>545</v>
      </c>
      <c r="GQ231" s="199" t="s">
        <v>545</v>
      </c>
      <c r="GT231" s="198" t="s">
        <v>545</v>
      </c>
      <c r="GW231" s="198" t="s">
        <v>545</v>
      </c>
      <c r="GZ231" s="198" t="s">
        <v>545</v>
      </c>
      <c r="HC231" s="199" t="s">
        <v>545</v>
      </c>
      <c r="HF231" s="198" t="s">
        <v>545</v>
      </c>
      <c r="HI231" s="198" t="s">
        <v>545</v>
      </c>
      <c r="HL231" s="199" t="s">
        <v>545</v>
      </c>
      <c r="HO231" s="198" t="s">
        <v>545</v>
      </c>
      <c r="HR231" s="199" t="s">
        <v>545</v>
      </c>
      <c r="HU231" s="199" t="s">
        <v>545</v>
      </c>
      <c r="IA231" s="236" t="s">
        <v>545</v>
      </c>
      <c r="IB231" s="236" t="s">
        <v>545</v>
      </c>
      <c r="IC231" s="236" t="s">
        <v>545</v>
      </c>
      <c r="ID231" s="236" t="b">
        <v>1</v>
      </c>
    </row>
    <row r="232" spans="65:238" ht="14.4" x14ac:dyDescent="0.3">
      <c r="BM232" s="196" t="s">
        <v>545</v>
      </c>
      <c r="CW232" s="196" t="s">
        <v>545</v>
      </c>
      <c r="DQ232" s="198" t="s">
        <v>545</v>
      </c>
      <c r="DT232" s="198" t="s">
        <v>545</v>
      </c>
      <c r="DW232" s="199" t="s">
        <v>545</v>
      </c>
      <c r="DZ232" s="199" t="s">
        <v>545</v>
      </c>
      <c r="EC232" s="199" t="s">
        <v>545</v>
      </c>
      <c r="EF232" s="199" t="s">
        <v>545</v>
      </c>
      <c r="EI232" s="199" t="s">
        <v>545</v>
      </c>
      <c r="EL232" s="199" t="s">
        <v>545</v>
      </c>
      <c r="EO232" s="199" t="s">
        <v>545</v>
      </c>
      <c r="ER232" s="199" t="s">
        <v>545</v>
      </c>
      <c r="EU232" s="199" t="s">
        <v>545</v>
      </c>
      <c r="EX232" s="199" t="s">
        <v>545</v>
      </c>
      <c r="FA232" s="199" t="s">
        <v>545</v>
      </c>
      <c r="FD232" s="199" t="s">
        <v>545</v>
      </c>
      <c r="FG232" s="199" t="s">
        <v>545</v>
      </c>
      <c r="FJ232" s="198" t="s">
        <v>545</v>
      </c>
      <c r="FM232" s="199" t="s">
        <v>545</v>
      </c>
      <c r="FP232" s="199" t="s">
        <v>545</v>
      </c>
      <c r="FS232" s="199" t="s">
        <v>545</v>
      </c>
      <c r="FV232" s="199" t="s">
        <v>545</v>
      </c>
      <c r="FY232" s="199" t="s">
        <v>545</v>
      </c>
      <c r="GB232" s="199" t="s">
        <v>545</v>
      </c>
      <c r="GE232" s="199" t="s">
        <v>545</v>
      </c>
      <c r="GH232" s="199" t="s">
        <v>545</v>
      </c>
      <c r="GK232" s="199" t="s">
        <v>545</v>
      </c>
      <c r="GN232" s="199" t="s">
        <v>545</v>
      </c>
      <c r="GQ232" s="199" t="s">
        <v>545</v>
      </c>
      <c r="GT232" s="198" t="s">
        <v>545</v>
      </c>
      <c r="GW232" s="198" t="s">
        <v>545</v>
      </c>
      <c r="GZ232" s="198" t="s">
        <v>545</v>
      </c>
      <c r="HC232" s="199" t="s">
        <v>545</v>
      </c>
      <c r="HF232" s="198" t="s">
        <v>545</v>
      </c>
      <c r="HI232" s="198" t="s">
        <v>545</v>
      </c>
      <c r="HL232" s="199" t="s">
        <v>545</v>
      </c>
      <c r="HO232" s="198" t="s">
        <v>545</v>
      </c>
      <c r="HR232" s="199" t="s">
        <v>545</v>
      </c>
      <c r="HU232" s="199" t="s">
        <v>545</v>
      </c>
      <c r="IA232" s="236" t="s">
        <v>545</v>
      </c>
      <c r="IB232" s="236" t="s">
        <v>545</v>
      </c>
      <c r="IC232" s="236" t="s">
        <v>545</v>
      </c>
      <c r="ID232" s="236" t="b">
        <v>1</v>
      </c>
    </row>
    <row r="233" spans="65:238" ht="14.4" x14ac:dyDescent="0.3">
      <c r="BM233" s="196" t="s">
        <v>545</v>
      </c>
      <c r="CW233" s="196" t="s">
        <v>545</v>
      </c>
      <c r="DQ233" s="198" t="s">
        <v>545</v>
      </c>
      <c r="DT233" s="198" t="s">
        <v>545</v>
      </c>
      <c r="DW233" s="199" t="s">
        <v>545</v>
      </c>
      <c r="DZ233" s="199" t="s">
        <v>545</v>
      </c>
      <c r="EC233" s="199" t="s">
        <v>545</v>
      </c>
      <c r="EF233" s="199" t="s">
        <v>545</v>
      </c>
      <c r="EI233" s="199" t="s">
        <v>545</v>
      </c>
      <c r="EL233" s="199" t="s">
        <v>545</v>
      </c>
      <c r="EO233" s="199" t="s">
        <v>545</v>
      </c>
      <c r="ER233" s="199" t="s">
        <v>545</v>
      </c>
      <c r="EU233" s="199" t="s">
        <v>545</v>
      </c>
      <c r="EX233" s="199" t="s">
        <v>545</v>
      </c>
      <c r="FA233" s="199" t="s">
        <v>545</v>
      </c>
      <c r="FD233" s="199" t="s">
        <v>545</v>
      </c>
      <c r="FG233" s="199" t="s">
        <v>545</v>
      </c>
      <c r="FJ233" s="198" t="s">
        <v>545</v>
      </c>
      <c r="FM233" s="199" t="s">
        <v>545</v>
      </c>
      <c r="FP233" s="199" t="s">
        <v>545</v>
      </c>
      <c r="FS233" s="199" t="s">
        <v>545</v>
      </c>
      <c r="FV233" s="199" t="s">
        <v>545</v>
      </c>
      <c r="FY233" s="199" t="s">
        <v>545</v>
      </c>
      <c r="GB233" s="199" t="s">
        <v>545</v>
      </c>
      <c r="GE233" s="199" t="s">
        <v>545</v>
      </c>
      <c r="GH233" s="199" t="s">
        <v>545</v>
      </c>
      <c r="GK233" s="199" t="s">
        <v>545</v>
      </c>
      <c r="GN233" s="199" t="s">
        <v>545</v>
      </c>
      <c r="GQ233" s="199" t="s">
        <v>545</v>
      </c>
      <c r="GT233" s="198" t="s">
        <v>545</v>
      </c>
      <c r="GW233" s="198" t="s">
        <v>545</v>
      </c>
      <c r="GZ233" s="198" t="s">
        <v>545</v>
      </c>
      <c r="HC233" s="199" t="s">
        <v>545</v>
      </c>
      <c r="HF233" s="198" t="s">
        <v>545</v>
      </c>
      <c r="HI233" s="198" t="s">
        <v>545</v>
      </c>
      <c r="HL233" s="199" t="s">
        <v>545</v>
      </c>
      <c r="HO233" s="198" t="s">
        <v>545</v>
      </c>
      <c r="HR233" s="199" t="s">
        <v>545</v>
      </c>
      <c r="HU233" s="199" t="s">
        <v>545</v>
      </c>
      <c r="IA233" s="236" t="s">
        <v>545</v>
      </c>
      <c r="IB233" s="236" t="s">
        <v>545</v>
      </c>
      <c r="IC233" s="236" t="s">
        <v>545</v>
      </c>
      <c r="ID233" s="236" t="b">
        <v>1</v>
      </c>
    </row>
    <row r="234" spans="65:238" ht="14.4" x14ac:dyDescent="0.3">
      <c r="BM234" s="196" t="s">
        <v>545</v>
      </c>
      <c r="CW234" s="196" t="s">
        <v>545</v>
      </c>
      <c r="DQ234" s="198" t="s">
        <v>545</v>
      </c>
      <c r="DT234" s="198" t="s">
        <v>545</v>
      </c>
      <c r="DW234" s="199" t="s">
        <v>545</v>
      </c>
      <c r="DZ234" s="199" t="s">
        <v>545</v>
      </c>
      <c r="EC234" s="199" t="s">
        <v>545</v>
      </c>
      <c r="EF234" s="199" t="s">
        <v>545</v>
      </c>
      <c r="EI234" s="199" t="s">
        <v>545</v>
      </c>
      <c r="EL234" s="199" t="s">
        <v>545</v>
      </c>
      <c r="EO234" s="199" t="s">
        <v>545</v>
      </c>
      <c r="ER234" s="199" t="s">
        <v>545</v>
      </c>
      <c r="EU234" s="199" t="s">
        <v>545</v>
      </c>
      <c r="EX234" s="199" t="s">
        <v>545</v>
      </c>
      <c r="FA234" s="199" t="s">
        <v>545</v>
      </c>
      <c r="FD234" s="199" t="s">
        <v>545</v>
      </c>
      <c r="FG234" s="199" t="s">
        <v>545</v>
      </c>
      <c r="FJ234" s="198" t="s">
        <v>545</v>
      </c>
      <c r="FM234" s="199" t="s">
        <v>545</v>
      </c>
      <c r="FP234" s="199" t="s">
        <v>545</v>
      </c>
      <c r="FS234" s="199" t="s">
        <v>545</v>
      </c>
      <c r="FV234" s="199" t="s">
        <v>545</v>
      </c>
      <c r="FY234" s="199" t="s">
        <v>545</v>
      </c>
      <c r="GB234" s="199" t="s">
        <v>545</v>
      </c>
      <c r="GE234" s="199" t="s">
        <v>545</v>
      </c>
      <c r="GH234" s="199" t="s">
        <v>545</v>
      </c>
      <c r="GK234" s="199" t="s">
        <v>545</v>
      </c>
      <c r="GN234" s="199" t="s">
        <v>545</v>
      </c>
      <c r="GQ234" s="199" t="s">
        <v>545</v>
      </c>
      <c r="GT234" s="198" t="s">
        <v>545</v>
      </c>
      <c r="GW234" s="198" t="s">
        <v>545</v>
      </c>
      <c r="GZ234" s="198" t="s">
        <v>545</v>
      </c>
      <c r="HC234" s="199" t="s">
        <v>545</v>
      </c>
      <c r="HF234" s="198" t="s">
        <v>545</v>
      </c>
      <c r="HI234" s="198" t="s">
        <v>545</v>
      </c>
      <c r="HL234" s="199" t="s">
        <v>545</v>
      </c>
      <c r="HO234" s="198" t="s">
        <v>545</v>
      </c>
      <c r="HR234" s="199" t="s">
        <v>545</v>
      </c>
      <c r="HU234" s="199" t="s">
        <v>545</v>
      </c>
      <c r="IA234" s="236" t="s">
        <v>545</v>
      </c>
      <c r="IB234" s="236" t="s">
        <v>545</v>
      </c>
      <c r="IC234" s="236" t="s">
        <v>545</v>
      </c>
      <c r="ID234" s="236" t="b">
        <v>1</v>
      </c>
    </row>
    <row r="235" spans="65:238" ht="14.4" x14ac:dyDescent="0.3">
      <c r="BM235" s="196" t="s">
        <v>545</v>
      </c>
      <c r="CW235" s="196" t="s">
        <v>545</v>
      </c>
      <c r="DQ235" s="198" t="s">
        <v>545</v>
      </c>
      <c r="DT235" s="198" t="s">
        <v>545</v>
      </c>
      <c r="DW235" s="199" t="s">
        <v>545</v>
      </c>
      <c r="DZ235" s="199" t="s">
        <v>545</v>
      </c>
      <c r="EC235" s="199" t="s">
        <v>545</v>
      </c>
      <c r="EF235" s="199" t="s">
        <v>545</v>
      </c>
      <c r="EI235" s="199" t="s">
        <v>545</v>
      </c>
      <c r="EL235" s="199" t="s">
        <v>545</v>
      </c>
      <c r="EO235" s="199" t="s">
        <v>545</v>
      </c>
      <c r="ER235" s="199" t="s">
        <v>545</v>
      </c>
      <c r="EU235" s="199" t="s">
        <v>545</v>
      </c>
      <c r="EX235" s="199" t="s">
        <v>545</v>
      </c>
      <c r="FA235" s="199" t="s">
        <v>545</v>
      </c>
      <c r="FD235" s="199" t="s">
        <v>545</v>
      </c>
      <c r="FG235" s="199" t="s">
        <v>545</v>
      </c>
      <c r="FJ235" s="198" t="s">
        <v>545</v>
      </c>
      <c r="FM235" s="199" t="s">
        <v>545</v>
      </c>
      <c r="FP235" s="199" t="s">
        <v>545</v>
      </c>
      <c r="FS235" s="199" t="s">
        <v>545</v>
      </c>
      <c r="FV235" s="199" t="s">
        <v>545</v>
      </c>
      <c r="FY235" s="199" t="s">
        <v>545</v>
      </c>
      <c r="GB235" s="199" t="s">
        <v>545</v>
      </c>
      <c r="GE235" s="199" t="s">
        <v>545</v>
      </c>
      <c r="GH235" s="199" t="s">
        <v>545</v>
      </c>
      <c r="GK235" s="199" t="s">
        <v>545</v>
      </c>
      <c r="GN235" s="199" t="s">
        <v>545</v>
      </c>
      <c r="GQ235" s="199" t="s">
        <v>545</v>
      </c>
      <c r="GT235" s="198" t="s">
        <v>545</v>
      </c>
      <c r="GW235" s="198" t="s">
        <v>545</v>
      </c>
      <c r="GZ235" s="198" t="s">
        <v>545</v>
      </c>
      <c r="HC235" s="199" t="s">
        <v>545</v>
      </c>
      <c r="HF235" s="198" t="s">
        <v>545</v>
      </c>
      <c r="HI235" s="198" t="s">
        <v>545</v>
      </c>
      <c r="HL235" s="199" t="s">
        <v>545</v>
      </c>
      <c r="HO235" s="198" t="s">
        <v>545</v>
      </c>
      <c r="HR235" s="199" t="s">
        <v>545</v>
      </c>
      <c r="HU235" s="199" t="s">
        <v>545</v>
      </c>
      <c r="IA235" s="236" t="s">
        <v>545</v>
      </c>
      <c r="IB235" s="236" t="s">
        <v>545</v>
      </c>
      <c r="IC235" s="236" t="s">
        <v>545</v>
      </c>
      <c r="ID235" s="236" t="b">
        <v>1</v>
      </c>
    </row>
    <row r="236" spans="65:238" ht="14.4" x14ac:dyDescent="0.3">
      <c r="BM236" s="196" t="s">
        <v>545</v>
      </c>
      <c r="CW236" s="196" t="s">
        <v>545</v>
      </c>
      <c r="DQ236" s="198" t="s">
        <v>545</v>
      </c>
      <c r="DT236" s="198" t="s">
        <v>545</v>
      </c>
      <c r="DW236" s="199" t="s">
        <v>545</v>
      </c>
      <c r="DZ236" s="199" t="s">
        <v>545</v>
      </c>
      <c r="EC236" s="199" t="s">
        <v>545</v>
      </c>
      <c r="EF236" s="199" t="s">
        <v>545</v>
      </c>
      <c r="EI236" s="199" t="s">
        <v>545</v>
      </c>
      <c r="EL236" s="199" t="s">
        <v>545</v>
      </c>
      <c r="EO236" s="199" t="s">
        <v>545</v>
      </c>
      <c r="ER236" s="199" t="s">
        <v>545</v>
      </c>
      <c r="EU236" s="199" t="s">
        <v>545</v>
      </c>
      <c r="EX236" s="199" t="s">
        <v>545</v>
      </c>
      <c r="FA236" s="199" t="s">
        <v>545</v>
      </c>
      <c r="FD236" s="199" t="s">
        <v>545</v>
      </c>
      <c r="FG236" s="199" t="s">
        <v>545</v>
      </c>
      <c r="FJ236" s="198" t="s">
        <v>545</v>
      </c>
      <c r="FM236" s="199" t="s">
        <v>545</v>
      </c>
      <c r="FP236" s="199" t="s">
        <v>545</v>
      </c>
      <c r="FS236" s="199" t="s">
        <v>545</v>
      </c>
      <c r="FV236" s="199" t="s">
        <v>545</v>
      </c>
      <c r="FY236" s="199" t="s">
        <v>545</v>
      </c>
      <c r="GB236" s="199" t="s">
        <v>545</v>
      </c>
      <c r="GE236" s="199" t="s">
        <v>545</v>
      </c>
      <c r="GH236" s="199" t="s">
        <v>545</v>
      </c>
      <c r="GK236" s="199" t="s">
        <v>545</v>
      </c>
      <c r="GN236" s="199" t="s">
        <v>545</v>
      </c>
      <c r="GQ236" s="199" t="s">
        <v>545</v>
      </c>
      <c r="GT236" s="198" t="s">
        <v>545</v>
      </c>
      <c r="GW236" s="198" t="s">
        <v>545</v>
      </c>
      <c r="GZ236" s="198" t="s">
        <v>545</v>
      </c>
      <c r="HC236" s="199" t="s">
        <v>545</v>
      </c>
      <c r="HF236" s="198" t="s">
        <v>545</v>
      </c>
      <c r="HI236" s="198" t="s">
        <v>545</v>
      </c>
      <c r="HL236" s="199" t="s">
        <v>545</v>
      </c>
      <c r="HO236" s="198" t="s">
        <v>545</v>
      </c>
      <c r="HR236" s="199" t="s">
        <v>545</v>
      </c>
      <c r="HU236" s="199" t="s">
        <v>545</v>
      </c>
      <c r="IA236" s="236" t="s">
        <v>545</v>
      </c>
      <c r="IB236" s="236" t="s">
        <v>545</v>
      </c>
      <c r="IC236" s="236" t="s">
        <v>545</v>
      </c>
      <c r="ID236" s="236" t="b">
        <v>1</v>
      </c>
    </row>
    <row r="237" spans="65:238" ht="14.4" x14ac:dyDescent="0.3">
      <c r="BM237" s="196" t="s">
        <v>545</v>
      </c>
      <c r="CW237" s="196" t="s">
        <v>545</v>
      </c>
      <c r="DQ237" s="198" t="s">
        <v>545</v>
      </c>
      <c r="DT237" s="198" t="s">
        <v>545</v>
      </c>
      <c r="DW237" s="199" t="s">
        <v>545</v>
      </c>
      <c r="DZ237" s="199" t="s">
        <v>545</v>
      </c>
      <c r="EC237" s="199" t="s">
        <v>545</v>
      </c>
      <c r="EF237" s="199" t="s">
        <v>545</v>
      </c>
      <c r="EI237" s="199" t="s">
        <v>545</v>
      </c>
      <c r="EL237" s="199" t="s">
        <v>545</v>
      </c>
      <c r="EO237" s="199" t="s">
        <v>545</v>
      </c>
      <c r="ER237" s="199" t="s">
        <v>545</v>
      </c>
      <c r="EU237" s="199" t="s">
        <v>545</v>
      </c>
      <c r="EX237" s="199" t="s">
        <v>545</v>
      </c>
      <c r="FA237" s="199" t="s">
        <v>545</v>
      </c>
      <c r="FD237" s="199" t="s">
        <v>545</v>
      </c>
      <c r="FG237" s="199" t="s">
        <v>545</v>
      </c>
      <c r="FJ237" s="198" t="s">
        <v>545</v>
      </c>
      <c r="FM237" s="199" t="s">
        <v>545</v>
      </c>
      <c r="FP237" s="199" t="s">
        <v>545</v>
      </c>
      <c r="FS237" s="199" t="s">
        <v>545</v>
      </c>
      <c r="FV237" s="199" t="s">
        <v>545</v>
      </c>
      <c r="FY237" s="199" t="s">
        <v>545</v>
      </c>
      <c r="GB237" s="199" t="s">
        <v>545</v>
      </c>
      <c r="GE237" s="199" t="s">
        <v>545</v>
      </c>
      <c r="GH237" s="199" t="s">
        <v>545</v>
      </c>
      <c r="GK237" s="199" t="s">
        <v>545</v>
      </c>
      <c r="GN237" s="199" t="s">
        <v>545</v>
      </c>
      <c r="GQ237" s="199" t="s">
        <v>545</v>
      </c>
      <c r="GT237" s="198" t="s">
        <v>545</v>
      </c>
      <c r="GW237" s="198" t="s">
        <v>545</v>
      </c>
      <c r="GZ237" s="198" t="s">
        <v>545</v>
      </c>
      <c r="HC237" s="199" t="s">
        <v>545</v>
      </c>
      <c r="HF237" s="198" t="s">
        <v>545</v>
      </c>
      <c r="HI237" s="198" t="s">
        <v>545</v>
      </c>
      <c r="HL237" s="199" t="s">
        <v>545</v>
      </c>
      <c r="HO237" s="198" t="s">
        <v>545</v>
      </c>
      <c r="HR237" s="199" t="s">
        <v>545</v>
      </c>
      <c r="HU237" s="199" t="s">
        <v>545</v>
      </c>
      <c r="IA237" s="236" t="s">
        <v>545</v>
      </c>
      <c r="IB237" s="236" t="s">
        <v>545</v>
      </c>
      <c r="IC237" s="236" t="s">
        <v>545</v>
      </c>
      <c r="ID237" s="236" t="b">
        <v>1</v>
      </c>
    </row>
    <row r="238" spans="65:238" ht="14.4" x14ac:dyDescent="0.3">
      <c r="BM238" s="196" t="s">
        <v>545</v>
      </c>
      <c r="CW238" s="196" t="s">
        <v>545</v>
      </c>
      <c r="DQ238" s="198" t="s">
        <v>545</v>
      </c>
      <c r="DT238" s="198" t="s">
        <v>545</v>
      </c>
      <c r="DW238" s="199" t="s">
        <v>545</v>
      </c>
      <c r="DZ238" s="199" t="s">
        <v>545</v>
      </c>
      <c r="EC238" s="199" t="s">
        <v>545</v>
      </c>
      <c r="EF238" s="199" t="s">
        <v>545</v>
      </c>
      <c r="EI238" s="199" t="s">
        <v>545</v>
      </c>
      <c r="EL238" s="199" t="s">
        <v>545</v>
      </c>
      <c r="EO238" s="199" t="s">
        <v>545</v>
      </c>
      <c r="ER238" s="199" t="s">
        <v>545</v>
      </c>
      <c r="EU238" s="199" t="s">
        <v>545</v>
      </c>
      <c r="EX238" s="199" t="s">
        <v>545</v>
      </c>
      <c r="FA238" s="199" t="s">
        <v>545</v>
      </c>
      <c r="FD238" s="199" t="s">
        <v>545</v>
      </c>
      <c r="FG238" s="199" t="s">
        <v>545</v>
      </c>
      <c r="FJ238" s="198" t="s">
        <v>545</v>
      </c>
      <c r="FM238" s="199" t="s">
        <v>545</v>
      </c>
      <c r="FP238" s="199" t="s">
        <v>545</v>
      </c>
      <c r="FS238" s="199" t="s">
        <v>545</v>
      </c>
      <c r="FV238" s="199" t="s">
        <v>545</v>
      </c>
      <c r="FY238" s="199" t="s">
        <v>545</v>
      </c>
      <c r="GB238" s="199" t="s">
        <v>545</v>
      </c>
      <c r="GE238" s="199" t="s">
        <v>545</v>
      </c>
      <c r="GH238" s="199" t="s">
        <v>545</v>
      </c>
      <c r="GK238" s="199" t="s">
        <v>545</v>
      </c>
      <c r="GN238" s="199" t="s">
        <v>545</v>
      </c>
      <c r="GQ238" s="199" t="s">
        <v>545</v>
      </c>
      <c r="GT238" s="198" t="s">
        <v>545</v>
      </c>
      <c r="GW238" s="198" t="s">
        <v>545</v>
      </c>
      <c r="GZ238" s="198" t="s">
        <v>545</v>
      </c>
      <c r="HC238" s="199" t="s">
        <v>545</v>
      </c>
      <c r="HF238" s="198" t="s">
        <v>545</v>
      </c>
      <c r="HI238" s="198" t="s">
        <v>545</v>
      </c>
      <c r="HL238" s="199" t="s">
        <v>545</v>
      </c>
      <c r="HO238" s="198" t="s">
        <v>545</v>
      </c>
      <c r="HR238" s="199" t="s">
        <v>545</v>
      </c>
      <c r="HU238" s="199" t="s">
        <v>545</v>
      </c>
      <c r="IA238" s="236" t="s">
        <v>545</v>
      </c>
      <c r="IB238" s="236" t="s">
        <v>545</v>
      </c>
      <c r="IC238" s="236" t="s">
        <v>545</v>
      </c>
      <c r="ID238" s="236" t="b">
        <v>1</v>
      </c>
    </row>
    <row r="239" spans="65:238" ht="14.4" x14ac:dyDescent="0.3">
      <c r="BM239" s="196" t="s">
        <v>545</v>
      </c>
      <c r="CW239" s="196" t="s">
        <v>545</v>
      </c>
      <c r="DQ239" s="198" t="s">
        <v>545</v>
      </c>
      <c r="DT239" s="198" t="s">
        <v>545</v>
      </c>
      <c r="DW239" s="199" t="s">
        <v>545</v>
      </c>
      <c r="DZ239" s="199" t="s">
        <v>545</v>
      </c>
      <c r="EC239" s="199" t="s">
        <v>545</v>
      </c>
      <c r="EF239" s="199" t="s">
        <v>545</v>
      </c>
      <c r="EI239" s="199" t="s">
        <v>545</v>
      </c>
      <c r="EL239" s="199" t="s">
        <v>545</v>
      </c>
      <c r="EO239" s="199" t="s">
        <v>545</v>
      </c>
      <c r="ER239" s="199" t="s">
        <v>545</v>
      </c>
      <c r="EU239" s="199" t="s">
        <v>545</v>
      </c>
      <c r="EX239" s="199" t="s">
        <v>545</v>
      </c>
      <c r="FA239" s="199" t="s">
        <v>545</v>
      </c>
      <c r="FD239" s="199" t="s">
        <v>545</v>
      </c>
      <c r="FG239" s="199" t="s">
        <v>545</v>
      </c>
      <c r="FJ239" s="198" t="s">
        <v>545</v>
      </c>
      <c r="FM239" s="199" t="s">
        <v>545</v>
      </c>
      <c r="FP239" s="199" t="s">
        <v>545</v>
      </c>
      <c r="FS239" s="199" t="s">
        <v>545</v>
      </c>
      <c r="FV239" s="199" t="s">
        <v>545</v>
      </c>
      <c r="FY239" s="199" t="s">
        <v>545</v>
      </c>
      <c r="GB239" s="199" t="s">
        <v>545</v>
      </c>
      <c r="GE239" s="199" t="s">
        <v>545</v>
      </c>
      <c r="GH239" s="199" t="s">
        <v>545</v>
      </c>
      <c r="GK239" s="199" t="s">
        <v>545</v>
      </c>
      <c r="GN239" s="199" t="s">
        <v>545</v>
      </c>
      <c r="GQ239" s="199" t="s">
        <v>545</v>
      </c>
      <c r="GT239" s="198" t="s">
        <v>545</v>
      </c>
      <c r="GW239" s="198" t="s">
        <v>545</v>
      </c>
      <c r="GZ239" s="198" t="s">
        <v>545</v>
      </c>
      <c r="HC239" s="199" t="s">
        <v>545</v>
      </c>
      <c r="HF239" s="198" t="s">
        <v>545</v>
      </c>
      <c r="HI239" s="198" t="s">
        <v>545</v>
      </c>
      <c r="HL239" s="199" t="s">
        <v>545</v>
      </c>
      <c r="HO239" s="198" t="s">
        <v>545</v>
      </c>
      <c r="HR239" s="199" t="s">
        <v>545</v>
      </c>
      <c r="HU239" s="199" t="s">
        <v>545</v>
      </c>
      <c r="IA239" s="236" t="s">
        <v>545</v>
      </c>
      <c r="IB239" s="236" t="s">
        <v>545</v>
      </c>
      <c r="IC239" s="236" t="s">
        <v>545</v>
      </c>
      <c r="ID239" s="236" t="b">
        <v>1</v>
      </c>
    </row>
    <row r="240" spans="65:238" ht="14.4" x14ac:dyDescent="0.3">
      <c r="BM240" s="196" t="s">
        <v>545</v>
      </c>
      <c r="CW240" s="196" t="s">
        <v>545</v>
      </c>
      <c r="DQ240" s="198" t="s">
        <v>545</v>
      </c>
      <c r="DT240" s="198" t="s">
        <v>545</v>
      </c>
      <c r="DW240" s="199" t="s">
        <v>545</v>
      </c>
      <c r="DZ240" s="199" t="s">
        <v>545</v>
      </c>
      <c r="EC240" s="199" t="s">
        <v>545</v>
      </c>
      <c r="EF240" s="199" t="s">
        <v>545</v>
      </c>
      <c r="EI240" s="199" t="s">
        <v>545</v>
      </c>
      <c r="EL240" s="199" t="s">
        <v>545</v>
      </c>
      <c r="EO240" s="199" t="s">
        <v>545</v>
      </c>
      <c r="ER240" s="199" t="s">
        <v>545</v>
      </c>
      <c r="EU240" s="199" t="s">
        <v>545</v>
      </c>
      <c r="EX240" s="199" t="s">
        <v>545</v>
      </c>
      <c r="FA240" s="199" t="s">
        <v>545</v>
      </c>
      <c r="FD240" s="199" t="s">
        <v>545</v>
      </c>
      <c r="FG240" s="199" t="s">
        <v>545</v>
      </c>
      <c r="FJ240" s="198" t="s">
        <v>545</v>
      </c>
      <c r="FM240" s="199" t="s">
        <v>545</v>
      </c>
      <c r="FP240" s="199" t="s">
        <v>545</v>
      </c>
      <c r="FS240" s="199" t="s">
        <v>545</v>
      </c>
      <c r="FV240" s="199" t="s">
        <v>545</v>
      </c>
      <c r="FY240" s="199" t="s">
        <v>545</v>
      </c>
      <c r="GB240" s="199" t="s">
        <v>545</v>
      </c>
      <c r="GE240" s="199" t="s">
        <v>545</v>
      </c>
      <c r="GH240" s="199" t="s">
        <v>545</v>
      </c>
      <c r="GK240" s="199" t="s">
        <v>545</v>
      </c>
      <c r="GN240" s="199" t="s">
        <v>545</v>
      </c>
      <c r="GQ240" s="199" t="s">
        <v>545</v>
      </c>
      <c r="GT240" s="198" t="s">
        <v>545</v>
      </c>
      <c r="GW240" s="198" t="s">
        <v>545</v>
      </c>
      <c r="GZ240" s="198" t="s">
        <v>545</v>
      </c>
      <c r="HC240" s="199" t="s">
        <v>545</v>
      </c>
      <c r="HF240" s="198" t="s">
        <v>545</v>
      </c>
      <c r="HI240" s="198" t="s">
        <v>545</v>
      </c>
      <c r="HL240" s="199" t="s">
        <v>545</v>
      </c>
      <c r="HO240" s="198" t="s">
        <v>545</v>
      </c>
      <c r="HR240" s="199" t="s">
        <v>545</v>
      </c>
      <c r="HU240" s="199" t="s">
        <v>545</v>
      </c>
      <c r="IA240" s="236" t="s">
        <v>545</v>
      </c>
      <c r="IB240" s="236" t="s">
        <v>545</v>
      </c>
      <c r="IC240" s="236" t="s">
        <v>545</v>
      </c>
      <c r="ID240" s="236" t="b">
        <v>1</v>
      </c>
    </row>
    <row r="241" spans="65:238" ht="14.4" x14ac:dyDescent="0.3">
      <c r="BM241" s="196" t="s">
        <v>545</v>
      </c>
      <c r="CW241" s="196" t="s">
        <v>545</v>
      </c>
      <c r="DQ241" s="198" t="s">
        <v>545</v>
      </c>
      <c r="DT241" s="198" t="s">
        <v>545</v>
      </c>
      <c r="DW241" s="199" t="s">
        <v>545</v>
      </c>
      <c r="DZ241" s="199" t="s">
        <v>545</v>
      </c>
      <c r="EC241" s="199" t="s">
        <v>545</v>
      </c>
      <c r="EF241" s="199" t="s">
        <v>545</v>
      </c>
      <c r="EI241" s="199" t="s">
        <v>545</v>
      </c>
      <c r="EL241" s="199" t="s">
        <v>545</v>
      </c>
      <c r="EO241" s="199" t="s">
        <v>545</v>
      </c>
      <c r="ER241" s="199" t="s">
        <v>545</v>
      </c>
      <c r="EU241" s="199" t="s">
        <v>545</v>
      </c>
      <c r="EX241" s="199" t="s">
        <v>545</v>
      </c>
      <c r="FA241" s="199" t="s">
        <v>545</v>
      </c>
      <c r="FD241" s="199" t="s">
        <v>545</v>
      </c>
      <c r="FG241" s="199" t="s">
        <v>545</v>
      </c>
      <c r="FJ241" s="198" t="s">
        <v>545</v>
      </c>
      <c r="FM241" s="199" t="s">
        <v>545</v>
      </c>
      <c r="FP241" s="199" t="s">
        <v>545</v>
      </c>
      <c r="FS241" s="199" t="s">
        <v>545</v>
      </c>
      <c r="FV241" s="199" t="s">
        <v>545</v>
      </c>
      <c r="FY241" s="199" t="s">
        <v>545</v>
      </c>
      <c r="GB241" s="199" t="s">
        <v>545</v>
      </c>
      <c r="GE241" s="199" t="s">
        <v>545</v>
      </c>
      <c r="GH241" s="199" t="s">
        <v>545</v>
      </c>
      <c r="GK241" s="199" t="s">
        <v>545</v>
      </c>
      <c r="GN241" s="199" t="s">
        <v>545</v>
      </c>
      <c r="GQ241" s="199" t="s">
        <v>545</v>
      </c>
      <c r="GT241" s="198" t="s">
        <v>545</v>
      </c>
      <c r="GW241" s="198" t="s">
        <v>545</v>
      </c>
      <c r="GZ241" s="198" t="s">
        <v>545</v>
      </c>
      <c r="HC241" s="199" t="s">
        <v>545</v>
      </c>
      <c r="HF241" s="198" t="s">
        <v>545</v>
      </c>
      <c r="HI241" s="198" t="s">
        <v>545</v>
      </c>
      <c r="HL241" s="199" t="s">
        <v>545</v>
      </c>
      <c r="HO241" s="198" t="s">
        <v>545</v>
      </c>
      <c r="HR241" s="199" t="s">
        <v>545</v>
      </c>
      <c r="HU241" s="199" t="s">
        <v>545</v>
      </c>
      <c r="IA241" s="236" t="s">
        <v>545</v>
      </c>
      <c r="IB241" s="236" t="s">
        <v>545</v>
      </c>
      <c r="IC241" s="236" t="s">
        <v>545</v>
      </c>
      <c r="ID241" s="236" t="b">
        <v>1</v>
      </c>
    </row>
    <row r="242" spans="65:238" ht="14.4" x14ac:dyDescent="0.3">
      <c r="BM242" s="196" t="s">
        <v>545</v>
      </c>
      <c r="CW242" s="196" t="s">
        <v>545</v>
      </c>
      <c r="DQ242" s="198" t="s">
        <v>545</v>
      </c>
      <c r="DT242" s="198" t="s">
        <v>545</v>
      </c>
      <c r="DW242" s="199" t="s">
        <v>545</v>
      </c>
      <c r="DZ242" s="199" t="s">
        <v>545</v>
      </c>
      <c r="EC242" s="199" t="s">
        <v>545</v>
      </c>
      <c r="EF242" s="199" t="s">
        <v>545</v>
      </c>
      <c r="EI242" s="199" t="s">
        <v>545</v>
      </c>
      <c r="EL242" s="199" t="s">
        <v>545</v>
      </c>
      <c r="EO242" s="199" t="s">
        <v>545</v>
      </c>
      <c r="ER242" s="199" t="s">
        <v>545</v>
      </c>
      <c r="EU242" s="199" t="s">
        <v>545</v>
      </c>
      <c r="EX242" s="199" t="s">
        <v>545</v>
      </c>
      <c r="FA242" s="199" t="s">
        <v>545</v>
      </c>
      <c r="FD242" s="199" t="s">
        <v>545</v>
      </c>
      <c r="FG242" s="199" t="s">
        <v>545</v>
      </c>
      <c r="FJ242" s="198" t="s">
        <v>545</v>
      </c>
      <c r="FM242" s="199" t="s">
        <v>545</v>
      </c>
      <c r="FP242" s="199" t="s">
        <v>545</v>
      </c>
      <c r="FS242" s="199" t="s">
        <v>545</v>
      </c>
      <c r="FV242" s="199" t="s">
        <v>545</v>
      </c>
      <c r="FY242" s="199" t="s">
        <v>545</v>
      </c>
      <c r="GB242" s="199" t="s">
        <v>545</v>
      </c>
      <c r="GE242" s="199" t="s">
        <v>545</v>
      </c>
      <c r="GH242" s="199" t="s">
        <v>545</v>
      </c>
      <c r="GK242" s="199" t="s">
        <v>545</v>
      </c>
      <c r="GN242" s="199" t="s">
        <v>545</v>
      </c>
      <c r="GQ242" s="199" t="s">
        <v>545</v>
      </c>
      <c r="GT242" s="198" t="s">
        <v>545</v>
      </c>
      <c r="GW242" s="198" t="s">
        <v>545</v>
      </c>
      <c r="GZ242" s="198" t="s">
        <v>545</v>
      </c>
      <c r="HC242" s="199" t="s">
        <v>545</v>
      </c>
      <c r="HF242" s="198" t="s">
        <v>545</v>
      </c>
      <c r="HI242" s="198" t="s">
        <v>545</v>
      </c>
      <c r="HL242" s="199" t="s">
        <v>545</v>
      </c>
      <c r="HO242" s="198" t="s">
        <v>545</v>
      </c>
      <c r="HR242" s="199" t="s">
        <v>545</v>
      </c>
      <c r="HU242" s="199" t="s">
        <v>545</v>
      </c>
      <c r="IA242" s="236" t="s">
        <v>545</v>
      </c>
      <c r="IB242" s="236" t="s">
        <v>545</v>
      </c>
      <c r="IC242" s="236" t="s">
        <v>545</v>
      </c>
      <c r="ID242" s="236" t="b">
        <v>1</v>
      </c>
    </row>
    <row r="243" spans="65:238" ht="14.4" x14ac:dyDescent="0.3">
      <c r="BM243" s="196" t="s">
        <v>545</v>
      </c>
      <c r="CW243" s="196" t="s">
        <v>545</v>
      </c>
      <c r="DQ243" s="198" t="s">
        <v>545</v>
      </c>
      <c r="DT243" s="198" t="s">
        <v>545</v>
      </c>
      <c r="DW243" s="199" t="s">
        <v>545</v>
      </c>
      <c r="DZ243" s="199" t="s">
        <v>545</v>
      </c>
      <c r="EC243" s="199" t="s">
        <v>545</v>
      </c>
      <c r="EF243" s="199" t="s">
        <v>545</v>
      </c>
      <c r="EI243" s="199" t="s">
        <v>545</v>
      </c>
      <c r="EL243" s="199" t="s">
        <v>545</v>
      </c>
      <c r="EO243" s="199" t="s">
        <v>545</v>
      </c>
      <c r="ER243" s="199" t="s">
        <v>545</v>
      </c>
      <c r="EU243" s="199" t="s">
        <v>545</v>
      </c>
      <c r="EX243" s="199" t="s">
        <v>545</v>
      </c>
      <c r="FA243" s="199" t="s">
        <v>545</v>
      </c>
      <c r="FD243" s="199" t="s">
        <v>545</v>
      </c>
      <c r="FG243" s="199" t="s">
        <v>545</v>
      </c>
      <c r="FJ243" s="198" t="s">
        <v>545</v>
      </c>
      <c r="FM243" s="199" t="s">
        <v>545</v>
      </c>
      <c r="FP243" s="199" t="s">
        <v>545</v>
      </c>
      <c r="FS243" s="199" t="s">
        <v>545</v>
      </c>
      <c r="FV243" s="199" t="s">
        <v>545</v>
      </c>
      <c r="FY243" s="199" t="s">
        <v>545</v>
      </c>
      <c r="GB243" s="199" t="s">
        <v>545</v>
      </c>
      <c r="GE243" s="199" t="s">
        <v>545</v>
      </c>
      <c r="GH243" s="199" t="s">
        <v>545</v>
      </c>
      <c r="GK243" s="199" t="s">
        <v>545</v>
      </c>
      <c r="GN243" s="199" t="s">
        <v>545</v>
      </c>
      <c r="GQ243" s="199" t="s">
        <v>545</v>
      </c>
      <c r="GT243" s="198" t="s">
        <v>545</v>
      </c>
      <c r="GW243" s="198" t="s">
        <v>545</v>
      </c>
      <c r="GZ243" s="198" t="s">
        <v>545</v>
      </c>
      <c r="HC243" s="199" t="s">
        <v>545</v>
      </c>
      <c r="HF243" s="198" t="s">
        <v>545</v>
      </c>
      <c r="HI243" s="198" t="s">
        <v>545</v>
      </c>
      <c r="HL243" s="199" t="s">
        <v>545</v>
      </c>
      <c r="HO243" s="198" t="s">
        <v>545</v>
      </c>
      <c r="HR243" s="199" t="s">
        <v>545</v>
      </c>
      <c r="HU243" s="199" t="s">
        <v>545</v>
      </c>
      <c r="IA243" s="236" t="s">
        <v>545</v>
      </c>
      <c r="IB243" s="236" t="s">
        <v>545</v>
      </c>
      <c r="IC243" s="236" t="s">
        <v>545</v>
      </c>
      <c r="ID243" s="236" t="b">
        <v>1</v>
      </c>
    </row>
    <row r="244" spans="65:238" ht="14.4" x14ac:dyDescent="0.3">
      <c r="BM244" s="196" t="s">
        <v>545</v>
      </c>
      <c r="CW244" s="196" t="s">
        <v>545</v>
      </c>
      <c r="DQ244" s="198" t="s">
        <v>545</v>
      </c>
      <c r="DT244" s="198" t="s">
        <v>545</v>
      </c>
      <c r="DW244" s="199" t="s">
        <v>545</v>
      </c>
      <c r="DZ244" s="199" t="s">
        <v>545</v>
      </c>
      <c r="EC244" s="199" t="s">
        <v>545</v>
      </c>
      <c r="EF244" s="199" t="s">
        <v>545</v>
      </c>
      <c r="EI244" s="199" t="s">
        <v>545</v>
      </c>
      <c r="EL244" s="199" t="s">
        <v>545</v>
      </c>
      <c r="EO244" s="199" t="s">
        <v>545</v>
      </c>
      <c r="ER244" s="199" t="s">
        <v>545</v>
      </c>
      <c r="EU244" s="199" t="s">
        <v>545</v>
      </c>
      <c r="EX244" s="199" t="s">
        <v>545</v>
      </c>
      <c r="FA244" s="199" t="s">
        <v>545</v>
      </c>
      <c r="FD244" s="199" t="s">
        <v>545</v>
      </c>
      <c r="FG244" s="199" t="s">
        <v>545</v>
      </c>
      <c r="FJ244" s="198" t="s">
        <v>545</v>
      </c>
      <c r="FM244" s="199" t="s">
        <v>545</v>
      </c>
      <c r="FP244" s="199" t="s">
        <v>545</v>
      </c>
      <c r="FS244" s="199" t="s">
        <v>545</v>
      </c>
      <c r="FV244" s="199" t="s">
        <v>545</v>
      </c>
      <c r="FY244" s="199" t="s">
        <v>545</v>
      </c>
      <c r="GB244" s="199" t="s">
        <v>545</v>
      </c>
      <c r="GE244" s="199" t="s">
        <v>545</v>
      </c>
      <c r="GH244" s="199" t="s">
        <v>545</v>
      </c>
      <c r="GK244" s="199" t="s">
        <v>545</v>
      </c>
      <c r="GN244" s="199" t="s">
        <v>545</v>
      </c>
      <c r="GQ244" s="199" t="s">
        <v>545</v>
      </c>
      <c r="GT244" s="198" t="s">
        <v>545</v>
      </c>
      <c r="GW244" s="198" t="s">
        <v>545</v>
      </c>
      <c r="GZ244" s="198" t="s">
        <v>545</v>
      </c>
      <c r="HC244" s="199" t="s">
        <v>545</v>
      </c>
      <c r="HF244" s="198" t="s">
        <v>545</v>
      </c>
      <c r="HI244" s="198" t="s">
        <v>545</v>
      </c>
      <c r="HL244" s="199" t="s">
        <v>545</v>
      </c>
      <c r="HO244" s="198" t="s">
        <v>545</v>
      </c>
      <c r="HR244" s="199" t="s">
        <v>545</v>
      </c>
      <c r="HU244" s="199" t="s">
        <v>545</v>
      </c>
      <c r="IA244" s="236" t="s">
        <v>545</v>
      </c>
      <c r="IB244" s="236" t="s">
        <v>545</v>
      </c>
      <c r="IC244" s="236" t="s">
        <v>545</v>
      </c>
      <c r="ID244" s="236" t="b">
        <v>1</v>
      </c>
    </row>
    <row r="245" spans="65:238" ht="14.4" x14ac:dyDescent="0.3">
      <c r="BM245" s="196" t="s">
        <v>545</v>
      </c>
      <c r="CW245" s="196" t="s">
        <v>545</v>
      </c>
      <c r="DQ245" s="198" t="s">
        <v>545</v>
      </c>
      <c r="DT245" s="198" t="s">
        <v>545</v>
      </c>
      <c r="DW245" s="199" t="s">
        <v>545</v>
      </c>
      <c r="DZ245" s="199" t="s">
        <v>545</v>
      </c>
      <c r="EC245" s="199" t="s">
        <v>545</v>
      </c>
      <c r="EF245" s="199" t="s">
        <v>545</v>
      </c>
      <c r="EI245" s="199" t="s">
        <v>545</v>
      </c>
      <c r="EL245" s="199" t="s">
        <v>545</v>
      </c>
      <c r="EO245" s="199" t="s">
        <v>545</v>
      </c>
      <c r="ER245" s="199" t="s">
        <v>545</v>
      </c>
      <c r="EU245" s="199" t="s">
        <v>545</v>
      </c>
      <c r="EX245" s="199" t="s">
        <v>545</v>
      </c>
      <c r="FA245" s="199" t="s">
        <v>545</v>
      </c>
      <c r="FD245" s="199" t="s">
        <v>545</v>
      </c>
      <c r="FG245" s="199" t="s">
        <v>545</v>
      </c>
      <c r="FJ245" s="198" t="s">
        <v>545</v>
      </c>
      <c r="FM245" s="199" t="s">
        <v>545</v>
      </c>
      <c r="FP245" s="199" t="s">
        <v>545</v>
      </c>
      <c r="FS245" s="199" t="s">
        <v>545</v>
      </c>
      <c r="FV245" s="199" t="s">
        <v>545</v>
      </c>
      <c r="FY245" s="199" t="s">
        <v>545</v>
      </c>
      <c r="GB245" s="199" t="s">
        <v>545</v>
      </c>
      <c r="GE245" s="199" t="s">
        <v>545</v>
      </c>
      <c r="GH245" s="199" t="s">
        <v>545</v>
      </c>
      <c r="GK245" s="199" t="s">
        <v>545</v>
      </c>
      <c r="GN245" s="199" t="s">
        <v>545</v>
      </c>
      <c r="GQ245" s="199" t="s">
        <v>545</v>
      </c>
      <c r="GT245" s="198" t="s">
        <v>545</v>
      </c>
      <c r="GW245" s="198" t="s">
        <v>545</v>
      </c>
      <c r="GZ245" s="198" t="s">
        <v>545</v>
      </c>
      <c r="HC245" s="199" t="s">
        <v>545</v>
      </c>
      <c r="HF245" s="198" t="s">
        <v>545</v>
      </c>
      <c r="HI245" s="198" t="s">
        <v>545</v>
      </c>
      <c r="HL245" s="199" t="s">
        <v>545</v>
      </c>
      <c r="HO245" s="198" t="s">
        <v>545</v>
      </c>
      <c r="HR245" s="199" t="s">
        <v>545</v>
      </c>
      <c r="HU245" s="199" t="s">
        <v>545</v>
      </c>
      <c r="IA245" s="236" t="s">
        <v>545</v>
      </c>
      <c r="IB245" s="236" t="s">
        <v>545</v>
      </c>
      <c r="IC245" s="236" t="s">
        <v>545</v>
      </c>
      <c r="ID245" s="236" t="b">
        <v>1</v>
      </c>
    </row>
    <row r="246" spans="65:238" ht="14.4" x14ac:dyDescent="0.3">
      <c r="BM246" s="196" t="s">
        <v>545</v>
      </c>
      <c r="CW246" s="196" t="s">
        <v>545</v>
      </c>
      <c r="DQ246" s="198" t="s">
        <v>545</v>
      </c>
      <c r="DT246" s="198" t="s">
        <v>545</v>
      </c>
      <c r="DW246" s="199" t="s">
        <v>545</v>
      </c>
      <c r="DZ246" s="199" t="s">
        <v>545</v>
      </c>
      <c r="EC246" s="199" t="s">
        <v>545</v>
      </c>
      <c r="EF246" s="199" t="s">
        <v>545</v>
      </c>
      <c r="EI246" s="199" t="s">
        <v>545</v>
      </c>
      <c r="EL246" s="199" t="s">
        <v>545</v>
      </c>
      <c r="EO246" s="199" t="s">
        <v>545</v>
      </c>
      <c r="ER246" s="199" t="s">
        <v>545</v>
      </c>
      <c r="EU246" s="199" t="s">
        <v>545</v>
      </c>
      <c r="EX246" s="199" t="s">
        <v>545</v>
      </c>
      <c r="FA246" s="199" t="s">
        <v>545</v>
      </c>
      <c r="FD246" s="199" t="s">
        <v>545</v>
      </c>
      <c r="FG246" s="199" t="s">
        <v>545</v>
      </c>
      <c r="FJ246" s="198" t="s">
        <v>545</v>
      </c>
      <c r="FM246" s="199" t="s">
        <v>545</v>
      </c>
      <c r="FP246" s="199" t="s">
        <v>545</v>
      </c>
      <c r="FS246" s="199" t="s">
        <v>545</v>
      </c>
      <c r="FV246" s="199" t="s">
        <v>545</v>
      </c>
      <c r="FY246" s="199" t="s">
        <v>545</v>
      </c>
      <c r="GB246" s="199" t="s">
        <v>545</v>
      </c>
      <c r="GE246" s="199" t="s">
        <v>545</v>
      </c>
      <c r="GH246" s="199" t="s">
        <v>545</v>
      </c>
      <c r="GK246" s="199" t="s">
        <v>545</v>
      </c>
      <c r="GN246" s="199" t="s">
        <v>545</v>
      </c>
      <c r="GQ246" s="199" t="s">
        <v>545</v>
      </c>
      <c r="GT246" s="198" t="s">
        <v>545</v>
      </c>
      <c r="GW246" s="198" t="s">
        <v>545</v>
      </c>
      <c r="GZ246" s="198" t="s">
        <v>545</v>
      </c>
      <c r="HC246" s="199" t="s">
        <v>545</v>
      </c>
      <c r="HF246" s="198" t="s">
        <v>545</v>
      </c>
      <c r="HI246" s="198" t="s">
        <v>545</v>
      </c>
      <c r="HL246" s="199" t="s">
        <v>545</v>
      </c>
      <c r="HO246" s="198" t="s">
        <v>545</v>
      </c>
      <c r="HR246" s="199" t="s">
        <v>545</v>
      </c>
      <c r="HU246" s="199" t="s">
        <v>545</v>
      </c>
      <c r="IA246" s="236" t="s">
        <v>545</v>
      </c>
      <c r="IB246" s="236" t="s">
        <v>545</v>
      </c>
      <c r="IC246" s="236" t="s">
        <v>545</v>
      </c>
      <c r="ID246" s="236" t="b">
        <v>1</v>
      </c>
    </row>
    <row r="247" spans="65:238" ht="14.4" x14ac:dyDescent="0.3">
      <c r="BM247" s="196" t="s">
        <v>545</v>
      </c>
      <c r="CW247" s="196" t="s">
        <v>545</v>
      </c>
      <c r="DQ247" s="198" t="s">
        <v>545</v>
      </c>
      <c r="DT247" s="198" t="s">
        <v>545</v>
      </c>
      <c r="DW247" s="199" t="s">
        <v>545</v>
      </c>
      <c r="DZ247" s="199" t="s">
        <v>545</v>
      </c>
      <c r="EC247" s="199" t="s">
        <v>545</v>
      </c>
      <c r="EF247" s="199" t="s">
        <v>545</v>
      </c>
      <c r="EI247" s="199" t="s">
        <v>545</v>
      </c>
      <c r="EL247" s="199" t="s">
        <v>545</v>
      </c>
      <c r="EO247" s="199" t="s">
        <v>545</v>
      </c>
      <c r="ER247" s="199" t="s">
        <v>545</v>
      </c>
      <c r="EU247" s="199" t="s">
        <v>545</v>
      </c>
      <c r="EX247" s="199" t="s">
        <v>545</v>
      </c>
      <c r="FA247" s="199" t="s">
        <v>545</v>
      </c>
      <c r="FD247" s="199" t="s">
        <v>545</v>
      </c>
      <c r="FG247" s="199" t="s">
        <v>545</v>
      </c>
      <c r="FJ247" s="198" t="s">
        <v>545</v>
      </c>
      <c r="FM247" s="199" t="s">
        <v>545</v>
      </c>
      <c r="FP247" s="199" t="s">
        <v>545</v>
      </c>
      <c r="FS247" s="199" t="s">
        <v>545</v>
      </c>
      <c r="FV247" s="199" t="s">
        <v>545</v>
      </c>
      <c r="FY247" s="199" t="s">
        <v>545</v>
      </c>
      <c r="GB247" s="199" t="s">
        <v>545</v>
      </c>
      <c r="GE247" s="199" t="s">
        <v>545</v>
      </c>
      <c r="GH247" s="199" t="s">
        <v>545</v>
      </c>
      <c r="GK247" s="199" t="s">
        <v>545</v>
      </c>
      <c r="GN247" s="199" t="s">
        <v>545</v>
      </c>
      <c r="GQ247" s="199" t="s">
        <v>545</v>
      </c>
      <c r="GT247" s="198" t="s">
        <v>545</v>
      </c>
      <c r="GW247" s="198" t="s">
        <v>545</v>
      </c>
      <c r="GZ247" s="198" t="s">
        <v>545</v>
      </c>
      <c r="HC247" s="199" t="s">
        <v>545</v>
      </c>
      <c r="HF247" s="198" t="s">
        <v>545</v>
      </c>
      <c r="HI247" s="198" t="s">
        <v>545</v>
      </c>
      <c r="HL247" s="199" t="s">
        <v>545</v>
      </c>
      <c r="HO247" s="198" t="s">
        <v>545</v>
      </c>
      <c r="HR247" s="199" t="s">
        <v>545</v>
      </c>
      <c r="HU247" s="199" t="s">
        <v>545</v>
      </c>
      <c r="IA247" s="236" t="s">
        <v>545</v>
      </c>
      <c r="IB247" s="236" t="s">
        <v>545</v>
      </c>
      <c r="IC247" s="236" t="s">
        <v>545</v>
      </c>
      <c r="ID247" s="236" t="b">
        <v>1</v>
      </c>
    </row>
    <row r="248" spans="65:238" ht="14.4" x14ac:dyDescent="0.3">
      <c r="BM248" s="196" t="s">
        <v>545</v>
      </c>
      <c r="CW248" s="196" t="s">
        <v>545</v>
      </c>
      <c r="DQ248" s="198" t="s">
        <v>545</v>
      </c>
      <c r="DT248" s="198" t="s">
        <v>545</v>
      </c>
      <c r="DW248" s="199" t="s">
        <v>545</v>
      </c>
      <c r="DZ248" s="199" t="s">
        <v>545</v>
      </c>
      <c r="EC248" s="199" t="s">
        <v>545</v>
      </c>
      <c r="EF248" s="199" t="s">
        <v>545</v>
      </c>
      <c r="EI248" s="199" t="s">
        <v>545</v>
      </c>
      <c r="EL248" s="199" t="s">
        <v>545</v>
      </c>
      <c r="EO248" s="199" t="s">
        <v>545</v>
      </c>
      <c r="ER248" s="199" t="s">
        <v>545</v>
      </c>
      <c r="EU248" s="199" t="s">
        <v>545</v>
      </c>
      <c r="EX248" s="199" t="s">
        <v>545</v>
      </c>
      <c r="FA248" s="199" t="s">
        <v>545</v>
      </c>
      <c r="FD248" s="199" t="s">
        <v>545</v>
      </c>
      <c r="FG248" s="199" t="s">
        <v>545</v>
      </c>
      <c r="FJ248" s="198" t="s">
        <v>545</v>
      </c>
      <c r="FM248" s="199" t="s">
        <v>545</v>
      </c>
      <c r="FP248" s="199" t="s">
        <v>545</v>
      </c>
      <c r="FS248" s="199" t="s">
        <v>545</v>
      </c>
      <c r="FV248" s="199" t="s">
        <v>545</v>
      </c>
      <c r="FY248" s="199" t="s">
        <v>545</v>
      </c>
      <c r="GB248" s="199" t="s">
        <v>545</v>
      </c>
      <c r="GE248" s="199" t="s">
        <v>545</v>
      </c>
      <c r="GH248" s="199" t="s">
        <v>545</v>
      </c>
      <c r="GK248" s="199" t="s">
        <v>545</v>
      </c>
      <c r="GN248" s="199" t="s">
        <v>545</v>
      </c>
      <c r="GQ248" s="199" t="s">
        <v>545</v>
      </c>
      <c r="GT248" s="198" t="s">
        <v>545</v>
      </c>
      <c r="GW248" s="198" t="s">
        <v>545</v>
      </c>
      <c r="GZ248" s="198" t="s">
        <v>545</v>
      </c>
      <c r="HC248" s="199" t="s">
        <v>545</v>
      </c>
      <c r="HF248" s="198" t="s">
        <v>545</v>
      </c>
      <c r="HI248" s="198" t="s">
        <v>545</v>
      </c>
      <c r="HL248" s="199" t="s">
        <v>545</v>
      </c>
      <c r="HO248" s="198" t="s">
        <v>545</v>
      </c>
      <c r="HR248" s="199" t="s">
        <v>545</v>
      </c>
      <c r="HU248" s="199" t="s">
        <v>545</v>
      </c>
      <c r="IA248" s="236" t="s">
        <v>545</v>
      </c>
      <c r="IB248" s="236" t="s">
        <v>545</v>
      </c>
      <c r="IC248" s="236" t="s">
        <v>545</v>
      </c>
      <c r="ID248" s="236" t="b">
        <v>1</v>
      </c>
    </row>
    <row r="249" spans="65:238" ht="14.4" x14ac:dyDescent="0.3">
      <c r="BM249" s="196" t="s">
        <v>545</v>
      </c>
      <c r="CW249" s="196" t="s">
        <v>545</v>
      </c>
      <c r="DQ249" s="198" t="s">
        <v>545</v>
      </c>
      <c r="DT249" s="198" t="s">
        <v>545</v>
      </c>
      <c r="DW249" s="199" t="s">
        <v>545</v>
      </c>
      <c r="DZ249" s="199" t="s">
        <v>545</v>
      </c>
      <c r="EC249" s="199" t="s">
        <v>545</v>
      </c>
      <c r="EF249" s="199" t="s">
        <v>545</v>
      </c>
      <c r="EI249" s="199" t="s">
        <v>545</v>
      </c>
      <c r="EL249" s="199" t="s">
        <v>545</v>
      </c>
      <c r="EO249" s="199" t="s">
        <v>545</v>
      </c>
      <c r="ER249" s="199" t="s">
        <v>545</v>
      </c>
      <c r="EU249" s="199" t="s">
        <v>545</v>
      </c>
      <c r="EX249" s="199" t="s">
        <v>545</v>
      </c>
      <c r="FA249" s="199" t="s">
        <v>545</v>
      </c>
      <c r="FD249" s="199" t="s">
        <v>545</v>
      </c>
      <c r="FG249" s="199" t="s">
        <v>545</v>
      </c>
      <c r="FJ249" s="198" t="s">
        <v>545</v>
      </c>
      <c r="FM249" s="199" t="s">
        <v>545</v>
      </c>
      <c r="FP249" s="199" t="s">
        <v>545</v>
      </c>
      <c r="FS249" s="199" t="s">
        <v>545</v>
      </c>
      <c r="FV249" s="199" t="s">
        <v>545</v>
      </c>
      <c r="FY249" s="199" t="s">
        <v>545</v>
      </c>
      <c r="GB249" s="199" t="s">
        <v>545</v>
      </c>
      <c r="GE249" s="199" t="s">
        <v>545</v>
      </c>
      <c r="GH249" s="199" t="s">
        <v>545</v>
      </c>
      <c r="GK249" s="199" t="s">
        <v>545</v>
      </c>
      <c r="GN249" s="199" t="s">
        <v>545</v>
      </c>
      <c r="GQ249" s="199" t="s">
        <v>545</v>
      </c>
      <c r="GT249" s="198" t="s">
        <v>545</v>
      </c>
      <c r="GW249" s="198" t="s">
        <v>545</v>
      </c>
      <c r="GZ249" s="198" t="s">
        <v>545</v>
      </c>
      <c r="HC249" s="199" t="s">
        <v>545</v>
      </c>
      <c r="HF249" s="198" t="s">
        <v>545</v>
      </c>
      <c r="HI249" s="198" t="s">
        <v>545</v>
      </c>
      <c r="HL249" s="199" t="s">
        <v>545</v>
      </c>
      <c r="HO249" s="198" t="s">
        <v>545</v>
      </c>
      <c r="HR249" s="199" t="s">
        <v>545</v>
      </c>
      <c r="HU249" s="199" t="s">
        <v>545</v>
      </c>
      <c r="IA249" s="236" t="s">
        <v>545</v>
      </c>
      <c r="IB249" s="236" t="s">
        <v>545</v>
      </c>
      <c r="IC249" s="236" t="s">
        <v>545</v>
      </c>
      <c r="ID249" s="236" t="b">
        <v>1</v>
      </c>
    </row>
    <row r="250" spans="65:238" ht="14.4" x14ac:dyDescent="0.3">
      <c r="BM250" s="196" t="s">
        <v>545</v>
      </c>
      <c r="CW250" s="196" t="s">
        <v>545</v>
      </c>
      <c r="DQ250" s="198" t="s">
        <v>545</v>
      </c>
      <c r="DT250" s="198" t="s">
        <v>545</v>
      </c>
      <c r="DW250" s="199" t="s">
        <v>545</v>
      </c>
      <c r="DZ250" s="199" t="s">
        <v>545</v>
      </c>
      <c r="EC250" s="199" t="s">
        <v>545</v>
      </c>
      <c r="EF250" s="199" t="s">
        <v>545</v>
      </c>
      <c r="EI250" s="199" t="s">
        <v>545</v>
      </c>
      <c r="EL250" s="199" t="s">
        <v>545</v>
      </c>
      <c r="EO250" s="199" t="s">
        <v>545</v>
      </c>
      <c r="ER250" s="199" t="s">
        <v>545</v>
      </c>
      <c r="EU250" s="199" t="s">
        <v>545</v>
      </c>
      <c r="EX250" s="199" t="s">
        <v>545</v>
      </c>
      <c r="FA250" s="199" t="s">
        <v>545</v>
      </c>
      <c r="FD250" s="199" t="s">
        <v>545</v>
      </c>
      <c r="FG250" s="199" t="s">
        <v>545</v>
      </c>
      <c r="FJ250" s="198" t="s">
        <v>545</v>
      </c>
      <c r="FM250" s="199" t="s">
        <v>545</v>
      </c>
      <c r="FP250" s="199" t="s">
        <v>545</v>
      </c>
      <c r="FS250" s="199" t="s">
        <v>545</v>
      </c>
      <c r="FV250" s="199" t="s">
        <v>545</v>
      </c>
      <c r="FY250" s="199" t="s">
        <v>545</v>
      </c>
      <c r="GB250" s="199" t="s">
        <v>545</v>
      </c>
      <c r="GE250" s="199" t="s">
        <v>545</v>
      </c>
      <c r="GH250" s="199" t="s">
        <v>545</v>
      </c>
      <c r="GK250" s="199" t="s">
        <v>545</v>
      </c>
      <c r="GN250" s="199" t="s">
        <v>545</v>
      </c>
      <c r="GQ250" s="199" t="s">
        <v>545</v>
      </c>
      <c r="GT250" s="198" t="s">
        <v>545</v>
      </c>
      <c r="GW250" s="198" t="s">
        <v>545</v>
      </c>
      <c r="GZ250" s="198" t="s">
        <v>545</v>
      </c>
      <c r="HC250" s="199" t="s">
        <v>545</v>
      </c>
      <c r="HF250" s="198" t="s">
        <v>545</v>
      </c>
      <c r="HI250" s="198" t="s">
        <v>545</v>
      </c>
      <c r="HL250" s="199" t="s">
        <v>545</v>
      </c>
      <c r="HO250" s="198" t="s">
        <v>545</v>
      </c>
      <c r="HR250" s="199" t="s">
        <v>545</v>
      </c>
      <c r="HU250" s="199" t="s">
        <v>545</v>
      </c>
      <c r="IA250" s="236" t="s">
        <v>545</v>
      </c>
      <c r="IB250" s="236" t="s">
        <v>545</v>
      </c>
      <c r="IC250" s="236" t="s">
        <v>545</v>
      </c>
      <c r="ID250" s="236" t="b">
        <v>1</v>
      </c>
    </row>
    <row r="251" spans="65:238" ht="14.4" x14ac:dyDescent="0.3">
      <c r="BM251" s="196" t="s">
        <v>545</v>
      </c>
      <c r="CW251" s="196" t="s">
        <v>545</v>
      </c>
      <c r="DQ251" s="198" t="s">
        <v>545</v>
      </c>
      <c r="DT251" s="198" t="s">
        <v>545</v>
      </c>
      <c r="DW251" s="199" t="s">
        <v>545</v>
      </c>
      <c r="DZ251" s="199" t="s">
        <v>545</v>
      </c>
      <c r="EC251" s="199" t="s">
        <v>545</v>
      </c>
      <c r="EF251" s="199" t="s">
        <v>545</v>
      </c>
      <c r="EI251" s="199" t="s">
        <v>545</v>
      </c>
      <c r="EL251" s="199" t="s">
        <v>545</v>
      </c>
      <c r="EO251" s="199" t="s">
        <v>545</v>
      </c>
      <c r="ER251" s="199" t="s">
        <v>545</v>
      </c>
      <c r="EU251" s="199" t="s">
        <v>545</v>
      </c>
      <c r="EX251" s="199" t="s">
        <v>545</v>
      </c>
      <c r="FA251" s="199" t="s">
        <v>545</v>
      </c>
      <c r="FD251" s="199" t="s">
        <v>545</v>
      </c>
      <c r="FG251" s="199" t="s">
        <v>545</v>
      </c>
      <c r="FJ251" s="198" t="s">
        <v>545</v>
      </c>
      <c r="FM251" s="199" t="s">
        <v>545</v>
      </c>
      <c r="FP251" s="199" t="s">
        <v>545</v>
      </c>
      <c r="FS251" s="199" t="s">
        <v>545</v>
      </c>
      <c r="FV251" s="199" t="s">
        <v>545</v>
      </c>
      <c r="FY251" s="199" t="s">
        <v>545</v>
      </c>
      <c r="GB251" s="199" t="s">
        <v>545</v>
      </c>
      <c r="GE251" s="199" t="s">
        <v>545</v>
      </c>
      <c r="GH251" s="199" t="s">
        <v>545</v>
      </c>
      <c r="GK251" s="199" t="s">
        <v>545</v>
      </c>
      <c r="GN251" s="199" t="s">
        <v>545</v>
      </c>
      <c r="GQ251" s="199" t="s">
        <v>545</v>
      </c>
      <c r="GT251" s="198" t="s">
        <v>545</v>
      </c>
      <c r="GW251" s="198" t="s">
        <v>545</v>
      </c>
      <c r="GZ251" s="198" t="s">
        <v>545</v>
      </c>
      <c r="HC251" s="199" t="s">
        <v>545</v>
      </c>
      <c r="HF251" s="198" t="s">
        <v>545</v>
      </c>
      <c r="HI251" s="198" t="s">
        <v>545</v>
      </c>
      <c r="HL251" s="199" t="s">
        <v>545</v>
      </c>
      <c r="HO251" s="198" t="s">
        <v>545</v>
      </c>
      <c r="HR251" s="199" t="s">
        <v>545</v>
      </c>
      <c r="HU251" s="199" t="s">
        <v>545</v>
      </c>
      <c r="IA251" s="236" t="s">
        <v>545</v>
      </c>
      <c r="IB251" s="236" t="s">
        <v>545</v>
      </c>
      <c r="IC251" s="236" t="s">
        <v>545</v>
      </c>
      <c r="ID251" s="236" t="b">
        <v>1</v>
      </c>
    </row>
    <row r="252" spans="65:238" ht="14.4" x14ac:dyDescent="0.3">
      <c r="BM252" s="196" t="s">
        <v>545</v>
      </c>
      <c r="CW252" s="196" t="s">
        <v>545</v>
      </c>
      <c r="DQ252" s="198" t="s">
        <v>545</v>
      </c>
      <c r="DT252" s="198" t="s">
        <v>545</v>
      </c>
      <c r="DW252" s="199" t="s">
        <v>545</v>
      </c>
      <c r="DZ252" s="199" t="s">
        <v>545</v>
      </c>
      <c r="EC252" s="199" t="s">
        <v>545</v>
      </c>
      <c r="EF252" s="199" t="s">
        <v>545</v>
      </c>
      <c r="EI252" s="199" t="s">
        <v>545</v>
      </c>
      <c r="EL252" s="199" t="s">
        <v>545</v>
      </c>
      <c r="EO252" s="199" t="s">
        <v>545</v>
      </c>
      <c r="ER252" s="199" t="s">
        <v>545</v>
      </c>
      <c r="EU252" s="199" t="s">
        <v>545</v>
      </c>
      <c r="EX252" s="199" t="s">
        <v>545</v>
      </c>
      <c r="FA252" s="199" t="s">
        <v>545</v>
      </c>
      <c r="FD252" s="199" t="s">
        <v>545</v>
      </c>
      <c r="FG252" s="199" t="s">
        <v>545</v>
      </c>
      <c r="FJ252" s="198" t="s">
        <v>545</v>
      </c>
      <c r="FM252" s="199" t="s">
        <v>545</v>
      </c>
      <c r="FP252" s="199" t="s">
        <v>545</v>
      </c>
      <c r="FS252" s="199" t="s">
        <v>545</v>
      </c>
      <c r="FV252" s="199" t="s">
        <v>545</v>
      </c>
      <c r="FY252" s="199" t="s">
        <v>545</v>
      </c>
      <c r="GB252" s="199" t="s">
        <v>545</v>
      </c>
      <c r="GE252" s="199" t="s">
        <v>545</v>
      </c>
      <c r="GH252" s="199" t="s">
        <v>545</v>
      </c>
      <c r="GK252" s="199" t="s">
        <v>545</v>
      </c>
      <c r="GN252" s="199" t="s">
        <v>545</v>
      </c>
      <c r="GQ252" s="199" t="s">
        <v>545</v>
      </c>
      <c r="GT252" s="198" t="s">
        <v>545</v>
      </c>
      <c r="GW252" s="198" t="s">
        <v>545</v>
      </c>
      <c r="GZ252" s="198" t="s">
        <v>545</v>
      </c>
      <c r="HC252" s="199" t="s">
        <v>545</v>
      </c>
      <c r="HF252" s="198" t="s">
        <v>545</v>
      </c>
      <c r="HI252" s="198" t="s">
        <v>545</v>
      </c>
      <c r="HL252" s="199" t="s">
        <v>545</v>
      </c>
      <c r="HO252" s="198" t="s">
        <v>545</v>
      </c>
      <c r="HR252" s="199" t="s">
        <v>545</v>
      </c>
      <c r="HU252" s="199" t="s">
        <v>545</v>
      </c>
      <c r="IA252" s="236" t="s">
        <v>545</v>
      </c>
      <c r="IB252" s="236" t="s">
        <v>545</v>
      </c>
      <c r="IC252" s="236" t="s">
        <v>545</v>
      </c>
      <c r="ID252" s="236" t="b">
        <v>1</v>
      </c>
    </row>
    <row r="253" spans="65:238" ht="14.4" x14ac:dyDescent="0.3">
      <c r="BM253" s="196" t="s">
        <v>545</v>
      </c>
      <c r="CW253" s="196" t="s">
        <v>545</v>
      </c>
      <c r="DQ253" s="198" t="s">
        <v>545</v>
      </c>
      <c r="DT253" s="198" t="s">
        <v>545</v>
      </c>
      <c r="DW253" s="199" t="s">
        <v>545</v>
      </c>
      <c r="DZ253" s="199" t="s">
        <v>545</v>
      </c>
      <c r="EC253" s="199" t="s">
        <v>545</v>
      </c>
      <c r="EF253" s="199" t="s">
        <v>545</v>
      </c>
      <c r="EI253" s="199" t="s">
        <v>545</v>
      </c>
      <c r="EL253" s="199" t="s">
        <v>545</v>
      </c>
      <c r="EO253" s="199" t="s">
        <v>545</v>
      </c>
      <c r="ER253" s="199" t="s">
        <v>545</v>
      </c>
      <c r="EU253" s="199" t="s">
        <v>545</v>
      </c>
      <c r="EX253" s="199" t="s">
        <v>545</v>
      </c>
      <c r="FA253" s="199" t="s">
        <v>545</v>
      </c>
      <c r="FD253" s="199" t="s">
        <v>545</v>
      </c>
      <c r="FG253" s="199" t="s">
        <v>545</v>
      </c>
      <c r="FJ253" s="198" t="s">
        <v>545</v>
      </c>
      <c r="FM253" s="199" t="s">
        <v>545</v>
      </c>
      <c r="FP253" s="199" t="s">
        <v>545</v>
      </c>
      <c r="FS253" s="199" t="s">
        <v>545</v>
      </c>
      <c r="FV253" s="199" t="s">
        <v>545</v>
      </c>
      <c r="FY253" s="199" t="s">
        <v>545</v>
      </c>
      <c r="GB253" s="199" t="s">
        <v>545</v>
      </c>
      <c r="GE253" s="199" t="s">
        <v>545</v>
      </c>
      <c r="GH253" s="199" t="s">
        <v>545</v>
      </c>
      <c r="GK253" s="199" t="s">
        <v>545</v>
      </c>
      <c r="GN253" s="199" t="s">
        <v>545</v>
      </c>
      <c r="GQ253" s="199" t="s">
        <v>545</v>
      </c>
      <c r="GT253" s="198" t="s">
        <v>545</v>
      </c>
      <c r="GW253" s="198" t="s">
        <v>545</v>
      </c>
      <c r="GZ253" s="198" t="s">
        <v>545</v>
      </c>
      <c r="HC253" s="199" t="s">
        <v>545</v>
      </c>
      <c r="HF253" s="198" t="s">
        <v>545</v>
      </c>
      <c r="HI253" s="198" t="s">
        <v>545</v>
      </c>
      <c r="HL253" s="199" t="s">
        <v>545</v>
      </c>
      <c r="HO253" s="198" t="s">
        <v>545</v>
      </c>
      <c r="HR253" s="199" t="s">
        <v>545</v>
      </c>
      <c r="HU253" s="199" t="s">
        <v>545</v>
      </c>
      <c r="IA253" s="236" t="s">
        <v>545</v>
      </c>
      <c r="IB253" s="236" t="s">
        <v>545</v>
      </c>
      <c r="IC253" s="236" t="s">
        <v>545</v>
      </c>
      <c r="ID253" s="236" t="b">
        <v>1</v>
      </c>
    </row>
    <row r="254" spans="65:238" ht="14.4" x14ac:dyDescent="0.3">
      <c r="BM254" s="196" t="s">
        <v>545</v>
      </c>
      <c r="CW254" s="196" t="s">
        <v>545</v>
      </c>
      <c r="DQ254" s="198" t="s">
        <v>545</v>
      </c>
      <c r="DT254" s="198" t="s">
        <v>545</v>
      </c>
      <c r="DW254" s="199" t="s">
        <v>545</v>
      </c>
      <c r="DZ254" s="199" t="s">
        <v>545</v>
      </c>
      <c r="EC254" s="199" t="s">
        <v>545</v>
      </c>
      <c r="EF254" s="199" t="s">
        <v>545</v>
      </c>
      <c r="EI254" s="199" t="s">
        <v>545</v>
      </c>
      <c r="EL254" s="199" t="s">
        <v>545</v>
      </c>
      <c r="EO254" s="199" t="s">
        <v>545</v>
      </c>
      <c r="ER254" s="199" t="s">
        <v>545</v>
      </c>
      <c r="EU254" s="199" t="s">
        <v>545</v>
      </c>
      <c r="EX254" s="199" t="s">
        <v>545</v>
      </c>
      <c r="FA254" s="199" t="s">
        <v>545</v>
      </c>
      <c r="FD254" s="199" t="s">
        <v>545</v>
      </c>
      <c r="FG254" s="199" t="s">
        <v>545</v>
      </c>
      <c r="FJ254" s="198" t="s">
        <v>545</v>
      </c>
      <c r="FM254" s="199" t="s">
        <v>545</v>
      </c>
      <c r="FP254" s="199" t="s">
        <v>545</v>
      </c>
      <c r="FS254" s="199" t="s">
        <v>545</v>
      </c>
      <c r="FV254" s="199" t="s">
        <v>545</v>
      </c>
      <c r="FY254" s="199" t="s">
        <v>545</v>
      </c>
      <c r="GB254" s="199" t="s">
        <v>545</v>
      </c>
      <c r="GE254" s="199" t="s">
        <v>545</v>
      </c>
      <c r="GH254" s="199" t="s">
        <v>545</v>
      </c>
      <c r="GK254" s="199" t="s">
        <v>545</v>
      </c>
      <c r="GN254" s="199" t="s">
        <v>545</v>
      </c>
      <c r="GQ254" s="199" t="s">
        <v>545</v>
      </c>
      <c r="GT254" s="198" t="s">
        <v>545</v>
      </c>
      <c r="GW254" s="198" t="s">
        <v>545</v>
      </c>
      <c r="GZ254" s="198" t="s">
        <v>545</v>
      </c>
      <c r="HC254" s="199" t="s">
        <v>545</v>
      </c>
      <c r="HF254" s="198" t="s">
        <v>545</v>
      </c>
      <c r="HI254" s="198" t="s">
        <v>545</v>
      </c>
      <c r="HL254" s="199" t="s">
        <v>545</v>
      </c>
      <c r="HO254" s="198" t="s">
        <v>545</v>
      </c>
      <c r="HR254" s="199" t="s">
        <v>545</v>
      </c>
      <c r="HU254" s="199" t="s">
        <v>545</v>
      </c>
      <c r="IA254" s="236" t="s">
        <v>545</v>
      </c>
      <c r="IB254" s="236" t="s">
        <v>545</v>
      </c>
      <c r="IC254" s="236" t="s">
        <v>545</v>
      </c>
      <c r="ID254" s="236" t="b">
        <v>1</v>
      </c>
    </row>
    <row r="255" spans="65:238" ht="14.4" x14ac:dyDescent="0.3">
      <c r="BM255" s="196" t="s">
        <v>545</v>
      </c>
      <c r="CW255" s="196" t="s">
        <v>545</v>
      </c>
      <c r="DQ255" s="198" t="s">
        <v>545</v>
      </c>
      <c r="DT255" s="198" t="s">
        <v>545</v>
      </c>
      <c r="DW255" s="199" t="s">
        <v>545</v>
      </c>
      <c r="DZ255" s="199" t="s">
        <v>545</v>
      </c>
      <c r="EC255" s="199" t="s">
        <v>545</v>
      </c>
      <c r="EF255" s="199" t="s">
        <v>545</v>
      </c>
      <c r="EI255" s="199" t="s">
        <v>545</v>
      </c>
      <c r="EL255" s="199" t="s">
        <v>545</v>
      </c>
      <c r="EO255" s="199" t="s">
        <v>545</v>
      </c>
      <c r="ER255" s="199" t="s">
        <v>545</v>
      </c>
      <c r="EU255" s="199" t="s">
        <v>545</v>
      </c>
      <c r="EX255" s="199" t="s">
        <v>545</v>
      </c>
      <c r="FA255" s="199" t="s">
        <v>545</v>
      </c>
      <c r="FD255" s="199" t="s">
        <v>545</v>
      </c>
      <c r="FG255" s="199" t="s">
        <v>545</v>
      </c>
      <c r="FJ255" s="198" t="s">
        <v>545</v>
      </c>
      <c r="FM255" s="199" t="s">
        <v>545</v>
      </c>
      <c r="FP255" s="199" t="s">
        <v>545</v>
      </c>
      <c r="FS255" s="199" t="s">
        <v>545</v>
      </c>
      <c r="FV255" s="199" t="s">
        <v>545</v>
      </c>
      <c r="FY255" s="199" t="s">
        <v>545</v>
      </c>
      <c r="GB255" s="199" t="s">
        <v>545</v>
      </c>
      <c r="GE255" s="199" t="s">
        <v>545</v>
      </c>
      <c r="GH255" s="199" t="s">
        <v>545</v>
      </c>
      <c r="GK255" s="199" t="s">
        <v>545</v>
      </c>
      <c r="GN255" s="199" t="s">
        <v>545</v>
      </c>
      <c r="GQ255" s="199" t="s">
        <v>545</v>
      </c>
      <c r="GT255" s="198" t="s">
        <v>545</v>
      </c>
      <c r="GW255" s="198" t="s">
        <v>545</v>
      </c>
      <c r="GZ255" s="198" t="s">
        <v>545</v>
      </c>
      <c r="HC255" s="199" t="s">
        <v>545</v>
      </c>
      <c r="HF255" s="198" t="s">
        <v>545</v>
      </c>
      <c r="HI255" s="198" t="s">
        <v>545</v>
      </c>
      <c r="HL255" s="199" t="s">
        <v>545</v>
      </c>
      <c r="HO255" s="198" t="s">
        <v>545</v>
      </c>
      <c r="HR255" s="199" t="s">
        <v>545</v>
      </c>
      <c r="HU255" s="199" t="s">
        <v>545</v>
      </c>
      <c r="IA255" s="236" t="s">
        <v>545</v>
      </c>
      <c r="IB255" s="236" t="s">
        <v>545</v>
      </c>
      <c r="IC255" s="236" t="s">
        <v>545</v>
      </c>
      <c r="ID255" s="236" t="b">
        <v>1</v>
      </c>
    </row>
    <row r="256" spans="65:238" ht="14.4" x14ac:dyDescent="0.3">
      <c r="BM256" s="196" t="s">
        <v>545</v>
      </c>
      <c r="CW256" s="196" t="s">
        <v>545</v>
      </c>
      <c r="DQ256" s="198" t="s">
        <v>545</v>
      </c>
      <c r="DT256" s="198" t="s">
        <v>545</v>
      </c>
      <c r="DW256" s="199" t="s">
        <v>545</v>
      </c>
      <c r="DZ256" s="199" t="s">
        <v>545</v>
      </c>
      <c r="EC256" s="199" t="s">
        <v>545</v>
      </c>
      <c r="EF256" s="199" t="s">
        <v>545</v>
      </c>
      <c r="EI256" s="199" t="s">
        <v>545</v>
      </c>
      <c r="EL256" s="199" t="s">
        <v>545</v>
      </c>
      <c r="EO256" s="199" t="s">
        <v>545</v>
      </c>
      <c r="ER256" s="199" t="s">
        <v>545</v>
      </c>
      <c r="EU256" s="199" t="s">
        <v>545</v>
      </c>
      <c r="EX256" s="199" t="s">
        <v>545</v>
      </c>
      <c r="FA256" s="199" t="s">
        <v>545</v>
      </c>
      <c r="FD256" s="199" t="s">
        <v>545</v>
      </c>
      <c r="FG256" s="199" t="s">
        <v>545</v>
      </c>
      <c r="FJ256" s="198" t="s">
        <v>545</v>
      </c>
      <c r="FM256" s="199" t="s">
        <v>545</v>
      </c>
      <c r="FP256" s="199" t="s">
        <v>545</v>
      </c>
      <c r="FS256" s="199" t="s">
        <v>545</v>
      </c>
      <c r="FV256" s="199" t="s">
        <v>545</v>
      </c>
      <c r="FY256" s="199" t="s">
        <v>545</v>
      </c>
      <c r="GB256" s="199" t="s">
        <v>545</v>
      </c>
      <c r="GE256" s="199" t="s">
        <v>545</v>
      </c>
      <c r="GH256" s="199" t="s">
        <v>545</v>
      </c>
      <c r="GK256" s="199" t="s">
        <v>545</v>
      </c>
      <c r="GN256" s="199" t="s">
        <v>545</v>
      </c>
      <c r="GQ256" s="199" t="s">
        <v>545</v>
      </c>
      <c r="GT256" s="198" t="s">
        <v>545</v>
      </c>
      <c r="GW256" s="198" t="s">
        <v>545</v>
      </c>
      <c r="GZ256" s="198" t="s">
        <v>545</v>
      </c>
      <c r="HC256" s="199" t="s">
        <v>545</v>
      </c>
      <c r="HF256" s="198" t="s">
        <v>545</v>
      </c>
      <c r="HI256" s="198" t="s">
        <v>545</v>
      </c>
      <c r="HL256" s="199" t="s">
        <v>545</v>
      </c>
      <c r="HO256" s="198" t="s">
        <v>545</v>
      </c>
      <c r="HR256" s="199" t="s">
        <v>545</v>
      </c>
      <c r="HU256" s="199" t="s">
        <v>545</v>
      </c>
      <c r="IA256" s="236" t="s">
        <v>545</v>
      </c>
      <c r="IB256" s="236" t="s">
        <v>545</v>
      </c>
      <c r="IC256" s="236" t="s">
        <v>545</v>
      </c>
      <c r="ID256" s="236" t="b">
        <v>1</v>
      </c>
    </row>
    <row r="257" spans="65:238" ht="14.4" x14ac:dyDescent="0.3">
      <c r="BM257" s="196" t="s">
        <v>545</v>
      </c>
      <c r="CW257" s="196" t="s">
        <v>545</v>
      </c>
      <c r="DQ257" s="198" t="s">
        <v>545</v>
      </c>
      <c r="DT257" s="198" t="s">
        <v>545</v>
      </c>
      <c r="DW257" s="199" t="s">
        <v>545</v>
      </c>
      <c r="DZ257" s="199" t="s">
        <v>545</v>
      </c>
      <c r="EC257" s="199" t="s">
        <v>545</v>
      </c>
      <c r="EF257" s="199" t="s">
        <v>545</v>
      </c>
      <c r="EI257" s="199" t="s">
        <v>545</v>
      </c>
      <c r="EL257" s="199" t="s">
        <v>545</v>
      </c>
      <c r="EO257" s="199" t="s">
        <v>545</v>
      </c>
      <c r="ER257" s="199" t="s">
        <v>545</v>
      </c>
      <c r="EU257" s="199" t="s">
        <v>545</v>
      </c>
      <c r="EX257" s="199" t="s">
        <v>545</v>
      </c>
      <c r="FA257" s="199" t="s">
        <v>545</v>
      </c>
      <c r="FD257" s="199" t="s">
        <v>545</v>
      </c>
      <c r="FG257" s="199" t="s">
        <v>545</v>
      </c>
      <c r="FJ257" s="198" t="s">
        <v>545</v>
      </c>
      <c r="FM257" s="199" t="s">
        <v>545</v>
      </c>
      <c r="FP257" s="199" t="s">
        <v>545</v>
      </c>
      <c r="FS257" s="199" t="s">
        <v>545</v>
      </c>
      <c r="FV257" s="199" t="s">
        <v>545</v>
      </c>
      <c r="FY257" s="199" t="s">
        <v>545</v>
      </c>
      <c r="GB257" s="199" t="s">
        <v>545</v>
      </c>
      <c r="GE257" s="199" t="s">
        <v>545</v>
      </c>
      <c r="GH257" s="199" t="s">
        <v>545</v>
      </c>
      <c r="GK257" s="199" t="s">
        <v>545</v>
      </c>
      <c r="GN257" s="199" t="s">
        <v>545</v>
      </c>
      <c r="GQ257" s="199" t="s">
        <v>545</v>
      </c>
      <c r="GT257" s="198" t="s">
        <v>545</v>
      </c>
      <c r="GW257" s="198" t="s">
        <v>545</v>
      </c>
      <c r="GZ257" s="198" t="s">
        <v>545</v>
      </c>
      <c r="HC257" s="199" t="s">
        <v>545</v>
      </c>
      <c r="HF257" s="198" t="s">
        <v>545</v>
      </c>
      <c r="HI257" s="198" t="s">
        <v>545</v>
      </c>
      <c r="HL257" s="199" t="s">
        <v>545</v>
      </c>
      <c r="HO257" s="198" t="s">
        <v>545</v>
      </c>
      <c r="HR257" s="199" t="s">
        <v>545</v>
      </c>
      <c r="HU257" s="199" t="s">
        <v>545</v>
      </c>
      <c r="IA257" s="236" t="s">
        <v>545</v>
      </c>
      <c r="IB257" s="236" t="s">
        <v>545</v>
      </c>
      <c r="IC257" s="236" t="s">
        <v>545</v>
      </c>
      <c r="ID257" s="236" t="b">
        <v>1</v>
      </c>
    </row>
    <row r="258" spans="65:238" ht="14.4" x14ac:dyDescent="0.3">
      <c r="BM258" s="196" t="s">
        <v>545</v>
      </c>
      <c r="CW258" s="196" t="s">
        <v>545</v>
      </c>
      <c r="DQ258" s="198" t="s">
        <v>545</v>
      </c>
      <c r="DT258" s="198" t="s">
        <v>545</v>
      </c>
      <c r="DW258" s="199" t="s">
        <v>545</v>
      </c>
      <c r="DZ258" s="199" t="s">
        <v>545</v>
      </c>
      <c r="EC258" s="199" t="s">
        <v>545</v>
      </c>
      <c r="EF258" s="199" t="s">
        <v>545</v>
      </c>
      <c r="EI258" s="199" t="s">
        <v>545</v>
      </c>
      <c r="EL258" s="199" t="s">
        <v>545</v>
      </c>
      <c r="EO258" s="199" t="s">
        <v>545</v>
      </c>
      <c r="ER258" s="199" t="s">
        <v>545</v>
      </c>
      <c r="EU258" s="199" t="s">
        <v>545</v>
      </c>
      <c r="EX258" s="199" t="s">
        <v>545</v>
      </c>
      <c r="FA258" s="199" t="s">
        <v>545</v>
      </c>
      <c r="FD258" s="199" t="s">
        <v>545</v>
      </c>
      <c r="FG258" s="199" t="s">
        <v>545</v>
      </c>
      <c r="FJ258" s="198" t="s">
        <v>545</v>
      </c>
      <c r="FM258" s="199" t="s">
        <v>545</v>
      </c>
      <c r="FP258" s="199" t="s">
        <v>545</v>
      </c>
      <c r="FS258" s="199" t="s">
        <v>545</v>
      </c>
      <c r="FV258" s="199" t="s">
        <v>545</v>
      </c>
      <c r="FY258" s="199" t="s">
        <v>545</v>
      </c>
      <c r="GB258" s="199" t="s">
        <v>545</v>
      </c>
      <c r="GE258" s="199" t="s">
        <v>545</v>
      </c>
      <c r="GH258" s="199" t="s">
        <v>545</v>
      </c>
      <c r="GK258" s="199" t="s">
        <v>545</v>
      </c>
      <c r="GN258" s="199" t="s">
        <v>545</v>
      </c>
      <c r="GQ258" s="199" t="s">
        <v>545</v>
      </c>
      <c r="GT258" s="198" t="s">
        <v>545</v>
      </c>
      <c r="GW258" s="198" t="s">
        <v>545</v>
      </c>
      <c r="GZ258" s="198" t="s">
        <v>545</v>
      </c>
      <c r="HC258" s="199" t="s">
        <v>545</v>
      </c>
      <c r="HF258" s="198" t="s">
        <v>545</v>
      </c>
      <c r="HI258" s="198" t="s">
        <v>545</v>
      </c>
      <c r="HL258" s="199" t="s">
        <v>545</v>
      </c>
      <c r="HO258" s="198" t="s">
        <v>545</v>
      </c>
      <c r="HR258" s="199" t="s">
        <v>545</v>
      </c>
      <c r="HU258" s="199" t="s">
        <v>545</v>
      </c>
      <c r="IA258" s="236" t="s">
        <v>545</v>
      </c>
      <c r="IB258" s="236" t="s">
        <v>545</v>
      </c>
      <c r="IC258" s="236" t="s">
        <v>545</v>
      </c>
      <c r="ID258" s="236" t="b">
        <v>1</v>
      </c>
    </row>
    <row r="259" spans="65:238" ht="14.4" x14ac:dyDescent="0.3">
      <c r="BM259" s="196" t="s">
        <v>545</v>
      </c>
      <c r="CW259" s="196" t="s">
        <v>545</v>
      </c>
      <c r="DQ259" s="198" t="s">
        <v>545</v>
      </c>
      <c r="DT259" s="198" t="s">
        <v>545</v>
      </c>
      <c r="DW259" s="199" t="s">
        <v>545</v>
      </c>
      <c r="DZ259" s="199" t="s">
        <v>545</v>
      </c>
      <c r="EC259" s="199" t="s">
        <v>545</v>
      </c>
      <c r="EF259" s="199" t="s">
        <v>545</v>
      </c>
      <c r="EI259" s="199" t="s">
        <v>545</v>
      </c>
      <c r="EL259" s="199" t="s">
        <v>545</v>
      </c>
      <c r="EO259" s="199" t="s">
        <v>545</v>
      </c>
      <c r="ER259" s="199" t="s">
        <v>545</v>
      </c>
      <c r="EU259" s="199" t="s">
        <v>545</v>
      </c>
      <c r="EX259" s="199" t="s">
        <v>545</v>
      </c>
      <c r="FA259" s="199" t="s">
        <v>545</v>
      </c>
      <c r="FD259" s="199" t="s">
        <v>545</v>
      </c>
      <c r="FG259" s="199" t="s">
        <v>545</v>
      </c>
      <c r="FJ259" s="198" t="s">
        <v>545</v>
      </c>
      <c r="FM259" s="199" t="s">
        <v>545</v>
      </c>
      <c r="FP259" s="199" t="s">
        <v>545</v>
      </c>
      <c r="FS259" s="199" t="s">
        <v>545</v>
      </c>
      <c r="FV259" s="199" t="s">
        <v>545</v>
      </c>
      <c r="FY259" s="199" t="s">
        <v>545</v>
      </c>
      <c r="GB259" s="199" t="s">
        <v>545</v>
      </c>
      <c r="GE259" s="199" t="s">
        <v>545</v>
      </c>
      <c r="GH259" s="199" t="s">
        <v>545</v>
      </c>
      <c r="GK259" s="199" t="s">
        <v>545</v>
      </c>
      <c r="GN259" s="199" t="s">
        <v>545</v>
      </c>
      <c r="GQ259" s="199" t="s">
        <v>545</v>
      </c>
      <c r="GT259" s="198" t="s">
        <v>545</v>
      </c>
      <c r="GW259" s="198" t="s">
        <v>545</v>
      </c>
      <c r="GZ259" s="198" t="s">
        <v>545</v>
      </c>
      <c r="HC259" s="199" t="s">
        <v>545</v>
      </c>
      <c r="HF259" s="198" t="s">
        <v>545</v>
      </c>
      <c r="HI259" s="198" t="s">
        <v>545</v>
      </c>
      <c r="HL259" s="199" t="s">
        <v>545</v>
      </c>
      <c r="HO259" s="198" t="s">
        <v>545</v>
      </c>
      <c r="HR259" s="199" t="s">
        <v>545</v>
      </c>
      <c r="HU259" s="199" t="s">
        <v>545</v>
      </c>
      <c r="IA259" s="236" t="s">
        <v>545</v>
      </c>
      <c r="IB259" s="236" t="s">
        <v>545</v>
      </c>
      <c r="IC259" s="236" t="s">
        <v>545</v>
      </c>
      <c r="ID259" s="236" t="b">
        <v>1</v>
      </c>
    </row>
    <row r="260" spans="65:238" ht="14.4" x14ac:dyDescent="0.3">
      <c r="BM260" s="196" t="s">
        <v>545</v>
      </c>
      <c r="CW260" s="196" t="s">
        <v>545</v>
      </c>
      <c r="DQ260" s="198" t="s">
        <v>545</v>
      </c>
      <c r="DT260" s="198" t="s">
        <v>545</v>
      </c>
      <c r="DW260" s="199" t="s">
        <v>545</v>
      </c>
      <c r="DZ260" s="199" t="s">
        <v>545</v>
      </c>
      <c r="EC260" s="199" t="s">
        <v>545</v>
      </c>
      <c r="EF260" s="199" t="s">
        <v>545</v>
      </c>
      <c r="EI260" s="199" t="s">
        <v>545</v>
      </c>
      <c r="EL260" s="199" t="s">
        <v>545</v>
      </c>
      <c r="EO260" s="199" t="s">
        <v>545</v>
      </c>
      <c r="ER260" s="199" t="s">
        <v>545</v>
      </c>
      <c r="EU260" s="199" t="s">
        <v>545</v>
      </c>
      <c r="EX260" s="199" t="s">
        <v>545</v>
      </c>
      <c r="FA260" s="199" t="s">
        <v>545</v>
      </c>
      <c r="FD260" s="199" t="s">
        <v>545</v>
      </c>
      <c r="FG260" s="199" t="s">
        <v>545</v>
      </c>
      <c r="FJ260" s="198" t="s">
        <v>545</v>
      </c>
      <c r="FM260" s="199" t="s">
        <v>545</v>
      </c>
      <c r="FP260" s="199" t="s">
        <v>545</v>
      </c>
      <c r="FS260" s="199" t="s">
        <v>545</v>
      </c>
      <c r="FV260" s="199" t="s">
        <v>545</v>
      </c>
      <c r="FY260" s="199" t="s">
        <v>545</v>
      </c>
      <c r="GB260" s="199" t="s">
        <v>545</v>
      </c>
      <c r="GE260" s="199" t="s">
        <v>545</v>
      </c>
      <c r="GH260" s="199" t="s">
        <v>545</v>
      </c>
      <c r="GK260" s="199" t="s">
        <v>545</v>
      </c>
      <c r="GN260" s="199" t="s">
        <v>545</v>
      </c>
      <c r="GQ260" s="199" t="s">
        <v>545</v>
      </c>
      <c r="GT260" s="198" t="s">
        <v>545</v>
      </c>
      <c r="GW260" s="198" t="s">
        <v>545</v>
      </c>
      <c r="GZ260" s="198" t="s">
        <v>545</v>
      </c>
      <c r="HC260" s="199" t="s">
        <v>545</v>
      </c>
      <c r="HF260" s="198" t="s">
        <v>545</v>
      </c>
      <c r="HI260" s="198" t="s">
        <v>545</v>
      </c>
      <c r="HL260" s="199" t="s">
        <v>545</v>
      </c>
      <c r="HO260" s="198" t="s">
        <v>545</v>
      </c>
      <c r="HR260" s="199" t="s">
        <v>545</v>
      </c>
      <c r="HU260" s="199" t="s">
        <v>545</v>
      </c>
      <c r="IA260" s="236" t="s">
        <v>545</v>
      </c>
      <c r="IB260" s="236" t="s">
        <v>545</v>
      </c>
      <c r="IC260" s="236" t="s">
        <v>545</v>
      </c>
      <c r="ID260" s="236" t="b">
        <v>1</v>
      </c>
    </row>
    <row r="261" spans="65:238" ht="14.4" x14ac:dyDescent="0.3">
      <c r="BM261" s="196" t="s">
        <v>545</v>
      </c>
      <c r="CW261" s="196" t="s">
        <v>545</v>
      </c>
      <c r="DQ261" s="198" t="s">
        <v>545</v>
      </c>
      <c r="DT261" s="198" t="s">
        <v>545</v>
      </c>
      <c r="DW261" s="199" t="s">
        <v>545</v>
      </c>
      <c r="DZ261" s="199" t="s">
        <v>545</v>
      </c>
      <c r="EC261" s="199" t="s">
        <v>545</v>
      </c>
      <c r="EF261" s="199" t="s">
        <v>545</v>
      </c>
      <c r="EI261" s="199" t="s">
        <v>545</v>
      </c>
      <c r="EL261" s="199" t="s">
        <v>545</v>
      </c>
      <c r="EO261" s="199" t="s">
        <v>545</v>
      </c>
      <c r="ER261" s="199" t="s">
        <v>545</v>
      </c>
      <c r="EU261" s="199" t="s">
        <v>545</v>
      </c>
      <c r="EX261" s="199" t="s">
        <v>545</v>
      </c>
      <c r="FA261" s="199" t="s">
        <v>545</v>
      </c>
      <c r="FD261" s="199" t="s">
        <v>545</v>
      </c>
      <c r="FG261" s="199" t="s">
        <v>545</v>
      </c>
      <c r="FJ261" s="198" t="s">
        <v>545</v>
      </c>
      <c r="FM261" s="199" t="s">
        <v>545</v>
      </c>
      <c r="FP261" s="199" t="s">
        <v>545</v>
      </c>
      <c r="FS261" s="199" t="s">
        <v>545</v>
      </c>
      <c r="FV261" s="199" t="s">
        <v>545</v>
      </c>
      <c r="FY261" s="199" t="s">
        <v>545</v>
      </c>
      <c r="GB261" s="199" t="s">
        <v>545</v>
      </c>
      <c r="GE261" s="199" t="s">
        <v>545</v>
      </c>
      <c r="GH261" s="199" t="s">
        <v>545</v>
      </c>
      <c r="GK261" s="199" t="s">
        <v>545</v>
      </c>
      <c r="GN261" s="199" t="s">
        <v>545</v>
      </c>
      <c r="GQ261" s="199" t="s">
        <v>545</v>
      </c>
      <c r="GT261" s="198" t="s">
        <v>545</v>
      </c>
      <c r="GW261" s="198" t="s">
        <v>545</v>
      </c>
      <c r="GZ261" s="198" t="s">
        <v>545</v>
      </c>
      <c r="HC261" s="199" t="s">
        <v>545</v>
      </c>
      <c r="HF261" s="198" t="s">
        <v>545</v>
      </c>
      <c r="HI261" s="198" t="s">
        <v>545</v>
      </c>
      <c r="HL261" s="199" t="s">
        <v>545</v>
      </c>
      <c r="HO261" s="198" t="s">
        <v>545</v>
      </c>
      <c r="HR261" s="199" t="s">
        <v>545</v>
      </c>
      <c r="HU261" s="199" t="s">
        <v>545</v>
      </c>
      <c r="IA261" s="236" t="s">
        <v>545</v>
      </c>
      <c r="IB261" s="236" t="s">
        <v>545</v>
      </c>
      <c r="IC261" s="236" t="s">
        <v>545</v>
      </c>
      <c r="ID261" s="236" t="b">
        <v>1</v>
      </c>
    </row>
    <row r="262" spans="65:238" ht="14.4" x14ac:dyDescent="0.3">
      <c r="BM262" s="196" t="s">
        <v>545</v>
      </c>
      <c r="CW262" s="196" t="s">
        <v>545</v>
      </c>
      <c r="DQ262" s="198" t="s">
        <v>545</v>
      </c>
      <c r="DT262" s="198" t="s">
        <v>545</v>
      </c>
      <c r="DW262" s="199" t="s">
        <v>545</v>
      </c>
      <c r="DZ262" s="199" t="s">
        <v>545</v>
      </c>
      <c r="EC262" s="199" t="s">
        <v>545</v>
      </c>
      <c r="EF262" s="199" t="s">
        <v>545</v>
      </c>
      <c r="EI262" s="199" t="s">
        <v>545</v>
      </c>
      <c r="EL262" s="199" t="s">
        <v>545</v>
      </c>
      <c r="EO262" s="199" t="s">
        <v>545</v>
      </c>
      <c r="ER262" s="199" t="s">
        <v>545</v>
      </c>
      <c r="EU262" s="199" t="s">
        <v>545</v>
      </c>
      <c r="EX262" s="199" t="s">
        <v>545</v>
      </c>
      <c r="FA262" s="199" t="s">
        <v>545</v>
      </c>
      <c r="FD262" s="199" t="s">
        <v>545</v>
      </c>
      <c r="FG262" s="199" t="s">
        <v>545</v>
      </c>
      <c r="FJ262" s="198" t="s">
        <v>545</v>
      </c>
      <c r="FM262" s="199" t="s">
        <v>545</v>
      </c>
      <c r="FP262" s="199" t="s">
        <v>545</v>
      </c>
      <c r="FS262" s="199" t="s">
        <v>545</v>
      </c>
      <c r="FV262" s="199" t="s">
        <v>545</v>
      </c>
      <c r="FY262" s="199" t="s">
        <v>545</v>
      </c>
      <c r="GB262" s="199" t="s">
        <v>545</v>
      </c>
      <c r="GE262" s="199" t="s">
        <v>545</v>
      </c>
      <c r="GH262" s="199" t="s">
        <v>545</v>
      </c>
      <c r="GK262" s="199" t="s">
        <v>545</v>
      </c>
      <c r="GN262" s="199" t="s">
        <v>545</v>
      </c>
      <c r="GQ262" s="199" t="s">
        <v>545</v>
      </c>
      <c r="GT262" s="198" t="s">
        <v>545</v>
      </c>
      <c r="GW262" s="198" t="s">
        <v>545</v>
      </c>
      <c r="GZ262" s="198" t="s">
        <v>545</v>
      </c>
      <c r="HC262" s="199" t="s">
        <v>545</v>
      </c>
      <c r="HF262" s="198" t="s">
        <v>545</v>
      </c>
      <c r="HI262" s="198" t="s">
        <v>545</v>
      </c>
      <c r="HL262" s="199" t="s">
        <v>545</v>
      </c>
      <c r="HO262" s="198" t="s">
        <v>545</v>
      </c>
      <c r="HR262" s="199" t="s">
        <v>545</v>
      </c>
      <c r="HU262" s="199" t="s">
        <v>545</v>
      </c>
      <c r="IA262" s="236" t="s">
        <v>545</v>
      </c>
      <c r="IB262" s="236" t="s">
        <v>545</v>
      </c>
      <c r="IC262" s="236" t="s">
        <v>545</v>
      </c>
      <c r="ID262" s="236" t="b">
        <v>1</v>
      </c>
    </row>
    <row r="263" spans="65:238" ht="14.4" x14ac:dyDescent="0.3">
      <c r="BM263" s="196" t="s">
        <v>545</v>
      </c>
      <c r="CW263" s="196" t="s">
        <v>545</v>
      </c>
      <c r="DQ263" s="198" t="s">
        <v>545</v>
      </c>
      <c r="DT263" s="198" t="s">
        <v>545</v>
      </c>
      <c r="DW263" s="199" t="s">
        <v>545</v>
      </c>
      <c r="DZ263" s="199" t="s">
        <v>545</v>
      </c>
      <c r="EC263" s="199" t="s">
        <v>545</v>
      </c>
      <c r="EF263" s="199" t="s">
        <v>545</v>
      </c>
      <c r="EI263" s="199" t="s">
        <v>545</v>
      </c>
      <c r="EL263" s="199" t="s">
        <v>545</v>
      </c>
      <c r="EO263" s="199" t="s">
        <v>545</v>
      </c>
      <c r="ER263" s="199" t="s">
        <v>545</v>
      </c>
      <c r="EU263" s="199" t="s">
        <v>545</v>
      </c>
      <c r="EX263" s="199" t="s">
        <v>545</v>
      </c>
      <c r="FA263" s="199" t="s">
        <v>545</v>
      </c>
      <c r="FD263" s="199" t="s">
        <v>545</v>
      </c>
      <c r="FG263" s="199" t="s">
        <v>545</v>
      </c>
      <c r="FJ263" s="198" t="s">
        <v>545</v>
      </c>
      <c r="FM263" s="199" t="s">
        <v>545</v>
      </c>
      <c r="FP263" s="199" t="s">
        <v>545</v>
      </c>
      <c r="FS263" s="199" t="s">
        <v>545</v>
      </c>
      <c r="FV263" s="199" t="s">
        <v>545</v>
      </c>
      <c r="FY263" s="199" t="s">
        <v>545</v>
      </c>
      <c r="GB263" s="199" t="s">
        <v>545</v>
      </c>
      <c r="GE263" s="199" t="s">
        <v>545</v>
      </c>
      <c r="GH263" s="199" t="s">
        <v>545</v>
      </c>
      <c r="GK263" s="199" t="s">
        <v>545</v>
      </c>
      <c r="GN263" s="199" t="s">
        <v>545</v>
      </c>
      <c r="GQ263" s="199" t="s">
        <v>545</v>
      </c>
      <c r="GT263" s="198" t="s">
        <v>545</v>
      </c>
      <c r="GW263" s="198" t="s">
        <v>545</v>
      </c>
      <c r="GZ263" s="198" t="s">
        <v>545</v>
      </c>
      <c r="HC263" s="199" t="s">
        <v>545</v>
      </c>
      <c r="HF263" s="198" t="s">
        <v>545</v>
      </c>
      <c r="HI263" s="198" t="s">
        <v>545</v>
      </c>
      <c r="HL263" s="199" t="s">
        <v>545</v>
      </c>
      <c r="HO263" s="198" t="s">
        <v>545</v>
      </c>
      <c r="HR263" s="199" t="s">
        <v>545</v>
      </c>
      <c r="HU263" s="199" t="s">
        <v>545</v>
      </c>
      <c r="IA263" s="236" t="s">
        <v>545</v>
      </c>
      <c r="IB263" s="236" t="s">
        <v>545</v>
      </c>
      <c r="IC263" s="236" t="s">
        <v>545</v>
      </c>
      <c r="ID263" s="236" t="b">
        <v>1</v>
      </c>
    </row>
    <row r="264" spans="65:238" ht="14.4" x14ac:dyDescent="0.3">
      <c r="BM264" s="196" t="s">
        <v>545</v>
      </c>
      <c r="CW264" s="196" t="s">
        <v>545</v>
      </c>
      <c r="DQ264" s="198" t="s">
        <v>545</v>
      </c>
      <c r="DT264" s="198" t="s">
        <v>545</v>
      </c>
      <c r="DW264" s="199" t="s">
        <v>545</v>
      </c>
      <c r="DZ264" s="199" t="s">
        <v>545</v>
      </c>
      <c r="EC264" s="199" t="s">
        <v>545</v>
      </c>
      <c r="EF264" s="199" t="s">
        <v>545</v>
      </c>
      <c r="EI264" s="199" t="s">
        <v>545</v>
      </c>
      <c r="EL264" s="199" t="s">
        <v>545</v>
      </c>
      <c r="EO264" s="199" t="s">
        <v>545</v>
      </c>
      <c r="ER264" s="199" t="s">
        <v>545</v>
      </c>
      <c r="EU264" s="199" t="s">
        <v>545</v>
      </c>
      <c r="EX264" s="199" t="s">
        <v>545</v>
      </c>
      <c r="FA264" s="199" t="s">
        <v>545</v>
      </c>
      <c r="FD264" s="199" t="s">
        <v>545</v>
      </c>
      <c r="FG264" s="199" t="s">
        <v>545</v>
      </c>
      <c r="FJ264" s="198" t="s">
        <v>545</v>
      </c>
      <c r="FM264" s="199" t="s">
        <v>545</v>
      </c>
      <c r="FP264" s="199" t="s">
        <v>545</v>
      </c>
      <c r="FS264" s="199" t="s">
        <v>545</v>
      </c>
      <c r="FV264" s="199" t="s">
        <v>545</v>
      </c>
      <c r="FY264" s="199" t="s">
        <v>545</v>
      </c>
      <c r="GB264" s="199" t="s">
        <v>545</v>
      </c>
      <c r="GE264" s="199" t="s">
        <v>545</v>
      </c>
      <c r="GH264" s="199" t="s">
        <v>545</v>
      </c>
      <c r="GK264" s="199" t="s">
        <v>545</v>
      </c>
      <c r="GN264" s="199" t="s">
        <v>545</v>
      </c>
      <c r="GQ264" s="199" t="s">
        <v>545</v>
      </c>
      <c r="GT264" s="198" t="s">
        <v>545</v>
      </c>
      <c r="GW264" s="198" t="s">
        <v>545</v>
      </c>
      <c r="GZ264" s="198" t="s">
        <v>545</v>
      </c>
      <c r="HC264" s="199" t="s">
        <v>545</v>
      </c>
      <c r="HF264" s="198" t="s">
        <v>545</v>
      </c>
      <c r="HI264" s="198" t="s">
        <v>545</v>
      </c>
      <c r="HL264" s="199" t="s">
        <v>545</v>
      </c>
      <c r="HO264" s="198" t="s">
        <v>545</v>
      </c>
      <c r="HR264" s="199" t="s">
        <v>545</v>
      </c>
      <c r="HU264" s="199" t="s">
        <v>545</v>
      </c>
      <c r="IA264" s="236" t="s">
        <v>545</v>
      </c>
      <c r="IB264" s="236" t="s">
        <v>545</v>
      </c>
      <c r="IC264" s="236" t="s">
        <v>545</v>
      </c>
      <c r="ID264" s="236" t="b">
        <v>1</v>
      </c>
    </row>
    <row r="265" spans="65:238" ht="14.4" x14ac:dyDescent="0.3">
      <c r="BM265" s="196" t="s">
        <v>545</v>
      </c>
      <c r="CW265" s="196" t="s">
        <v>545</v>
      </c>
      <c r="DQ265" s="198" t="s">
        <v>545</v>
      </c>
      <c r="DT265" s="198" t="s">
        <v>545</v>
      </c>
      <c r="DW265" s="199" t="s">
        <v>545</v>
      </c>
      <c r="DZ265" s="199" t="s">
        <v>545</v>
      </c>
      <c r="EC265" s="199" t="s">
        <v>545</v>
      </c>
      <c r="EF265" s="199" t="s">
        <v>545</v>
      </c>
      <c r="EI265" s="199" t="s">
        <v>545</v>
      </c>
      <c r="EL265" s="199" t="s">
        <v>545</v>
      </c>
      <c r="EO265" s="199" t="s">
        <v>545</v>
      </c>
      <c r="ER265" s="199" t="s">
        <v>545</v>
      </c>
      <c r="EU265" s="199" t="s">
        <v>545</v>
      </c>
      <c r="EX265" s="199" t="s">
        <v>545</v>
      </c>
      <c r="FA265" s="199" t="s">
        <v>545</v>
      </c>
      <c r="FD265" s="199" t="s">
        <v>545</v>
      </c>
      <c r="FG265" s="199" t="s">
        <v>545</v>
      </c>
      <c r="FJ265" s="198" t="s">
        <v>545</v>
      </c>
      <c r="FM265" s="199" t="s">
        <v>545</v>
      </c>
      <c r="FP265" s="199" t="s">
        <v>545</v>
      </c>
      <c r="FS265" s="199" t="s">
        <v>545</v>
      </c>
      <c r="FV265" s="199" t="s">
        <v>545</v>
      </c>
      <c r="FY265" s="199" t="s">
        <v>545</v>
      </c>
      <c r="GB265" s="199" t="s">
        <v>545</v>
      </c>
      <c r="GE265" s="199" t="s">
        <v>545</v>
      </c>
      <c r="GH265" s="199" t="s">
        <v>545</v>
      </c>
      <c r="GK265" s="199" t="s">
        <v>545</v>
      </c>
      <c r="GN265" s="199" t="s">
        <v>545</v>
      </c>
      <c r="GQ265" s="199" t="s">
        <v>545</v>
      </c>
      <c r="GT265" s="198" t="s">
        <v>545</v>
      </c>
      <c r="GW265" s="198" t="s">
        <v>545</v>
      </c>
      <c r="GZ265" s="198" t="s">
        <v>545</v>
      </c>
      <c r="HC265" s="199" t="s">
        <v>545</v>
      </c>
      <c r="HF265" s="198" t="s">
        <v>545</v>
      </c>
      <c r="HI265" s="198" t="s">
        <v>545</v>
      </c>
      <c r="HL265" s="199" t="s">
        <v>545</v>
      </c>
      <c r="HO265" s="198" t="s">
        <v>545</v>
      </c>
      <c r="HR265" s="199" t="s">
        <v>545</v>
      </c>
      <c r="HU265" s="199" t="s">
        <v>545</v>
      </c>
      <c r="IA265" s="236" t="s">
        <v>545</v>
      </c>
      <c r="IB265" s="236" t="s">
        <v>545</v>
      </c>
      <c r="IC265" s="236" t="s">
        <v>545</v>
      </c>
      <c r="ID265" s="236" t="b">
        <v>1</v>
      </c>
    </row>
    <row r="266" spans="65:238" ht="14.4" x14ac:dyDescent="0.3">
      <c r="BM266" s="196" t="s">
        <v>545</v>
      </c>
      <c r="CW266" s="196" t="s">
        <v>545</v>
      </c>
      <c r="DQ266" s="198" t="s">
        <v>545</v>
      </c>
      <c r="DT266" s="198" t="s">
        <v>545</v>
      </c>
      <c r="DW266" s="199" t="s">
        <v>545</v>
      </c>
      <c r="DZ266" s="199" t="s">
        <v>545</v>
      </c>
      <c r="EC266" s="199" t="s">
        <v>545</v>
      </c>
      <c r="EF266" s="199" t="s">
        <v>545</v>
      </c>
      <c r="EI266" s="199" t="s">
        <v>545</v>
      </c>
      <c r="EL266" s="199" t="s">
        <v>545</v>
      </c>
      <c r="EO266" s="199" t="s">
        <v>545</v>
      </c>
      <c r="ER266" s="199" t="s">
        <v>545</v>
      </c>
      <c r="EU266" s="199" t="s">
        <v>545</v>
      </c>
      <c r="EX266" s="199" t="s">
        <v>545</v>
      </c>
      <c r="FA266" s="199" t="s">
        <v>545</v>
      </c>
      <c r="FD266" s="199" t="s">
        <v>545</v>
      </c>
      <c r="FG266" s="199" t="s">
        <v>545</v>
      </c>
      <c r="FJ266" s="198" t="s">
        <v>545</v>
      </c>
      <c r="FM266" s="199" t="s">
        <v>545</v>
      </c>
      <c r="FP266" s="199" t="s">
        <v>545</v>
      </c>
      <c r="FS266" s="199" t="s">
        <v>545</v>
      </c>
      <c r="FV266" s="199" t="s">
        <v>545</v>
      </c>
      <c r="FY266" s="199" t="s">
        <v>545</v>
      </c>
      <c r="GB266" s="199" t="s">
        <v>545</v>
      </c>
      <c r="GE266" s="199" t="s">
        <v>545</v>
      </c>
      <c r="GH266" s="199" t="s">
        <v>545</v>
      </c>
      <c r="GK266" s="199" t="s">
        <v>545</v>
      </c>
      <c r="GN266" s="199" t="s">
        <v>545</v>
      </c>
      <c r="GQ266" s="199" t="s">
        <v>545</v>
      </c>
      <c r="GT266" s="198" t="s">
        <v>545</v>
      </c>
      <c r="GW266" s="198" t="s">
        <v>545</v>
      </c>
      <c r="GZ266" s="198" t="s">
        <v>545</v>
      </c>
      <c r="HC266" s="199" t="s">
        <v>545</v>
      </c>
      <c r="HF266" s="198" t="s">
        <v>545</v>
      </c>
      <c r="HI266" s="198" t="s">
        <v>545</v>
      </c>
      <c r="HL266" s="199" t="s">
        <v>545</v>
      </c>
      <c r="HO266" s="198" t="s">
        <v>545</v>
      </c>
      <c r="HR266" s="199" t="s">
        <v>545</v>
      </c>
      <c r="HU266" s="199" t="s">
        <v>545</v>
      </c>
      <c r="IA266" s="236" t="s">
        <v>545</v>
      </c>
      <c r="IB266" s="236" t="s">
        <v>545</v>
      </c>
      <c r="IC266" s="236" t="s">
        <v>545</v>
      </c>
      <c r="ID266" s="236" t="b">
        <v>1</v>
      </c>
    </row>
    <row r="267" spans="65:238" ht="14.4" x14ac:dyDescent="0.3">
      <c r="BM267" s="196" t="s">
        <v>545</v>
      </c>
      <c r="CW267" s="196" t="s">
        <v>545</v>
      </c>
      <c r="DQ267" s="198" t="s">
        <v>545</v>
      </c>
      <c r="DT267" s="198" t="s">
        <v>545</v>
      </c>
      <c r="DW267" s="199" t="s">
        <v>545</v>
      </c>
      <c r="DZ267" s="199" t="s">
        <v>545</v>
      </c>
      <c r="EC267" s="199" t="s">
        <v>545</v>
      </c>
      <c r="EF267" s="199" t="s">
        <v>545</v>
      </c>
      <c r="EI267" s="199" t="s">
        <v>545</v>
      </c>
      <c r="EL267" s="199" t="s">
        <v>545</v>
      </c>
      <c r="EO267" s="199" t="s">
        <v>545</v>
      </c>
      <c r="ER267" s="199" t="s">
        <v>545</v>
      </c>
      <c r="EU267" s="199" t="s">
        <v>545</v>
      </c>
      <c r="EX267" s="199" t="s">
        <v>545</v>
      </c>
      <c r="FA267" s="199" t="s">
        <v>545</v>
      </c>
      <c r="FD267" s="199" t="s">
        <v>545</v>
      </c>
      <c r="FG267" s="199" t="s">
        <v>545</v>
      </c>
      <c r="FJ267" s="198" t="s">
        <v>545</v>
      </c>
      <c r="FM267" s="199" t="s">
        <v>545</v>
      </c>
      <c r="FP267" s="199" t="s">
        <v>545</v>
      </c>
      <c r="FS267" s="199" t="s">
        <v>545</v>
      </c>
      <c r="FV267" s="199" t="s">
        <v>545</v>
      </c>
      <c r="FY267" s="199" t="s">
        <v>545</v>
      </c>
      <c r="GB267" s="199" t="s">
        <v>545</v>
      </c>
      <c r="GE267" s="199" t="s">
        <v>545</v>
      </c>
      <c r="GH267" s="199" t="s">
        <v>545</v>
      </c>
      <c r="GK267" s="199" t="s">
        <v>545</v>
      </c>
      <c r="GN267" s="199" t="s">
        <v>545</v>
      </c>
      <c r="GQ267" s="199" t="s">
        <v>545</v>
      </c>
      <c r="GT267" s="198" t="s">
        <v>545</v>
      </c>
      <c r="GW267" s="198" t="s">
        <v>545</v>
      </c>
      <c r="GZ267" s="198" t="s">
        <v>545</v>
      </c>
      <c r="HC267" s="199" t="s">
        <v>545</v>
      </c>
      <c r="HF267" s="198" t="s">
        <v>545</v>
      </c>
      <c r="HI267" s="198" t="s">
        <v>545</v>
      </c>
      <c r="HL267" s="199" t="s">
        <v>545</v>
      </c>
      <c r="HO267" s="198" t="s">
        <v>545</v>
      </c>
      <c r="HR267" s="199" t="s">
        <v>545</v>
      </c>
      <c r="HU267" s="199" t="s">
        <v>545</v>
      </c>
      <c r="IA267" s="236" t="s">
        <v>545</v>
      </c>
      <c r="IB267" s="236" t="s">
        <v>545</v>
      </c>
      <c r="IC267" s="236" t="s">
        <v>545</v>
      </c>
      <c r="ID267" s="236" t="b">
        <v>1</v>
      </c>
    </row>
    <row r="268" spans="65:238" ht="14.4" x14ac:dyDescent="0.3">
      <c r="BM268" s="196" t="s">
        <v>545</v>
      </c>
      <c r="CW268" s="196" t="s">
        <v>545</v>
      </c>
      <c r="DQ268" s="198" t="s">
        <v>545</v>
      </c>
      <c r="DT268" s="198" t="s">
        <v>545</v>
      </c>
      <c r="DW268" s="199" t="s">
        <v>545</v>
      </c>
      <c r="DZ268" s="199" t="s">
        <v>545</v>
      </c>
      <c r="EC268" s="199" t="s">
        <v>545</v>
      </c>
      <c r="EF268" s="199" t="s">
        <v>545</v>
      </c>
      <c r="EI268" s="199" t="s">
        <v>545</v>
      </c>
      <c r="EL268" s="199" t="s">
        <v>545</v>
      </c>
      <c r="EO268" s="199" t="s">
        <v>545</v>
      </c>
      <c r="ER268" s="199" t="s">
        <v>545</v>
      </c>
      <c r="EU268" s="199" t="s">
        <v>545</v>
      </c>
      <c r="EX268" s="199" t="s">
        <v>545</v>
      </c>
      <c r="FA268" s="199" t="s">
        <v>545</v>
      </c>
      <c r="FD268" s="199" t="s">
        <v>545</v>
      </c>
      <c r="FG268" s="199" t="s">
        <v>545</v>
      </c>
      <c r="FJ268" s="198" t="s">
        <v>545</v>
      </c>
      <c r="FM268" s="199" t="s">
        <v>545</v>
      </c>
      <c r="FP268" s="199" t="s">
        <v>545</v>
      </c>
      <c r="FS268" s="199" t="s">
        <v>545</v>
      </c>
      <c r="FV268" s="199" t="s">
        <v>545</v>
      </c>
      <c r="FY268" s="199" t="s">
        <v>545</v>
      </c>
      <c r="GB268" s="199" t="s">
        <v>545</v>
      </c>
      <c r="GE268" s="199" t="s">
        <v>545</v>
      </c>
      <c r="GH268" s="199" t="s">
        <v>545</v>
      </c>
      <c r="GK268" s="199" t="s">
        <v>545</v>
      </c>
      <c r="GN268" s="199" t="s">
        <v>545</v>
      </c>
      <c r="GQ268" s="199" t="s">
        <v>545</v>
      </c>
      <c r="GT268" s="198" t="s">
        <v>545</v>
      </c>
      <c r="GW268" s="198" t="s">
        <v>545</v>
      </c>
      <c r="GZ268" s="198" t="s">
        <v>545</v>
      </c>
      <c r="HC268" s="199" t="s">
        <v>545</v>
      </c>
      <c r="HF268" s="198" t="s">
        <v>545</v>
      </c>
      <c r="HI268" s="198" t="s">
        <v>545</v>
      </c>
      <c r="HL268" s="199" t="s">
        <v>545</v>
      </c>
      <c r="HO268" s="198" t="s">
        <v>545</v>
      </c>
      <c r="HR268" s="199" t="s">
        <v>545</v>
      </c>
      <c r="HU268" s="199" t="s">
        <v>545</v>
      </c>
      <c r="IA268" s="236" t="s">
        <v>545</v>
      </c>
      <c r="IB268" s="236" t="s">
        <v>545</v>
      </c>
      <c r="IC268" s="236" t="s">
        <v>545</v>
      </c>
      <c r="ID268" s="236" t="b">
        <v>1</v>
      </c>
    </row>
    <row r="269" spans="65:238" ht="14.4" x14ac:dyDescent="0.3">
      <c r="BM269" s="196" t="s">
        <v>545</v>
      </c>
      <c r="CW269" s="196" t="s">
        <v>545</v>
      </c>
      <c r="DQ269" s="198" t="s">
        <v>545</v>
      </c>
      <c r="DT269" s="198" t="s">
        <v>545</v>
      </c>
      <c r="DW269" s="199" t="s">
        <v>545</v>
      </c>
      <c r="DZ269" s="199" t="s">
        <v>545</v>
      </c>
      <c r="EC269" s="199" t="s">
        <v>545</v>
      </c>
      <c r="EF269" s="199" t="s">
        <v>545</v>
      </c>
      <c r="EI269" s="199" t="s">
        <v>545</v>
      </c>
      <c r="EL269" s="199" t="s">
        <v>545</v>
      </c>
      <c r="EO269" s="199" t="s">
        <v>545</v>
      </c>
      <c r="ER269" s="199" t="s">
        <v>545</v>
      </c>
      <c r="EU269" s="199" t="s">
        <v>545</v>
      </c>
      <c r="EX269" s="199" t="s">
        <v>545</v>
      </c>
      <c r="FA269" s="199" t="s">
        <v>545</v>
      </c>
      <c r="FD269" s="199" t="s">
        <v>545</v>
      </c>
      <c r="FG269" s="199" t="s">
        <v>545</v>
      </c>
      <c r="FJ269" s="198" t="s">
        <v>545</v>
      </c>
      <c r="FM269" s="199" t="s">
        <v>545</v>
      </c>
      <c r="FP269" s="199" t="s">
        <v>545</v>
      </c>
      <c r="FS269" s="199" t="s">
        <v>545</v>
      </c>
      <c r="FV269" s="199" t="s">
        <v>545</v>
      </c>
      <c r="FY269" s="199" t="s">
        <v>545</v>
      </c>
      <c r="GB269" s="199" t="s">
        <v>545</v>
      </c>
      <c r="GE269" s="199" t="s">
        <v>545</v>
      </c>
      <c r="GH269" s="199" t="s">
        <v>545</v>
      </c>
      <c r="GK269" s="199" t="s">
        <v>545</v>
      </c>
      <c r="GN269" s="199" t="s">
        <v>545</v>
      </c>
      <c r="GQ269" s="199" t="s">
        <v>545</v>
      </c>
      <c r="GT269" s="198" t="s">
        <v>545</v>
      </c>
      <c r="GW269" s="198" t="s">
        <v>545</v>
      </c>
      <c r="GZ269" s="198" t="s">
        <v>545</v>
      </c>
      <c r="HC269" s="199" t="s">
        <v>545</v>
      </c>
      <c r="HF269" s="198" t="s">
        <v>545</v>
      </c>
      <c r="HI269" s="198" t="s">
        <v>545</v>
      </c>
      <c r="HL269" s="199" t="s">
        <v>545</v>
      </c>
      <c r="HO269" s="198" t="s">
        <v>545</v>
      </c>
      <c r="HR269" s="199" t="s">
        <v>545</v>
      </c>
      <c r="HU269" s="199" t="s">
        <v>545</v>
      </c>
      <c r="IA269" s="236" t="s">
        <v>545</v>
      </c>
      <c r="IB269" s="236" t="s">
        <v>545</v>
      </c>
      <c r="IC269" s="236" t="s">
        <v>545</v>
      </c>
      <c r="ID269" s="236" t="b">
        <v>1</v>
      </c>
    </row>
    <row r="270" spans="65:238" ht="14.4" x14ac:dyDescent="0.3">
      <c r="BM270" s="196" t="s">
        <v>545</v>
      </c>
      <c r="CW270" s="196" t="s">
        <v>545</v>
      </c>
      <c r="DQ270" s="198" t="s">
        <v>545</v>
      </c>
      <c r="DT270" s="198" t="s">
        <v>545</v>
      </c>
      <c r="DW270" s="199" t="s">
        <v>545</v>
      </c>
      <c r="DZ270" s="199" t="s">
        <v>545</v>
      </c>
      <c r="EC270" s="199" t="s">
        <v>545</v>
      </c>
      <c r="EF270" s="199" t="s">
        <v>545</v>
      </c>
      <c r="EI270" s="199" t="s">
        <v>545</v>
      </c>
      <c r="EL270" s="199" t="s">
        <v>545</v>
      </c>
      <c r="EO270" s="199" t="s">
        <v>545</v>
      </c>
      <c r="ER270" s="199" t="s">
        <v>545</v>
      </c>
      <c r="EU270" s="199" t="s">
        <v>545</v>
      </c>
      <c r="EX270" s="199" t="s">
        <v>545</v>
      </c>
      <c r="FA270" s="199" t="s">
        <v>545</v>
      </c>
      <c r="FD270" s="199" t="s">
        <v>545</v>
      </c>
      <c r="FG270" s="199" t="s">
        <v>545</v>
      </c>
      <c r="FJ270" s="198" t="s">
        <v>545</v>
      </c>
      <c r="FM270" s="199" t="s">
        <v>545</v>
      </c>
      <c r="FP270" s="199" t="s">
        <v>545</v>
      </c>
      <c r="FS270" s="199" t="s">
        <v>545</v>
      </c>
      <c r="FV270" s="199" t="s">
        <v>545</v>
      </c>
      <c r="FY270" s="199" t="s">
        <v>545</v>
      </c>
      <c r="GB270" s="199" t="s">
        <v>545</v>
      </c>
      <c r="GE270" s="199" t="s">
        <v>545</v>
      </c>
      <c r="GH270" s="199" t="s">
        <v>545</v>
      </c>
      <c r="GK270" s="199" t="s">
        <v>545</v>
      </c>
      <c r="GN270" s="199" t="s">
        <v>545</v>
      </c>
      <c r="GQ270" s="199" t="s">
        <v>545</v>
      </c>
      <c r="GT270" s="198" t="s">
        <v>545</v>
      </c>
      <c r="GW270" s="198" t="s">
        <v>545</v>
      </c>
      <c r="GZ270" s="198" t="s">
        <v>545</v>
      </c>
      <c r="HC270" s="199" t="s">
        <v>545</v>
      </c>
      <c r="HF270" s="198" t="s">
        <v>545</v>
      </c>
      <c r="HI270" s="198" t="s">
        <v>545</v>
      </c>
      <c r="HL270" s="199" t="s">
        <v>545</v>
      </c>
      <c r="HO270" s="198" t="s">
        <v>545</v>
      </c>
      <c r="HR270" s="199" t="s">
        <v>545</v>
      </c>
      <c r="HU270" s="199" t="s">
        <v>545</v>
      </c>
      <c r="IA270" s="236" t="s">
        <v>545</v>
      </c>
      <c r="IB270" s="236" t="s">
        <v>545</v>
      </c>
      <c r="IC270" s="236" t="s">
        <v>545</v>
      </c>
      <c r="ID270" s="236" t="b">
        <v>1</v>
      </c>
    </row>
    <row r="271" spans="65:238" ht="14.4" x14ac:dyDescent="0.3">
      <c r="BM271" s="196" t="s">
        <v>545</v>
      </c>
      <c r="CW271" s="196" t="s">
        <v>545</v>
      </c>
      <c r="DQ271" s="198" t="s">
        <v>545</v>
      </c>
      <c r="DT271" s="198" t="s">
        <v>545</v>
      </c>
      <c r="DW271" s="199" t="s">
        <v>545</v>
      </c>
      <c r="DZ271" s="199" t="s">
        <v>545</v>
      </c>
      <c r="EC271" s="199" t="s">
        <v>545</v>
      </c>
      <c r="EF271" s="199" t="s">
        <v>545</v>
      </c>
      <c r="EI271" s="199" t="s">
        <v>545</v>
      </c>
      <c r="EL271" s="199" t="s">
        <v>545</v>
      </c>
      <c r="EO271" s="199" t="s">
        <v>545</v>
      </c>
      <c r="ER271" s="199" t="s">
        <v>545</v>
      </c>
      <c r="EU271" s="199" t="s">
        <v>545</v>
      </c>
      <c r="EX271" s="199" t="s">
        <v>545</v>
      </c>
      <c r="FA271" s="199" t="s">
        <v>545</v>
      </c>
      <c r="FD271" s="199" t="s">
        <v>545</v>
      </c>
      <c r="FG271" s="199" t="s">
        <v>545</v>
      </c>
      <c r="FJ271" s="198" t="s">
        <v>545</v>
      </c>
      <c r="FM271" s="199" t="s">
        <v>545</v>
      </c>
      <c r="FP271" s="199" t="s">
        <v>545</v>
      </c>
      <c r="FS271" s="199" t="s">
        <v>545</v>
      </c>
      <c r="FV271" s="199" t="s">
        <v>545</v>
      </c>
      <c r="FY271" s="199" t="s">
        <v>545</v>
      </c>
      <c r="GB271" s="199" t="s">
        <v>545</v>
      </c>
      <c r="GE271" s="199" t="s">
        <v>545</v>
      </c>
      <c r="GH271" s="199" t="s">
        <v>545</v>
      </c>
      <c r="GK271" s="199" t="s">
        <v>545</v>
      </c>
      <c r="GN271" s="199" t="s">
        <v>545</v>
      </c>
      <c r="GQ271" s="199" t="s">
        <v>545</v>
      </c>
      <c r="GT271" s="198" t="s">
        <v>545</v>
      </c>
      <c r="GW271" s="198" t="s">
        <v>545</v>
      </c>
      <c r="GZ271" s="198" t="s">
        <v>545</v>
      </c>
      <c r="HC271" s="199" t="s">
        <v>545</v>
      </c>
      <c r="HF271" s="198" t="s">
        <v>545</v>
      </c>
      <c r="HI271" s="198" t="s">
        <v>545</v>
      </c>
      <c r="HL271" s="199" t="s">
        <v>545</v>
      </c>
      <c r="HO271" s="198" t="s">
        <v>545</v>
      </c>
      <c r="HR271" s="199" t="s">
        <v>545</v>
      </c>
      <c r="HU271" s="199" t="s">
        <v>545</v>
      </c>
      <c r="IA271" s="236" t="s">
        <v>545</v>
      </c>
      <c r="IB271" s="236" t="s">
        <v>545</v>
      </c>
      <c r="IC271" s="236" t="s">
        <v>545</v>
      </c>
      <c r="ID271" s="236" t="b">
        <v>1</v>
      </c>
    </row>
    <row r="272" spans="65:238" ht="14.4" x14ac:dyDescent="0.3">
      <c r="BM272" s="196" t="s">
        <v>545</v>
      </c>
      <c r="CW272" s="196" t="s">
        <v>545</v>
      </c>
      <c r="DQ272" s="198" t="s">
        <v>545</v>
      </c>
      <c r="DT272" s="198" t="s">
        <v>545</v>
      </c>
      <c r="DW272" s="199" t="s">
        <v>545</v>
      </c>
      <c r="DZ272" s="199" t="s">
        <v>545</v>
      </c>
      <c r="EC272" s="199" t="s">
        <v>545</v>
      </c>
      <c r="EF272" s="199" t="s">
        <v>545</v>
      </c>
      <c r="EI272" s="199" t="s">
        <v>545</v>
      </c>
      <c r="EL272" s="199" t="s">
        <v>545</v>
      </c>
      <c r="EO272" s="199" t="s">
        <v>545</v>
      </c>
      <c r="ER272" s="199" t="s">
        <v>545</v>
      </c>
      <c r="EU272" s="199" t="s">
        <v>545</v>
      </c>
      <c r="EX272" s="199" t="s">
        <v>545</v>
      </c>
      <c r="FA272" s="199" t="s">
        <v>545</v>
      </c>
      <c r="FD272" s="199" t="s">
        <v>545</v>
      </c>
      <c r="FG272" s="199" t="s">
        <v>545</v>
      </c>
      <c r="FJ272" s="198" t="s">
        <v>545</v>
      </c>
      <c r="FM272" s="199" t="s">
        <v>545</v>
      </c>
      <c r="FP272" s="199" t="s">
        <v>545</v>
      </c>
      <c r="FS272" s="199" t="s">
        <v>545</v>
      </c>
      <c r="FV272" s="199" t="s">
        <v>545</v>
      </c>
      <c r="FY272" s="199" t="s">
        <v>545</v>
      </c>
      <c r="GB272" s="199" t="s">
        <v>545</v>
      </c>
      <c r="GE272" s="199" t="s">
        <v>545</v>
      </c>
      <c r="GH272" s="199" t="s">
        <v>545</v>
      </c>
      <c r="GK272" s="199" t="s">
        <v>545</v>
      </c>
      <c r="GN272" s="199" t="s">
        <v>545</v>
      </c>
      <c r="GQ272" s="199" t="s">
        <v>545</v>
      </c>
      <c r="GT272" s="198" t="s">
        <v>545</v>
      </c>
      <c r="GW272" s="198" t="s">
        <v>545</v>
      </c>
      <c r="GZ272" s="198" t="s">
        <v>545</v>
      </c>
      <c r="HC272" s="199" t="s">
        <v>545</v>
      </c>
      <c r="HF272" s="198" t="s">
        <v>545</v>
      </c>
      <c r="HI272" s="198" t="s">
        <v>545</v>
      </c>
      <c r="HL272" s="199" t="s">
        <v>545</v>
      </c>
      <c r="HO272" s="198" t="s">
        <v>545</v>
      </c>
      <c r="HR272" s="199" t="s">
        <v>545</v>
      </c>
      <c r="HU272" s="199" t="s">
        <v>545</v>
      </c>
      <c r="IA272" s="236" t="s">
        <v>545</v>
      </c>
      <c r="IB272" s="236" t="s">
        <v>545</v>
      </c>
      <c r="IC272" s="236" t="s">
        <v>545</v>
      </c>
      <c r="ID272" s="236" t="b">
        <v>1</v>
      </c>
    </row>
    <row r="273" spans="65:238" ht="14.4" x14ac:dyDescent="0.3">
      <c r="BM273" s="196" t="s">
        <v>545</v>
      </c>
      <c r="CW273" s="196" t="s">
        <v>545</v>
      </c>
      <c r="DQ273" s="198" t="s">
        <v>545</v>
      </c>
      <c r="DT273" s="198" t="s">
        <v>545</v>
      </c>
      <c r="DW273" s="199" t="s">
        <v>545</v>
      </c>
      <c r="DZ273" s="199" t="s">
        <v>545</v>
      </c>
      <c r="EC273" s="199" t="s">
        <v>545</v>
      </c>
      <c r="EF273" s="199" t="s">
        <v>545</v>
      </c>
      <c r="EI273" s="199" t="s">
        <v>545</v>
      </c>
      <c r="EL273" s="199" t="s">
        <v>545</v>
      </c>
      <c r="EO273" s="199" t="s">
        <v>545</v>
      </c>
      <c r="ER273" s="199" t="s">
        <v>545</v>
      </c>
      <c r="EU273" s="199" t="s">
        <v>545</v>
      </c>
      <c r="EX273" s="199" t="s">
        <v>545</v>
      </c>
      <c r="FA273" s="199" t="s">
        <v>545</v>
      </c>
      <c r="FD273" s="199" t="s">
        <v>545</v>
      </c>
      <c r="FG273" s="199" t="s">
        <v>545</v>
      </c>
      <c r="FJ273" s="198" t="s">
        <v>545</v>
      </c>
      <c r="FM273" s="199" t="s">
        <v>545</v>
      </c>
      <c r="FP273" s="199" t="s">
        <v>545</v>
      </c>
      <c r="FS273" s="199" t="s">
        <v>545</v>
      </c>
      <c r="FV273" s="199" t="s">
        <v>545</v>
      </c>
      <c r="FY273" s="199" t="s">
        <v>545</v>
      </c>
      <c r="GB273" s="199" t="s">
        <v>545</v>
      </c>
      <c r="GE273" s="199" t="s">
        <v>545</v>
      </c>
      <c r="GH273" s="199" t="s">
        <v>545</v>
      </c>
      <c r="GK273" s="199" t="s">
        <v>545</v>
      </c>
      <c r="GN273" s="199" t="s">
        <v>545</v>
      </c>
      <c r="GQ273" s="199" t="s">
        <v>545</v>
      </c>
      <c r="GT273" s="198" t="s">
        <v>545</v>
      </c>
      <c r="GW273" s="198" t="s">
        <v>545</v>
      </c>
      <c r="GZ273" s="198" t="s">
        <v>545</v>
      </c>
      <c r="HC273" s="199" t="s">
        <v>545</v>
      </c>
      <c r="HF273" s="198" t="s">
        <v>545</v>
      </c>
      <c r="HI273" s="198" t="s">
        <v>545</v>
      </c>
      <c r="HL273" s="199" t="s">
        <v>545</v>
      </c>
      <c r="HO273" s="198" t="s">
        <v>545</v>
      </c>
      <c r="HR273" s="199" t="s">
        <v>545</v>
      </c>
      <c r="HU273" s="199" t="s">
        <v>545</v>
      </c>
      <c r="IA273" s="236" t="s">
        <v>545</v>
      </c>
      <c r="IB273" s="236" t="s">
        <v>545</v>
      </c>
      <c r="IC273" s="236" t="s">
        <v>545</v>
      </c>
      <c r="ID273" s="236" t="b">
        <v>1</v>
      </c>
    </row>
    <row r="274" spans="65:238" ht="14.4" x14ac:dyDescent="0.3">
      <c r="BM274" s="196" t="s">
        <v>545</v>
      </c>
      <c r="CW274" s="196" t="s">
        <v>545</v>
      </c>
      <c r="DQ274" s="198" t="s">
        <v>545</v>
      </c>
      <c r="DT274" s="198" t="s">
        <v>545</v>
      </c>
      <c r="DW274" s="199" t="s">
        <v>545</v>
      </c>
      <c r="DZ274" s="199" t="s">
        <v>545</v>
      </c>
      <c r="EC274" s="199" t="s">
        <v>545</v>
      </c>
      <c r="EF274" s="199" t="s">
        <v>545</v>
      </c>
      <c r="EI274" s="199" t="s">
        <v>545</v>
      </c>
      <c r="EL274" s="199" t="s">
        <v>545</v>
      </c>
      <c r="EO274" s="199" t="s">
        <v>545</v>
      </c>
      <c r="ER274" s="199" t="s">
        <v>545</v>
      </c>
      <c r="EU274" s="199" t="s">
        <v>545</v>
      </c>
      <c r="EX274" s="199" t="s">
        <v>545</v>
      </c>
      <c r="FA274" s="199" t="s">
        <v>545</v>
      </c>
      <c r="FD274" s="199" t="s">
        <v>545</v>
      </c>
      <c r="FG274" s="199" t="s">
        <v>545</v>
      </c>
      <c r="FJ274" s="198" t="s">
        <v>545</v>
      </c>
      <c r="FM274" s="199" t="s">
        <v>545</v>
      </c>
      <c r="FP274" s="199" t="s">
        <v>545</v>
      </c>
      <c r="FS274" s="199" t="s">
        <v>545</v>
      </c>
      <c r="FV274" s="199" t="s">
        <v>545</v>
      </c>
      <c r="FY274" s="199" t="s">
        <v>545</v>
      </c>
      <c r="GB274" s="199" t="s">
        <v>545</v>
      </c>
      <c r="GE274" s="199" t="s">
        <v>545</v>
      </c>
      <c r="GH274" s="199" t="s">
        <v>545</v>
      </c>
      <c r="GK274" s="199" t="s">
        <v>545</v>
      </c>
      <c r="GN274" s="199" t="s">
        <v>545</v>
      </c>
      <c r="GQ274" s="199" t="s">
        <v>545</v>
      </c>
      <c r="GT274" s="198" t="s">
        <v>545</v>
      </c>
      <c r="GW274" s="198" t="s">
        <v>545</v>
      </c>
      <c r="GZ274" s="198" t="s">
        <v>545</v>
      </c>
      <c r="HC274" s="199" t="s">
        <v>545</v>
      </c>
      <c r="HF274" s="198" t="s">
        <v>545</v>
      </c>
      <c r="HI274" s="198" t="s">
        <v>545</v>
      </c>
      <c r="HL274" s="199" t="s">
        <v>545</v>
      </c>
      <c r="HO274" s="198" t="s">
        <v>545</v>
      </c>
      <c r="HR274" s="199" t="s">
        <v>545</v>
      </c>
      <c r="HU274" s="199" t="s">
        <v>545</v>
      </c>
      <c r="IA274" s="236" t="s">
        <v>545</v>
      </c>
      <c r="IB274" s="236" t="s">
        <v>545</v>
      </c>
      <c r="IC274" s="236" t="s">
        <v>545</v>
      </c>
      <c r="ID274" s="236" t="b">
        <v>1</v>
      </c>
    </row>
    <row r="275" spans="65:238" ht="14.4" x14ac:dyDescent="0.3">
      <c r="BM275" s="196" t="s">
        <v>545</v>
      </c>
      <c r="CW275" s="196" t="s">
        <v>545</v>
      </c>
      <c r="DQ275" s="198" t="s">
        <v>545</v>
      </c>
      <c r="DT275" s="198" t="s">
        <v>545</v>
      </c>
      <c r="DW275" s="199" t="s">
        <v>545</v>
      </c>
      <c r="DZ275" s="199" t="s">
        <v>545</v>
      </c>
      <c r="EC275" s="199" t="s">
        <v>545</v>
      </c>
      <c r="EF275" s="199" t="s">
        <v>545</v>
      </c>
      <c r="EI275" s="199" t="s">
        <v>545</v>
      </c>
      <c r="EL275" s="199" t="s">
        <v>545</v>
      </c>
      <c r="EO275" s="199" t="s">
        <v>545</v>
      </c>
      <c r="ER275" s="199" t="s">
        <v>545</v>
      </c>
      <c r="EU275" s="199" t="s">
        <v>545</v>
      </c>
      <c r="EX275" s="199" t="s">
        <v>545</v>
      </c>
      <c r="FA275" s="199" t="s">
        <v>545</v>
      </c>
      <c r="FD275" s="199" t="s">
        <v>545</v>
      </c>
      <c r="FG275" s="199" t="s">
        <v>545</v>
      </c>
      <c r="FJ275" s="198" t="s">
        <v>545</v>
      </c>
      <c r="FM275" s="199" t="s">
        <v>545</v>
      </c>
      <c r="FP275" s="199" t="s">
        <v>545</v>
      </c>
      <c r="FS275" s="199" t="s">
        <v>545</v>
      </c>
      <c r="FV275" s="199" t="s">
        <v>545</v>
      </c>
      <c r="FY275" s="199" t="s">
        <v>545</v>
      </c>
      <c r="GB275" s="199" t="s">
        <v>545</v>
      </c>
      <c r="GE275" s="199" t="s">
        <v>545</v>
      </c>
      <c r="GH275" s="199" t="s">
        <v>545</v>
      </c>
      <c r="GK275" s="199" t="s">
        <v>545</v>
      </c>
      <c r="GN275" s="199" t="s">
        <v>545</v>
      </c>
      <c r="GQ275" s="199" t="s">
        <v>545</v>
      </c>
      <c r="GT275" s="198" t="s">
        <v>545</v>
      </c>
      <c r="GW275" s="198" t="s">
        <v>545</v>
      </c>
      <c r="GZ275" s="198" t="s">
        <v>545</v>
      </c>
      <c r="HC275" s="199" t="s">
        <v>545</v>
      </c>
      <c r="HF275" s="198" t="s">
        <v>545</v>
      </c>
      <c r="HI275" s="198" t="s">
        <v>545</v>
      </c>
      <c r="HL275" s="199" t="s">
        <v>545</v>
      </c>
      <c r="HO275" s="198" t="s">
        <v>545</v>
      </c>
      <c r="HR275" s="199" t="s">
        <v>545</v>
      </c>
      <c r="HU275" s="199" t="s">
        <v>545</v>
      </c>
      <c r="IA275" s="236" t="s">
        <v>545</v>
      </c>
      <c r="IB275" s="236" t="s">
        <v>545</v>
      </c>
      <c r="IC275" s="236" t="s">
        <v>545</v>
      </c>
      <c r="ID275" s="236" t="b">
        <v>1</v>
      </c>
    </row>
    <row r="276" spans="65:238" ht="14.4" x14ac:dyDescent="0.3">
      <c r="BM276" s="196" t="s">
        <v>545</v>
      </c>
      <c r="CW276" s="196" t="s">
        <v>545</v>
      </c>
      <c r="DQ276" s="198" t="s">
        <v>545</v>
      </c>
      <c r="DT276" s="198" t="s">
        <v>545</v>
      </c>
      <c r="DW276" s="199" t="s">
        <v>545</v>
      </c>
      <c r="DZ276" s="199" t="s">
        <v>545</v>
      </c>
      <c r="EC276" s="199" t="s">
        <v>545</v>
      </c>
      <c r="EF276" s="199" t="s">
        <v>545</v>
      </c>
      <c r="EI276" s="199" t="s">
        <v>545</v>
      </c>
      <c r="EL276" s="199" t="s">
        <v>545</v>
      </c>
      <c r="EO276" s="199" t="s">
        <v>545</v>
      </c>
      <c r="ER276" s="199" t="s">
        <v>545</v>
      </c>
      <c r="EU276" s="199" t="s">
        <v>545</v>
      </c>
      <c r="EX276" s="199" t="s">
        <v>545</v>
      </c>
      <c r="FA276" s="199" t="s">
        <v>545</v>
      </c>
      <c r="FD276" s="199" t="s">
        <v>545</v>
      </c>
      <c r="FG276" s="199" t="s">
        <v>545</v>
      </c>
      <c r="FJ276" s="198" t="s">
        <v>545</v>
      </c>
      <c r="FM276" s="199" t="s">
        <v>545</v>
      </c>
      <c r="FP276" s="199" t="s">
        <v>545</v>
      </c>
      <c r="FS276" s="199" t="s">
        <v>545</v>
      </c>
      <c r="FV276" s="199" t="s">
        <v>545</v>
      </c>
      <c r="FY276" s="199" t="s">
        <v>545</v>
      </c>
      <c r="GB276" s="199" t="s">
        <v>545</v>
      </c>
      <c r="GE276" s="199" t="s">
        <v>545</v>
      </c>
      <c r="GH276" s="199" t="s">
        <v>545</v>
      </c>
      <c r="GK276" s="199" t="s">
        <v>545</v>
      </c>
      <c r="GN276" s="199" t="s">
        <v>545</v>
      </c>
      <c r="GQ276" s="199" t="s">
        <v>545</v>
      </c>
      <c r="GT276" s="198" t="s">
        <v>545</v>
      </c>
      <c r="GW276" s="198" t="s">
        <v>545</v>
      </c>
      <c r="GZ276" s="198" t="s">
        <v>545</v>
      </c>
      <c r="HC276" s="199" t="s">
        <v>545</v>
      </c>
      <c r="HF276" s="198" t="s">
        <v>545</v>
      </c>
      <c r="HI276" s="198" t="s">
        <v>545</v>
      </c>
      <c r="HL276" s="199" t="s">
        <v>545</v>
      </c>
      <c r="HO276" s="198" t="s">
        <v>545</v>
      </c>
      <c r="HR276" s="199" t="s">
        <v>545</v>
      </c>
      <c r="HU276" s="199" t="s">
        <v>545</v>
      </c>
      <c r="IA276" s="236" t="s">
        <v>545</v>
      </c>
      <c r="IB276" s="236" t="s">
        <v>545</v>
      </c>
      <c r="IC276" s="236" t="s">
        <v>545</v>
      </c>
      <c r="ID276" s="236" t="b">
        <v>1</v>
      </c>
    </row>
    <row r="277" spans="65:238" ht="14.4" x14ac:dyDescent="0.3">
      <c r="BM277" s="196" t="s">
        <v>545</v>
      </c>
      <c r="CW277" s="196" t="s">
        <v>545</v>
      </c>
      <c r="DQ277" s="198" t="s">
        <v>545</v>
      </c>
      <c r="DT277" s="198" t="s">
        <v>545</v>
      </c>
      <c r="DW277" s="199" t="s">
        <v>545</v>
      </c>
      <c r="DZ277" s="199" t="s">
        <v>545</v>
      </c>
      <c r="EC277" s="199" t="s">
        <v>545</v>
      </c>
      <c r="EF277" s="199" t="s">
        <v>545</v>
      </c>
      <c r="EI277" s="199" t="s">
        <v>545</v>
      </c>
      <c r="EL277" s="199" t="s">
        <v>545</v>
      </c>
      <c r="EO277" s="199" t="s">
        <v>545</v>
      </c>
      <c r="ER277" s="199" t="s">
        <v>545</v>
      </c>
      <c r="EU277" s="199" t="s">
        <v>545</v>
      </c>
      <c r="EX277" s="199" t="s">
        <v>545</v>
      </c>
      <c r="FA277" s="199" t="s">
        <v>545</v>
      </c>
      <c r="FD277" s="199" t="s">
        <v>545</v>
      </c>
      <c r="FG277" s="199" t="s">
        <v>545</v>
      </c>
      <c r="FJ277" s="198" t="s">
        <v>545</v>
      </c>
      <c r="FM277" s="199" t="s">
        <v>545</v>
      </c>
      <c r="FP277" s="199" t="s">
        <v>545</v>
      </c>
      <c r="FS277" s="199" t="s">
        <v>545</v>
      </c>
      <c r="FV277" s="199" t="s">
        <v>545</v>
      </c>
      <c r="FY277" s="199" t="s">
        <v>545</v>
      </c>
      <c r="GB277" s="199" t="s">
        <v>545</v>
      </c>
      <c r="GE277" s="199" t="s">
        <v>545</v>
      </c>
      <c r="GH277" s="199" t="s">
        <v>545</v>
      </c>
      <c r="GK277" s="199" t="s">
        <v>545</v>
      </c>
      <c r="GN277" s="199" t="s">
        <v>545</v>
      </c>
      <c r="GQ277" s="199" t="s">
        <v>545</v>
      </c>
      <c r="GT277" s="198" t="s">
        <v>545</v>
      </c>
      <c r="GW277" s="198" t="s">
        <v>545</v>
      </c>
      <c r="GZ277" s="198" t="s">
        <v>545</v>
      </c>
      <c r="HC277" s="199" t="s">
        <v>545</v>
      </c>
      <c r="HF277" s="198" t="s">
        <v>545</v>
      </c>
      <c r="HI277" s="198" t="s">
        <v>545</v>
      </c>
      <c r="HL277" s="199" t="s">
        <v>545</v>
      </c>
      <c r="HO277" s="198" t="s">
        <v>545</v>
      </c>
      <c r="HR277" s="199" t="s">
        <v>545</v>
      </c>
      <c r="HU277" s="199" t="s">
        <v>545</v>
      </c>
      <c r="IA277" s="236" t="s">
        <v>545</v>
      </c>
      <c r="IB277" s="236" t="s">
        <v>545</v>
      </c>
      <c r="IC277" s="236" t="s">
        <v>545</v>
      </c>
      <c r="ID277" s="236" t="b">
        <v>1</v>
      </c>
    </row>
    <row r="278" spans="65:238" ht="14.4" x14ac:dyDescent="0.3">
      <c r="BM278" s="196" t="s">
        <v>545</v>
      </c>
      <c r="CW278" s="196" t="s">
        <v>545</v>
      </c>
      <c r="DQ278" s="198" t="s">
        <v>545</v>
      </c>
      <c r="DT278" s="198" t="s">
        <v>545</v>
      </c>
      <c r="DW278" s="199" t="s">
        <v>545</v>
      </c>
      <c r="DZ278" s="199" t="s">
        <v>545</v>
      </c>
      <c r="EC278" s="199" t="s">
        <v>545</v>
      </c>
      <c r="EF278" s="199" t="s">
        <v>545</v>
      </c>
      <c r="EI278" s="199" t="s">
        <v>545</v>
      </c>
      <c r="EL278" s="199" t="s">
        <v>545</v>
      </c>
      <c r="EO278" s="199" t="s">
        <v>545</v>
      </c>
      <c r="ER278" s="199" t="s">
        <v>545</v>
      </c>
      <c r="EU278" s="199" t="s">
        <v>545</v>
      </c>
      <c r="EX278" s="199" t="s">
        <v>545</v>
      </c>
      <c r="FA278" s="199" t="s">
        <v>545</v>
      </c>
      <c r="FD278" s="199" t="s">
        <v>545</v>
      </c>
      <c r="FG278" s="199" t="s">
        <v>545</v>
      </c>
      <c r="FJ278" s="198" t="s">
        <v>545</v>
      </c>
      <c r="FM278" s="199" t="s">
        <v>545</v>
      </c>
      <c r="FP278" s="199" t="s">
        <v>545</v>
      </c>
      <c r="FS278" s="199" t="s">
        <v>545</v>
      </c>
      <c r="FV278" s="199" t="s">
        <v>545</v>
      </c>
      <c r="FY278" s="199" t="s">
        <v>545</v>
      </c>
      <c r="GB278" s="199" t="s">
        <v>545</v>
      </c>
      <c r="GE278" s="199" t="s">
        <v>545</v>
      </c>
      <c r="GH278" s="199" t="s">
        <v>545</v>
      </c>
      <c r="GK278" s="199" t="s">
        <v>545</v>
      </c>
      <c r="GN278" s="199" t="s">
        <v>545</v>
      </c>
      <c r="GQ278" s="199" t="s">
        <v>545</v>
      </c>
      <c r="GT278" s="198" t="s">
        <v>545</v>
      </c>
      <c r="GW278" s="198" t="s">
        <v>545</v>
      </c>
      <c r="GZ278" s="198" t="s">
        <v>545</v>
      </c>
      <c r="HC278" s="199" t="s">
        <v>545</v>
      </c>
      <c r="HF278" s="198" t="s">
        <v>545</v>
      </c>
      <c r="HI278" s="198" t="s">
        <v>545</v>
      </c>
      <c r="HL278" s="199" t="s">
        <v>545</v>
      </c>
      <c r="HO278" s="198" t="s">
        <v>545</v>
      </c>
      <c r="HR278" s="199" t="s">
        <v>545</v>
      </c>
      <c r="HU278" s="199" t="s">
        <v>545</v>
      </c>
      <c r="IA278" s="236" t="s">
        <v>545</v>
      </c>
      <c r="IB278" s="236" t="s">
        <v>545</v>
      </c>
      <c r="IC278" s="236" t="s">
        <v>545</v>
      </c>
      <c r="ID278" s="236" t="b">
        <v>1</v>
      </c>
    </row>
    <row r="279" spans="65:238" ht="14.4" x14ac:dyDescent="0.3">
      <c r="BM279" s="196" t="s">
        <v>545</v>
      </c>
      <c r="CW279" s="196" t="s">
        <v>545</v>
      </c>
      <c r="DQ279" s="198" t="s">
        <v>545</v>
      </c>
      <c r="DT279" s="198" t="s">
        <v>545</v>
      </c>
      <c r="DW279" s="199" t="s">
        <v>545</v>
      </c>
      <c r="DZ279" s="199" t="s">
        <v>545</v>
      </c>
      <c r="EC279" s="199" t="s">
        <v>545</v>
      </c>
      <c r="EF279" s="199" t="s">
        <v>545</v>
      </c>
      <c r="EI279" s="199" t="s">
        <v>545</v>
      </c>
      <c r="EL279" s="199" t="s">
        <v>545</v>
      </c>
      <c r="EO279" s="199" t="s">
        <v>545</v>
      </c>
      <c r="ER279" s="199" t="s">
        <v>545</v>
      </c>
      <c r="EU279" s="199" t="s">
        <v>545</v>
      </c>
      <c r="EX279" s="199" t="s">
        <v>545</v>
      </c>
      <c r="FA279" s="199" t="s">
        <v>545</v>
      </c>
      <c r="FD279" s="199" t="s">
        <v>545</v>
      </c>
      <c r="FG279" s="199" t="s">
        <v>545</v>
      </c>
      <c r="FJ279" s="198" t="s">
        <v>545</v>
      </c>
      <c r="FM279" s="199" t="s">
        <v>545</v>
      </c>
      <c r="FP279" s="199" t="s">
        <v>545</v>
      </c>
      <c r="FS279" s="199" t="s">
        <v>545</v>
      </c>
      <c r="FV279" s="199" t="s">
        <v>545</v>
      </c>
      <c r="FY279" s="199" t="s">
        <v>545</v>
      </c>
      <c r="GB279" s="199" t="s">
        <v>545</v>
      </c>
      <c r="GE279" s="199" t="s">
        <v>545</v>
      </c>
      <c r="GH279" s="199" t="s">
        <v>545</v>
      </c>
      <c r="GK279" s="199" t="s">
        <v>545</v>
      </c>
      <c r="GN279" s="199" t="s">
        <v>545</v>
      </c>
      <c r="GQ279" s="199" t="s">
        <v>545</v>
      </c>
      <c r="GT279" s="198" t="s">
        <v>545</v>
      </c>
      <c r="GW279" s="198" t="s">
        <v>545</v>
      </c>
      <c r="GZ279" s="198" t="s">
        <v>545</v>
      </c>
      <c r="HC279" s="199" t="s">
        <v>545</v>
      </c>
      <c r="HF279" s="198" t="s">
        <v>545</v>
      </c>
      <c r="HI279" s="198" t="s">
        <v>545</v>
      </c>
      <c r="HL279" s="199" t="s">
        <v>545</v>
      </c>
      <c r="HO279" s="198" t="s">
        <v>545</v>
      </c>
      <c r="HR279" s="199" t="s">
        <v>545</v>
      </c>
      <c r="HU279" s="199" t="s">
        <v>545</v>
      </c>
      <c r="IA279" s="236" t="s">
        <v>545</v>
      </c>
      <c r="IB279" s="236" t="s">
        <v>545</v>
      </c>
      <c r="IC279" s="236" t="s">
        <v>545</v>
      </c>
      <c r="ID279" s="236" t="b">
        <v>1</v>
      </c>
    </row>
    <row r="280" spans="65:238" ht="14.4" x14ac:dyDescent="0.3">
      <c r="BM280" s="196" t="s">
        <v>545</v>
      </c>
      <c r="CW280" s="196" t="s">
        <v>545</v>
      </c>
      <c r="DQ280" s="198" t="s">
        <v>545</v>
      </c>
      <c r="DT280" s="198" t="s">
        <v>545</v>
      </c>
      <c r="DW280" s="199" t="s">
        <v>545</v>
      </c>
      <c r="DZ280" s="199" t="s">
        <v>545</v>
      </c>
      <c r="EC280" s="199" t="s">
        <v>545</v>
      </c>
      <c r="EF280" s="199" t="s">
        <v>545</v>
      </c>
      <c r="EI280" s="199" t="s">
        <v>545</v>
      </c>
      <c r="EL280" s="199" t="s">
        <v>545</v>
      </c>
      <c r="EO280" s="199" t="s">
        <v>545</v>
      </c>
      <c r="ER280" s="199" t="s">
        <v>545</v>
      </c>
      <c r="EU280" s="199" t="s">
        <v>545</v>
      </c>
      <c r="EX280" s="199" t="s">
        <v>545</v>
      </c>
      <c r="FA280" s="199" t="s">
        <v>545</v>
      </c>
      <c r="FD280" s="199" t="s">
        <v>545</v>
      </c>
      <c r="FG280" s="199" t="s">
        <v>545</v>
      </c>
      <c r="FJ280" s="198" t="s">
        <v>545</v>
      </c>
      <c r="FM280" s="199" t="s">
        <v>545</v>
      </c>
      <c r="FP280" s="199" t="s">
        <v>545</v>
      </c>
      <c r="FS280" s="199" t="s">
        <v>545</v>
      </c>
      <c r="FV280" s="199" t="s">
        <v>545</v>
      </c>
      <c r="FY280" s="199" t="s">
        <v>545</v>
      </c>
      <c r="GB280" s="199" t="s">
        <v>545</v>
      </c>
      <c r="GE280" s="199" t="s">
        <v>545</v>
      </c>
      <c r="GH280" s="199" t="s">
        <v>545</v>
      </c>
      <c r="GK280" s="199" t="s">
        <v>545</v>
      </c>
      <c r="GN280" s="199" t="s">
        <v>545</v>
      </c>
      <c r="GQ280" s="199" t="s">
        <v>545</v>
      </c>
      <c r="GT280" s="198" t="s">
        <v>545</v>
      </c>
      <c r="GW280" s="198" t="s">
        <v>545</v>
      </c>
      <c r="GZ280" s="198" t="s">
        <v>545</v>
      </c>
      <c r="HC280" s="199" t="s">
        <v>545</v>
      </c>
      <c r="HF280" s="198" t="s">
        <v>545</v>
      </c>
      <c r="HI280" s="198" t="s">
        <v>545</v>
      </c>
      <c r="HL280" s="199" t="s">
        <v>545</v>
      </c>
      <c r="HO280" s="198" t="s">
        <v>545</v>
      </c>
      <c r="HR280" s="199" t="s">
        <v>545</v>
      </c>
      <c r="HU280" s="199" t="s">
        <v>545</v>
      </c>
      <c r="IA280" s="236" t="s">
        <v>545</v>
      </c>
      <c r="IB280" s="236" t="s">
        <v>545</v>
      </c>
      <c r="IC280" s="236" t="s">
        <v>545</v>
      </c>
      <c r="ID280" s="236" t="b">
        <v>1</v>
      </c>
    </row>
    <row r="281" spans="65:238" ht="14.4" x14ac:dyDescent="0.3">
      <c r="BM281" s="196" t="s">
        <v>545</v>
      </c>
      <c r="CW281" s="196" t="s">
        <v>545</v>
      </c>
      <c r="DQ281" s="198" t="s">
        <v>545</v>
      </c>
      <c r="DT281" s="198" t="s">
        <v>545</v>
      </c>
      <c r="DW281" s="199" t="s">
        <v>545</v>
      </c>
      <c r="DZ281" s="199" t="s">
        <v>545</v>
      </c>
      <c r="EC281" s="199" t="s">
        <v>545</v>
      </c>
      <c r="EF281" s="199" t="s">
        <v>545</v>
      </c>
      <c r="EI281" s="199" t="s">
        <v>545</v>
      </c>
      <c r="EL281" s="199" t="s">
        <v>545</v>
      </c>
      <c r="EO281" s="199" t="s">
        <v>545</v>
      </c>
      <c r="ER281" s="199" t="s">
        <v>545</v>
      </c>
      <c r="EU281" s="199" t="s">
        <v>545</v>
      </c>
      <c r="EX281" s="199" t="s">
        <v>545</v>
      </c>
      <c r="FA281" s="199" t="s">
        <v>545</v>
      </c>
      <c r="FD281" s="199" t="s">
        <v>545</v>
      </c>
      <c r="FG281" s="199" t="s">
        <v>545</v>
      </c>
      <c r="FJ281" s="198" t="s">
        <v>545</v>
      </c>
      <c r="FM281" s="199" t="s">
        <v>545</v>
      </c>
      <c r="FP281" s="199" t="s">
        <v>545</v>
      </c>
      <c r="FS281" s="199" t="s">
        <v>545</v>
      </c>
      <c r="FV281" s="199" t="s">
        <v>545</v>
      </c>
      <c r="FY281" s="199" t="s">
        <v>545</v>
      </c>
      <c r="GB281" s="199" t="s">
        <v>545</v>
      </c>
      <c r="GE281" s="199" t="s">
        <v>545</v>
      </c>
      <c r="GH281" s="199" t="s">
        <v>545</v>
      </c>
      <c r="GK281" s="199" t="s">
        <v>545</v>
      </c>
      <c r="GN281" s="199" t="s">
        <v>545</v>
      </c>
      <c r="GQ281" s="199" t="s">
        <v>545</v>
      </c>
      <c r="GT281" s="198" t="s">
        <v>545</v>
      </c>
      <c r="GW281" s="198" t="s">
        <v>545</v>
      </c>
      <c r="GZ281" s="198" t="s">
        <v>545</v>
      </c>
      <c r="HC281" s="199" t="s">
        <v>545</v>
      </c>
      <c r="HF281" s="198" t="s">
        <v>545</v>
      </c>
      <c r="HI281" s="198" t="s">
        <v>545</v>
      </c>
      <c r="HL281" s="199" t="s">
        <v>545</v>
      </c>
      <c r="HO281" s="198" t="s">
        <v>545</v>
      </c>
      <c r="HR281" s="199" t="s">
        <v>545</v>
      </c>
      <c r="HU281" s="199" t="s">
        <v>545</v>
      </c>
      <c r="IA281" s="236" t="s">
        <v>545</v>
      </c>
      <c r="IB281" s="236" t="s">
        <v>545</v>
      </c>
      <c r="IC281" s="236" t="s">
        <v>545</v>
      </c>
      <c r="ID281" s="236" t="b">
        <v>1</v>
      </c>
    </row>
    <row r="282" spans="65:238" ht="14.4" x14ac:dyDescent="0.3">
      <c r="BM282" s="196" t="s">
        <v>545</v>
      </c>
      <c r="CW282" s="196" t="s">
        <v>545</v>
      </c>
      <c r="DQ282" s="198" t="s">
        <v>545</v>
      </c>
      <c r="DT282" s="198" t="s">
        <v>545</v>
      </c>
      <c r="DW282" s="199" t="s">
        <v>545</v>
      </c>
      <c r="DZ282" s="199" t="s">
        <v>545</v>
      </c>
      <c r="EC282" s="199" t="s">
        <v>545</v>
      </c>
      <c r="EF282" s="199" t="s">
        <v>545</v>
      </c>
      <c r="EI282" s="199" t="s">
        <v>545</v>
      </c>
      <c r="EL282" s="199" t="s">
        <v>545</v>
      </c>
      <c r="EO282" s="199" t="s">
        <v>545</v>
      </c>
      <c r="ER282" s="199" t="s">
        <v>545</v>
      </c>
      <c r="EU282" s="199" t="s">
        <v>545</v>
      </c>
      <c r="EX282" s="199" t="s">
        <v>545</v>
      </c>
      <c r="FA282" s="199" t="s">
        <v>545</v>
      </c>
      <c r="FD282" s="199" t="s">
        <v>545</v>
      </c>
      <c r="FG282" s="199" t="s">
        <v>545</v>
      </c>
      <c r="FJ282" s="198" t="s">
        <v>545</v>
      </c>
      <c r="FM282" s="199" t="s">
        <v>545</v>
      </c>
      <c r="FP282" s="199" t="s">
        <v>545</v>
      </c>
      <c r="FS282" s="199" t="s">
        <v>545</v>
      </c>
      <c r="FV282" s="199" t="s">
        <v>545</v>
      </c>
      <c r="FY282" s="199" t="s">
        <v>545</v>
      </c>
      <c r="GB282" s="199" t="s">
        <v>545</v>
      </c>
      <c r="GE282" s="199" t="s">
        <v>545</v>
      </c>
      <c r="GH282" s="199" t="s">
        <v>545</v>
      </c>
      <c r="GK282" s="199" t="s">
        <v>545</v>
      </c>
      <c r="GN282" s="199" t="s">
        <v>545</v>
      </c>
      <c r="GQ282" s="199" t="s">
        <v>545</v>
      </c>
      <c r="GT282" s="198" t="s">
        <v>545</v>
      </c>
      <c r="GW282" s="198" t="s">
        <v>545</v>
      </c>
      <c r="GZ282" s="198" t="s">
        <v>545</v>
      </c>
      <c r="HC282" s="199" t="s">
        <v>545</v>
      </c>
      <c r="HF282" s="198" t="s">
        <v>545</v>
      </c>
      <c r="HI282" s="198" t="s">
        <v>545</v>
      </c>
      <c r="HL282" s="199" t="s">
        <v>545</v>
      </c>
      <c r="HO282" s="198" t="s">
        <v>545</v>
      </c>
      <c r="HR282" s="199" t="s">
        <v>545</v>
      </c>
      <c r="HU282" s="199" t="s">
        <v>545</v>
      </c>
      <c r="IA282" s="236" t="s">
        <v>545</v>
      </c>
      <c r="IB282" s="236" t="s">
        <v>545</v>
      </c>
      <c r="IC282" s="236" t="s">
        <v>545</v>
      </c>
      <c r="ID282" s="236" t="b">
        <v>1</v>
      </c>
    </row>
    <row r="283" spans="65:238" ht="14.4" x14ac:dyDescent="0.3">
      <c r="BM283" s="196" t="s">
        <v>545</v>
      </c>
      <c r="CW283" s="196" t="s">
        <v>545</v>
      </c>
      <c r="DQ283" s="198" t="s">
        <v>545</v>
      </c>
      <c r="DT283" s="198" t="s">
        <v>545</v>
      </c>
      <c r="DW283" s="199" t="s">
        <v>545</v>
      </c>
      <c r="DZ283" s="199" t="s">
        <v>545</v>
      </c>
      <c r="EC283" s="199" t="s">
        <v>545</v>
      </c>
      <c r="EF283" s="199" t="s">
        <v>545</v>
      </c>
      <c r="EI283" s="199" t="s">
        <v>545</v>
      </c>
      <c r="EL283" s="199" t="s">
        <v>545</v>
      </c>
      <c r="EO283" s="199" t="s">
        <v>545</v>
      </c>
      <c r="ER283" s="199" t="s">
        <v>545</v>
      </c>
      <c r="EU283" s="199" t="s">
        <v>545</v>
      </c>
      <c r="EX283" s="199" t="s">
        <v>545</v>
      </c>
      <c r="FA283" s="199" t="s">
        <v>545</v>
      </c>
      <c r="FD283" s="199" t="s">
        <v>545</v>
      </c>
      <c r="FG283" s="199" t="s">
        <v>545</v>
      </c>
      <c r="FJ283" s="198" t="s">
        <v>545</v>
      </c>
      <c r="FM283" s="199" t="s">
        <v>545</v>
      </c>
      <c r="FP283" s="199" t="s">
        <v>545</v>
      </c>
      <c r="FS283" s="199" t="s">
        <v>545</v>
      </c>
      <c r="FV283" s="199" t="s">
        <v>545</v>
      </c>
      <c r="FY283" s="199" t="s">
        <v>545</v>
      </c>
      <c r="GB283" s="199" t="s">
        <v>545</v>
      </c>
      <c r="GE283" s="199" t="s">
        <v>545</v>
      </c>
      <c r="GH283" s="199" t="s">
        <v>545</v>
      </c>
      <c r="GK283" s="199" t="s">
        <v>545</v>
      </c>
      <c r="GN283" s="199" t="s">
        <v>545</v>
      </c>
      <c r="GQ283" s="199" t="s">
        <v>545</v>
      </c>
      <c r="GT283" s="198" t="s">
        <v>545</v>
      </c>
      <c r="GW283" s="198" t="s">
        <v>545</v>
      </c>
      <c r="GZ283" s="198" t="s">
        <v>545</v>
      </c>
      <c r="HC283" s="199" t="s">
        <v>545</v>
      </c>
      <c r="HF283" s="198" t="s">
        <v>545</v>
      </c>
      <c r="HI283" s="198" t="s">
        <v>545</v>
      </c>
      <c r="HL283" s="199" t="s">
        <v>545</v>
      </c>
      <c r="HO283" s="198" t="s">
        <v>545</v>
      </c>
      <c r="HR283" s="199" t="s">
        <v>545</v>
      </c>
      <c r="HU283" s="199" t="s">
        <v>545</v>
      </c>
      <c r="IA283" s="236" t="s">
        <v>545</v>
      </c>
      <c r="IB283" s="236" t="s">
        <v>545</v>
      </c>
      <c r="IC283" s="236" t="s">
        <v>545</v>
      </c>
      <c r="ID283" s="236" t="b">
        <v>1</v>
      </c>
    </row>
    <row r="284" spans="65:238" ht="14.4" x14ac:dyDescent="0.3">
      <c r="BM284" s="196" t="s">
        <v>545</v>
      </c>
      <c r="CW284" s="196" t="s">
        <v>545</v>
      </c>
      <c r="DQ284" s="198" t="s">
        <v>545</v>
      </c>
      <c r="DT284" s="198" t="s">
        <v>545</v>
      </c>
      <c r="DW284" s="199" t="s">
        <v>545</v>
      </c>
      <c r="DZ284" s="199" t="s">
        <v>545</v>
      </c>
      <c r="EC284" s="199" t="s">
        <v>545</v>
      </c>
      <c r="EF284" s="199" t="s">
        <v>545</v>
      </c>
      <c r="EI284" s="199" t="s">
        <v>545</v>
      </c>
      <c r="EL284" s="199" t="s">
        <v>545</v>
      </c>
      <c r="EO284" s="199" t="s">
        <v>545</v>
      </c>
      <c r="ER284" s="199" t="s">
        <v>545</v>
      </c>
      <c r="EU284" s="199" t="s">
        <v>545</v>
      </c>
      <c r="EX284" s="199" t="s">
        <v>545</v>
      </c>
      <c r="FA284" s="199" t="s">
        <v>545</v>
      </c>
      <c r="FD284" s="199" t="s">
        <v>545</v>
      </c>
      <c r="FG284" s="199" t="s">
        <v>545</v>
      </c>
      <c r="FJ284" s="198" t="s">
        <v>545</v>
      </c>
      <c r="FM284" s="199" t="s">
        <v>545</v>
      </c>
      <c r="FP284" s="199" t="s">
        <v>545</v>
      </c>
      <c r="FS284" s="199" t="s">
        <v>545</v>
      </c>
      <c r="FV284" s="199" t="s">
        <v>545</v>
      </c>
      <c r="FY284" s="199" t="s">
        <v>545</v>
      </c>
      <c r="GB284" s="199" t="s">
        <v>545</v>
      </c>
      <c r="GE284" s="199" t="s">
        <v>545</v>
      </c>
      <c r="GH284" s="199" t="s">
        <v>545</v>
      </c>
      <c r="GK284" s="199" t="s">
        <v>545</v>
      </c>
      <c r="GN284" s="199" t="s">
        <v>545</v>
      </c>
      <c r="GQ284" s="199" t="s">
        <v>545</v>
      </c>
      <c r="GT284" s="198" t="s">
        <v>545</v>
      </c>
      <c r="GW284" s="198" t="s">
        <v>545</v>
      </c>
      <c r="GZ284" s="198" t="s">
        <v>545</v>
      </c>
      <c r="HC284" s="199" t="s">
        <v>545</v>
      </c>
      <c r="HF284" s="198" t="s">
        <v>545</v>
      </c>
      <c r="HI284" s="198" t="s">
        <v>545</v>
      </c>
      <c r="HL284" s="199" t="s">
        <v>545</v>
      </c>
      <c r="HO284" s="198" t="s">
        <v>545</v>
      </c>
      <c r="HR284" s="199" t="s">
        <v>545</v>
      </c>
      <c r="HU284" s="199" t="s">
        <v>545</v>
      </c>
      <c r="IA284" s="236" t="s">
        <v>545</v>
      </c>
      <c r="IB284" s="236" t="s">
        <v>545</v>
      </c>
      <c r="IC284" s="236" t="s">
        <v>545</v>
      </c>
      <c r="ID284" s="236" t="b">
        <v>1</v>
      </c>
    </row>
    <row r="285" spans="65:238" ht="14.4" x14ac:dyDescent="0.3">
      <c r="BM285" s="196" t="s">
        <v>545</v>
      </c>
      <c r="CW285" s="196" t="s">
        <v>545</v>
      </c>
      <c r="DQ285" s="198" t="s">
        <v>545</v>
      </c>
      <c r="DT285" s="198" t="s">
        <v>545</v>
      </c>
      <c r="DW285" s="199" t="s">
        <v>545</v>
      </c>
      <c r="DZ285" s="199" t="s">
        <v>545</v>
      </c>
      <c r="EC285" s="199" t="s">
        <v>545</v>
      </c>
      <c r="EF285" s="199" t="s">
        <v>545</v>
      </c>
      <c r="EI285" s="199" t="s">
        <v>545</v>
      </c>
      <c r="EL285" s="199" t="s">
        <v>545</v>
      </c>
      <c r="EO285" s="199" t="s">
        <v>545</v>
      </c>
      <c r="ER285" s="199" t="s">
        <v>545</v>
      </c>
      <c r="EU285" s="199" t="s">
        <v>545</v>
      </c>
      <c r="EX285" s="199" t="s">
        <v>545</v>
      </c>
      <c r="FA285" s="199" t="s">
        <v>545</v>
      </c>
      <c r="FD285" s="199" t="s">
        <v>545</v>
      </c>
      <c r="FG285" s="199" t="s">
        <v>545</v>
      </c>
      <c r="FJ285" s="198" t="s">
        <v>545</v>
      </c>
      <c r="FM285" s="199" t="s">
        <v>545</v>
      </c>
      <c r="FP285" s="199" t="s">
        <v>545</v>
      </c>
      <c r="FS285" s="199" t="s">
        <v>545</v>
      </c>
      <c r="FV285" s="199" t="s">
        <v>545</v>
      </c>
      <c r="FY285" s="199" t="s">
        <v>545</v>
      </c>
      <c r="GB285" s="199" t="s">
        <v>545</v>
      </c>
      <c r="GE285" s="199" t="s">
        <v>545</v>
      </c>
      <c r="GH285" s="199" t="s">
        <v>545</v>
      </c>
      <c r="GK285" s="199" t="s">
        <v>545</v>
      </c>
      <c r="GN285" s="199" t="s">
        <v>545</v>
      </c>
      <c r="GQ285" s="199" t="s">
        <v>545</v>
      </c>
      <c r="GT285" s="198" t="s">
        <v>545</v>
      </c>
      <c r="GW285" s="198" t="s">
        <v>545</v>
      </c>
      <c r="GZ285" s="198" t="s">
        <v>545</v>
      </c>
      <c r="HC285" s="199" t="s">
        <v>545</v>
      </c>
      <c r="HF285" s="198" t="s">
        <v>545</v>
      </c>
      <c r="HI285" s="198" t="s">
        <v>545</v>
      </c>
      <c r="HL285" s="199" t="s">
        <v>545</v>
      </c>
      <c r="HO285" s="198" t="s">
        <v>545</v>
      </c>
      <c r="HR285" s="199" t="s">
        <v>545</v>
      </c>
      <c r="HU285" s="199" t="s">
        <v>545</v>
      </c>
      <c r="IA285" s="236" t="s">
        <v>545</v>
      </c>
      <c r="IB285" s="236" t="s">
        <v>545</v>
      </c>
      <c r="IC285" s="236" t="s">
        <v>545</v>
      </c>
      <c r="ID285" s="236" t="b">
        <v>1</v>
      </c>
    </row>
    <row r="286" spans="65:238" ht="14.4" x14ac:dyDescent="0.3">
      <c r="BM286" s="196" t="s">
        <v>545</v>
      </c>
      <c r="CW286" s="196" t="s">
        <v>545</v>
      </c>
      <c r="DQ286" s="198" t="s">
        <v>545</v>
      </c>
      <c r="DT286" s="198" t="s">
        <v>545</v>
      </c>
      <c r="DW286" s="199" t="s">
        <v>545</v>
      </c>
      <c r="DZ286" s="199" t="s">
        <v>545</v>
      </c>
      <c r="EC286" s="199" t="s">
        <v>545</v>
      </c>
      <c r="EF286" s="199" t="s">
        <v>545</v>
      </c>
      <c r="EI286" s="199" t="s">
        <v>545</v>
      </c>
      <c r="EL286" s="199" t="s">
        <v>545</v>
      </c>
      <c r="EO286" s="199" t="s">
        <v>545</v>
      </c>
      <c r="ER286" s="199" t="s">
        <v>545</v>
      </c>
      <c r="EU286" s="199" t="s">
        <v>545</v>
      </c>
      <c r="EX286" s="199" t="s">
        <v>545</v>
      </c>
      <c r="FA286" s="199" t="s">
        <v>545</v>
      </c>
      <c r="FD286" s="199" t="s">
        <v>545</v>
      </c>
      <c r="FG286" s="199" t="s">
        <v>545</v>
      </c>
      <c r="FJ286" s="198" t="s">
        <v>545</v>
      </c>
      <c r="FM286" s="199" t="s">
        <v>545</v>
      </c>
      <c r="FP286" s="199" t="s">
        <v>545</v>
      </c>
      <c r="FS286" s="199" t="s">
        <v>545</v>
      </c>
      <c r="FV286" s="199" t="s">
        <v>545</v>
      </c>
      <c r="FY286" s="199" t="s">
        <v>545</v>
      </c>
      <c r="GB286" s="199" t="s">
        <v>545</v>
      </c>
      <c r="GE286" s="199" t="s">
        <v>545</v>
      </c>
      <c r="GH286" s="199" t="s">
        <v>545</v>
      </c>
      <c r="GK286" s="199" t="s">
        <v>545</v>
      </c>
      <c r="GN286" s="199" t="s">
        <v>545</v>
      </c>
      <c r="GQ286" s="199" t="s">
        <v>545</v>
      </c>
      <c r="GT286" s="198" t="s">
        <v>545</v>
      </c>
      <c r="GW286" s="198" t="s">
        <v>545</v>
      </c>
      <c r="GZ286" s="198" t="s">
        <v>545</v>
      </c>
      <c r="HC286" s="199" t="s">
        <v>545</v>
      </c>
      <c r="HF286" s="198" t="s">
        <v>545</v>
      </c>
      <c r="HI286" s="198" t="s">
        <v>545</v>
      </c>
      <c r="HL286" s="199" t="s">
        <v>545</v>
      </c>
      <c r="HO286" s="198" t="s">
        <v>545</v>
      </c>
      <c r="HR286" s="199" t="s">
        <v>545</v>
      </c>
      <c r="HU286" s="199" t="s">
        <v>545</v>
      </c>
      <c r="IA286" s="236" t="s">
        <v>545</v>
      </c>
      <c r="IB286" s="236" t="s">
        <v>545</v>
      </c>
      <c r="IC286" s="236" t="s">
        <v>545</v>
      </c>
      <c r="ID286" s="236" t="b">
        <v>1</v>
      </c>
    </row>
    <row r="287" spans="65:238" ht="14.4" x14ac:dyDescent="0.3">
      <c r="BM287" s="196" t="s">
        <v>545</v>
      </c>
      <c r="CW287" s="196" t="s">
        <v>545</v>
      </c>
      <c r="DQ287" s="198" t="s">
        <v>545</v>
      </c>
      <c r="DT287" s="198" t="s">
        <v>545</v>
      </c>
      <c r="DW287" s="199" t="s">
        <v>545</v>
      </c>
      <c r="DZ287" s="199" t="s">
        <v>545</v>
      </c>
      <c r="EC287" s="199" t="s">
        <v>545</v>
      </c>
      <c r="EF287" s="199" t="s">
        <v>545</v>
      </c>
      <c r="EI287" s="199" t="s">
        <v>545</v>
      </c>
      <c r="EL287" s="199" t="s">
        <v>545</v>
      </c>
      <c r="EO287" s="199" t="s">
        <v>545</v>
      </c>
      <c r="ER287" s="199" t="s">
        <v>545</v>
      </c>
      <c r="EU287" s="199" t="s">
        <v>545</v>
      </c>
      <c r="EX287" s="199" t="s">
        <v>545</v>
      </c>
      <c r="FA287" s="199" t="s">
        <v>545</v>
      </c>
      <c r="FD287" s="199" t="s">
        <v>545</v>
      </c>
      <c r="FG287" s="199" t="s">
        <v>545</v>
      </c>
      <c r="FJ287" s="198" t="s">
        <v>545</v>
      </c>
      <c r="FM287" s="199" t="s">
        <v>545</v>
      </c>
      <c r="FP287" s="199" t="s">
        <v>545</v>
      </c>
      <c r="FS287" s="199" t="s">
        <v>545</v>
      </c>
      <c r="FV287" s="199" t="s">
        <v>545</v>
      </c>
      <c r="FY287" s="199" t="s">
        <v>545</v>
      </c>
      <c r="GB287" s="199" t="s">
        <v>545</v>
      </c>
      <c r="GE287" s="199" t="s">
        <v>545</v>
      </c>
      <c r="GH287" s="199" t="s">
        <v>545</v>
      </c>
      <c r="GK287" s="199" t="s">
        <v>545</v>
      </c>
      <c r="GN287" s="199" t="s">
        <v>545</v>
      </c>
      <c r="GQ287" s="199" t="s">
        <v>545</v>
      </c>
      <c r="GT287" s="198" t="s">
        <v>545</v>
      </c>
      <c r="GW287" s="198" t="s">
        <v>545</v>
      </c>
      <c r="GZ287" s="198" t="s">
        <v>545</v>
      </c>
      <c r="HC287" s="199" t="s">
        <v>545</v>
      </c>
      <c r="HF287" s="198" t="s">
        <v>545</v>
      </c>
      <c r="HI287" s="198" t="s">
        <v>545</v>
      </c>
      <c r="HL287" s="199" t="s">
        <v>545</v>
      </c>
      <c r="HO287" s="198" t="s">
        <v>545</v>
      </c>
      <c r="HR287" s="199" t="s">
        <v>545</v>
      </c>
      <c r="HU287" s="199" t="s">
        <v>545</v>
      </c>
      <c r="IA287" s="236" t="s">
        <v>545</v>
      </c>
      <c r="IB287" s="236" t="s">
        <v>545</v>
      </c>
      <c r="IC287" s="236" t="s">
        <v>545</v>
      </c>
      <c r="ID287" s="236" t="b">
        <v>1</v>
      </c>
    </row>
    <row r="288" spans="65:238" ht="14.4" x14ac:dyDescent="0.3">
      <c r="BM288" s="196" t="s">
        <v>545</v>
      </c>
      <c r="CW288" s="196" t="s">
        <v>545</v>
      </c>
      <c r="DQ288" s="198" t="s">
        <v>545</v>
      </c>
      <c r="DT288" s="198" t="s">
        <v>545</v>
      </c>
      <c r="DW288" s="199" t="s">
        <v>545</v>
      </c>
      <c r="DZ288" s="199" t="s">
        <v>545</v>
      </c>
      <c r="EC288" s="199" t="s">
        <v>545</v>
      </c>
      <c r="EF288" s="199" t="s">
        <v>545</v>
      </c>
      <c r="EI288" s="199" t="s">
        <v>545</v>
      </c>
      <c r="EL288" s="199" t="s">
        <v>545</v>
      </c>
      <c r="EO288" s="199" t="s">
        <v>545</v>
      </c>
      <c r="ER288" s="199" t="s">
        <v>545</v>
      </c>
      <c r="EU288" s="199" t="s">
        <v>545</v>
      </c>
      <c r="EX288" s="199" t="s">
        <v>545</v>
      </c>
      <c r="FA288" s="199" t="s">
        <v>545</v>
      </c>
      <c r="FD288" s="199" t="s">
        <v>545</v>
      </c>
      <c r="FG288" s="199" t="s">
        <v>545</v>
      </c>
      <c r="FJ288" s="198" t="s">
        <v>545</v>
      </c>
      <c r="FM288" s="199" t="s">
        <v>545</v>
      </c>
      <c r="FP288" s="199" t="s">
        <v>545</v>
      </c>
      <c r="FS288" s="199" t="s">
        <v>545</v>
      </c>
      <c r="FV288" s="199" t="s">
        <v>545</v>
      </c>
      <c r="FY288" s="199" t="s">
        <v>545</v>
      </c>
      <c r="GB288" s="199" t="s">
        <v>545</v>
      </c>
      <c r="GE288" s="199" t="s">
        <v>545</v>
      </c>
      <c r="GH288" s="199" t="s">
        <v>545</v>
      </c>
      <c r="GK288" s="199" t="s">
        <v>545</v>
      </c>
      <c r="GN288" s="199" t="s">
        <v>545</v>
      </c>
      <c r="GQ288" s="199" t="s">
        <v>545</v>
      </c>
      <c r="GT288" s="198" t="s">
        <v>545</v>
      </c>
      <c r="GW288" s="198" t="s">
        <v>545</v>
      </c>
      <c r="GZ288" s="198" t="s">
        <v>545</v>
      </c>
      <c r="HC288" s="199" t="s">
        <v>545</v>
      </c>
      <c r="HF288" s="198" t="s">
        <v>545</v>
      </c>
      <c r="HI288" s="198" t="s">
        <v>545</v>
      </c>
      <c r="HL288" s="199" t="s">
        <v>545</v>
      </c>
      <c r="HO288" s="198" t="s">
        <v>545</v>
      </c>
      <c r="HR288" s="199" t="s">
        <v>545</v>
      </c>
      <c r="HU288" s="199" t="s">
        <v>545</v>
      </c>
      <c r="IA288" s="236" t="s">
        <v>545</v>
      </c>
      <c r="IB288" s="236" t="s">
        <v>545</v>
      </c>
      <c r="IC288" s="236" t="s">
        <v>545</v>
      </c>
      <c r="ID288" s="236" t="b">
        <v>1</v>
      </c>
    </row>
    <row r="289" spans="65:238" ht="14.4" x14ac:dyDescent="0.3">
      <c r="BM289" s="196" t="s">
        <v>545</v>
      </c>
      <c r="CW289" s="196" t="s">
        <v>545</v>
      </c>
      <c r="DQ289" s="198" t="s">
        <v>545</v>
      </c>
      <c r="DT289" s="198" t="s">
        <v>545</v>
      </c>
      <c r="DW289" s="199" t="s">
        <v>545</v>
      </c>
      <c r="DZ289" s="199" t="s">
        <v>545</v>
      </c>
      <c r="EC289" s="199" t="s">
        <v>545</v>
      </c>
      <c r="EF289" s="199" t="s">
        <v>545</v>
      </c>
      <c r="EI289" s="199" t="s">
        <v>545</v>
      </c>
      <c r="EL289" s="199" t="s">
        <v>545</v>
      </c>
      <c r="EO289" s="199" t="s">
        <v>545</v>
      </c>
      <c r="ER289" s="199" t="s">
        <v>545</v>
      </c>
      <c r="EU289" s="199" t="s">
        <v>545</v>
      </c>
      <c r="EX289" s="199" t="s">
        <v>545</v>
      </c>
      <c r="FA289" s="199" t="s">
        <v>545</v>
      </c>
      <c r="FD289" s="199" t="s">
        <v>545</v>
      </c>
      <c r="FG289" s="199" t="s">
        <v>545</v>
      </c>
      <c r="FJ289" s="198" t="s">
        <v>545</v>
      </c>
      <c r="FM289" s="199" t="s">
        <v>545</v>
      </c>
      <c r="FP289" s="199" t="s">
        <v>545</v>
      </c>
      <c r="FS289" s="199" t="s">
        <v>545</v>
      </c>
      <c r="FV289" s="199" t="s">
        <v>545</v>
      </c>
      <c r="FY289" s="199" t="s">
        <v>545</v>
      </c>
      <c r="GB289" s="199" t="s">
        <v>545</v>
      </c>
      <c r="GE289" s="199" t="s">
        <v>545</v>
      </c>
      <c r="GH289" s="199" t="s">
        <v>545</v>
      </c>
      <c r="GK289" s="199" t="s">
        <v>545</v>
      </c>
      <c r="GN289" s="199" t="s">
        <v>545</v>
      </c>
      <c r="GQ289" s="199" t="s">
        <v>545</v>
      </c>
      <c r="GT289" s="198" t="s">
        <v>545</v>
      </c>
      <c r="GW289" s="198" t="s">
        <v>545</v>
      </c>
      <c r="GZ289" s="198" t="s">
        <v>545</v>
      </c>
      <c r="HC289" s="199" t="s">
        <v>545</v>
      </c>
      <c r="HF289" s="198" t="s">
        <v>545</v>
      </c>
      <c r="HI289" s="198" t="s">
        <v>545</v>
      </c>
      <c r="HL289" s="199" t="s">
        <v>545</v>
      </c>
      <c r="HO289" s="198" t="s">
        <v>545</v>
      </c>
      <c r="HR289" s="199" t="s">
        <v>545</v>
      </c>
      <c r="HU289" s="199" t="s">
        <v>545</v>
      </c>
      <c r="IA289" s="236" t="s">
        <v>545</v>
      </c>
      <c r="IB289" s="236" t="s">
        <v>545</v>
      </c>
      <c r="IC289" s="236" t="s">
        <v>545</v>
      </c>
      <c r="ID289" s="236" t="b">
        <v>1</v>
      </c>
    </row>
    <row r="290" spans="65:238" ht="14.4" x14ac:dyDescent="0.3">
      <c r="BM290" s="196" t="s">
        <v>545</v>
      </c>
      <c r="CW290" s="196" t="s">
        <v>545</v>
      </c>
      <c r="DQ290" s="198" t="s">
        <v>545</v>
      </c>
      <c r="DT290" s="198" t="s">
        <v>545</v>
      </c>
      <c r="DW290" s="199" t="s">
        <v>545</v>
      </c>
      <c r="DZ290" s="199" t="s">
        <v>545</v>
      </c>
      <c r="EC290" s="199" t="s">
        <v>545</v>
      </c>
      <c r="EF290" s="199" t="s">
        <v>545</v>
      </c>
      <c r="EI290" s="199" t="s">
        <v>545</v>
      </c>
      <c r="EL290" s="199" t="s">
        <v>545</v>
      </c>
      <c r="EO290" s="199" t="s">
        <v>545</v>
      </c>
      <c r="ER290" s="199" t="s">
        <v>545</v>
      </c>
      <c r="EU290" s="199" t="s">
        <v>545</v>
      </c>
      <c r="EX290" s="199" t="s">
        <v>545</v>
      </c>
      <c r="FA290" s="199" t="s">
        <v>545</v>
      </c>
      <c r="FD290" s="199" t="s">
        <v>545</v>
      </c>
      <c r="FG290" s="199" t="s">
        <v>545</v>
      </c>
      <c r="FJ290" s="198" t="s">
        <v>545</v>
      </c>
      <c r="FM290" s="199" t="s">
        <v>545</v>
      </c>
      <c r="FP290" s="199" t="s">
        <v>545</v>
      </c>
      <c r="FS290" s="199" t="s">
        <v>545</v>
      </c>
      <c r="FV290" s="199" t="s">
        <v>545</v>
      </c>
      <c r="FY290" s="199" t="s">
        <v>545</v>
      </c>
      <c r="GB290" s="199" t="s">
        <v>545</v>
      </c>
      <c r="GE290" s="199" t="s">
        <v>545</v>
      </c>
      <c r="GH290" s="199" t="s">
        <v>545</v>
      </c>
      <c r="GK290" s="199" t="s">
        <v>545</v>
      </c>
      <c r="GN290" s="199" t="s">
        <v>545</v>
      </c>
      <c r="GQ290" s="199" t="s">
        <v>545</v>
      </c>
      <c r="GT290" s="198" t="s">
        <v>545</v>
      </c>
      <c r="GW290" s="198" t="s">
        <v>545</v>
      </c>
      <c r="GZ290" s="198" t="s">
        <v>545</v>
      </c>
      <c r="HC290" s="199" t="s">
        <v>545</v>
      </c>
      <c r="HF290" s="198" t="s">
        <v>545</v>
      </c>
      <c r="HI290" s="198" t="s">
        <v>545</v>
      </c>
      <c r="HL290" s="199" t="s">
        <v>545</v>
      </c>
      <c r="HO290" s="198" t="s">
        <v>545</v>
      </c>
      <c r="HR290" s="199" t="s">
        <v>545</v>
      </c>
      <c r="HU290" s="199" t="s">
        <v>545</v>
      </c>
      <c r="IA290" s="236" t="s">
        <v>545</v>
      </c>
      <c r="IB290" s="236" t="s">
        <v>545</v>
      </c>
      <c r="IC290" s="236" t="s">
        <v>545</v>
      </c>
      <c r="ID290" s="236" t="b">
        <v>1</v>
      </c>
    </row>
    <row r="291" spans="65:238" ht="14.4" x14ac:dyDescent="0.3">
      <c r="BM291" s="196" t="s">
        <v>545</v>
      </c>
      <c r="CW291" s="196" t="s">
        <v>545</v>
      </c>
      <c r="DQ291" s="198" t="s">
        <v>545</v>
      </c>
      <c r="DT291" s="198" t="s">
        <v>545</v>
      </c>
      <c r="DW291" s="199" t="s">
        <v>545</v>
      </c>
      <c r="DZ291" s="199" t="s">
        <v>545</v>
      </c>
      <c r="EC291" s="199" t="s">
        <v>545</v>
      </c>
      <c r="EF291" s="199" t="s">
        <v>545</v>
      </c>
      <c r="EI291" s="199" t="s">
        <v>545</v>
      </c>
      <c r="EL291" s="199" t="s">
        <v>545</v>
      </c>
      <c r="EO291" s="199" t="s">
        <v>545</v>
      </c>
      <c r="ER291" s="199" t="s">
        <v>545</v>
      </c>
      <c r="EU291" s="199" t="s">
        <v>545</v>
      </c>
      <c r="EX291" s="199" t="s">
        <v>545</v>
      </c>
      <c r="FA291" s="199" t="s">
        <v>545</v>
      </c>
      <c r="FD291" s="199" t="s">
        <v>545</v>
      </c>
      <c r="FG291" s="199" t="s">
        <v>545</v>
      </c>
      <c r="FJ291" s="198" t="s">
        <v>545</v>
      </c>
      <c r="FM291" s="199" t="s">
        <v>545</v>
      </c>
      <c r="FP291" s="199" t="s">
        <v>545</v>
      </c>
      <c r="FS291" s="199" t="s">
        <v>545</v>
      </c>
      <c r="FV291" s="199" t="s">
        <v>545</v>
      </c>
      <c r="FY291" s="199" t="s">
        <v>545</v>
      </c>
      <c r="GB291" s="199" t="s">
        <v>545</v>
      </c>
      <c r="GE291" s="199" t="s">
        <v>545</v>
      </c>
      <c r="GH291" s="199" t="s">
        <v>545</v>
      </c>
      <c r="GK291" s="199" t="s">
        <v>545</v>
      </c>
      <c r="GN291" s="199" t="s">
        <v>545</v>
      </c>
      <c r="GQ291" s="199" t="s">
        <v>545</v>
      </c>
      <c r="GT291" s="198" t="s">
        <v>545</v>
      </c>
      <c r="GW291" s="198" t="s">
        <v>545</v>
      </c>
      <c r="GZ291" s="198" t="s">
        <v>545</v>
      </c>
      <c r="HC291" s="199" t="s">
        <v>545</v>
      </c>
      <c r="HF291" s="198" t="s">
        <v>545</v>
      </c>
      <c r="HI291" s="198" t="s">
        <v>545</v>
      </c>
      <c r="HL291" s="199" t="s">
        <v>545</v>
      </c>
      <c r="HO291" s="198" t="s">
        <v>545</v>
      </c>
      <c r="HR291" s="199" t="s">
        <v>545</v>
      </c>
      <c r="HU291" s="199" t="s">
        <v>545</v>
      </c>
      <c r="IA291" s="236" t="s">
        <v>545</v>
      </c>
      <c r="IB291" s="236" t="s">
        <v>545</v>
      </c>
      <c r="IC291" s="236" t="s">
        <v>545</v>
      </c>
      <c r="ID291" s="236" t="b">
        <v>1</v>
      </c>
    </row>
    <row r="292" spans="65:238" ht="14.4" x14ac:dyDescent="0.3">
      <c r="BM292" s="196" t="s">
        <v>545</v>
      </c>
      <c r="CW292" s="196" t="s">
        <v>545</v>
      </c>
      <c r="DQ292" s="198" t="s">
        <v>545</v>
      </c>
      <c r="DT292" s="198" t="s">
        <v>545</v>
      </c>
      <c r="DW292" s="199" t="s">
        <v>545</v>
      </c>
      <c r="DZ292" s="199" t="s">
        <v>545</v>
      </c>
      <c r="EC292" s="199" t="s">
        <v>545</v>
      </c>
      <c r="EF292" s="199" t="s">
        <v>545</v>
      </c>
      <c r="EI292" s="199" t="s">
        <v>545</v>
      </c>
      <c r="EL292" s="199" t="s">
        <v>545</v>
      </c>
      <c r="EO292" s="199" t="s">
        <v>545</v>
      </c>
      <c r="ER292" s="199" t="s">
        <v>545</v>
      </c>
      <c r="EU292" s="199" t="s">
        <v>545</v>
      </c>
      <c r="EX292" s="199" t="s">
        <v>545</v>
      </c>
      <c r="FA292" s="199" t="s">
        <v>545</v>
      </c>
      <c r="FD292" s="199" t="s">
        <v>545</v>
      </c>
      <c r="FG292" s="199" t="s">
        <v>545</v>
      </c>
      <c r="FJ292" s="198" t="s">
        <v>545</v>
      </c>
      <c r="FM292" s="199" t="s">
        <v>545</v>
      </c>
      <c r="FP292" s="199" t="s">
        <v>545</v>
      </c>
      <c r="FS292" s="199" t="s">
        <v>545</v>
      </c>
      <c r="FV292" s="199" t="s">
        <v>545</v>
      </c>
      <c r="FY292" s="199" t="s">
        <v>545</v>
      </c>
      <c r="GB292" s="199" t="s">
        <v>545</v>
      </c>
      <c r="GE292" s="199" t="s">
        <v>545</v>
      </c>
      <c r="GH292" s="199" t="s">
        <v>545</v>
      </c>
      <c r="GK292" s="199" t="s">
        <v>545</v>
      </c>
      <c r="GN292" s="199" t="s">
        <v>545</v>
      </c>
      <c r="GQ292" s="199" t="s">
        <v>545</v>
      </c>
      <c r="GT292" s="198" t="s">
        <v>545</v>
      </c>
      <c r="GW292" s="198" t="s">
        <v>545</v>
      </c>
      <c r="GZ292" s="198" t="s">
        <v>545</v>
      </c>
      <c r="HC292" s="199" t="s">
        <v>545</v>
      </c>
      <c r="HF292" s="198" t="s">
        <v>545</v>
      </c>
      <c r="HI292" s="198" t="s">
        <v>545</v>
      </c>
      <c r="HL292" s="199" t="s">
        <v>545</v>
      </c>
      <c r="HO292" s="198" t="s">
        <v>545</v>
      </c>
      <c r="HR292" s="199" t="s">
        <v>545</v>
      </c>
      <c r="HU292" s="199" t="s">
        <v>545</v>
      </c>
      <c r="IA292" s="236" t="s">
        <v>545</v>
      </c>
      <c r="IB292" s="236" t="s">
        <v>545</v>
      </c>
      <c r="IC292" s="236" t="s">
        <v>545</v>
      </c>
      <c r="ID292" s="236" t="b">
        <v>1</v>
      </c>
    </row>
    <row r="293" spans="65:238" ht="14.4" x14ac:dyDescent="0.3">
      <c r="BM293" s="196" t="s">
        <v>545</v>
      </c>
      <c r="CW293" s="196" t="s">
        <v>545</v>
      </c>
      <c r="DQ293" s="198" t="s">
        <v>545</v>
      </c>
      <c r="DT293" s="198" t="s">
        <v>545</v>
      </c>
      <c r="DW293" s="199" t="s">
        <v>545</v>
      </c>
      <c r="DZ293" s="199" t="s">
        <v>545</v>
      </c>
      <c r="EC293" s="199" t="s">
        <v>545</v>
      </c>
      <c r="EF293" s="199" t="s">
        <v>545</v>
      </c>
      <c r="EI293" s="199" t="s">
        <v>545</v>
      </c>
      <c r="EL293" s="199" t="s">
        <v>545</v>
      </c>
      <c r="EO293" s="199" t="s">
        <v>545</v>
      </c>
      <c r="ER293" s="199" t="s">
        <v>545</v>
      </c>
      <c r="EU293" s="199" t="s">
        <v>545</v>
      </c>
      <c r="EX293" s="199" t="s">
        <v>545</v>
      </c>
      <c r="FA293" s="199" t="s">
        <v>545</v>
      </c>
      <c r="FD293" s="199" t="s">
        <v>545</v>
      </c>
      <c r="FG293" s="199" t="s">
        <v>545</v>
      </c>
      <c r="FJ293" s="198" t="s">
        <v>545</v>
      </c>
      <c r="FM293" s="199" t="s">
        <v>545</v>
      </c>
      <c r="FP293" s="199" t="s">
        <v>545</v>
      </c>
      <c r="FS293" s="199" t="s">
        <v>545</v>
      </c>
      <c r="FV293" s="199" t="s">
        <v>545</v>
      </c>
      <c r="FY293" s="199" t="s">
        <v>545</v>
      </c>
      <c r="GB293" s="199" t="s">
        <v>545</v>
      </c>
      <c r="GE293" s="199" t="s">
        <v>545</v>
      </c>
      <c r="GH293" s="199" t="s">
        <v>545</v>
      </c>
      <c r="GK293" s="199" t="s">
        <v>545</v>
      </c>
      <c r="GN293" s="199" t="s">
        <v>545</v>
      </c>
      <c r="GQ293" s="199" t="s">
        <v>545</v>
      </c>
      <c r="GT293" s="198" t="s">
        <v>545</v>
      </c>
      <c r="GW293" s="198" t="s">
        <v>545</v>
      </c>
      <c r="GZ293" s="198" t="s">
        <v>545</v>
      </c>
      <c r="HC293" s="199" t="s">
        <v>545</v>
      </c>
      <c r="HF293" s="198" t="s">
        <v>545</v>
      </c>
      <c r="HI293" s="198" t="s">
        <v>545</v>
      </c>
      <c r="HL293" s="199" t="s">
        <v>545</v>
      </c>
      <c r="HO293" s="198" t="s">
        <v>545</v>
      </c>
      <c r="HR293" s="199" t="s">
        <v>545</v>
      </c>
      <c r="HU293" s="199" t="s">
        <v>545</v>
      </c>
      <c r="IA293" s="236" t="s">
        <v>545</v>
      </c>
      <c r="IB293" s="236" t="s">
        <v>545</v>
      </c>
      <c r="IC293" s="236" t="s">
        <v>545</v>
      </c>
      <c r="ID293" s="236" t="b">
        <v>1</v>
      </c>
    </row>
    <row r="294" spans="65:238" ht="14.4" x14ac:dyDescent="0.3">
      <c r="BM294" s="196" t="s">
        <v>545</v>
      </c>
      <c r="CW294" s="196" t="s">
        <v>545</v>
      </c>
      <c r="DQ294" s="198" t="s">
        <v>545</v>
      </c>
      <c r="DT294" s="198" t="s">
        <v>545</v>
      </c>
      <c r="DW294" s="199" t="s">
        <v>545</v>
      </c>
      <c r="DZ294" s="199" t="s">
        <v>545</v>
      </c>
      <c r="EC294" s="199" t="s">
        <v>545</v>
      </c>
      <c r="EF294" s="199" t="s">
        <v>545</v>
      </c>
      <c r="EI294" s="199" t="s">
        <v>545</v>
      </c>
      <c r="EL294" s="199" t="s">
        <v>545</v>
      </c>
      <c r="EO294" s="199" t="s">
        <v>545</v>
      </c>
      <c r="ER294" s="199" t="s">
        <v>545</v>
      </c>
      <c r="EU294" s="199" t="s">
        <v>545</v>
      </c>
      <c r="EX294" s="199" t="s">
        <v>545</v>
      </c>
      <c r="FA294" s="199" t="s">
        <v>545</v>
      </c>
      <c r="FD294" s="199" t="s">
        <v>545</v>
      </c>
      <c r="FG294" s="199" t="s">
        <v>545</v>
      </c>
      <c r="FJ294" s="198" t="s">
        <v>545</v>
      </c>
      <c r="FM294" s="199" t="s">
        <v>545</v>
      </c>
      <c r="FP294" s="199" t="s">
        <v>545</v>
      </c>
      <c r="FS294" s="199" t="s">
        <v>545</v>
      </c>
      <c r="FV294" s="199" t="s">
        <v>545</v>
      </c>
      <c r="FY294" s="199" t="s">
        <v>545</v>
      </c>
      <c r="GB294" s="199" t="s">
        <v>545</v>
      </c>
      <c r="GE294" s="199" t="s">
        <v>545</v>
      </c>
      <c r="GH294" s="199" t="s">
        <v>545</v>
      </c>
      <c r="GK294" s="199" t="s">
        <v>545</v>
      </c>
      <c r="GN294" s="199" t="s">
        <v>545</v>
      </c>
      <c r="GQ294" s="199" t="s">
        <v>545</v>
      </c>
      <c r="GT294" s="198" t="s">
        <v>545</v>
      </c>
      <c r="GW294" s="198" t="s">
        <v>545</v>
      </c>
      <c r="GZ294" s="198" t="s">
        <v>545</v>
      </c>
      <c r="HC294" s="199" t="s">
        <v>545</v>
      </c>
      <c r="HF294" s="198" t="s">
        <v>545</v>
      </c>
      <c r="HI294" s="198" t="s">
        <v>545</v>
      </c>
      <c r="HL294" s="199" t="s">
        <v>545</v>
      </c>
      <c r="HO294" s="198" t="s">
        <v>545</v>
      </c>
      <c r="HR294" s="199" t="s">
        <v>545</v>
      </c>
      <c r="HU294" s="199" t="s">
        <v>545</v>
      </c>
      <c r="IA294" s="236" t="s">
        <v>545</v>
      </c>
      <c r="IB294" s="236" t="s">
        <v>545</v>
      </c>
      <c r="IC294" s="236" t="s">
        <v>545</v>
      </c>
      <c r="ID294" s="236" t="b">
        <v>1</v>
      </c>
    </row>
    <row r="295" spans="65:238" ht="14.4" x14ac:dyDescent="0.3">
      <c r="BM295" s="196" t="s">
        <v>545</v>
      </c>
      <c r="CW295" s="196" t="s">
        <v>545</v>
      </c>
      <c r="DQ295" s="198" t="s">
        <v>545</v>
      </c>
      <c r="DT295" s="198" t="s">
        <v>545</v>
      </c>
      <c r="DW295" s="199" t="s">
        <v>545</v>
      </c>
      <c r="DZ295" s="199" t="s">
        <v>545</v>
      </c>
      <c r="EC295" s="199" t="s">
        <v>545</v>
      </c>
      <c r="EF295" s="199" t="s">
        <v>545</v>
      </c>
      <c r="EI295" s="199" t="s">
        <v>545</v>
      </c>
      <c r="EL295" s="199" t="s">
        <v>545</v>
      </c>
      <c r="EO295" s="199" t="s">
        <v>545</v>
      </c>
      <c r="ER295" s="199" t="s">
        <v>545</v>
      </c>
      <c r="EU295" s="199" t="s">
        <v>545</v>
      </c>
      <c r="EX295" s="199" t="s">
        <v>545</v>
      </c>
      <c r="FA295" s="199" t="s">
        <v>545</v>
      </c>
      <c r="FD295" s="199" t="s">
        <v>545</v>
      </c>
      <c r="FG295" s="199" t="s">
        <v>545</v>
      </c>
      <c r="FJ295" s="198" t="s">
        <v>545</v>
      </c>
      <c r="FM295" s="199" t="s">
        <v>545</v>
      </c>
      <c r="FP295" s="199" t="s">
        <v>545</v>
      </c>
      <c r="FS295" s="199" t="s">
        <v>545</v>
      </c>
      <c r="FV295" s="199" t="s">
        <v>545</v>
      </c>
      <c r="FY295" s="199" t="s">
        <v>545</v>
      </c>
      <c r="GB295" s="199" t="s">
        <v>545</v>
      </c>
      <c r="GE295" s="199" t="s">
        <v>545</v>
      </c>
      <c r="GH295" s="199" t="s">
        <v>545</v>
      </c>
      <c r="GK295" s="199" t="s">
        <v>545</v>
      </c>
      <c r="GN295" s="199" t="s">
        <v>545</v>
      </c>
      <c r="GQ295" s="199" t="s">
        <v>545</v>
      </c>
      <c r="GT295" s="198" t="s">
        <v>545</v>
      </c>
      <c r="GW295" s="198" t="s">
        <v>545</v>
      </c>
      <c r="GZ295" s="198" t="s">
        <v>545</v>
      </c>
      <c r="HC295" s="199" t="s">
        <v>545</v>
      </c>
      <c r="HF295" s="198" t="s">
        <v>545</v>
      </c>
      <c r="HI295" s="198" t="s">
        <v>545</v>
      </c>
      <c r="HL295" s="199" t="s">
        <v>545</v>
      </c>
      <c r="HO295" s="198" t="s">
        <v>545</v>
      </c>
      <c r="HR295" s="199" t="s">
        <v>545</v>
      </c>
      <c r="HU295" s="199" t="s">
        <v>545</v>
      </c>
      <c r="IA295" s="236" t="s">
        <v>545</v>
      </c>
      <c r="IB295" s="236" t="s">
        <v>545</v>
      </c>
      <c r="IC295" s="236" t="s">
        <v>545</v>
      </c>
      <c r="ID295" s="236" t="b">
        <v>1</v>
      </c>
    </row>
    <row r="296" spans="65:238" ht="14.4" x14ac:dyDescent="0.3">
      <c r="BM296" s="196" t="s">
        <v>545</v>
      </c>
      <c r="CW296" s="196" t="s">
        <v>545</v>
      </c>
      <c r="DQ296" s="198" t="s">
        <v>545</v>
      </c>
      <c r="DT296" s="198" t="s">
        <v>545</v>
      </c>
      <c r="DW296" s="199" t="s">
        <v>545</v>
      </c>
      <c r="DZ296" s="199" t="s">
        <v>545</v>
      </c>
      <c r="EC296" s="199" t="s">
        <v>545</v>
      </c>
      <c r="EF296" s="199" t="s">
        <v>545</v>
      </c>
      <c r="EI296" s="199" t="s">
        <v>545</v>
      </c>
      <c r="EL296" s="199" t="s">
        <v>545</v>
      </c>
      <c r="EO296" s="199" t="s">
        <v>545</v>
      </c>
      <c r="ER296" s="199" t="s">
        <v>545</v>
      </c>
      <c r="EU296" s="199" t="s">
        <v>545</v>
      </c>
      <c r="EX296" s="199" t="s">
        <v>545</v>
      </c>
      <c r="FA296" s="199" t="s">
        <v>545</v>
      </c>
      <c r="FD296" s="199" t="s">
        <v>545</v>
      </c>
      <c r="FG296" s="199" t="s">
        <v>545</v>
      </c>
      <c r="FJ296" s="198" t="s">
        <v>545</v>
      </c>
      <c r="FM296" s="199" t="s">
        <v>545</v>
      </c>
      <c r="FP296" s="199" t="s">
        <v>545</v>
      </c>
      <c r="FS296" s="199" t="s">
        <v>545</v>
      </c>
      <c r="FV296" s="199" t="s">
        <v>545</v>
      </c>
      <c r="FY296" s="199" t="s">
        <v>545</v>
      </c>
      <c r="GB296" s="199" t="s">
        <v>545</v>
      </c>
      <c r="GE296" s="199" t="s">
        <v>545</v>
      </c>
      <c r="GH296" s="199" t="s">
        <v>545</v>
      </c>
      <c r="GK296" s="199" t="s">
        <v>545</v>
      </c>
      <c r="GN296" s="199" t="s">
        <v>545</v>
      </c>
      <c r="GQ296" s="199" t="s">
        <v>545</v>
      </c>
      <c r="GT296" s="198" t="s">
        <v>545</v>
      </c>
      <c r="GW296" s="198" t="s">
        <v>545</v>
      </c>
      <c r="GZ296" s="198" t="s">
        <v>545</v>
      </c>
      <c r="HC296" s="199" t="s">
        <v>545</v>
      </c>
      <c r="HF296" s="198" t="s">
        <v>545</v>
      </c>
      <c r="HI296" s="198" t="s">
        <v>545</v>
      </c>
      <c r="HL296" s="199" t="s">
        <v>545</v>
      </c>
      <c r="HO296" s="198" t="s">
        <v>545</v>
      </c>
      <c r="HR296" s="199" t="s">
        <v>545</v>
      </c>
      <c r="HU296" s="199" t="s">
        <v>545</v>
      </c>
      <c r="IA296" s="236" t="s">
        <v>545</v>
      </c>
      <c r="IB296" s="236" t="s">
        <v>545</v>
      </c>
      <c r="IC296" s="236" t="s">
        <v>545</v>
      </c>
      <c r="ID296" s="236" t="b">
        <v>1</v>
      </c>
    </row>
    <row r="297" spans="65:238" ht="14.4" x14ac:dyDescent="0.3">
      <c r="BM297" s="196" t="s">
        <v>545</v>
      </c>
      <c r="CW297" s="196" t="s">
        <v>545</v>
      </c>
      <c r="DQ297" s="198" t="s">
        <v>545</v>
      </c>
      <c r="DT297" s="198" t="s">
        <v>545</v>
      </c>
      <c r="DW297" s="199" t="s">
        <v>545</v>
      </c>
      <c r="DZ297" s="199" t="s">
        <v>545</v>
      </c>
      <c r="EC297" s="199" t="s">
        <v>545</v>
      </c>
      <c r="EF297" s="199" t="s">
        <v>545</v>
      </c>
      <c r="EI297" s="199" t="s">
        <v>545</v>
      </c>
      <c r="EL297" s="199" t="s">
        <v>545</v>
      </c>
      <c r="EO297" s="199" t="s">
        <v>545</v>
      </c>
      <c r="ER297" s="199" t="s">
        <v>545</v>
      </c>
      <c r="EU297" s="199" t="s">
        <v>545</v>
      </c>
      <c r="EX297" s="199" t="s">
        <v>545</v>
      </c>
      <c r="FA297" s="199" t="s">
        <v>545</v>
      </c>
      <c r="FD297" s="199" t="s">
        <v>545</v>
      </c>
      <c r="FG297" s="199" t="s">
        <v>545</v>
      </c>
      <c r="FJ297" s="198" t="s">
        <v>545</v>
      </c>
      <c r="FM297" s="199" t="s">
        <v>545</v>
      </c>
      <c r="FP297" s="199" t="s">
        <v>545</v>
      </c>
      <c r="FS297" s="199" t="s">
        <v>545</v>
      </c>
      <c r="FV297" s="199" t="s">
        <v>545</v>
      </c>
      <c r="FY297" s="199" t="s">
        <v>545</v>
      </c>
      <c r="GB297" s="199" t="s">
        <v>545</v>
      </c>
      <c r="GE297" s="199" t="s">
        <v>545</v>
      </c>
      <c r="GH297" s="199" t="s">
        <v>545</v>
      </c>
      <c r="GK297" s="199" t="s">
        <v>545</v>
      </c>
      <c r="GN297" s="199" t="s">
        <v>545</v>
      </c>
      <c r="GQ297" s="199" t="s">
        <v>545</v>
      </c>
      <c r="GT297" s="198" t="s">
        <v>545</v>
      </c>
      <c r="GW297" s="198" t="s">
        <v>545</v>
      </c>
      <c r="GZ297" s="198" t="s">
        <v>545</v>
      </c>
      <c r="HC297" s="199" t="s">
        <v>545</v>
      </c>
      <c r="HF297" s="198" t="s">
        <v>545</v>
      </c>
      <c r="HI297" s="198" t="s">
        <v>545</v>
      </c>
      <c r="HL297" s="199" t="s">
        <v>545</v>
      </c>
      <c r="HO297" s="198" t="s">
        <v>545</v>
      </c>
      <c r="HR297" s="199" t="s">
        <v>545</v>
      </c>
      <c r="HU297" s="199" t="s">
        <v>545</v>
      </c>
      <c r="IA297" s="236" t="s">
        <v>545</v>
      </c>
      <c r="IB297" s="236" t="s">
        <v>545</v>
      </c>
      <c r="IC297" s="236" t="s">
        <v>545</v>
      </c>
      <c r="ID297" s="236" t="b">
        <v>1</v>
      </c>
    </row>
    <row r="298" spans="65:238" ht="14.4" x14ac:dyDescent="0.3">
      <c r="BM298" s="196" t="s">
        <v>545</v>
      </c>
      <c r="CW298" s="196" t="s">
        <v>545</v>
      </c>
      <c r="DQ298" s="198" t="s">
        <v>545</v>
      </c>
      <c r="DT298" s="198" t="s">
        <v>545</v>
      </c>
      <c r="DW298" s="199" t="s">
        <v>545</v>
      </c>
      <c r="DZ298" s="199" t="s">
        <v>545</v>
      </c>
      <c r="EC298" s="199" t="s">
        <v>545</v>
      </c>
      <c r="EF298" s="199" t="s">
        <v>545</v>
      </c>
      <c r="EI298" s="199" t="s">
        <v>545</v>
      </c>
      <c r="EL298" s="199" t="s">
        <v>545</v>
      </c>
      <c r="EO298" s="199" t="s">
        <v>545</v>
      </c>
      <c r="ER298" s="199" t="s">
        <v>545</v>
      </c>
      <c r="EU298" s="199" t="s">
        <v>545</v>
      </c>
      <c r="EX298" s="199" t="s">
        <v>545</v>
      </c>
      <c r="FA298" s="199" t="s">
        <v>545</v>
      </c>
      <c r="FD298" s="199" t="s">
        <v>545</v>
      </c>
      <c r="FG298" s="199" t="s">
        <v>545</v>
      </c>
      <c r="FJ298" s="198" t="s">
        <v>545</v>
      </c>
      <c r="FM298" s="199" t="s">
        <v>545</v>
      </c>
      <c r="FP298" s="199" t="s">
        <v>545</v>
      </c>
      <c r="FS298" s="199" t="s">
        <v>545</v>
      </c>
      <c r="FV298" s="199" t="s">
        <v>545</v>
      </c>
      <c r="FY298" s="199" t="s">
        <v>545</v>
      </c>
      <c r="GB298" s="199" t="s">
        <v>545</v>
      </c>
      <c r="GE298" s="199" t="s">
        <v>545</v>
      </c>
      <c r="GH298" s="199" t="s">
        <v>545</v>
      </c>
      <c r="GK298" s="199" t="s">
        <v>545</v>
      </c>
      <c r="GN298" s="199" t="s">
        <v>545</v>
      </c>
      <c r="GQ298" s="199" t="s">
        <v>545</v>
      </c>
      <c r="GT298" s="198" t="s">
        <v>545</v>
      </c>
      <c r="GW298" s="198" t="s">
        <v>545</v>
      </c>
      <c r="GZ298" s="198" t="s">
        <v>545</v>
      </c>
      <c r="HC298" s="199" t="s">
        <v>545</v>
      </c>
      <c r="HF298" s="198" t="s">
        <v>545</v>
      </c>
      <c r="HI298" s="198" t="s">
        <v>545</v>
      </c>
      <c r="HL298" s="199" t="s">
        <v>545</v>
      </c>
      <c r="HO298" s="198" t="s">
        <v>545</v>
      </c>
      <c r="HR298" s="199" t="s">
        <v>545</v>
      </c>
      <c r="HU298" s="199" t="s">
        <v>545</v>
      </c>
      <c r="IA298" s="236" t="s">
        <v>545</v>
      </c>
      <c r="IB298" s="236" t="s">
        <v>545</v>
      </c>
      <c r="IC298" s="236" t="s">
        <v>545</v>
      </c>
      <c r="ID298" s="236" t="b">
        <v>1</v>
      </c>
    </row>
    <row r="299" spans="65:238" ht="14.4" x14ac:dyDescent="0.3">
      <c r="BM299" s="196" t="s">
        <v>545</v>
      </c>
      <c r="CW299" s="196" t="s">
        <v>545</v>
      </c>
      <c r="DQ299" s="198" t="s">
        <v>545</v>
      </c>
      <c r="DT299" s="198" t="s">
        <v>545</v>
      </c>
      <c r="DW299" s="199" t="s">
        <v>545</v>
      </c>
      <c r="DZ299" s="199" t="s">
        <v>545</v>
      </c>
      <c r="EC299" s="199" t="s">
        <v>545</v>
      </c>
      <c r="EF299" s="199" t="s">
        <v>545</v>
      </c>
      <c r="EI299" s="199" t="s">
        <v>545</v>
      </c>
      <c r="EL299" s="199" t="s">
        <v>545</v>
      </c>
      <c r="EO299" s="199" t="s">
        <v>545</v>
      </c>
      <c r="ER299" s="199" t="s">
        <v>545</v>
      </c>
      <c r="EU299" s="199" t="s">
        <v>545</v>
      </c>
      <c r="EX299" s="199" t="s">
        <v>545</v>
      </c>
      <c r="FA299" s="199" t="s">
        <v>545</v>
      </c>
      <c r="FD299" s="199" t="s">
        <v>545</v>
      </c>
      <c r="FG299" s="199" t="s">
        <v>545</v>
      </c>
      <c r="FJ299" s="198" t="s">
        <v>545</v>
      </c>
      <c r="FM299" s="199" t="s">
        <v>545</v>
      </c>
      <c r="FP299" s="199" t="s">
        <v>545</v>
      </c>
      <c r="FS299" s="199" t="s">
        <v>545</v>
      </c>
      <c r="FV299" s="199" t="s">
        <v>545</v>
      </c>
      <c r="FY299" s="199" t="s">
        <v>545</v>
      </c>
      <c r="GB299" s="199" t="s">
        <v>545</v>
      </c>
      <c r="GE299" s="199" t="s">
        <v>545</v>
      </c>
      <c r="GH299" s="199" t="s">
        <v>545</v>
      </c>
      <c r="GK299" s="199" t="s">
        <v>545</v>
      </c>
      <c r="GN299" s="199" t="s">
        <v>545</v>
      </c>
      <c r="GQ299" s="199" t="s">
        <v>545</v>
      </c>
      <c r="GT299" s="198" t="s">
        <v>545</v>
      </c>
      <c r="GW299" s="198" t="s">
        <v>545</v>
      </c>
      <c r="GZ299" s="198" t="s">
        <v>545</v>
      </c>
      <c r="HC299" s="199" t="s">
        <v>545</v>
      </c>
      <c r="HF299" s="198" t="s">
        <v>545</v>
      </c>
      <c r="HI299" s="198" t="s">
        <v>545</v>
      </c>
      <c r="HL299" s="199" t="s">
        <v>545</v>
      </c>
      <c r="HO299" s="198" t="s">
        <v>545</v>
      </c>
      <c r="HR299" s="199" t="s">
        <v>545</v>
      </c>
      <c r="HU299" s="199" t="s">
        <v>545</v>
      </c>
      <c r="IA299" s="236" t="s">
        <v>545</v>
      </c>
      <c r="IB299" s="236" t="s">
        <v>545</v>
      </c>
      <c r="IC299" s="236" t="s">
        <v>545</v>
      </c>
      <c r="ID299" s="236" t="b">
        <v>1</v>
      </c>
    </row>
    <row r="300" spans="65:238" ht="14.4" x14ac:dyDescent="0.3">
      <c r="BM300" s="196" t="s">
        <v>545</v>
      </c>
      <c r="CW300" s="196" t="s">
        <v>545</v>
      </c>
      <c r="DQ300" s="198" t="s">
        <v>545</v>
      </c>
      <c r="DT300" s="198" t="s">
        <v>545</v>
      </c>
      <c r="DW300" s="199" t="s">
        <v>545</v>
      </c>
      <c r="DZ300" s="199" t="s">
        <v>545</v>
      </c>
      <c r="EC300" s="199" t="s">
        <v>545</v>
      </c>
      <c r="EF300" s="199" t="s">
        <v>545</v>
      </c>
      <c r="EI300" s="199" t="s">
        <v>545</v>
      </c>
      <c r="EL300" s="199" t="s">
        <v>545</v>
      </c>
      <c r="EO300" s="199" t="s">
        <v>545</v>
      </c>
      <c r="ER300" s="199" t="s">
        <v>545</v>
      </c>
      <c r="EU300" s="199" t="s">
        <v>545</v>
      </c>
      <c r="EX300" s="199" t="s">
        <v>545</v>
      </c>
      <c r="FA300" s="199" t="s">
        <v>545</v>
      </c>
      <c r="FD300" s="199" t="s">
        <v>545</v>
      </c>
      <c r="FG300" s="199" t="s">
        <v>545</v>
      </c>
      <c r="FJ300" s="198" t="s">
        <v>545</v>
      </c>
      <c r="FM300" s="199" t="s">
        <v>545</v>
      </c>
      <c r="FP300" s="199" t="s">
        <v>545</v>
      </c>
      <c r="FS300" s="199" t="s">
        <v>545</v>
      </c>
      <c r="FV300" s="199" t="s">
        <v>545</v>
      </c>
      <c r="FY300" s="199" t="s">
        <v>545</v>
      </c>
      <c r="GB300" s="199" t="s">
        <v>545</v>
      </c>
      <c r="GE300" s="199" t="s">
        <v>545</v>
      </c>
      <c r="GH300" s="199" t="s">
        <v>545</v>
      </c>
      <c r="GK300" s="199" t="s">
        <v>545</v>
      </c>
      <c r="GN300" s="199" t="s">
        <v>545</v>
      </c>
      <c r="GQ300" s="199" t="s">
        <v>545</v>
      </c>
      <c r="GT300" s="198" t="s">
        <v>545</v>
      </c>
      <c r="GW300" s="198" t="s">
        <v>545</v>
      </c>
      <c r="GZ300" s="198" t="s">
        <v>545</v>
      </c>
      <c r="HC300" s="199" t="s">
        <v>545</v>
      </c>
      <c r="HF300" s="198" t="s">
        <v>545</v>
      </c>
      <c r="HI300" s="198" t="s">
        <v>545</v>
      </c>
      <c r="HL300" s="199" t="s">
        <v>545</v>
      </c>
      <c r="HO300" s="198" t="s">
        <v>545</v>
      </c>
      <c r="HR300" s="199" t="s">
        <v>545</v>
      </c>
      <c r="HU300" s="199" t="s">
        <v>545</v>
      </c>
      <c r="IA300" s="236" t="s">
        <v>545</v>
      </c>
      <c r="IB300" s="236" t="s">
        <v>545</v>
      </c>
      <c r="IC300" s="236" t="s">
        <v>545</v>
      </c>
      <c r="ID300" s="236" t="b">
        <v>1</v>
      </c>
    </row>
    <row r="301" spans="65:238" ht="14.4" x14ac:dyDescent="0.3">
      <c r="BM301" s="196" t="s">
        <v>545</v>
      </c>
      <c r="CW301" s="196" t="s">
        <v>545</v>
      </c>
      <c r="DQ301" s="198" t="s">
        <v>545</v>
      </c>
      <c r="DT301" s="198" t="s">
        <v>545</v>
      </c>
      <c r="DW301" s="199" t="s">
        <v>545</v>
      </c>
      <c r="DZ301" s="199" t="s">
        <v>545</v>
      </c>
      <c r="EC301" s="199" t="s">
        <v>545</v>
      </c>
      <c r="EF301" s="199" t="s">
        <v>545</v>
      </c>
      <c r="EI301" s="199" t="s">
        <v>545</v>
      </c>
      <c r="EL301" s="199" t="s">
        <v>545</v>
      </c>
      <c r="EO301" s="199" t="s">
        <v>545</v>
      </c>
      <c r="ER301" s="199" t="s">
        <v>545</v>
      </c>
      <c r="EU301" s="199" t="s">
        <v>545</v>
      </c>
      <c r="EX301" s="199" t="s">
        <v>545</v>
      </c>
      <c r="FA301" s="199" t="s">
        <v>545</v>
      </c>
      <c r="FD301" s="199" t="s">
        <v>545</v>
      </c>
      <c r="FG301" s="199" t="s">
        <v>545</v>
      </c>
      <c r="FJ301" s="198" t="s">
        <v>545</v>
      </c>
      <c r="FM301" s="199" t="s">
        <v>545</v>
      </c>
      <c r="FP301" s="199" t="s">
        <v>545</v>
      </c>
      <c r="FS301" s="199" t="s">
        <v>545</v>
      </c>
      <c r="FV301" s="199" t="s">
        <v>545</v>
      </c>
      <c r="FY301" s="199" t="s">
        <v>545</v>
      </c>
      <c r="GB301" s="199" t="s">
        <v>545</v>
      </c>
      <c r="GE301" s="199" t="s">
        <v>545</v>
      </c>
      <c r="GH301" s="199" t="s">
        <v>545</v>
      </c>
      <c r="GK301" s="199" t="s">
        <v>545</v>
      </c>
      <c r="GN301" s="199" t="s">
        <v>545</v>
      </c>
      <c r="GQ301" s="199" t="s">
        <v>545</v>
      </c>
      <c r="GT301" s="198" t="s">
        <v>545</v>
      </c>
      <c r="GW301" s="198" t="s">
        <v>545</v>
      </c>
      <c r="GZ301" s="198" t="s">
        <v>545</v>
      </c>
      <c r="HC301" s="199" t="s">
        <v>545</v>
      </c>
      <c r="HF301" s="198" t="s">
        <v>545</v>
      </c>
      <c r="HI301" s="198" t="s">
        <v>545</v>
      </c>
      <c r="HL301" s="199" t="s">
        <v>545</v>
      </c>
      <c r="HO301" s="198" t="s">
        <v>545</v>
      </c>
      <c r="HR301" s="199" t="s">
        <v>545</v>
      </c>
      <c r="HU301" s="199" t="s">
        <v>545</v>
      </c>
      <c r="IA301" s="236" t="s">
        <v>545</v>
      </c>
      <c r="IB301" s="236" t="s">
        <v>545</v>
      </c>
      <c r="IC301" s="236" t="s">
        <v>545</v>
      </c>
      <c r="ID301" s="236" t="b">
        <v>1</v>
      </c>
    </row>
    <row r="302" spans="65:238" ht="14.4" x14ac:dyDescent="0.3">
      <c r="BM302" s="196" t="s">
        <v>545</v>
      </c>
      <c r="CW302" s="196" t="s">
        <v>545</v>
      </c>
      <c r="DQ302" s="198" t="s">
        <v>545</v>
      </c>
      <c r="DT302" s="198" t="s">
        <v>545</v>
      </c>
      <c r="DW302" s="199" t="s">
        <v>545</v>
      </c>
      <c r="DZ302" s="199" t="s">
        <v>545</v>
      </c>
      <c r="EC302" s="199" t="s">
        <v>545</v>
      </c>
      <c r="EF302" s="199" t="s">
        <v>545</v>
      </c>
      <c r="EI302" s="199" t="s">
        <v>545</v>
      </c>
      <c r="EL302" s="199" t="s">
        <v>545</v>
      </c>
      <c r="EO302" s="199" t="s">
        <v>545</v>
      </c>
      <c r="ER302" s="199" t="s">
        <v>545</v>
      </c>
      <c r="EU302" s="199" t="s">
        <v>545</v>
      </c>
      <c r="EX302" s="199" t="s">
        <v>545</v>
      </c>
      <c r="FA302" s="199" t="s">
        <v>545</v>
      </c>
      <c r="FD302" s="199" t="s">
        <v>545</v>
      </c>
      <c r="FG302" s="199" t="s">
        <v>545</v>
      </c>
      <c r="FJ302" s="198" t="s">
        <v>545</v>
      </c>
      <c r="FM302" s="199" t="s">
        <v>545</v>
      </c>
      <c r="FP302" s="199" t="s">
        <v>545</v>
      </c>
      <c r="FS302" s="199" t="s">
        <v>545</v>
      </c>
      <c r="FV302" s="199" t="s">
        <v>545</v>
      </c>
      <c r="FY302" s="199" t="s">
        <v>545</v>
      </c>
      <c r="GB302" s="199" t="s">
        <v>545</v>
      </c>
      <c r="GE302" s="199" t="s">
        <v>545</v>
      </c>
      <c r="GH302" s="199" t="s">
        <v>545</v>
      </c>
      <c r="GK302" s="199" t="s">
        <v>545</v>
      </c>
      <c r="GN302" s="199" t="s">
        <v>545</v>
      </c>
      <c r="GQ302" s="199" t="s">
        <v>545</v>
      </c>
      <c r="GT302" s="198" t="s">
        <v>545</v>
      </c>
      <c r="GW302" s="198" t="s">
        <v>545</v>
      </c>
      <c r="GZ302" s="198" t="s">
        <v>545</v>
      </c>
      <c r="HC302" s="199" t="s">
        <v>545</v>
      </c>
      <c r="HF302" s="198" t="s">
        <v>545</v>
      </c>
      <c r="HI302" s="198" t="s">
        <v>545</v>
      </c>
      <c r="HL302" s="199" t="s">
        <v>545</v>
      </c>
      <c r="HO302" s="198" t="s">
        <v>545</v>
      </c>
      <c r="HR302" s="199" t="s">
        <v>545</v>
      </c>
      <c r="HU302" s="199" t="s">
        <v>545</v>
      </c>
      <c r="IA302" s="236" t="s">
        <v>545</v>
      </c>
      <c r="IB302" s="236" t="s">
        <v>545</v>
      </c>
      <c r="IC302" s="236" t="s">
        <v>545</v>
      </c>
      <c r="ID302" s="236" t="b">
        <v>1</v>
      </c>
    </row>
    <row r="303" spans="65:238" ht="14.4" x14ac:dyDescent="0.3">
      <c r="BM303" s="196" t="s">
        <v>545</v>
      </c>
      <c r="CW303" s="196" t="s">
        <v>545</v>
      </c>
      <c r="DQ303" s="198" t="s">
        <v>545</v>
      </c>
      <c r="DT303" s="198" t="s">
        <v>545</v>
      </c>
      <c r="DW303" s="199" t="s">
        <v>545</v>
      </c>
      <c r="DZ303" s="199" t="s">
        <v>545</v>
      </c>
      <c r="EC303" s="199" t="s">
        <v>545</v>
      </c>
      <c r="EF303" s="199" t="s">
        <v>545</v>
      </c>
      <c r="EI303" s="199" t="s">
        <v>545</v>
      </c>
      <c r="EL303" s="199" t="s">
        <v>545</v>
      </c>
      <c r="EO303" s="199" t="s">
        <v>545</v>
      </c>
      <c r="ER303" s="199" t="s">
        <v>545</v>
      </c>
      <c r="EU303" s="199" t="s">
        <v>545</v>
      </c>
      <c r="EX303" s="199" t="s">
        <v>545</v>
      </c>
      <c r="FA303" s="199" t="s">
        <v>545</v>
      </c>
      <c r="FD303" s="199" t="s">
        <v>545</v>
      </c>
      <c r="FG303" s="199" t="s">
        <v>545</v>
      </c>
      <c r="FJ303" s="198" t="s">
        <v>545</v>
      </c>
      <c r="FM303" s="199" t="s">
        <v>545</v>
      </c>
      <c r="FP303" s="199" t="s">
        <v>545</v>
      </c>
      <c r="FS303" s="199" t="s">
        <v>545</v>
      </c>
      <c r="FV303" s="199" t="s">
        <v>545</v>
      </c>
      <c r="FY303" s="199" t="s">
        <v>545</v>
      </c>
      <c r="GB303" s="199" t="s">
        <v>545</v>
      </c>
      <c r="GE303" s="199" t="s">
        <v>545</v>
      </c>
      <c r="GH303" s="199" t="s">
        <v>545</v>
      </c>
      <c r="GK303" s="199" t="s">
        <v>545</v>
      </c>
      <c r="GN303" s="199" t="s">
        <v>545</v>
      </c>
      <c r="GQ303" s="199" t="s">
        <v>545</v>
      </c>
      <c r="GT303" s="198" t="s">
        <v>545</v>
      </c>
      <c r="GW303" s="198" t="s">
        <v>545</v>
      </c>
      <c r="GZ303" s="198" t="s">
        <v>545</v>
      </c>
      <c r="HC303" s="199" t="s">
        <v>545</v>
      </c>
      <c r="HF303" s="198" t="s">
        <v>545</v>
      </c>
      <c r="HI303" s="198" t="s">
        <v>545</v>
      </c>
      <c r="HL303" s="199" t="s">
        <v>545</v>
      </c>
      <c r="HO303" s="198" t="s">
        <v>545</v>
      </c>
      <c r="HR303" s="199" t="s">
        <v>545</v>
      </c>
      <c r="HU303" s="199" t="s">
        <v>545</v>
      </c>
      <c r="IA303" s="236" t="s">
        <v>545</v>
      </c>
      <c r="IB303" s="236" t="s">
        <v>545</v>
      </c>
      <c r="IC303" s="236" t="s">
        <v>545</v>
      </c>
      <c r="ID303" s="236" t="b">
        <v>1</v>
      </c>
    </row>
    <row r="304" spans="65:238" ht="14.4" x14ac:dyDescent="0.3">
      <c r="BM304" s="196" t="s">
        <v>545</v>
      </c>
      <c r="CW304" s="196" t="s">
        <v>545</v>
      </c>
      <c r="DQ304" s="198" t="s">
        <v>545</v>
      </c>
      <c r="DT304" s="198" t="s">
        <v>545</v>
      </c>
      <c r="DW304" s="199" t="s">
        <v>545</v>
      </c>
      <c r="DZ304" s="199" t="s">
        <v>545</v>
      </c>
      <c r="EC304" s="199" t="s">
        <v>545</v>
      </c>
      <c r="EF304" s="199" t="s">
        <v>545</v>
      </c>
      <c r="EI304" s="199" t="s">
        <v>545</v>
      </c>
      <c r="EL304" s="199" t="s">
        <v>545</v>
      </c>
      <c r="EO304" s="199" t="s">
        <v>545</v>
      </c>
      <c r="ER304" s="199" t="s">
        <v>545</v>
      </c>
      <c r="EU304" s="199" t="s">
        <v>545</v>
      </c>
      <c r="EX304" s="199" t="s">
        <v>545</v>
      </c>
      <c r="FA304" s="199" t="s">
        <v>545</v>
      </c>
      <c r="FD304" s="199" t="s">
        <v>545</v>
      </c>
      <c r="FG304" s="199" t="s">
        <v>545</v>
      </c>
      <c r="FJ304" s="198" t="s">
        <v>545</v>
      </c>
      <c r="FM304" s="199" t="s">
        <v>545</v>
      </c>
      <c r="FP304" s="199" t="s">
        <v>545</v>
      </c>
      <c r="FS304" s="199" t="s">
        <v>545</v>
      </c>
      <c r="FV304" s="199" t="s">
        <v>545</v>
      </c>
      <c r="FY304" s="199" t="s">
        <v>545</v>
      </c>
      <c r="GB304" s="199" t="s">
        <v>545</v>
      </c>
      <c r="GE304" s="199" t="s">
        <v>545</v>
      </c>
      <c r="GH304" s="199" t="s">
        <v>545</v>
      </c>
      <c r="GK304" s="199" t="s">
        <v>545</v>
      </c>
      <c r="GN304" s="199" t="s">
        <v>545</v>
      </c>
      <c r="GQ304" s="199" t="s">
        <v>545</v>
      </c>
      <c r="GT304" s="198" t="s">
        <v>545</v>
      </c>
      <c r="GW304" s="198" t="s">
        <v>545</v>
      </c>
      <c r="GZ304" s="198" t="s">
        <v>545</v>
      </c>
      <c r="HC304" s="199" t="s">
        <v>545</v>
      </c>
      <c r="HF304" s="198" t="s">
        <v>545</v>
      </c>
      <c r="HI304" s="198" t="s">
        <v>545</v>
      </c>
      <c r="HL304" s="199" t="s">
        <v>545</v>
      </c>
      <c r="HO304" s="198" t="s">
        <v>545</v>
      </c>
      <c r="HR304" s="199" t="s">
        <v>545</v>
      </c>
      <c r="HU304" s="199" t="s">
        <v>545</v>
      </c>
      <c r="IA304" s="236" t="s">
        <v>545</v>
      </c>
      <c r="IB304" s="236" t="s">
        <v>545</v>
      </c>
      <c r="IC304" s="236" t="s">
        <v>545</v>
      </c>
      <c r="ID304" s="236" t="b">
        <v>1</v>
      </c>
    </row>
  </sheetData>
  <conditionalFormatting sqref="BM12:BM304 CW12:CW304">
    <cfRule type="expression" dxfId="3" priority="1">
      <formula>AND(AND(BM12&gt;0,BM13&gt;=BM$1),BM12&lt;=BM$2)</formula>
    </cfRule>
    <cfRule type="expression" dxfId="2" priority="2">
      <formula>AND(LEN(BM12)=0,OR(BK12&gt;0,BL12&gt;0))</formula>
    </cfRule>
  </conditionalFormatting>
  <conditionalFormatting sqref="HU12:HU304 HR12:HR304 HO12:HO304 HL12:HL304 HI12:HI304 HF12:HF304 HC12:HC304 GZ12:GZ304 GW12:GW304 GT12:GT304 GQ12:GQ304 GN12:GN304 GK12:GK304 GH12:GH304 GE12:GE304 GB12:GB304 FY12:FY304 FV12:FV304 FS12:FS304 FP12:FP304 FM12:FM304 FJ12:FJ304 FG12:FG304 FD12:FD304 FA12:FA304 EX12:EX304 EU12:EU304 ER12:ER304 EO12:EO304 EL12:EL304 EI12:EI304 EF12:EF304 EC12:EC304 DZ12:DZ304 DW12:DW304 DT12:DT304 DQ12:DQ304">
    <cfRule type="expression" dxfId="1" priority="3">
      <formula>AND(DQ12&gt;=DQ$1,DQ12&lt;=DQ$2)</formula>
    </cfRule>
    <cfRule type="expression" dxfId="0" priority="4">
      <formula>AND(LEN(DQ12)=0,OR(DO12&gt;0,DP12&gt;0))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FY22 Models FNLA</vt:lpstr>
      <vt:lpstr>Staff add-on</vt:lpstr>
      <vt:lpstr>CAF Fall 2020</vt:lpstr>
      <vt:lpstr>BLS Salary Chart</vt:lpstr>
      <vt:lpstr>FY19 UFR Clean Data</vt:lpstr>
      <vt:lpstr>'BLS Salary Chart'!Print_Area</vt:lpstr>
      <vt:lpstr>'FY22 Models FNLA'!Print_Area</vt:lpstr>
      <vt:lpstr>'CAF Fall 2020'!Print_Titles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kara</cp:lastModifiedBy>
  <dcterms:created xsi:type="dcterms:W3CDTF">2021-03-15T13:57:01Z</dcterms:created>
  <dcterms:modified xsi:type="dcterms:W3CDTF">2021-03-22T12:20:01Z</dcterms:modified>
</cp:coreProperties>
</file>